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mtovary\Desktop\SIGCMA 2024-\5. MATRIZ DE RIESGOS\Vigencia 2024\DESAJ NEIVA\4TO TRIMESTRE\"/>
    </mc:Choice>
  </mc:AlternateContent>
  <bookViews>
    <workbookView xWindow="-120" yWindow="-120" windowWidth="29040" windowHeight="15720" tabRatio="885" firstSheet="5" activeTab="13"/>
  </bookViews>
  <sheets>
    <sheet name="1. Presentacion " sheetId="34" r:id="rId1"/>
    <sheet name="Conceptos 37001" sheetId="35" r:id="rId2"/>
    <sheet name="2. Análisis de Contexto." sheetId="47" r:id="rId3"/>
    <sheet name="3. Estrategias" sheetId="38" r:id="rId4"/>
    <sheet name="4. Instructivo Riesgos " sheetId="39" r:id="rId5"/>
    <sheet name="5. Identificación de Riesgos" sheetId="40" r:id="rId6"/>
    <sheet name="6. Valoración Controles" sheetId="41" r:id="rId7"/>
    <sheet name="7. Mapa Final" sheetId="29" r:id="rId8"/>
    <sheet name="8- Politicas de admiistracion " sheetId="5" r:id="rId9"/>
    <sheet name="9- Matriz de Calor " sheetId="21" r:id="rId10"/>
    <sheet name="Seguimiento 1 Trimestre" sheetId="18" r:id="rId11"/>
    <sheet name="Seguimiento 2 Trimestre" sheetId="42" r:id="rId12"/>
    <sheet name="Seguimiento 3 Trimestre" sheetId="43" r:id="rId13"/>
    <sheet name="Seguimiento 4 Trimestre" sheetId="4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2">'2. Análisis de Contexto.'!$A$1:$F$85</definedName>
    <definedName name="_xlnm.Print_Area" localSheetId="5">'5. Identificación de Riesgos'!$A$1:$N$29</definedName>
    <definedName name="_xlnm.Print_Area" localSheetId="6">'6. Valoración Controles'!$A$1:$V$29</definedName>
    <definedName name="_xlnm.Print_Area" localSheetId="7">'7. Mapa Final'!$A$1:$N$39</definedName>
    <definedName name="Data" localSheetId="0">'[1]Tabla de Valoración'!$I$2:$L$5</definedName>
    <definedName name="Data" localSheetId="2">'[1]Tabla de Valoración'!$I$2:$L$5</definedName>
    <definedName name="Data" localSheetId="3">'[1]Tabla de Valoración'!$I$2:$L$5</definedName>
    <definedName name="Data" localSheetId="4">'[1]Tabla de Valoración'!$I$2:$L$5</definedName>
    <definedName name="Data" localSheetId="5">'[1]Tabla de Valoración'!$I$2:$L$5</definedName>
    <definedName name="Data" localSheetId="6">'[1]Tabla de Valoración'!$I$2:$L$5</definedName>
    <definedName name="Data" localSheetId="1">'[1]Tabla de Valoración'!$I$2:$L$5</definedName>
    <definedName name="Data">'[2]Tabla de Valoración'!$I$2:$L$5</definedName>
    <definedName name="Diseño" localSheetId="0">'[1]Tabla de Valoración'!$I$2:$I$5</definedName>
    <definedName name="Diseño" localSheetId="2">'[1]Tabla de Valoración'!$I$2:$I$5</definedName>
    <definedName name="Diseño" localSheetId="3">'[1]Tabla de Valoración'!$I$2:$I$5</definedName>
    <definedName name="Diseño" localSheetId="4">'[1]Tabla de Valoración'!$I$2:$I$5</definedName>
    <definedName name="Diseño" localSheetId="5">'[1]Tabla de Valoración'!$I$2:$I$5</definedName>
    <definedName name="Diseño" localSheetId="6">'[1]Tabla de Valoración'!$I$2:$I$5</definedName>
    <definedName name="Diseño" localSheetId="1">'[1]Tabla de Valoración'!$I$2:$I$5</definedName>
    <definedName name="Diseño">'[2]Tabla de Valoración'!$I$2:$I$5</definedName>
    <definedName name="Ejecución" localSheetId="0">'[1]Tabla de Valoración'!$I$2:$L$2</definedName>
    <definedName name="Ejecución" localSheetId="2">'[1]Tabla de Valoración'!$I$2:$L$2</definedName>
    <definedName name="Ejecución" localSheetId="3">'[1]Tabla de Valoración'!$I$2:$L$2</definedName>
    <definedName name="Ejecución" localSheetId="4">'[1]Tabla de Valoración'!$I$2:$L$2</definedName>
    <definedName name="Ejecución" localSheetId="5">'[1]Tabla de Valoración'!$I$2:$L$2</definedName>
    <definedName name="Ejecución" localSheetId="6">'[1]Tabla de Valoración'!$I$2:$L$2</definedName>
    <definedName name="Ejecución" localSheetId="1">'[1]Tabla de Valoración'!$I$2:$L$2</definedName>
    <definedName name="Ejecución">'[2]Tabla de Valoración'!$I$2:$L$2</definedName>
    <definedName name="GEST" localSheetId="2">[3]GESTION!#REF!</definedName>
    <definedName name="GEST" localSheetId="11">[4]GESTION!#REF!</definedName>
    <definedName name="GEST" localSheetId="12">[4]GESTION!#REF!</definedName>
    <definedName name="GEST" localSheetId="13">[4]GESTION!#REF!</definedName>
    <definedName name="GEST">[4]GESTION!#REF!</definedName>
    <definedName name="GESTION_SEG_3_TRIM">[5]GESTION!#REF!</definedName>
    <definedName name="INV" localSheetId="2">[3]INVERSION!#REF!</definedName>
    <definedName name="INV" localSheetId="11">[4]INVERSION!#REF!</definedName>
    <definedName name="INV" localSheetId="12">[4]INVERSION!#REF!</definedName>
    <definedName name="INV" localSheetId="13">[4]INVERSION!#REF!</definedName>
    <definedName name="INV">[4]INVERSION!#REF!</definedName>
    <definedName name="INV_GEST" localSheetId="2">#REF!</definedName>
    <definedName name="INV_GEST" localSheetId="11">#REF!</definedName>
    <definedName name="INV_GEST" localSheetId="12">#REF!</definedName>
    <definedName name="INV_GEST" localSheetId="13">#REF!</definedName>
    <definedName name="INV_GEST">#REF!</definedName>
    <definedName name="Posibilidad" localSheetId="0">[6]Hoja2!$H$3:$H$7</definedName>
    <definedName name="Posibilidad" localSheetId="2">[6]Hoja2!$H$3:$H$7</definedName>
    <definedName name="Posibilidad" localSheetId="3">[7]Hoja2!$H$3:$H$7</definedName>
    <definedName name="Posibilidad" localSheetId="4">[6]Hoja2!$H$3:$H$7</definedName>
    <definedName name="Posibilidad" localSheetId="5">[6]Hoja2!$H$3:$H$7</definedName>
    <definedName name="Posibilidad" localSheetId="6">[6]Hoja2!$H$3:$H$7</definedName>
    <definedName name="Posibilidad" localSheetId="1">[6]Hoja2!$H$3:$H$7</definedName>
    <definedName name="Posibilidad">[8]Hoja2!$H$3:$H$7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1" i="41" l="1"/>
  <c r="L82" i="41"/>
  <c r="L83" i="41"/>
  <c r="L84" i="41"/>
  <c r="L85" i="41"/>
  <c r="L86" i="41"/>
  <c r="L87" i="41"/>
  <c r="L88" i="41"/>
  <c r="L89" i="41"/>
  <c r="H80" i="29"/>
  <c r="G80" i="29"/>
  <c r="L12" i="41" l="1"/>
  <c r="L13" i="41"/>
  <c r="C11" i="41" l="1"/>
  <c r="C12" i="41"/>
  <c r="C13" i="41"/>
  <c r="C14" i="41"/>
  <c r="C36" i="41" l="1"/>
  <c r="C33" i="41" l="1"/>
  <c r="M70" i="40"/>
  <c r="L69" i="40"/>
  <c r="K69" i="40" s="1"/>
  <c r="J69" i="40" s="1"/>
  <c r="L68" i="40"/>
  <c r="K68" i="40" s="1"/>
  <c r="J68" i="40" s="1"/>
  <c r="L67" i="40"/>
  <c r="K67" i="40" s="1"/>
  <c r="J67" i="40" s="1"/>
  <c r="L66" i="40"/>
  <c r="K66" i="40" s="1"/>
  <c r="J66" i="40" s="1"/>
  <c r="L65" i="40"/>
  <c r="K65" i="40" s="1"/>
  <c r="J65" i="40" s="1"/>
  <c r="L64" i="40"/>
  <c r="K64" i="40" s="1"/>
  <c r="J64" i="40" s="1"/>
  <c r="L63" i="40"/>
  <c r="K63" i="40" s="1"/>
  <c r="L62" i="40"/>
  <c r="K62" i="40" s="1"/>
  <c r="L61" i="40"/>
  <c r="K61" i="40" s="1"/>
  <c r="L60" i="40"/>
  <c r="L59" i="40"/>
  <c r="K59" i="40" s="1"/>
  <c r="L58" i="40"/>
  <c r="K58" i="40" s="1"/>
  <c r="L57" i="40"/>
  <c r="K57" i="40" s="1"/>
  <c r="L56" i="40"/>
  <c r="K56" i="40" s="1"/>
  <c r="L55" i="40"/>
  <c r="K55" i="40" s="1"/>
  <c r="L54" i="40"/>
  <c r="K54" i="40" s="1"/>
  <c r="L53" i="40"/>
  <c r="K53" i="40" s="1"/>
  <c r="L52" i="40"/>
  <c r="K52" i="40" s="1"/>
  <c r="L51" i="40"/>
  <c r="K51" i="40" s="1"/>
  <c r="L50" i="40"/>
  <c r="K50" i="40" s="1"/>
  <c r="L41" i="40"/>
  <c r="K41" i="40" s="1"/>
  <c r="L42" i="40"/>
  <c r="K42" i="40" s="1"/>
  <c r="L43" i="40"/>
  <c r="K43" i="40" s="1"/>
  <c r="L44" i="40"/>
  <c r="K44" i="40" s="1"/>
  <c r="L45" i="40"/>
  <c r="K45" i="40" s="1"/>
  <c r="L46" i="40"/>
  <c r="K46" i="40" s="1"/>
  <c r="L47" i="40"/>
  <c r="K47" i="40" s="1"/>
  <c r="L48" i="40"/>
  <c r="K48" i="40" s="1"/>
  <c r="L49" i="40"/>
  <c r="K49" i="40" s="1"/>
  <c r="L40" i="40"/>
  <c r="K40" i="40" s="1"/>
  <c r="G70" i="29" l="1"/>
  <c r="M60" i="40"/>
  <c r="G60" i="29" s="1"/>
  <c r="M50" i="40"/>
  <c r="K60" i="40"/>
  <c r="L14" i="40"/>
  <c r="K14" i="40" s="1"/>
  <c r="L15" i="40"/>
  <c r="C31" i="41"/>
  <c r="C32" i="41"/>
  <c r="C34" i="41"/>
  <c r="C35" i="41"/>
  <c r="C15" i="41"/>
  <c r="C16" i="41" l="1"/>
  <c r="C5" i="18" l="1"/>
  <c r="I22" i="5" l="1"/>
  <c r="I21" i="5"/>
  <c r="G80" i="40" l="1"/>
  <c r="H80" i="40" s="1"/>
  <c r="G70" i="40"/>
  <c r="H70" i="40" s="1"/>
  <c r="N70" i="40" s="1"/>
  <c r="H70" i="29" s="1"/>
  <c r="G60" i="40"/>
  <c r="H60" i="40" s="1"/>
  <c r="N60" i="40" s="1"/>
  <c r="G50" i="40"/>
  <c r="H50" i="40" s="1"/>
  <c r="N50" i="40" s="1"/>
  <c r="G40" i="40"/>
  <c r="H40" i="40" s="1"/>
  <c r="C5" i="44" l="1"/>
  <c r="C4" i="44"/>
  <c r="C5" i="43"/>
  <c r="C4" i="43"/>
  <c r="C5" i="42"/>
  <c r="C4" i="42"/>
  <c r="C4" i="18"/>
  <c r="R42" i="41"/>
  <c r="R43" i="41"/>
  <c r="R44" i="41"/>
  <c r="R45" i="41"/>
  <c r="R46" i="41"/>
  <c r="R47" i="41"/>
  <c r="R48" i="41"/>
  <c r="R49" i="41"/>
  <c r="R69" i="41"/>
  <c r="R62" i="41"/>
  <c r="R63" i="41"/>
  <c r="R64" i="41"/>
  <c r="R65" i="41"/>
  <c r="R66" i="41"/>
  <c r="R67" i="41"/>
  <c r="R68" i="41"/>
  <c r="J69" i="41"/>
  <c r="J65" i="41"/>
  <c r="J66" i="41"/>
  <c r="J67" i="41"/>
  <c r="J68" i="41"/>
  <c r="J51" i="41"/>
  <c r="J52" i="41"/>
  <c r="J53" i="41"/>
  <c r="J54" i="41"/>
  <c r="J55" i="41"/>
  <c r="J56" i="41"/>
  <c r="J57" i="41"/>
  <c r="J58" i="41"/>
  <c r="J59" i="41"/>
  <c r="J43" i="41"/>
  <c r="J44" i="41"/>
  <c r="J45" i="41"/>
  <c r="J46" i="41"/>
  <c r="J47" i="41"/>
  <c r="J48" i="41"/>
  <c r="J49" i="41"/>
  <c r="J25" i="41"/>
  <c r="J26" i="41"/>
  <c r="J27" i="41"/>
  <c r="J28" i="41"/>
  <c r="J29" i="41"/>
  <c r="R21" i="41"/>
  <c r="R22" i="41"/>
  <c r="R23" i="41"/>
  <c r="R24" i="41"/>
  <c r="R25" i="41"/>
  <c r="R26" i="41"/>
  <c r="R27" i="41"/>
  <c r="R28" i="41"/>
  <c r="R29" i="41"/>
  <c r="R12" i="41"/>
  <c r="R13" i="41"/>
  <c r="R14" i="41"/>
  <c r="R15" i="41"/>
  <c r="R16" i="41"/>
  <c r="R17" i="41"/>
  <c r="R18" i="41"/>
  <c r="R19" i="41"/>
  <c r="J15" i="41"/>
  <c r="J16" i="41"/>
  <c r="J17" i="41"/>
  <c r="J18" i="41"/>
  <c r="J19" i="41"/>
  <c r="C5" i="29"/>
  <c r="C4" i="29"/>
  <c r="B20" i="41"/>
  <c r="B30" i="41"/>
  <c r="B40" i="41"/>
  <c r="B50" i="41"/>
  <c r="B60" i="41"/>
  <c r="B70" i="41"/>
  <c r="B80" i="41"/>
  <c r="B10" i="41"/>
  <c r="E89" i="29" l="1"/>
  <c r="E88" i="29"/>
  <c r="E87" i="29"/>
  <c r="E86" i="29"/>
  <c r="E85" i="29"/>
  <c r="E84" i="29"/>
  <c r="E83" i="29"/>
  <c r="E82" i="29"/>
  <c r="E81" i="29"/>
  <c r="E80" i="29"/>
  <c r="C80" i="29"/>
  <c r="C80" i="44" s="1"/>
  <c r="B80" i="29"/>
  <c r="B80" i="43" s="1"/>
  <c r="A80" i="29"/>
  <c r="A80" i="43" s="1"/>
  <c r="E79" i="29"/>
  <c r="E78" i="29"/>
  <c r="E77" i="29"/>
  <c r="E76" i="29"/>
  <c r="E75" i="29"/>
  <c r="E74" i="29"/>
  <c r="E73" i="29"/>
  <c r="E72" i="29"/>
  <c r="E71" i="29"/>
  <c r="E70" i="29"/>
  <c r="C70" i="29"/>
  <c r="C70" i="42" s="1"/>
  <c r="B70" i="29"/>
  <c r="B70" i="44" s="1"/>
  <c r="A70" i="29"/>
  <c r="A70" i="44" s="1"/>
  <c r="E69" i="29"/>
  <c r="E68" i="29"/>
  <c r="E67" i="29"/>
  <c r="E66" i="29"/>
  <c r="E65" i="29"/>
  <c r="E64" i="29"/>
  <c r="E63" i="29"/>
  <c r="E62" i="29"/>
  <c r="E61" i="29"/>
  <c r="E60" i="29"/>
  <c r="C60" i="29"/>
  <c r="C60" i="42" s="1"/>
  <c r="B60" i="29"/>
  <c r="B60" i="42" s="1"/>
  <c r="A60" i="29"/>
  <c r="A60" i="42" s="1"/>
  <c r="E40" i="29"/>
  <c r="E41" i="29"/>
  <c r="E42" i="29"/>
  <c r="E43" i="29"/>
  <c r="E44" i="29"/>
  <c r="E45" i="29"/>
  <c r="E46" i="29"/>
  <c r="E47" i="29"/>
  <c r="E48" i="29"/>
  <c r="E49" i="29"/>
  <c r="E50" i="29"/>
  <c r="E51" i="29"/>
  <c r="E52" i="29"/>
  <c r="E53" i="29"/>
  <c r="E54" i="29"/>
  <c r="E55" i="29"/>
  <c r="E56" i="29"/>
  <c r="E57" i="29"/>
  <c r="E58" i="29"/>
  <c r="E59" i="29"/>
  <c r="E30" i="29"/>
  <c r="E31" i="29"/>
  <c r="E32" i="29"/>
  <c r="E33" i="29"/>
  <c r="E34" i="29"/>
  <c r="E35" i="29"/>
  <c r="E36" i="29"/>
  <c r="E37" i="29"/>
  <c r="E38" i="29"/>
  <c r="E39" i="29"/>
  <c r="E20" i="29"/>
  <c r="E21" i="29"/>
  <c r="E22" i="29"/>
  <c r="E23" i="29"/>
  <c r="E24" i="29"/>
  <c r="E25" i="29"/>
  <c r="E26" i="29"/>
  <c r="E27" i="29"/>
  <c r="E28" i="29"/>
  <c r="E29" i="29"/>
  <c r="E11" i="29"/>
  <c r="E12" i="29"/>
  <c r="E13" i="29"/>
  <c r="E14" i="29"/>
  <c r="E15" i="29"/>
  <c r="E16" i="29"/>
  <c r="E17" i="29"/>
  <c r="E18" i="29"/>
  <c r="E19" i="29"/>
  <c r="E10" i="29"/>
  <c r="L10" i="40"/>
  <c r="K10" i="40" s="1"/>
  <c r="C70" i="41"/>
  <c r="C71" i="41"/>
  <c r="C72" i="41"/>
  <c r="C73" i="41"/>
  <c r="C74" i="41"/>
  <c r="C75" i="41"/>
  <c r="C76" i="41"/>
  <c r="C77" i="41"/>
  <c r="C78" i="41"/>
  <c r="C79" i="41"/>
  <c r="C80" i="41"/>
  <c r="C81" i="41"/>
  <c r="C82" i="41"/>
  <c r="C83" i="41"/>
  <c r="C84" i="41"/>
  <c r="C85" i="41"/>
  <c r="C86" i="41"/>
  <c r="C87" i="41"/>
  <c r="C88" i="41"/>
  <c r="C89" i="41"/>
  <c r="C60" i="41"/>
  <c r="C61" i="41"/>
  <c r="C62" i="41"/>
  <c r="C63" i="41"/>
  <c r="C64" i="41"/>
  <c r="C65" i="41"/>
  <c r="C66" i="41"/>
  <c r="C67" i="41"/>
  <c r="C68" i="41"/>
  <c r="C69" i="41"/>
  <c r="C50" i="41"/>
  <c r="C51" i="41"/>
  <c r="C52" i="41"/>
  <c r="C53" i="41"/>
  <c r="C54" i="41"/>
  <c r="C55" i="41"/>
  <c r="C56" i="41"/>
  <c r="C57" i="41"/>
  <c r="C58" i="41"/>
  <c r="C59" i="41"/>
  <c r="C39" i="41"/>
  <c r="C40" i="41"/>
  <c r="C41" i="41"/>
  <c r="C42" i="41"/>
  <c r="C43" i="41"/>
  <c r="C44" i="41"/>
  <c r="C45" i="41"/>
  <c r="C46" i="41"/>
  <c r="C47" i="41"/>
  <c r="C48" i="41"/>
  <c r="C49" i="41"/>
  <c r="C30" i="41"/>
  <c r="C37" i="41"/>
  <c r="C38" i="41"/>
  <c r="C17" i="41"/>
  <c r="C18" i="41"/>
  <c r="C19" i="41"/>
  <c r="C20" i="41"/>
  <c r="C21" i="41"/>
  <c r="C22" i="41"/>
  <c r="C23" i="41"/>
  <c r="C24" i="41"/>
  <c r="C25" i="41"/>
  <c r="C26" i="41"/>
  <c r="C27" i="41"/>
  <c r="C28" i="41"/>
  <c r="C29" i="41"/>
  <c r="C10" i="41"/>
  <c r="L23" i="41"/>
  <c r="L24" i="41"/>
  <c r="L25" i="41"/>
  <c r="L26" i="41"/>
  <c r="L27" i="41"/>
  <c r="L28" i="41"/>
  <c r="L29" i="41"/>
  <c r="L30" i="41"/>
  <c r="L31" i="41"/>
  <c r="L32" i="41"/>
  <c r="L33" i="41"/>
  <c r="L34" i="41"/>
  <c r="L35" i="41"/>
  <c r="L36" i="41"/>
  <c r="L37" i="41"/>
  <c r="L38" i="41"/>
  <c r="L39" i="41"/>
  <c r="L40" i="41"/>
  <c r="L41" i="41"/>
  <c r="L42" i="41"/>
  <c r="L43" i="41"/>
  <c r="L44" i="41"/>
  <c r="L45" i="41"/>
  <c r="L46" i="41"/>
  <c r="L47" i="41"/>
  <c r="L48" i="41"/>
  <c r="L49" i="41"/>
  <c r="L50" i="41"/>
  <c r="L51" i="41"/>
  <c r="L52" i="41"/>
  <c r="L53" i="41"/>
  <c r="L54" i="41"/>
  <c r="L55" i="41"/>
  <c r="L56" i="41"/>
  <c r="L57" i="41"/>
  <c r="L58" i="41"/>
  <c r="L59" i="41"/>
  <c r="L60" i="41"/>
  <c r="L61" i="41"/>
  <c r="L62" i="41"/>
  <c r="L63" i="41"/>
  <c r="L64" i="41"/>
  <c r="L65" i="41"/>
  <c r="L66" i="41"/>
  <c r="L67" i="41"/>
  <c r="L68" i="41"/>
  <c r="L69" i="41"/>
  <c r="L70" i="41"/>
  <c r="L71" i="41"/>
  <c r="L72" i="41"/>
  <c r="L73" i="41"/>
  <c r="L74" i="41"/>
  <c r="L75" i="41"/>
  <c r="L76" i="41"/>
  <c r="L77" i="41"/>
  <c r="L78" i="41"/>
  <c r="L79" i="41"/>
  <c r="L80" i="41"/>
  <c r="L14" i="41"/>
  <c r="L15" i="41"/>
  <c r="L16" i="41"/>
  <c r="L17" i="41"/>
  <c r="L18" i="41"/>
  <c r="L19" i="41"/>
  <c r="L20" i="41"/>
  <c r="L21" i="41"/>
  <c r="L22" i="41"/>
  <c r="R11" i="41"/>
  <c r="R10" i="41"/>
  <c r="L11" i="41"/>
  <c r="L10" i="41"/>
  <c r="R89" i="41"/>
  <c r="J89" i="41"/>
  <c r="R88" i="41"/>
  <c r="J88" i="41"/>
  <c r="R87" i="41"/>
  <c r="J87" i="41"/>
  <c r="R86" i="41"/>
  <c r="J86" i="41"/>
  <c r="R85" i="41"/>
  <c r="J85" i="41"/>
  <c r="R84" i="41"/>
  <c r="J84" i="41"/>
  <c r="R83" i="41"/>
  <c r="J83" i="41"/>
  <c r="R82" i="41"/>
  <c r="J82" i="41"/>
  <c r="R81" i="41"/>
  <c r="J81" i="41"/>
  <c r="R80" i="41"/>
  <c r="J80" i="41"/>
  <c r="R79" i="41"/>
  <c r="J79" i="41"/>
  <c r="R78" i="41"/>
  <c r="J78" i="41"/>
  <c r="R77" i="41"/>
  <c r="J77" i="41"/>
  <c r="R76" i="41"/>
  <c r="J76" i="41"/>
  <c r="R75" i="41"/>
  <c r="J75" i="41"/>
  <c r="R74" i="41"/>
  <c r="J74" i="41"/>
  <c r="R73" i="41"/>
  <c r="J73" i="41"/>
  <c r="R72" i="41"/>
  <c r="J72" i="41"/>
  <c r="R71" i="41"/>
  <c r="J71" i="41"/>
  <c r="R70" i="41"/>
  <c r="J70" i="41"/>
  <c r="J64" i="41"/>
  <c r="J63" i="41"/>
  <c r="J62" i="41"/>
  <c r="R61" i="41"/>
  <c r="J61" i="41"/>
  <c r="R60" i="41"/>
  <c r="J60" i="41"/>
  <c r="R59" i="41"/>
  <c r="R58" i="41"/>
  <c r="R57" i="41"/>
  <c r="R56" i="41"/>
  <c r="R55" i="41"/>
  <c r="R54" i="41"/>
  <c r="R53" i="41"/>
  <c r="R52" i="41"/>
  <c r="R51" i="41"/>
  <c r="R50" i="41"/>
  <c r="S50" i="41" s="1"/>
  <c r="J50" i="41"/>
  <c r="J42" i="41"/>
  <c r="R41" i="41"/>
  <c r="J41" i="41"/>
  <c r="R40" i="41"/>
  <c r="J40" i="41"/>
  <c r="R39" i="41"/>
  <c r="J39" i="41"/>
  <c r="R38" i="41"/>
  <c r="J38" i="41"/>
  <c r="R37" i="41"/>
  <c r="J37" i="41"/>
  <c r="R36" i="41"/>
  <c r="J36" i="41"/>
  <c r="R35" i="41"/>
  <c r="J35" i="41"/>
  <c r="R34" i="41"/>
  <c r="J34" i="41"/>
  <c r="R33" i="41"/>
  <c r="J33" i="41"/>
  <c r="R32" i="41"/>
  <c r="J32" i="41"/>
  <c r="R31" i="41"/>
  <c r="J31" i="41"/>
  <c r="R30" i="41"/>
  <c r="J30" i="41"/>
  <c r="K30" i="41" s="1"/>
  <c r="J24" i="41"/>
  <c r="J23" i="41"/>
  <c r="J22" i="41"/>
  <c r="J21" i="41"/>
  <c r="R20" i="41"/>
  <c r="S20" i="41" s="1"/>
  <c r="J20" i="41"/>
  <c r="J14" i="41"/>
  <c r="J13" i="41"/>
  <c r="J12" i="41"/>
  <c r="J10" i="41"/>
  <c r="C50" i="29"/>
  <c r="C50" i="43" s="1"/>
  <c r="B50" i="29"/>
  <c r="B50" i="43" s="1"/>
  <c r="A50" i="29"/>
  <c r="A50" i="42" s="1"/>
  <c r="C40" i="29"/>
  <c r="C40" i="44" s="1"/>
  <c r="B40" i="29"/>
  <c r="B40" i="43" s="1"/>
  <c r="A40" i="29"/>
  <c r="A40" i="43" s="1"/>
  <c r="C30" i="29"/>
  <c r="C30" i="42" s="1"/>
  <c r="B30" i="29"/>
  <c r="B30" i="44" s="1"/>
  <c r="A30" i="29"/>
  <c r="A30" i="44" s="1"/>
  <c r="C20" i="29"/>
  <c r="C20" i="43" s="1"/>
  <c r="B20" i="29"/>
  <c r="B20" i="42" s="1"/>
  <c r="A20" i="29"/>
  <c r="A20" i="42" s="1"/>
  <c r="C10" i="29"/>
  <c r="C10" i="43" s="1"/>
  <c r="B10" i="29"/>
  <c r="B10" i="43" s="1"/>
  <c r="A10" i="29"/>
  <c r="A10" i="43" s="1"/>
  <c r="F80" i="29"/>
  <c r="F70" i="29"/>
  <c r="F60" i="29"/>
  <c r="G30" i="40"/>
  <c r="H30" i="40" s="1"/>
  <c r="F30" i="29" s="1"/>
  <c r="G20" i="40"/>
  <c r="H20" i="40" s="1"/>
  <c r="F20" i="29" s="1"/>
  <c r="G10" i="40"/>
  <c r="H10" i="40" s="1"/>
  <c r="K10" i="41" l="1"/>
  <c r="T10" i="41" s="1"/>
  <c r="J10" i="29" s="1"/>
  <c r="D10" i="44" s="1"/>
  <c r="K20" i="41"/>
  <c r="S40" i="41"/>
  <c r="S80" i="41"/>
  <c r="S10" i="41"/>
  <c r="K60" i="41"/>
  <c r="T60" i="41" s="1"/>
  <c r="J60" i="29" s="1"/>
  <c r="K70" i="41"/>
  <c r="T70" i="41" s="1"/>
  <c r="J70" i="29" s="1"/>
  <c r="S60" i="41"/>
  <c r="S70" i="41"/>
  <c r="U70" i="41" s="1"/>
  <c r="K40" i="41"/>
  <c r="T40" i="41" s="1"/>
  <c r="J40" i="29" s="1"/>
  <c r="K50" i="41"/>
  <c r="T50" i="41" s="1"/>
  <c r="J50" i="29" s="1"/>
  <c r="F50" i="29"/>
  <c r="A60" i="18"/>
  <c r="C70" i="18"/>
  <c r="A10" i="42"/>
  <c r="C20" i="42"/>
  <c r="B50" i="42"/>
  <c r="C40" i="43"/>
  <c r="A70" i="43"/>
  <c r="C80" i="43"/>
  <c r="A20" i="44"/>
  <c r="C30" i="44"/>
  <c r="A60" i="44"/>
  <c r="C70" i="44"/>
  <c r="B60" i="18"/>
  <c r="B10" i="42"/>
  <c r="A40" i="42"/>
  <c r="C50" i="42"/>
  <c r="A80" i="42"/>
  <c r="A30" i="43"/>
  <c r="B70" i="43"/>
  <c r="B20" i="44"/>
  <c r="B60" i="44"/>
  <c r="C60" i="18"/>
  <c r="C10" i="42"/>
  <c r="B40" i="42"/>
  <c r="B80" i="42"/>
  <c r="B30" i="43"/>
  <c r="A60" i="43"/>
  <c r="C70" i="43"/>
  <c r="A10" i="44"/>
  <c r="C20" i="44"/>
  <c r="A50" i="44"/>
  <c r="C60" i="44"/>
  <c r="C40" i="42"/>
  <c r="A70" i="42"/>
  <c r="C80" i="42"/>
  <c r="A20" i="43"/>
  <c r="B60" i="43"/>
  <c r="B10" i="44"/>
  <c r="B50" i="44"/>
  <c r="F40" i="29"/>
  <c r="A80" i="18"/>
  <c r="A30" i="42"/>
  <c r="B70" i="42"/>
  <c r="B20" i="43"/>
  <c r="A50" i="43"/>
  <c r="C60" i="43"/>
  <c r="C10" i="44"/>
  <c r="A40" i="44"/>
  <c r="C50" i="44"/>
  <c r="A80" i="44"/>
  <c r="B80" i="18"/>
  <c r="B30" i="42"/>
  <c r="B40" i="44"/>
  <c r="B80" i="44"/>
  <c r="A70" i="18"/>
  <c r="C80" i="18"/>
  <c r="B70" i="18"/>
  <c r="C30" i="43"/>
  <c r="T30" i="41"/>
  <c r="F10" i="29"/>
  <c r="S30" i="41"/>
  <c r="K80" i="41"/>
  <c r="T20" i="41"/>
  <c r="M30" i="40"/>
  <c r="M40" i="40"/>
  <c r="M20" i="40"/>
  <c r="M10" i="40"/>
  <c r="T80" i="41" l="1"/>
  <c r="V80" i="41" s="1"/>
  <c r="D40" i="44"/>
  <c r="D40" i="42"/>
  <c r="D40" i="43"/>
  <c r="D10" i="43"/>
  <c r="D10" i="42"/>
  <c r="D50" i="43"/>
  <c r="D50" i="44"/>
  <c r="D50" i="42"/>
  <c r="D60" i="43"/>
  <c r="D60" i="44"/>
  <c r="D60" i="18"/>
  <c r="D60" i="42"/>
  <c r="D70" i="42"/>
  <c r="D70" i="43"/>
  <c r="D70" i="44"/>
  <c r="D70" i="18"/>
  <c r="U60" i="41"/>
  <c r="K60" i="29" s="1"/>
  <c r="O20" i="40"/>
  <c r="U20" i="41"/>
  <c r="K20" i="29" s="1"/>
  <c r="G20" i="29"/>
  <c r="J20" i="29"/>
  <c r="N30" i="40"/>
  <c r="H30" i="29" s="1"/>
  <c r="G30" i="29"/>
  <c r="U30" i="41"/>
  <c r="K30" i="29" s="1"/>
  <c r="N40" i="40"/>
  <c r="H40" i="29" s="1"/>
  <c r="U40" i="41"/>
  <c r="G40" i="29"/>
  <c r="H50" i="29"/>
  <c r="G50" i="29"/>
  <c r="U50" i="41"/>
  <c r="J30" i="29"/>
  <c r="N10" i="40"/>
  <c r="H10" i="29" s="1"/>
  <c r="G10" i="29"/>
  <c r="U10" i="41"/>
  <c r="K10" i="29" s="1"/>
  <c r="H60" i="29"/>
  <c r="O80" i="40"/>
  <c r="O50" i="40"/>
  <c r="N20" i="40"/>
  <c r="H20" i="29" s="1"/>
  <c r="O40" i="40"/>
  <c r="O30" i="40"/>
  <c r="O10" i="40"/>
  <c r="J80" i="29" l="1"/>
  <c r="E20" i="43"/>
  <c r="E20" i="44"/>
  <c r="E20" i="42"/>
  <c r="K80" i="29"/>
  <c r="E80" i="18" s="1"/>
  <c r="M80" i="29"/>
  <c r="E60" i="43"/>
  <c r="E60" i="44"/>
  <c r="E60" i="18"/>
  <c r="E60" i="42"/>
  <c r="D30" i="42"/>
  <c r="D30" i="43"/>
  <c r="D30" i="44"/>
  <c r="K70" i="29"/>
  <c r="V70" i="41"/>
  <c r="M70" i="29" s="1"/>
  <c r="E30" i="42"/>
  <c r="E30" i="43"/>
  <c r="E30" i="44"/>
  <c r="D20" i="43"/>
  <c r="D20" i="44"/>
  <c r="D20" i="42"/>
  <c r="V30" i="41"/>
  <c r="M30" i="29" s="1"/>
  <c r="K50" i="29"/>
  <c r="V50" i="41"/>
  <c r="M50" i="29" s="1"/>
  <c r="V60" i="41"/>
  <c r="M60" i="29" s="1"/>
  <c r="K40" i="29"/>
  <c r="V40" i="41"/>
  <c r="M40" i="29" s="1"/>
  <c r="V20" i="41"/>
  <c r="M20" i="29" s="1"/>
  <c r="V10" i="41"/>
  <c r="M10" i="29" s="1"/>
  <c r="D80" i="44" l="1"/>
  <c r="D80" i="18"/>
  <c r="D80" i="42"/>
  <c r="D80" i="43"/>
  <c r="F50" i="44"/>
  <c r="F50" i="42"/>
  <c r="F50" i="43"/>
  <c r="F80" i="42"/>
  <c r="F80" i="43"/>
  <c r="F80" i="44"/>
  <c r="F80" i="18"/>
  <c r="E50" i="44"/>
  <c r="E50" i="42"/>
  <c r="E50" i="43"/>
  <c r="E80" i="42"/>
  <c r="E80" i="43"/>
  <c r="E80" i="44"/>
  <c r="E10" i="44"/>
  <c r="E10" i="42"/>
  <c r="E10" i="43"/>
  <c r="F30" i="43"/>
  <c r="F30" i="44"/>
  <c r="F30" i="42"/>
  <c r="F10" i="44"/>
  <c r="F10" i="42"/>
  <c r="F10" i="43"/>
  <c r="F70" i="43"/>
  <c r="F70" i="44"/>
  <c r="F70" i="18"/>
  <c r="F70" i="42"/>
  <c r="F40" i="42"/>
  <c r="F40" i="43"/>
  <c r="F40" i="44"/>
  <c r="E40" i="42"/>
  <c r="E40" i="43"/>
  <c r="E40" i="44"/>
  <c r="E70" i="42"/>
  <c r="E70" i="43"/>
  <c r="E70" i="44"/>
  <c r="E70" i="18"/>
  <c r="F20" i="44"/>
  <c r="F20" i="42"/>
  <c r="F20" i="43"/>
  <c r="F60" i="43"/>
  <c r="F60" i="44"/>
  <c r="F60" i="18"/>
  <c r="F60" i="42"/>
  <c r="A50" i="18"/>
  <c r="A40" i="18"/>
  <c r="C40" i="18"/>
  <c r="C10" i="18"/>
  <c r="B10" i="18"/>
  <c r="A10" i="18"/>
  <c r="B50" i="18" l="1"/>
  <c r="B40" i="18"/>
  <c r="C50" i="18"/>
  <c r="A30" i="18"/>
  <c r="A20" i="18"/>
  <c r="C30" i="18"/>
  <c r="B20" i="18"/>
  <c r="B30" i="18"/>
  <c r="C20" i="18"/>
  <c r="D10" i="18" l="1"/>
  <c r="D50" i="18"/>
  <c r="D30" i="18"/>
  <c r="D40" i="18"/>
  <c r="E40" i="18"/>
  <c r="E20" i="18" l="1"/>
  <c r="E50" i="18"/>
  <c r="E30" i="18"/>
  <c r="F30" i="18"/>
  <c r="F10" i="18"/>
  <c r="F40" i="18"/>
  <c r="D20" i="18"/>
  <c r="E10" i="18" l="1"/>
  <c r="F20" i="18"/>
  <c r="F50" i="18"/>
</calcChain>
</file>

<file path=xl/comments1.xml><?xml version="1.0" encoding="utf-8"?>
<comments xmlns="http://schemas.openxmlformats.org/spreadsheetml/2006/main">
  <authors>
    <author>NatyT</author>
  </authors>
  <commentList>
    <comment ref="K8" authorId="0" shapeId="0">
      <text>
        <r>
          <rPr>
            <b/>
            <sz val="9"/>
            <color indexed="81"/>
            <rFont val="Tahoma"/>
            <family val="2"/>
          </rPr>
          <t>NatyT:</t>
        </r>
        <r>
          <rPr>
            <sz val="9"/>
            <color indexed="81"/>
            <rFont val="Tahoma"/>
            <family val="2"/>
          </rPr>
          <t xml:space="preserve">
impacto por el maximola
por el probabilidad promedio </t>
        </r>
      </text>
    </comment>
  </commentList>
</comments>
</file>

<file path=xl/comments2.xml><?xml version="1.0" encoding="utf-8"?>
<comments xmlns="http://schemas.openxmlformats.org/spreadsheetml/2006/main">
  <authors>
    <author>Cindy Paola Lopez Roncancio</author>
  </authors>
  <commentList>
    <comment ref="N30" authorId="0" shapeId="0">
      <text>
        <r>
          <rPr>
            <b/>
            <sz val="9"/>
            <color indexed="81"/>
            <rFont val="Tahoma"/>
            <family val="2"/>
          </rPr>
          <t>Cindy Paola Lopez Roncancio:</t>
        </r>
        <r>
          <rPr>
            <sz val="9"/>
            <color indexed="81"/>
            <rFont val="Tahoma"/>
            <family val="2"/>
          </rPr>
          <t xml:space="preserve">
</t>
        </r>
      </text>
    </comment>
    <comment ref="N50" authorId="0" shapeId="0">
      <text>
        <r>
          <rPr>
            <b/>
            <sz val="9"/>
            <color indexed="81"/>
            <rFont val="Tahoma"/>
            <family val="2"/>
          </rPr>
          <t>Cindy Paola Lopez Roncancio:</t>
        </r>
        <r>
          <rPr>
            <sz val="9"/>
            <color indexed="81"/>
            <rFont val="Tahoma"/>
            <family val="2"/>
          </rPr>
          <t xml:space="preserve">
</t>
        </r>
      </text>
    </comment>
  </commentList>
</comments>
</file>

<file path=xl/sharedStrings.xml><?xml version="1.0" encoding="utf-8"?>
<sst xmlns="http://schemas.openxmlformats.org/spreadsheetml/2006/main" count="902" uniqueCount="547">
  <si>
    <t xml:space="preserve"> MAPA DE RIESGOS SIGCMA</t>
  </si>
  <si>
    <t>DEPENDENCIA (Unidad misional del CSJ o Unidad de la DEAJ o Seccional o CSJ en caso de despachos judiciales certificados)</t>
  </si>
  <si>
    <t>PROCESO (indique el tipo de proceso si es Estratégico. Misional, Apoyo, Evaluación y Mejora y especifique el nombre del proceso)</t>
  </si>
  <si>
    <t>Misionales</t>
  </si>
  <si>
    <t>MEJORAMIENTO INFRAESTRUCTURA FÍSICA</t>
  </si>
  <si>
    <t>CONSEJO SUPERIOR DE LA JUDICATURA</t>
  </si>
  <si>
    <t>CONSEJO SECCIONAL DE LA JUDICATURA</t>
  </si>
  <si>
    <t>DIRECCIÓN SECCIONAL DE ADMINISTRACIÓN JUDICIAL</t>
  </si>
  <si>
    <t>DESPACHO JUDICIAL CERTIFICADO</t>
  </si>
  <si>
    <t>FECHA</t>
  </si>
  <si>
    <t>CÓDIGO</t>
  </si>
  <si>
    <t>ELABORÓ</t>
  </si>
  <si>
    <t>REVISÓ</t>
  </si>
  <si>
    <t>APROBÓ</t>
  </si>
  <si>
    <t>F-EVSG-11</t>
  </si>
  <si>
    <t>Líder de Proceso</t>
  </si>
  <si>
    <t xml:space="preserve">Coordinación Nacional SIGCMA </t>
  </si>
  <si>
    <t>Comité Nacional SIGCMA</t>
  </si>
  <si>
    <t>VERSIÓN</t>
  </si>
  <si>
    <t>RIESGOS DE SOBORNO</t>
  </si>
  <si>
    <r>
      <t>La norma ISO37001:2017  define el soborno como: "</t>
    </r>
    <r>
      <rPr>
        <sz val="11"/>
        <color theme="4"/>
        <rFont val="Calibri"/>
        <family val="2"/>
        <scheme val="minor"/>
      </rPr>
      <t>Oferta</t>
    </r>
    <r>
      <rPr>
        <sz val="11"/>
        <color theme="1"/>
        <rFont val="Calibri"/>
        <family val="2"/>
        <scheme val="minor"/>
      </rPr>
      <t xml:space="preserve">, </t>
    </r>
    <r>
      <rPr>
        <sz val="11"/>
        <color theme="5"/>
        <rFont val="Calibri"/>
        <family val="2"/>
        <scheme val="minor"/>
      </rPr>
      <t>promesa</t>
    </r>
    <r>
      <rPr>
        <sz val="11"/>
        <color theme="1"/>
        <rFont val="Calibri"/>
        <family val="2"/>
        <scheme val="minor"/>
      </rPr>
      <t xml:space="preserve">, </t>
    </r>
    <r>
      <rPr>
        <sz val="11"/>
        <color theme="9"/>
        <rFont val="Calibri"/>
        <family val="2"/>
        <scheme val="minor"/>
      </rPr>
      <t>entrega</t>
    </r>
    <r>
      <rPr>
        <sz val="11"/>
        <color theme="1"/>
        <rFont val="Calibri"/>
        <family val="2"/>
        <scheme val="minor"/>
      </rPr>
      <t xml:space="preserve">, </t>
    </r>
    <r>
      <rPr>
        <sz val="11"/>
        <rFont val="Calibri"/>
        <family val="2"/>
        <scheme val="minor"/>
      </rPr>
      <t>aceptación</t>
    </r>
    <r>
      <rPr>
        <sz val="11"/>
        <color theme="1"/>
        <rFont val="Calibri"/>
        <family val="2"/>
        <scheme val="minor"/>
      </rPr>
      <t xml:space="preserve"> o </t>
    </r>
    <r>
      <rPr>
        <sz val="11"/>
        <color rgb="FF7030A0"/>
        <rFont val="Calibri"/>
        <family val="2"/>
        <scheme val="minor"/>
      </rPr>
      <t>solicitud</t>
    </r>
    <r>
      <rPr>
        <sz val="11"/>
        <color theme="1"/>
        <rFont val="Calibri"/>
        <family val="2"/>
        <scheme val="minor"/>
      </rPr>
      <t xml:space="preserve"> de una ventaja indebida de cualquier valor (que puede ser de naturaleza financiera o no financiera), directamente o indirectamente, e independiente de su ubicación, en violación de la ley aplicable, como incentivo o recompensa para que una persona actúe o deje de actuar en relación con el desempeño de las obligaciones de esa persona.</t>
    </r>
  </si>
  <si>
    <t xml:space="preserve">Sin lugar a duda la causa raíz de cualquier situacion de soborno es la ausencia o debilidad de principios y valores en las actuaciones, ya sea por parte de quien ofrece, promete, entrega o de quien acepta o solicita. 
Estos son factores difíciles de controlar porque tienen que ver con características personales que, en el acaso de los adultos, se han ido forjando desde su niñez, y por lo general ya están arraigados al ser. Sin embargo, es deber de cada entidad hacer su mejor esfuerzo para que cada servidor público mantenga siempre presente el compromiso que hizo al convertirise en un servidor público, el compromiso de ejercer a cabalidad su labor en el marco de la integridad. 
</t>
  </si>
  <si>
    <t>Los mapas de riesgo de soborno del Consejo Superior de la Judicatura se han elaborado bajo de la directriz de que si bien es cierto la causa raíz de la ocurrencia de un hecho de soborno esta asociada a debilidades en los principios y valores, también es cierto que las debilidades en los controles de la realización de las actividades susceptibles al soborno, pueden dejar mas expuesta a la entidad a que esto ocurra.</t>
  </si>
  <si>
    <t>Los mapas de riesgos de soborno contemplan como causas los aspectos antes mencionados, y las acciones para tratar los riesgos se enfocan en:
1. La realización de actividades sistemáticas para fortalecer la toma de conciencia,  la aplicación del Código de Ética del Servidor Juidicial y el cumplimiento de lo estipulado en la Ley 270 de 1996, especialmente en relacionado con los deberes y las prohibiciones de los servidores.
2. El fortalecimiento de los controles asociados a las actividades susceptibles al riesgo de corrupción en cada uno de los procesos.</t>
  </si>
  <si>
    <t>ANÁLISIS DE CONTEXTO</t>
  </si>
  <si>
    <t>CONSEJO SECCIONAL/DIRECCIÓN SECCIONAL DE ADMINISTRACIÓN JUDICIAL Y/O DISTRITO JUDICIAL SEGÚN SEA EL CASO</t>
  </si>
  <si>
    <t xml:space="preserve">PROCESO </t>
  </si>
  <si>
    <t xml:space="preserve">DEPENDENCIA ADMINISTRATIVA O JUDICIAL CERTIFICADA </t>
  </si>
  <si>
    <t>OBJETIVO DEL PROCESO</t>
  </si>
  <si>
    <t>PROCESOS DEPENDENCIA JUDICIALES CERTIFICADAS</t>
  </si>
  <si>
    <t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</si>
  <si>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</si>
  <si>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</si>
  <si>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</si>
  <si>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</si>
  <si>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</si>
  <si>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</si>
  <si>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</si>
  <si>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</si>
  <si>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Cambio de Normatividad y Regulaciones Expedidas por el Gobierno Nacional o el Congreso de la Republica que afecten la administración de Justicia.</t>
  </si>
  <si>
    <t>Económicos y Financieros (disponibilidad de capital, liquidez, mercados financieros, desempleo, competencia)</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</si>
  <si>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</si>
  <si>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</si>
  <si>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</si>
  <si>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</si>
  <si>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</si>
  <si>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</si>
  <si>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</si>
  <si>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</si>
  <si>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</si>
  <si>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Amenazas a servidores judiciales en razón al ejercicio de sus funciones.</t>
  </si>
  <si>
    <t>Tecnológicos (desarrollo digital, avances en tecnología, acceso a sistemas de información externos, gobierno en línea)</t>
  </si>
  <si>
    <t>Perdida o hackeo de información derivada de ataques cibernéticos</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</si>
  <si>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</si>
  <si>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</si>
  <si>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</si>
  <si>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</si>
  <si>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</si>
  <si>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</si>
  <si>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</si>
  <si>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</si>
  <si>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</si>
  <si>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</si>
  <si>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</si>
  <si>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</si>
  <si>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</si>
  <si>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</si>
  <si>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</si>
  <si>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</si>
  <si>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</si>
  <si>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</si>
  <si>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</si>
  <si>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</si>
  <si>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</si>
  <si>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</si>
  <si>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</si>
  <si>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</si>
  <si>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</si>
  <si>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</si>
  <si>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</si>
  <si>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</si>
  <si>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</si>
  <si>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</si>
  <si>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</si>
  <si>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</si>
  <si>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</si>
  <si>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</si>
  <si>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</si>
  <si>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</si>
  <si>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</si>
  <si>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</si>
  <si>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Actualización de la plataforma estratégica para responder a los cambios normativos y legales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</si>
  <si>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</si>
  <si>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</si>
  <si>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</si>
  <si>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</si>
  <si>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</si>
  <si>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</si>
  <si>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 xml:space="preserve">Capacitación para el uso de herramientas tecnológicas  </t>
  </si>
  <si>
    <t>Fallas de conectividad para la realización de las actividades propias del proceso.</t>
  </si>
  <si>
    <t xml:space="preserve">Falta de cobertura tecnológica en las sedes judiciales </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</si>
  <si>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</si>
  <si>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</si>
  <si>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</si>
  <si>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</si>
  <si>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</si>
  <si>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</si>
  <si>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</si>
  <si>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</si>
  <si>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</si>
  <si>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</si>
  <si>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</si>
  <si>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</si>
  <si>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</si>
  <si>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</si>
  <si>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</si>
  <si>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</si>
  <si>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</si>
  <si>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</si>
  <si>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</si>
  <si>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</si>
  <si>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</si>
  <si>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</si>
  <si>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</si>
  <si>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</si>
  <si>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</si>
  <si>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</si>
  <si>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</si>
  <si>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</si>
  <si>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</si>
  <si>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</si>
  <si>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</si>
  <si>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</si>
  <si>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</si>
  <si>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</si>
  <si>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Falta en la separación adecuada de residuos en la fuente </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</si>
  <si>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</si>
  <si>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</si>
  <si>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</si>
  <si>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ESTRATEGIAS  DOFA</t>
  </si>
  <si>
    <t>ESTRATEGIA / ACCIÓN / PROYECTO</t>
  </si>
  <si>
    <t xml:space="preserve">GESTIONA  </t>
  </si>
  <si>
    <t xml:space="preserve">DOCUMENTADA EN </t>
  </si>
  <si>
    <t>A</t>
  </si>
  <si>
    <t>O</t>
  </si>
  <si>
    <t>D</t>
  </si>
  <si>
    <t>F</t>
  </si>
  <si>
    <t xml:space="preserve">Desarrollar el plan de formación de la Escuela Judicial para el fortalecimiento de competencias de los servidores judiciales </t>
  </si>
  <si>
    <t xml:space="preserve">Plan de acción </t>
  </si>
  <si>
    <t xml:space="preserve">Asistir y participar activamente en los procesos de sensibilización, capacitación y formación en los procesos SIGCMA </t>
  </si>
  <si>
    <t>6,16, 36</t>
  </si>
  <si>
    <t>Realizar seguimiento al plan de acción y realizar el reporte oportuno</t>
  </si>
  <si>
    <t>6, 12, 23</t>
  </si>
  <si>
    <t>Implementar mecanismos para la retroalimentación de las  partes interesadas</t>
  </si>
  <si>
    <t>1, 12, 34</t>
  </si>
  <si>
    <t>27,28,29,34</t>
  </si>
  <si>
    <t>Mantener, actualizar y documentar  el Sistema Integrado de Gestión SIGCMA, en el contexto especifico</t>
  </si>
  <si>
    <t>13,14,15</t>
  </si>
  <si>
    <t>1,10,13,16,17,19</t>
  </si>
  <si>
    <t>4,6,7,8,5,10,17,1820,22,23,37</t>
  </si>
  <si>
    <t>Solicitar apoyo al CENDOJ para realización de capacitaciones en tablas de retención documental (TRD)</t>
  </si>
  <si>
    <t>24,25,29</t>
  </si>
  <si>
    <t>Hacer uso de la información y de las herramientas tecnológicas dispuestas para la prestación del servicios</t>
  </si>
  <si>
    <t>13,14,15,16,28</t>
  </si>
  <si>
    <t>Motivar a los servidores judiciales en la Implementación del plan de gestión ambiental en cada sede administrativa o judicial</t>
  </si>
  <si>
    <t>30,31,32,33,34</t>
  </si>
  <si>
    <t>35,36,38,39</t>
  </si>
  <si>
    <t>Realizar identificación y cumplimiento de los requisitos legales y reglamentarios</t>
  </si>
  <si>
    <t>3,9,17</t>
  </si>
  <si>
    <t>Matriz de riesgos</t>
  </si>
  <si>
    <t>Matriz Mapa de Riesgos</t>
  </si>
  <si>
    <t>Orientaciones Generales</t>
  </si>
  <si>
    <r>
      <t xml:space="preserve">Antes de iniciar con el diligenciamiento de la información en la matriz, se requiere haber efectuado el análisis DOFA ( Hoja 1-Análisis de Contexto)  y revisado todos los elementos del proceso: </t>
    </r>
    <r>
      <rPr>
        <b/>
        <sz val="11"/>
        <rFont val="Arial"/>
        <family val="2"/>
      </rPr>
      <t xml:space="preserve"> objetivo, alcance, actividades , y en especial los productos y servicios que entrega.</t>
    </r>
    <r>
      <rPr>
        <sz val="11"/>
        <rFont val="Arial"/>
        <family val="2"/>
      </rPr>
      <t xml:space="preserve">
</t>
    </r>
  </si>
  <si>
    <r>
      <t xml:space="preserve">El archivo contiene las siguientes hojas:
-   </t>
    </r>
    <r>
      <rPr>
        <b/>
        <sz val="9"/>
        <rFont val="Arial"/>
        <family val="2"/>
      </rPr>
      <t>Hoja 1 Presentación 
    Conceptos 37001</t>
    </r>
    <r>
      <rPr>
        <sz val="9"/>
        <rFont val="Arial"/>
        <family val="2"/>
      </rPr>
      <t xml:space="preserve">
 -  </t>
    </r>
    <r>
      <rPr>
        <b/>
        <sz val="9"/>
        <rFont val="Arial"/>
        <family val="2"/>
      </rPr>
      <t>Hoja 2 Análisis de Contexto ( Se toma para el Plan de Acción y para Riesgos)</t>
    </r>
    <r>
      <rPr>
        <sz val="9"/>
        <rFont val="Arial"/>
        <family val="2"/>
      </rPr>
      <t xml:space="preserve">
 -  </t>
    </r>
    <r>
      <rPr>
        <b/>
        <sz val="9"/>
        <rFont val="Arial"/>
        <family val="2"/>
      </rPr>
      <t>Hoja 3 Estrategias DOFA</t>
    </r>
    <r>
      <rPr>
        <sz val="9"/>
        <rFont val="Arial"/>
        <family val="2"/>
      </rPr>
      <t xml:space="preserve">
 -  </t>
    </r>
    <r>
      <rPr>
        <b/>
        <sz val="9"/>
        <rFont val="Arial"/>
        <family val="2"/>
      </rPr>
      <t>Hoja 4  Este instructivo</t>
    </r>
  </si>
  <si>
    <t xml:space="preserve">HOJA </t>
  </si>
  <si>
    <t>Columna</t>
  </si>
  <si>
    <t>Descripción - Lineamientos para el diligenciamiento</t>
  </si>
  <si>
    <t>Proceso</t>
  </si>
  <si>
    <t>Diligenciar el nombre del proceso al cual se le identificarán y valorarán los riesgos.</t>
  </si>
  <si>
    <t>Objetivo</t>
  </si>
  <si>
    <t>Diligenciar el objetivo del proceso. ( Ver caracterización del proceso)</t>
  </si>
  <si>
    <t>Alcance</t>
  </si>
  <si>
    <t>Diligenciar el alcance del proceso.( Ver caracterización del proceso)</t>
  </si>
  <si>
    <t>No. Referencia</t>
  </si>
  <si>
    <t>Enumerar  consecutivamente los riesgos  (1, 2,…)</t>
  </si>
  <si>
    <t>Riesgo</t>
  </si>
  <si>
    <t>Enunciar   el riesgo</t>
  </si>
  <si>
    <t>Descripción del Riesgo</t>
  </si>
  <si>
    <t>Describir el riesgo  de forma mas amplia para mayor comprensión . Facilita la descripción el determinar cómo se materializa el riesgo.</t>
  </si>
  <si>
    <t xml:space="preserve">Causas </t>
  </si>
  <si>
    <t xml:space="preserve">Identificar  las causas que pueden generar el riesgo. Estas pueden estar relacionadas entre otros con factores de:  recursos financieros, talento humano, infraestructura, estilo de dirección, procedimientos, documentación, etc. </t>
  </si>
  <si>
    <t>Número de veces que se realizó  la actividad en un año o se  proyecta  realizar</t>
  </si>
  <si>
    <t>Diligenciar  el número de veces que se  ejecuta la actividad durante el año si se  conocen estadísticas.  Si no hay  estadísticas , proyectar  de acuerdo con el conocimiento que se tiene del proceso .</t>
  </si>
  <si>
    <t>Número de veces que se materializó el riesgo en un  año</t>
  </si>
  <si>
    <t xml:space="preserve">Diligenciar  el número de veces que se  materializo el riesgo, en el año anterior, o que se podría materializar.   </t>
  </si>
  <si>
    <t xml:space="preserve">% Frecuencia </t>
  </si>
  <si>
    <t xml:space="preserve">Resultado de: Número de veces que se materializó el riesgo en un año  numero de veces que se realizó la actividad en un año o se proyecta realizar  Ver Hoja Politicas </t>
  </si>
  <si>
    <t>PROBABILIDAD</t>
  </si>
  <si>
    <t xml:space="preserve">La hoja valora la probabilidad de acuerdo con los criterio definidos e la Hoja 8- Políticas de Administración </t>
  </si>
  <si>
    <t xml:space="preserve">Efectos </t>
  </si>
  <si>
    <t>Seleccionar  el efecto o los efectos que  tendrá la entidad si se materializara el riesgo .Se pueden seleccionar   1 o mas de los efectos que  presenta el desplegable. No seleccionar el mismo efecto mas de una vez. NOTA: Para los riesgos de soborno, no se debe seleccionar el efecto de interrupción en la prestación del servicio judicial. (En razón al alcance actual del SGAS)</t>
  </si>
  <si>
    <t xml:space="preserve">Valoración de Efectos </t>
  </si>
  <si>
    <t xml:space="preserve">Seleccionar  por cada efecto que identifico  la valoración que le correspondería en términos de afectación </t>
  </si>
  <si>
    <t>Impacto Inherente</t>
  </si>
  <si>
    <t>La Hoja calcula el impacto por cada valoración de efecto que haya seleccionado</t>
  </si>
  <si>
    <t xml:space="preserve">Impacto Inherente Total </t>
  </si>
  <si>
    <t>La Hoja calcula el impacto total teniendo en cuenta si selecciono mas de un efecto</t>
  </si>
  <si>
    <t xml:space="preserve">Zona de Riesgo Inherente </t>
  </si>
  <si>
    <t xml:space="preserve">La Hoja calcula el riesgo inherente : Probabilidad inherente  por probabilidad residual </t>
  </si>
  <si>
    <r>
      <rPr>
        <b/>
        <sz val="9"/>
        <rFont val="Arial"/>
        <family val="2"/>
      </rPr>
      <t>NOTA</t>
    </r>
    <r>
      <rPr>
        <sz val="9"/>
        <rFont val="Arial"/>
        <family val="2"/>
      </rPr>
      <t>: Si desea adicionar mas riesgos, copie las filas del riesgo anterior - No modifique las formulas</t>
    </r>
  </si>
  <si>
    <r>
      <t xml:space="preserve"> - </t>
    </r>
    <r>
      <rPr>
        <b/>
        <sz val="9"/>
        <rFont val="Arial"/>
        <family val="2"/>
      </rPr>
      <t xml:space="preserve"> Hoja 5 Valoración Controles:</t>
    </r>
    <r>
      <rPr>
        <sz val="9"/>
        <rFont val="Arial"/>
        <family val="2"/>
      </rPr>
      <t xml:space="preserve"> Información pertinente refente a los controles y mitigación del riesgo</t>
    </r>
  </si>
  <si>
    <t>Diligencie el nombre del proceso al cual se le identificarán y valorarán los riesgos.</t>
  </si>
  <si>
    <t>Diligencie el objetivo del proceso.</t>
  </si>
  <si>
    <t>Diligencie el alcance del proceso.</t>
  </si>
  <si>
    <t>Permite definir el consecutivo de riesgos.</t>
  </si>
  <si>
    <t>La hoja trae el riesgo de la hoja 5</t>
  </si>
  <si>
    <t>Causas</t>
  </si>
  <si>
    <t xml:space="preserve">Diligencie las causas. Recuerde que estan estan asociadas a los factores: personal, recursos, sistema de infirmacion procedimientos, etc., relacionados en el DOFA-  si encuentra causas adionales considere si ES PERTINENTE COMPLEMENTAR   el DOFA: o no </t>
  </si>
  <si>
    <t>CONTROLES PREVENTIVOS 
(Controles para las causas - Disminuyen la probabilidad)</t>
  </si>
  <si>
    <t>Relacione las medidas con las que cuenta el proceso actualmente para prevenir que el riesgo se materialice por cada una de las causas identificadas. Debe haber coherencia entre las causas y los controles preventivos.</t>
  </si>
  <si>
    <t xml:space="preserve">¿El control esta documentado? </t>
  </si>
  <si>
    <t>Responda la pregunta con SI o NO, según corresponda.</t>
  </si>
  <si>
    <t>¿Queda evidencia de la ejecución del control?</t>
  </si>
  <si>
    <t>La frecuencia del control está definida?</t>
  </si>
  <si>
    <t>¿Esta definido el responsable de la ejecución del control?</t>
  </si>
  <si>
    <t>Valoración de los controles</t>
  </si>
  <si>
    <t>La hoja califica la eficacia del control preventivo de acuerdo con las respuestas anteriores.</t>
  </si>
  <si>
    <t>CONTROLES CORRECTIVOS
(Controles para los efectos - Disminuyen el impacto)</t>
  </si>
  <si>
    <t xml:space="preserve">Frente a cada causa  identificada describa el control , si lo hay. La descripción del control debe contener la siguiente información:  Responsable de aplicar el control, periodicidad con que se aplica, cómo se realiza, qué se hace si se encuentran falencias y que registro queda de la aplicación del control. </t>
  </si>
  <si>
    <t xml:space="preserve"> ¿Queda evidencia de la socialización o capacitación a los responsables?</t>
  </si>
  <si>
    <t xml:space="preserve">Eficacia del Control </t>
  </si>
  <si>
    <t>La hoja califica la eficacia del control correctivo</t>
  </si>
  <si>
    <t>Probabilidad Residual</t>
  </si>
  <si>
    <t>La hoja calcula Impacto Inherente vs. Eficacia controles preventivos</t>
  </si>
  <si>
    <t xml:space="preserve">Impacto Residual </t>
  </si>
  <si>
    <t xml:space="preserve">La hoja calcula Probabilidad inherente vs. Eficacia controles correctivos </t>
  </si>
  <si>
    <t xml:space="preserve">Zona de Riesgo  Residual </t>
  </si>
  <si>
    <t xml:space="preserve">La hoja calcula Probabilidad  Residual por Impacto Residual </t>
  </si>
  <si>
    <r>
      <t xml:space="preserve"> -</t>
    </r>
    <r>
      <rPr>
        <sz val="11"/>
        <rFont val="Arial"/>
        <family val="2"/>
      </rPr>
      <t xml:space="preserve"> </t>
    </r>
    <r>
      <rPr>
        <b/>
        <sz val="11"/>
        <rFont val="Arial"/>
        <family val="2"/>
      </rPr>
      <t xml:space="preserve"> Hoja7  Mapa Final</t>
    </r>
    <r>
      <rPr>
        <sz val="10"/>
        <rFont val="Arial"/>
        <family val="2"/>
      </rPr>
      <t>. Resumen del análisis de riesgo inherente , riesgo residual y tratamiento a ejecutar</t>
    </r>
  </si>
  <si>
    <r>
      <t xml:space="preserve"> -</t>
    </r>
    <r>
      <rPr>
        <sz val="11"/>
        <rFont val="Arial"/>
        <family val="2"/>
      </rPr>
      <t xml:space="preserve"> </t>
    </r>
    <r>
      <rPr>
        <b/>
        <sz val="11"/>
        <rFont val="Arial"/>
        <family val="2"/>
      </rPr>
      <t xml:space="preserve"> Hoja 7 Tabla de Clasificación Riesgo: </t>
    </r>
    <r>
      <rPr>
        <sz val="11"/>
        <rFont val="Arial"/>
        <family val="2"/>
      </rPr>
      <t>Tabla referente para todos los cálculos (no se diligencia)</t>
    </r>
  </si>
  <si>
    <r>
      <t xml:space="preserve"> -</t>
    </r>
    <r>
      <rPr>
        <sz val="11"/>
        <rFont val="Arial"/>
        <family val="2"/>
      </rPr>
      <t xml:space="preserve"> </t>
    </r>
    <r>
      <rPr>
        <b/>
        <sz val="11"/>
        <rFont val="Arial"/>
        <family val="2"/>
      </rPr>
      <t xml:space="preserve"> Hoja 8 Politicas de administración. </t>
    </r>
    <r>
      <rPr>
        <sz val="11"/>
        <rFont val="Arial"/>
        <family val="2"/>
      </rPr>
      <t>Se establecen los criterios de probabilidad e impacto ( según apetito y tolerancia de riesgo)</t>
    </r>
  </si>
  <si>
    <r>
      <t xml:space="preserve"> -</t>
    </r>
    <r>
      <rPr>
        <sz val="11"/>
        <rFont val="Arial"/>
        <family val="2"/>
      </rPr>
      <t xml:space="preserve"> </t>
    </r>
    <r>
      <rPr>
        <b/>
        <sz val="11"/>
        <rFont val="Arial"/>
        <family val="2"/>
      </rPr>
      <t xml:space="preserve"> Hoja 9 Matriz de Calor :  </t>
    </r>
    <r>
      <rPr>
        <sz val="11"/>
        <rFont val="Arial"/>
        <family val="2"/>
      </rPr>
      <t>Criterios  según politica para el tratamiento de riesgos acorde con su evaluación</t>
    </r>
  </si>
  <si>
    <r>
      <t xml:space="preserve"> -  </t>
    </r>
    <r>
      <rPr>
        <b/>
        <sz val="10"/>
        <rFont val="Arial"/>
        <family val="2"/>
      </rPr>
      <t>Hoja 10 a la 13 Seguimientos Trimestrales</t>
    </r>
    <r>
      <rPr>
        <sz val="10"/>
        <rFont val="Arial"/>
        <family val="2"/>
      </rPr>
      <t>: En estas hojas de cálculo se realiza el seguimiento trimestral a las acciones formuladas para gestionar  los riesgos residuales</t>
    </r>
  </si>
  <si>
    <t>PROCESO</t>
  </si>
  <si>
    <t>OBJETIVO</t>
  </si>
  <si>
    <t>ALCANCE</t>
  </si>
  <si>
    <t>IDENTIFICACIÓN DEL RIESGO</t>
  </si>
  <si>
    <t>CAUSAS</t>
  </si>
  <si>
    <t>PROBABILIDAD INHERENTE</t>
  </si>
  <si>
    <t>IMPACTO INHERENTE</t>
  </si>
  <si>
    <t>RIESGO INHERENTE</t>
  </si>
  <si>
    <t>N.</t>
  </si>
  <si>
    <t>RIESGO 
(Posibilidad de…..)</t>
  </si>
  <si>
    <t>DESCRIPCIÓN  DEL RIESGO</t>
  </si>
  <si>
    <t>Número de veces que se materializo el riesgo en un  año o que se puede materializar</t>
  </si>
  <si>
    <t>% Probabilidad</t>
  </si>
  <si>
    <t xml:space="preserve">EFECTOS  </t>
  </si>
  <si>
    <t>VALORACIÓN DEL EFECTO</t>
  </si>
  <si>
    <t>Valor Inherente</t>
  </si>
  <si>
    <t>IMPACTO INHERENTE TOTAL</t>
  </si>
  <si>
    <t>ZONA DE RIESGO INHERENTE</t>
  </si>
  <si>
    <t>VALORACIÓN DEL RIESGO INHERENTE</t>
  </si>
  <si>
    <t xml:space="preserve">¿Qué pasa, cómo se materializa el riesgo? </t>
  </si>
  <si>
    <t>IMPACTO</t>
  </si>
  <si>
    <t>CALIFICACION DEL RIESGO</t>
  </si>
  <si>
    <t xml:space="preserve">Daño, pérdida o uso indebido de bienes muebles o  inmuebles </t>
  </si>
  <si>
    <t>Los bienes inmuebles sean sustraidos, sufran daños superiores a los generados por su uso</t>
  </si>
  <si>
    <t>Demora en los procesos precontractuales y contractuales de infraestructura física de alta y media alta complejidad</t>
  </si>
  <si>
    <t>Afectación de reputacion,imagén,  credibilidad, satisfacción de usuarios y PI</t>
  </si>
  <si>
    <t xml:space="preserve">De la entidad, seccional, despachos a nivel local o municipal </t>
  </si>
  <si>
    <t>Afectación Económica</t>
  </si>
  <si>
    <t>Afectación al presupuesto  en un valor  &lt;1% y ≥5%.</t>
  </si>
  <si>
    <t>Moderado - 3</t>
  </si>
  <si>
    <t>Vencimiento de pólizas de seguro</t>
  </si>
  <si>
    <t>Interrupción o afectación en la prestación del servicio judicial</t>
  </si>
  <si>
    <t xml:space="preserve">Entre  0 a 48 horas habiles al año </t>
  </si>
  <si>
    <t>Leve - 1</t>
  </si>
  <si>
    <t xml:space="preserve">Bienes asegurables sin asegurar </t>
  </si>
  <si>
    <t>Interrupción o afectación en la prestación del servicio administrativo</t>
  </si>
  <si>
    <t>Entre 0 a 96 horas habiles al año  o afectación minima</t>
  </si>
  <si>
    <t>Incumplimiento en la programación de mantenimientos</t>
  </si>
  <si>
    <t/>
  </si>
  <si>
    <t xml:space="preserve">Titulación de bienes inmuebles sin legalizar </t>
  </si>
  <si>
    <t>No tener  definido y con documentacion el estado legal de los bienes  inmuebles de la Rama</t>
  </si>
  <si>
    <t>Desactualización de los inventarios</t>
  </si>
  <si>
    <t>Afectación al presupuesto en un valor &lt;0,5% y ≥1%.</t>
  </si>
  <si>
    <t>Menor - 2</t>
  </si>
  <si>
    <t>Documentación del inmuebe inexistente o incompleta</t>
  </si>
  <si>
    <t>Entre  145 a 192 horas  hábiles al año</t>
  </si>
  <si>
    <t>Mayor - 4</t>
  </si>
  <si>
    <t>Entre e 97 a 192 horas  habiles al año o afectación baja</t>
  </si>
  <si>
    <t xml:space="preserve">De un área del nivel central, seccional o despacho judicial </t>
  </si>
  <si>
    <t xml:space="preserve">Incumplimiento de los matenimientos preventivos, correctivos </t>
  </si>
  <si>
    <t>No ejecutar en forma oportuna y acorde con estipulaciones técnicas los mantenimientos de bienes muebles, inmuebles y equipos</t>
  </si>
  <si>
    <t>Afectación al presupuesto en un valor ≥50%.</t>
  </si>
  <si>
    <t>Incumplimiento de las metas establecidas</t>
  </si>
  <si>
    <t>Incumplimiento del 40% de los indicadores del proceso</t>
  </si>
  <si>
    <t>No planificar las actividades</t>
  </si>
  <si>
    <t xml:space="preserve">Recibir dádivas o beneficios a nombre propio o de terceros para  afectar la seguridad o confidencialidad de la información   </t>
  </si>
  <si>
    <t>Recibir dádivas o beneficios a nombre propio o de terceros por   revelar información confidencial,  alterar, retener o no publicar información.</t>
  </si>
  <si>
    <t>1. Falta de ética y valores.</t>
  </si>
  <si>
    <t xml:space="preserve">De la entidad y sector justicia a nivel internacional </t>
  </si>
  <si>
    <t>2. Insuficientes programas de capacitación para la toma de conciencia debido al desconocimiento de la ley antisoborno (ISO 37001:2016), Plan Anticorrupción y  de los  valores y principios propios de la entidad.</t>
  </si>
  <si>
    <t>3. Desconocimiento del Código de Etica y Buen Gobierno.</t>
  </si>
  <si>
    <t>4. Falta o inaplicación de controles.</t>
  </si>
  <si>
    <t>Ofrecer, prometer, entregar, aceptar o solicitar una ventaja indebida  para influir  en la toma de decisiones  para  la adquisición de predios en donación.</t>
  </si>
  <si>
    <t>Cuando se emite un concepto favorable que conlleve a la adquisición de un predio por donación omitiendo el cumplimiento de los requisitos establecidos, con el fin de favorecer intereses particulares.</t>
  </si>
  <si>
    <t>Falta de ética de los servidores públicos (Debilidades en principios y valores)</t>
  </si>
  <si>
    <t>Incumplimiento del 20% de los indicadores del proceso</t>
  </si>
  <si>
    <t>Falta de ética de terceros interesados  (Debilidades principios y valores)</t>
  </si>
  <si>
    <t>Debilidades en los controles técnicos para la Adquisición de lotes en donación.</t>
  </si>
  <si>
    <t xml:space="preserve">De la entidad y sector justicia a nivel nacional </t>
  </si>
  <si>
    <t>Ofrecer, prometer, entregar, aceptar o solicitar una ventaja indebida para conseguir el favorecimiento competitivo  en  la evaluación técnica (proceso de selección) en  contratos de Estudios y Diseños o Construcción de sedes y despachos judiciales.</t>
  </si>
  <si>
    <t>Cuando se emite un concepto técnico basado en una evaluación que redunde en ventajas para agentes internos y externos, sin la adecuada justificación técnica.</t>
  </si>
  <si>
    <t>Afectación al  presupuesto en un valor  &lt;5% y  ≥20%.</t>
  </si>
  <si>
    <t>Debilidades en los controles de los procedimientos de contratación en lo relacionado con la evaluación técnica para la selección de contratistas.</t>
  </si>
  <si>
    <t>Ofrecer, prometer, entregar, aceptar o solicitar una ventaja indebida para conseguir el favorecimiento competitivo  en  la adición  de  contratos de Estudios y Diseños o construcción de sedes y despachos judiciales.</t>
  </si>
  <si>
    <t>Cuando se adicionen contratos que son ventajosos para agentes internos y externos, sin la adecuada justificación que soporte su valor.</t>
  </si>
  <si>
    <t>Debilidades en los controles de los procedimientos de contratación en lo relacionado con la identificación de necesidades.</t>
  </si>
  <si>
    <t>Ofrecer, prometer, entregar, aceptar o solicitar una ventaja indebida para conseguir la recepción de Diseños u obras.</t>
  </si>
  <si>
    <t>Cuando un agente interno o externos, obtiene una ventaja indebida por recibir Estudios y Diseños u Obras, que no cumplan con los requisitos contractuales.</t>
  </si>
  <si>
    <t>Bajo - 2</t>
  </si>
  <si>
    <t>Debilidades en los controles de los procedimientos y obligaciones</t>
  </si>
  <si>
    <t xml:space="preserve">MATRIZ DE RIESGOS </t>
  </si>
  <si>
    <t>PROCESO:</t>
  </si>
  <si>
    <t>OBJETIVO:</t>
  </si>
  <si>
    <t>ALCANCE:</t>
  </si>
  <si>
    <t>EVALUACIÓN DE RIESGO - VALORACIÓN DE LOS CONTROLES</t>
  </si>
  <si>
    <t>EVALUACIÓN DEL RIESGO - NIVEL DEL RIESGO RESIDUAL</t>
  </si>
  <si>
    <t xml:space="preserve">RIESGO </t>
  </si>
  <si>
    <t>No. Control</t>
  </si>
  <si>
    <r>
      <t xml:space="preserve">CONTROLES PREVENTIVOS 
</t>
    </r>
    <r>
      <rPr>
        <sz val="10"/>
        <color theme="0"/>
        <rFont val="Arial Narrow"/>
        <family val="2"/>
      </rPr>
      <t>(Controles para las causas - Disminuyen la probabilidad)</t>
    </r>
  </si>
  <si>
    <t>Criterios para valorar la eficacia de  los controles preventivos</t>
  </si>
  <si>
    <t>Criterios para  valorar la eficacia de los controles correctivos</t>
  </si>
  <si>
    <t>RIESGO RESIDUAL</t>
  </si>
  <si>
    <t>¿Está establecida la frecuencia del control?</t>
  </si>
  <si>
    <t>Eficacia del cada control</t>
  </si>
  <si>
    <t>Efectos</t>
  </si>
  <si>
    <r>
      <t xml:space="preserve">CONTROLES CORRECTIVOS
</t>
    </r>
    <r>
      <rPr>
        <sz val="10"/>
        <color theme="0"/>
        <rFont val="Arial Narrow"/>
        <family val="2"/>
      </rPr>
      <t>(Controles para los efectos - Disminuyen el impacto)</t>
    </r>
  </si>
  <si>
    <t xml:space="preserve">¿El control está documentado? </t>
  </si>
  <si>
    <t>¿Queda evidencia de la socialización o capacitación a los responsables?</t>
  </si>
  <si>
    <t>¿Está definido el responsable de la ejecución del control?</t>
  </si>
  <si>
    <t>¿Queda   evidencia de la ejecución del control ?</t>
  </si>
  <si>
    <t>Eficacia de cada control</t>
  </si>
  <si>
    <t xml:space="preserve">Eficacia del control </t>
  </si>
  <si>
    <t>Zona Riesgo Residual</t>
  </si>
  <si>
    <t>NO</t>
  </si>
  <si>
    <t>SI</t>
  </si>
  <si>
    <t xml:space="preserve">MATRIZ DE RIESGOS SIGCMA </t>
  </si>
  <si>
    <t>Proceso:</t>
  </si>
  <si>
    <t>Objetivo:</t>
  </si>
  <si>
    <t>Alcance:</t>
  </si>
  <si>
    <t>IDENTIFICACIÓN DEL RIEGO</t>
  </si>
  <si>
    <t>VALORACIÓN  DEL RIESGO - NIVEL DEL RIESGO RESIDUAL</t>
  </si>
  <si>
    <t>Actividades</t>
  </si>
  <si>
    <t>Responsable</t>
  </si>
  <si>
    <t>Fecha Implementación</t>
  </si>
  <si>
    <t>Probabilidad inherente</t>
  </si>
  <si>
    <t>Impacto inherente</t>
  </si>
  <si>
    <t>Zona de Riesgo Inherente</t>
  </si>
  <si>
    <t>Probabilidad Residual Final</t>
  </si>
  <si>
    <t>Impacto Residual Final</t>
  </si>
  <si>
    <t>#</t>
  </si>
  <si>
    <t>Zona de Riesgo Final</t>
  </si>
  <si>
    <t>Opción de Tratamiento</t>
  </si>
  <si>
    <t>Aceptar el riesgo</t>
  </si>
  <si>
    <t>Reducir (Mitigar)</t>
  </si>
  <si>
    <t>Desarrollo de una cultura de integridad y transparencia</t>
  </si>
  <si>
    <t xml:space="preserve">Alta Direccion </t>
  </si>
  <si>
    <t>8- Política- Criterios para administrar riesgos</t>
  </si>
  <si>
    <t>Frecuencia de la Actividad</t>
  </si>
  <si>
    <t>Probabilidad</t>
  </si>
  <si>
    <t xml:space="preserve">Frecuencia:  Número de casos materializados /Total de actividades </t>
  </si>
  <si>
    <t xml:space="preserve">Factibilidad </t>
  </si>
  <si>
    <t>Muy Baja</t>
  </si>
  <si>
    <t>Resultados entre 0- 4%</t>
  </si>
  <si>
    <t>Puede ocurrir solo en circunstancias excepcionales</t>
  </si>
  <si>
    <t>Baja</t>
  </si>
  <si>
    <t>Resultados entre 5%- 9%</t>
  </si>
  <si>
    <t xml:space="preserve"> Puede ocurrir en algún momento</t>
  </si>
  <si>
    <t>Media</t>
  </si>
  <si>
    <t>Resultados entre 10%- 29%</t>
  </si>
  <si>
    <t xml:space="preserve"> Podría ocurrir en algún momento</t>
  </si>
  <si>
    <t>Alta</t>
  </si>
  <si>
    <t>Resultados entre 30% - 49%</t>
  </si>
  <si>
    <t>Probablemente ocurrirá en la mayoria de las circunstancias</t>
  </si>
  <si>
    <t>Muy Alta</t>
  </si>
  <si>
    <t>Resultados entre 50% - 100%</t>
  </si>
  <si>
    <t>Se espera que ocurra en la mayoría de las circunstancias</t>
  </si>
  <si>
    <t>Afectación Ambiental</t>
  </si>
  <si>
    <t>Tabla Criterios para definir el nivel de impacto</t>
  </si>
  <si>
    <t>Leve</t>
  </si>
  <si>
    <t>Menor</t>
  </si>
  <si>
    <t>Moderado</t>
  </si>
  <si>
    <t xml:space="preserve">De la entidad, seccional, despachos a nivel departamental </t>
  </si>
  <si>
    <t>Mayor</t>
  </si>
  <si>
    <t>Catastrófico</t>
  </si>
  <si>
    <t>Afectación al presupuesto en un valor ≥0,5%.</t>
  </si>
  <si>
    <t>Incumplimiento del 60% de los indicadores del proceso</t>
  </si>
  <si>
    <t>Incumplimiento del 80% de los indicadores del proceso</t>
  </si>
  <si>
    <t>Incumplimiento del 100% de los indicadores del proceso</t>
  </si>
  <si>
    <t xml:space="preserve">Entre 49 a 96 horas  habiles al año  </t>
  </si>
  <si>
    <t xml:space="preserve">Entre  97 a 144 horas   habiles al año  </t>
  </si>
  <si>
    <t xml:space="preserve">Entre e 193 a 240 horas  habiles al año   </t>
  </si>
  <si>
    <t xml:space="preserve">     El riesgo afecta la imagen de la entidad con algunos usuarios de relevancia frente al logro de los objetivos</t>
  </si>
  <si>
    <t>Entre 193 a 288 horas   habiles al año  o afectación media</t>
  </si>
  <si>
    <t>Entre  289 a 384 horas o afectación alta</t>
  </si>
  <si>
    <t>Entre  385 a 540 horas  habiles al año  o afectación extrema</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</si>
  <si>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</si>
  <si>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</si>
  <si>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</si>
  <si>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</si>
  <si>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</si>
  <si>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 xml:space="preserve"> Matriz de Calor 9- </t>
  </si>
  <si>
    <t>Impacto</t>
  </si>
  <si>
    <t>Tratamiento</t>
  </si>
  <si>
    <t>Muy Alta
5</t>
  </si>
  <si>
    <t>Extremo</t>
  </si>
  <si>
    <t>Evitar,Reducir (Compartir),Reducir(Mitigar)</t>
  </si>
  <si>
    <t>Evitar</t>
  </si>
  <si>
    <t>Alta
4</t>
  </si>
  <si>
    <t>Alto</t>
  </si>
  <si>
    <t>Reducir (Compartir),Reducir(Mitigar), Evitar</t>
  </si>
  <si>
    <t>Media
3</t>
  </si>
  <si>
    <t>Aceptar el riesgo, Reducir (Compartir),Reducir(Mitigar)</t>
  </si>
  <si>
    <t>Compartir</t>
  </si>
  <si>
    <t>Baja
2</t>
  </si>
  <si>
    <t>Bajo</t>
  </si>
  <si>
    <t>Muy Baja
1</t>
  </si>
  <si>
    <t xml:space="preserve">Impacto </t>
  </si>
  <si>
    <t>Leve
1</t>
  </si>
  <si>
    <t>Menor
2</t>
  </si>
  <si>
    <t>Moderado
3</t>
  </si>
  <si>
    <t>Mayor
4</t>
  </si>
  <si>
    <t>Catastrófico
5</t>
  </si>
  <si>
    <t>Muy BajaLeve</t>
  </si>
  <si>
    <t>Muy BajaMenor</t>
  </si>
  <si>
    <t>Muy BajaModerado</t>
  </si>
  <si>
    <t>Muy BajaMayor</t>
  </si>
  <si>
    <t xml:space="preserve">Alto </t>
  </si>
  <si>
    <t>Muy BajaCatastrófico</t>
  </si>
  <si>
    <t>BajaLeve</t>
  </si>
  <si>
    <t>BajaMenor</t>
  </si>
  <si>
    <t>BajaModerado</t>
  </si>
  <si>
    <t>BajaMayor</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</si>
  <si>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</si>
  <si>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</si>
  <si>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</si>
  <si>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</si>
  <si>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</si>
  <si>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</si>
  <si>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</si>
  <si>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</si>
  <si>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</si>
  <si>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</si>
  <si>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</si>
  <si>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</si>
  <si>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</si>
  <si>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</si>
  <si>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</si>
  <si>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</si>
  <si>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 xml:space="preserve">IDENTIFICACIÓN DEL RIESGO </t>
  </si>
  <si>
    <t>VALORACION RIESGO RESIDUAL</t>
  </si>
  <si>
    <t>OPCION DE MANEJO</t>
  </si>
  <si>
    <t>ACTIVIDADES</t>
  </si>
  <si>
    <t>PROCESO LIDER</t>
  </si>
  <si>
    <t>FECHA DE LA ACTIVIDAD</t>
  </si>
  <si>
    <t>ANÁLISIS DEL RESULTADO FINAL 
1 TRIMESTRE</t>
  </si>
  <si>
    <t xml:space="preserve">IMPACTO </t>
  </si>
  <si>
    <t>NIVEL</t>
  </si>
  <si>
    <t>CENTRAL</t>
  </si>
  <si>
    <t>SECCIONAL</t>
  </si>
  <si>
    <t xml:space="preserve"> INICIO
DIA/MES/AÑO</t>
  </si>
  <si>
    <t>FIN 
DIA/MES/AÑO</t>
  </si>
  <si>
    <t>x</t>
  </si>
  <si>
    <t>Falta de personal (ingeniero civil)</t>
  </si>
  <si>
    <t xml:space="preserve">Legalizacion de las construcciones  ante el IGAC </t>
  </si>
  <si>
    <t>Falta de actualización de avaluos comerciales de los inmuebles</t>
  </si>
  <si>
    <t xml:space="preserve">El Coordinador del Area administrativa, realiza el seguimiento mediante hoja electronica a los recursos asignados por infraestruturara que permita el cronograma a desarrrollar para realizar la contratacion,  evidenciar el estado de los procesos y ejecucion de los recursos de manera mensual.   </t>
  </si>
  <si>
    <t xml:space="preserve">Falta de controles para el ingreso y salida de  equipos de oficina </t>
  </si>
  <si>
    <t>La persona de apoyo a l proceso de  administracion a los bienes muebles  de la Coordinacion Administrativa (almacen)   realizara los diferentes controles:
a) Ingresar diariamente todos los elementos o bienes muebles adquiridos por la entidad al sistemas de inventarios .
b) Informar mesualmente los valores de los bienes mueble e inmuebles a segurar ante el corredor de seguros.</t>
  </si>
  <si>
    <t>Nivel Central - Coordinacion Administrativa DESAJ que se cuente con recursos presupuestales suficientes desde el inico de la vigencia, con el proposito de planear las solicitudes y atenderlas de manera eficaz</t>
  </si>
  <si>
    <t>La Coordinación Administrativa Elaborar circular semestral, recordando a los servidores judiciales la responsabiliad  del cuido de los bienes  del estado a su nombre y el tramite que se debe adelantar ante el area del almacen para la autorizacion de entrada y salida de elementos a  las seds judiciales. docuemnto que debea ir con copia a la empresa que presta la  vigiliancia y seguridad privada.</t>
  </si>
  <si>
    <t>La persona de apoyo a l proceso de  administracion a los bienes muebles  de la Coordinacion Administrativa (almacen),  requerira las polizas al corredor de seguros con el fin de realiar segumiento a las coberturas y fecha de vencimiento de las mismas.</t>
  </si>
  <si>
    <t>Elaborar hoja de cálculo con toda la informacion del inmueble</t>
  </si>
  <si>
    <t>La Coordinacion Administrativa elabora oficio de solicitud  a la unidad de infraestructura para que realicen el apoyo de actualizacion de avaluos comerciales de los inmuebles.</t>
  </si>
  <si>
    <t xml:space="preserve">Tramitar ante el IGAC La actualizacion de las construcciones nuevas </t>
  </si>
  <si>
    <t>Falta de asignacion o recibo tardio de presupuesto</t>
  </si>
  <si>
    <t>Nombrar un ingeniero civil</t>
  </si>
  <si>
    <t>Cuando se elabore el ppto, plan de necesidades  y plan de adquisiciones la coordinacion administrativa, debera  tener como prioridad el prespuesto para atender las necesidades de mtto bienes inmuebles</t>
  </si>
  <si>
    <t>La Coordinacion Administrativa, realizara  visitas a las sedes judiciales con el fin de levantar las necesidades en materia de mantenimientos de bienes inmuebles y muebles</t>
  </si>
  <si>
    <r>
      <rPr>
        <b/>
        <sz val="10"/>
        <color theme="1"/>
        <rFont val="Calibri"/>
        <family val="2"/>
        <scheme val="minor"/>
      </rPr>
      <t>Durante el primer trimetre no se materializó el Riesgo.</t>
    </r>
    <r>
      <rPr>
        <sz val="10"/>
        <color theme="1"/>
        <rFont val="Calibri"/>
        <family val="2"/>
        <scheme val="minor"/>
      </rPr>
      <t xml:space="preserve">
Se realizaron las actividades pertinentes de acuerdo a los controles establecidos.</t>
    </r>
  </si>
  <si>
    <t>X</t>
  </si>
  <si>
    <r>
      <rPr>
        <b/>
        <sz val="10"/>
        <color theme="1"/>
        <rFont val="Calibri"/>
        <family val="2"/>
        <scheme val="minor"/>
      </rPr>
      <t>Durante el primer trimetre no se materializó el Riesgo</t>
    </r>
    <r>
      <rPr>
        <sz val="10"/>
        <color theme="1"/>
        <rFont val="Calibri"/>
        <family val="2"/>
        <scheme val="minor"/>
      </rPr>
      <t>.
Se realizaron las actividades pertinentes de acuerdo a los controles establecidos.</t>
    </r>
  </si>
  <si>
    <t>DIRECCION SECCIONAL DE ADMINISTRACIÓN JUDICIAL NEIVA</t>
  </si>
  <si>
    <t>CONSEJO SECCIONAL DE LA JUDICATURA DEL HUILA / DIRECCIÓN EJECUTIVA SECCIONAL DE ADMINISTRACIÓN JUDICIAL NEIVA</t>
  </si>
  <si>
    <t>DIRECCIÓN EJECUTIVA SECCIONAL DE ADMINISTRACIÓN JUDICIAL NEIVA</t>
  </si>
  <si>
    <t>MAPA DE PROCESOS CONSEJO SUPERIOR DE LA JUDICATURA</t>
  </si>
  <si>
    <t>N.A</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</si>
  <si>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</si>
  <si>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ley 2213 de 2022</t>
  </si>
  <si>
    <t>Presupuesto insuficiente asignado para  la vigencia 2024 de la Rama Judicial</t>
  </si>
  <si>
    <t xml:space="preserve">Incremento de la credibilidad y confianza en la administración de justicia al implementar y certificar sus Sistemas de Gestión. 
</t>
  </si>
  <si>
    <t>Aumento de la demanda de Justicia a causa de la problemática social</t>
  </si>
  <si>
    <t xml:space="preserve">Afectaciones a la infraestructura física de las sedes Judiciales </t>
  </si>
  <si>
    <t>Marco regulatorio del  MINTICS, para la gobernanza, gobernabilidad y transformación digital</t>
  </si>
  <si>
    <t>Generar espacios donde se realicen acuerdo interinstitucionales para poder consultar información que beneficie la administración de justicia</t>
  </si>
  <si>
    <t>Actualización del marco normativo</t>
  </si>
  <si>
    <t>Contar con la Norma Técnica de Calidad Actualizada NTC 6256 y GTC 286 2021</t>
  </si>
  <si>
    <t xml:space="preserve">Carencia  de manual  de funciones y procedimientos  para los servidores Judiciales </t>
  </si>
  <si>
    <t>Debilidad en el desarrollo de competencias propias para el desarrollo de las actividades asignadas</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</si>
  <si>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</si>
  <si>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Falta de tiempo para acceder a la formación  de alto interés, tales como: Sensibilizaciones, cursos, talleres,  capacitaciones, diplomados, entre otros</t>
  </si>
  <si>
    <t>Falta de apropiación y aplicación del conocimiento de los avances tecnológicos</t>
  </si>
  <si>
    <t>Carencia de formación en tecnologías de la información y la comunicación aplicadas al desarrollo de la gestión Judicial estableciendo las diferencias entre:
Transformación digital, digitalización, expediente digital y estrategias para la digitalización</t>
  </si>
  <si>
    <t>Carencia de modelos gobernanza de Tecnologías de la Información (TI) en la entidad</t>
  </si>
  <si>
    <t>Mantener la certificación operaciones inseguras: Sellos de bioseguridad huella de confianza</t>
  </si>
  <si>
    <t>Formación de Auditores en la Norma NTC ISO 14001:2015 y en la Norma Técnica de la Rama Judicial NTC 6256 :2018</t>
  </si>
  <si>
    <t>CÓDIGO
F-ESG-10</t>
  </si>
  <si>
    <t xml:space="preserve">ELABORÓ
LIDER DEL PROCESO </t>
  </si>
  <si>
    <t xml:space="preserve">REVISÓ
COORDINACIÓN NACIONAL DEL SIGCMA </t>
  </si>
  <si>
    <t>APROBÓ
COMITÉ NACIONAL DEL SIGCMA</t>
  </si>
  <si>
    <t>VERSIÓN
02</t>
  </si>
  <si>
    <t>FECHA
06/11/2023</t>
  </si>
  <si>
    <t>FECHA
12/12/2023</t>
  </si>
  <si>
    <t>FECHA
13/12/2023</t>
  </si>
  <si>
    <t>Dependencias Administrativas y judiciales a Nivel nacional</t>
  </si>
  <si>
    <t>APOYO:
MEJORAMIENTO INFRAESTRUCTURA FÍSICA</t>
  </si>
  <si>
    <t>1) SEGUIMIENTO RECURSOS MEJORAMIENTO Y MANTENIMIENTO DE INFRAESTRUCTURA 2024, (hoja electonica que reporta   cronograma a desarrrollar para realizar dicha  contratacion,  evidenciar el estado de los procesos y ejecucion de los recursos de manera mensual.   
2)Durante el trimestre se realizo el ingreso  diario de los elementos o bienes muebles adquiridos por la entidad al sistemas de inventarios .
3) De manera mensual se realizo el reporte de los  valores de los bienes mueble e inmuebles a segurar ante el corredor de seguros.</t>
  </si>
  <si>
    <t>Se realizaron adiciones- modificacion al  plan de adquisiciones, conforme a los recursos  asignandos presupuesto para los mantenimientos de los equipos e inmuebles.
Asi mismo se  realizaron dos (2) nuevos procesos conrtacutales  para el mantenimiento de ascensores.
Se trabajo en la estructuracion y publicacion de los procesos contracuales de obra  para el mantenimiento y adecuación de los inmuebles de  palacio de justicia de garzon, Palacio Neiva</t>
  </si>
  <si>
    <r>
      <rPr>
        <b/>
        <sz val="10"/>
        <color theme="1"/>
        <rFont val="Calibri"/>
        <family val="2"/>
        <scheme val="minor"/>
      </rPr>
      <t>Durante el primer trimetre no se materializó el Riesgo.</t>
    </r>
    <r>
      <rPr>
        <sz val="10"/>
        <color theme="1"/>
        <rFont val="Calibri"/>
        <family val="2"/>
        <scheme val="minor"/>
      </rPr>
      <t xml:space="preserve">
Se realizo actualización de la docmumentación de lo sinmuebles propios en la hoja electroncia cuadro maestro de inmuebles.</t>
    </r>
  </si>
  <si>
    <t>ANÁLISIS DEL RESULTADO FINAL 
2 TRIMESTRE</t>
  </si>
  <si>
    <t>ANÁLISIS DEL RESULTADO FINAL 
3 TRIMESTRE</t>
  </si>
  <si>
    <t>ANÁLISIS DEL RESULTADO FINAL 
4 TRIMESTRE</t>
  </si>
  <si>
    <r>
      <rPr>
        <b/>
        <u/>
        <sz val="10"/>
        <color theme="1"/>
        <rFont val="Calibri"/>
        <family val="2"/>
        <scheme val="minor"/>
      </rPr>
      <t>Durante el segundo  trimetre no se materializó el Riesgo</t>
    </r>
    <r>
      <rPr>
        <sz val="10"/>
        <color theme="1"/>
        <rFont val="Calibri"/>
        <family val="2"/>
        <scheme val="minor"/>
      </rPr>
      <t>.
Para el presente trimestre no se porta actividad</t>
    </r>
  </si>
  <si>
    <r>
      <rPr>
        <b/>
        <u/>
        <sz val="10"/>
        <color theme="1"/>
        <rFont val="Calibri"/>
        <family val="2"/>
        <scheme val="minor"/>
      </rPr>
      <t>Durante el segundo  trimetre no se materializó el Riesgo.</t>
    </r>
    <r>
      <rPr>
        <sz val="10"/>
        <color theme="1"/>
        <rFont val="Calibri"/>
        <family val="2"/>
        <scheme val="minor"/>
      </rPr>
      <t xml:space="preserve">
Se realizaron las actividades pertinentes de acuerdo a los controles establecidos.</t>
    </r>
  </si>
  <si>
    <r>
      <rPr>
        <b/>
        <u/>
        <sz val="10"/>
        <color theme="1"/>
        <rFont val="Calibri"/>
        <family val="2"/>
        <scheme val="minor"/>
      </rPr>
      <t>Durante el segundo  trimetre no se materializó el Riesgo</t>
    </r>
    <r>
      <rPr>
        <u/>
        <sz val="10"/>
        <color theme="1"/>
        <rFont val="Calibri"/>
        <family val="2"/>
        <scheme val="minor"/>
      </rPr>
      <t>.</t>
    </r>
    <r>
      <rPr>
        <sz val="10"/>
        <color theme="1"/>
        <rFont val="Calibri"/>
        <family val="2"/>
        <scheme val="minor"/>
      </rPr>
      <t xml:space="preserve">
Se realizaron las actividades pertinentes de acuerdo a los controles establecidos.</t>
    </r>
  </si>
  <si>
    <t>MATRIZ DE RIESGOS</t>
  </si>
  <si>
    <t>Se esta a la espera de la actualizacion de los avaluos de los inmuebles propios a cargo del Nivel central .</t>
  </si>
  <si>
    <r>
      <rPr>
        <b/>
        <u/>
        <sz val="10"/>
        <color theme="1"/>
        <rFont val="Calibri"/>
        <family val="2"/>
        <scheme val="minor"/>
      </rPr>
      <t>Durante el  trimetre no se materializó el Riesgo.</t>
    </r>
    <r>
      <rPr>
        <sz val="10"/>
        <color theme="1"/>
        <rFont val="Calibri"/>
        <family val="2"/>
        <scheme val="minor"/>
      </rPr>
      <t xml:space="preserve">
Se realizaron las actividades pertinentes de acuerdo a los controles establecidos.</t>
    </r>
  </si>
  <si>
    <r>
      <rPr>
        <b/>
        <u/>
        <sz val="10"/>
        <color theme="1"/>
        <rFont val="Calibri"/>
        <family val="2"/>
        <scheme val="minor"/>
      </rPr>
      <t>Durante el  trimetre no se materializó el Riesgo</t>
    </r>
    <r>
      <rPr>
        <sz val="10"/>
        <color theme="1"/>
        <rFont val="Calibri"/>
        <family val="2"/>
        <scheme val="minor"/>
      </rPr>
      <t>.
Para el presente trimestre no se porta actividad</t>
    </r>
  </si>
  <si>
    <t xml:space="preserve">Par mitigar el riesgo la seccional para el presente trimestre cuenta con los contratos 12 SER 012 DE 2024, 12 SER 019 DE 2024, 12 SER 025 DE 2024, 12 OBR 001 DE 2024 para los mantenimientos de ascensores, aires acondicionados, vehiculos e inmuebles, teniendo como seguimiento el uso d el uso de la ficha tecnica de supervision realizada a cada contato, registros fotograficos, hoja de vida de los equipos.
Asi se cuenta con el plande mantenimiento de inmuebles, donde se registran las diferentes activiades que se realizan a los inmubles. </t>
  </si>
  <si>
    <r>
      <rPr>
        <b/>
        <u/>
        <sz val="10"/>
        <color theme="1"/>
        <rFont val="Calibri"/>
        <family val="2"/>
        <scheme val="minor"/>
      </rPr>
      <t>Durante el   trimetre no se materializó el Riesgo</t>
    </r>
    <r>
      <rPr>
        <u/>
        <sz val="10"/>
        <color theme="1"/>
        <rFont val="Calibri"/>
        <family val="2"/>
        <scheme val="minor"/>
      </rPr>
      <t>.</t>
    </r>
    <r>
      <rPr>
        <sz val="10"/>
        <color theme="1"/>
        <rFont val="Calibri"/>
        <family val="2"/>
        <scheme val="minor"/>
      </rPr>
      <t xml:space="preserve">
Se realizaron las actividades pertinentes de acuerdo a los controles establecidos. Se anexan informe de ascensores, aires acondicioandos, plan de mantenimeinto de  inmuebles.</t>
    </r>
  </si>
  <si>
    <t>Se esta a la espera de la actualizacion de los avaluos de los inmuebles propios a cargo del Nivel central .
SE elaboro informe de inmuebles propios a solicitud del niverl central con el fin que la unidad de infraestrutura adelante el proceso de avaluos de inmuebles</t>
  </si>
  <si>
    <r>
      <rPr>
        <b/>
        <u/>
        <sz val="10"/>
        <color theme="1"/>
        <rFont val="Calibri"/>
        <family val="2"/>
        <scheme val="minor"/>
      </rPr>
      <t>Durante el  trimetre no se materializó el Riesgo</t>
    </r>
    <r>
      <rPr>
        <sz val="10"/>
        <color theme="1"/>
        <rFont val="Calibri"/>
        <family val="2"/>
        <scheme val="minor"/>
      </rPr>
      <t xml:space="preserve">.
Para el presente trimestre se elaboro informe a soclitud del nivel central para ta actividad. </t>
    </r>
  </si>
  <si>
    <t xml:space="preserve">Para mitigar el riesgo la seccional para el presente trimestre cuenta con los contratos 12 SER 005 DE 2024;  12 SER 012 DE 2024, 12 SER 019 DE 2024, 12 SER 025 DE 2024, 12 OBR 001 DE 2024 para los mantenimientos de ascensores, aires acondicionados, vehiculos e inmuebles, teniendo como seguimiento el uso d el uso de la ficha tecnica de supervision realizada a cada contato, registros fotograficos, hoja de vida de los equipos.
Asi se cuenta con el plande mantenimiento de inmuebles, donde se registran las diferentes activiades que se realizan a los inmubles. </t>
  </si>
  <si>
    <r>
      <rPr>
        <b/>
        <u/>
        <sz val="10"/>
        <color theme="1"/>
        <rFont val="Calibri"/>
        <family val="2"/>
        <scheme val="minor"/>
      </rPr>
      <t>Durante el   trimetre no se materializó el Riesgo</t>
    </r>
    <r>
      <rPr>
        <u/>
        <sz val="10"/>
        <color theme="1"/>
        <rFont val="Calibri"/>
        <family val="2"/>
        <scheme val="minor"/>
      </rPr>
      <t>.</t>
    </r>
    <r>
      <rPr>
        <sz val="10"/>
        <color theme="1"/>
        <rFont val="Calibri"/>
        <family val="2"/>
        <scheme val="minor"/>
      </rPr>
      <t xml:space="preserve">
Se realizaron las actividades pertinentes de acuerdo a los controles establecidos. Se anexan informe de ascensores, aires acondicioandos, plan de mantenimeinto de  inmuebles y vehiculos.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</si>
</sst>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240A]d&quot; de &quot;mmmm&quot; de &quot;yyyy;@"/>
    <numFmt numFmtId="165" formatCode="0.0"/>
  </numFmts>
  <fonts count="103">
    <font>
      <sz val="11"/>
      <color theme="1"/>
      <name val="Calibri"/>
      <family val="2"/>
      <scheme val="minor"/>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2"/>
      <name val="Times New Roman"/>
      <family val="1"/>
    </font>
    <font>
      <b/>
      <sz val="11"/>
      <color theme="1"/>
      <name val="Calibri"/>
      <family val="2"/>
      <scheme val="minor"/>
    </font>
    <font>
      <sz val="11"/>
      <color theme="0"/>
      <name val="Calibri"/>
      <family val="2"/>
      <scheme val="minor"/>
    </font>
    <font>
      <sz val="11"/>
      <name val="Calibri"/>
      <family val="2"/>
      <scheme val="minor"/>
    </font>
    <font>
      <sz val="10"/>
      <color theme="1"/>
      <name val="Calibri"/>
      <family val="2"/>
      <scheme val="minor"/>
    </font>
    <font>
      <sz val="12"/>
      <color theme="1"/>
      <name val="Calibri"/>
      <family val="2"/>
      <scheme val="minor"/>
    </font>
    <font>
      <b/>
      <sz val="20"/>
      <color theme="1"/>
      <name val="Calibri"/>
      <family val="2"/>
      <scheme val="minor"/>
    </font>
    <font>
      <b/>
      <sz val="12"/>
      <color rgb="FF000000"/>
      <name val="Calibri"/>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sz val="10"/>
      <name val="Calibri"/>
      <family val="2"/>
      <scheme val="minor"/>
    </font>
    <font>
      <b/>
      <sz val="10"/>
      <name val="Arial"/>
      <family val="2"/>
    </font>
    <font>
      <b/>
      <i/>
      <sz val="16"/>
      <name val="Calibri"/>
      <family val="2"/>
      <scheme val="minor"/>
    </font>
    <font>
      <sz val="10"/>
      <color theme="1"/>
      <name val="Roboto"/>
    </font>
    <font>
      <b/>
      <sz val="22"/>
      <color theme="0"/>
      <name val="Arial Narrow"/>
      <family val="2"/>
    </font>
    <font>
      <sz val="11"/>
      <color theme="0"/>
      <name val="Arial Narrow"/>
      <family val="2"/>
    </font>
    <font>
      <sz val="11"/>
      <color rgb="FF00B05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11"/>
      <color theme="1"/>
      <name val="Calibri"/>
      <family val="2"/>
      <scheme val="minor"/>
    </font>
    <font>
      <sz val="9"/>
      <color indexed="81"/>
      <name val="Tahoma"/>
      <family val="2"/>
    </font>
    <font>
      <b/>
      <sz val="9"/>
      <color indexed="81"/>
      <name val="Tahoma"/>
      <family val="2"/>
    </font>
    <font>
      <b/>
      <u/>
      <sz val="18"/>
      <color theme="1"/>
      <name val="Arial"/>
      <family val="2"/>
    </font>
    <font>
      <sz val="16"/>
      <name val="Arial"/>
      <family val="2"/>
    </font>
    <font>
      <b/>
      <sz val="16"/>
      <color rgb="FF000000"/>
      <name val="Arial"/>
      <family val="2"/>
    </font>
    <font>
      <sz val="16"/>
      <color rgb="FF000000"/>
      <name val="Arial"/>
      <family val="2"/>
    </font>
    <font>
      <sz val="16"/>
      <color rgb="FFFFFFFF"/>
      <name val="Arial"/>
      <family val="2"/>
    </font>
    <font>
      <sz val="16"/>
      <color theme="1"/>
      <name val="Arial"/>
      <family val="2"/>
    </font>
    <font>
      <sz val="16"/>
      <color theme="0"/>
      <name val="Arial"/>
      <family val="2"/>
    </font>
    <font>
      <b/>
      <sz val="16"/>
      <color theme="1"/>
      <name val="Arial"/>
      <family val="2"/>
    </font>
    <font>
      <sz val="11"/>
      <name val="Arial"/>
      <family val="2"/>
    </font>
    <font>
      <sz val="9"/>
      <name val="Arial"/>
      <family val="2"/>
    </font>
    <font>
      <b/>
      <sz val="12"/>
      <color theme="0"/>
      <name val="Calibri"/>
      <family val="2"/>
    </font>
    <font>
      <b/>
      <sz val="24"/>
      <color theme="1"/>
      <name val="Calibri"/>
      <family val="2"/>
      <scheme val="minor"/>
    </font>
    <font>
      <b/>
      <sz val="14"/>
      <color theme="0"/>
      <name val="Arial"/>
      <family val="2"/>
    </font>
    <font>
      <b/>
      <u/>
      <sz val="11"/>
      <name val="Arial"/>
      <family val="2"/>
    </font>
    <font>
      <b/>
      <sz val="11"/>
      <name val="Arial"/>
      <family val="2"/>
    </font>
    <font>
      <b/>
      <sz val="9"/>
      <name val="Arial"/>
      <family val="2"/>
    </font>
    <font>
      <b/>
      <sz val="9"/>
      <color theme="0"/>
      <name val="Arial"/>
      <family val="2"/>
    </font>
    <font>
      <sz val="11"/>
      <color theme="4"/>
      <name val="Calibri"/>
      <family val="2"/>
      <scheme val="minor"/>
    </font>
    <font>
      <sz val="11"/>
      <color theme="5"/>
      <name val="Calibri"/>
      <family val="2"/>
      <scheme val="minor"/>
    </font>
    <font>
      <sz val="11"/>
      <color theme="9"/>
      <name val="Calibri"/>
      <family val="2"/>
      <scheme val="minor"/>
    </font>
    <font>
      <sz val="11"/>
      <color rgb="FF7030A0"/>
      <name val="Calibri"/>
      <family val="2"/>
      <scheme val="minor"/>
    </font>
    <font>
      <sz val="9"/>
      <name val="Arial Narrow"/>
      <family val="2"/>
    </font>
    <font>
      <sz val="11"/>
      <name val="Azo Sans Medium"/>
    </font>
    <font>
      <b/>
      <sz val="14"/>
      <color theme="1"/>
      <name val="Arial"/>
      <family val="2"/>
    </font>
    <font>
      <b/>
      <sz val="22"/>
      <color theme="1"/>
      <name val="Calibri"/>
      <family val="2"/>
      <scheme val="minor"/>
    </font>
    <font>
      <sz val="11"/>
      <color rgb="FF0070C0"/>
      <name val="Calibri"/>
      <family val="2"/>
      <scheme val="minor"/>
    </font>
    <font>
      <sz val="11"/>
      <color rgb="FF0070C0"/>
      <name val="Arial"/>
      <family val="2"/>
    </font>
    <font>
      <b/>
      <sz val="14"/>
      <color rgb="FF0070C0"/>
      <name val="Calibri"/>
      <family val="2"/>
      <scheme val="minor"/>
    </font>
    <font>
      <b/>
      <sz val="11"/>
      <color theme="0"/>
      <name val="Azo Sans Medium"/>
    </font>
    <font>
      <b/>
      <sz val="11"/>
      <color rgb="FF004D6D"/>
      <name val="Azo Sans Medium"/>
    </font>
    <font>
      <sz val="11"/>
      <name val="Azo Sans Light"/>
    </font>
    <font>
      <b/>
      <sz val="10"/>
      <color theme="0"/>
      <name val="Calibri"/>
      <family val="2"/>
      <scheme val="minor"/>
    </font>
    <font>
      <sz val="10"/>
      <color theme="0"/>
      <name val="Calibri"/>
      <family val="2"/>
      <scheme val="minor"/>
    </font>
    <font>
      <b/>
      <sz val="8"/>
      <color theme="0"/>
      <name val="Calibri"/>
      <family val="2"/>
      <scheme val="minor"/>
    </font>
    <font>
      <sz val="8"/>
      <color theme="0"/>
      <name val="Calibri"/>
      <family val="2"/>
      <scheme val="minor"/>
    </font>
    <font>
      <b/>
      <sz val="12"/>
      <color theme="0"/>
      <name val="Arial Narrow"/>
      <family val="2"/>
    </font>
    <font>
      <sz val="12"/>
      <color theme="1"/>
      <name val="Arial Narrow"/>
      <family val="2"/>
    </font>
    <font>
      <sz val="10"/>
      <color theme="0"/>
      <name val="Arial Narrow"/>
      <family val="2"/>
    </font>
    <font>
      <sz val="9"/>
      <color theme="0"/>
      <name val="Arial Narrow"/>
      <family val="2"/>
    </font>
    <font>
      <sz val="9"/>
      <color theme="2"/>
      <name val="Arial Narrow"/>
      <family val="2"/>
    </font>
    <font>
      <sz val="11"/>
      <color theme="1"/>
      <name val="Azo Sans Medium"/>
    </font>
    <font>
      <sz val="11"/>
      <color theme="0"/>
      <name val="Azo Sans Medium"/>
    </font>
    <font>
      <sz val="11"/>
      <color rgb="FF004D6D"/>
      <name val="Azo Sans Medium"/>
    </font>
    <font>
      <sz val="11"/>
      <color rgb="FF595959"/>
      <name val="Azo Sans Light"/>
    </font>
    <font>
      <sz val="16"/>
      <color theme="1"/>
      <name val="Azo Sans Medium"/>
    </font>
    <font>
      <sz val="11"/>
      <color theme="0" tint="-4.9989318521683403E-2"/>
      <name val="Azo Sans Medium"/>
    </font>
    <font>
      <b/>
      <sz val="14"/>
      <color theme="1"/>
      <name val="Calibri"/>
      <family val="2"/>
      <scheme val="minor"/>
    </font>
    <font>
      <sz val="16"/>
      <color theme="1"/>
      <name val="Calibri"/>
      <family val="2"/>
      <scheme val="minor"/>
    </font>
    <font>
      <b/>
      <sz val="8"/>
      <color rgb="FF000000"/>
      <name val="Times New Roman"/>
      <family val="1"/>
    </font>
    <font>
      <b/>
      <sz val="8"/>
      <color rgb="FF767171"/>
      <name val="Times New Roman"/>
      <family val="1"/>
    </font>
    <font>
      <b/>
      <sz val="12"/>
      <color theme="1"/>
      <name val="Arial"/>
      <family val="2"/>
    </font>
    <font>
      <b/>
      <sz val="11"/>
      <color theme="1"/>
      <name val="Arial"/>
      <family val="2"/>
    </font>
    <font>
      <b/>
      <sz val="12"/>
      <color theme="1"/>
      <name val="Calibri"/>
      <family val="2"/>
      <scheme val="minor"/>
    </font>
    <font>
      <sz val="11"/>
      <color theme="1"/>
      <name val="Roboto"/>
    </font>
    <font>
      <b/>
      <sz val="11"/>
      <name val="Azo Sans Medium"/>
    </font>
    <font>
      <sz val="11"/>
      <color theme="1"/>
      <name val="Belyrium"/>
    </font>
    <font>
      <sz val="10"/>
      <color theme="1"/>
      <name val="Arial Narrow"/>
      <family val="2"/>
    </font>
    <font>
      <sz val="12"/>
      <color rgb="FF004D6D"/>
      <name val="Azo Sans Medium"/>
    </font>
    <font>
      <sz val="12"/>
      <name val="Azo Sans Light"/>
    </font>
    <font>
      <sz val="12"/>
      <color theme="1"/>
      <name val="Azo Sans Light"/>
    </font>
    <font>
      <b/>
      <sz val="14"/>
      <color theme="1"/>
      <name val="Arial Narrow"/>
      <family val="2"/>
    </font>
    <font>
      <b/>
      <sz val="12"/>
      <color theme="1"/>
      <name val="Arial Narrow"/>
      <family val="2"/>
    </font>
    <font>
      <b/>
      <u/>
      <sz val="10"/>
      <color theme="1"/>
      <name val="Calibri"/>
      <family val="2"/>
      <scheme val="minor"/>
    </font>
    <font>
      <u/>
      <sz val="10"/>
      <color theme="1"/>
      <name val="Calibri"/>
      <family val="2"/>
      <scheme val="minor"/>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0084B6"/>
        <bgColor indexed="64"/>
      </patternFill>
    </fill>
    <fill>
      <patternFill patternType="solid">
        <fgColor rgb="FF4DC0E3"/>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ck">
        <color theme="0"/>
      </top>
      <bottom/>
      <diagonal/>
    </border>
    <border>
      <left style="thick">
        <color theme="0"/>
      </left>
      <right/>
      <top style="thick">
        <color theme="0"/>
      </top>
      <bottom/>
      <diagonal/>
    </border>
    <border>
      <left style="thick">
        <color theme="0"/>
      </left>
      <right/>
      <top/>
      <bottom/>
      <diagonal/>
    </border>
    <border>
      <left/>
      <right/>
      <top style="hair">
        <color indexed="64"/>
      </top>
      <bottom style="hair">
        <color indexed="64"/>
      </bottom>
      <diagonal/>
    </border>
    <border>
      <left style="thin">
        <color theme="0"/>
      </left>
      <right style="thin">
        <color theme="0"/>
      </right>
      <top style="thin">
        <color theme="0"/>
      </top>
      <bottom/>
      <diagonal/>
    </border>
    <border>
      <left/>
      <right style="medium">
        <color indexed="64"/>
      </right>
      <top/>
      <bottom style="thin">
        <color indexed="64"/>
      </bottom>
      <diagonal/>
    </border>
    <border>
      <left/>
      <right style="thin">
        <color theme="0"/>
      </right>
      <top/>
      <bottom/>
      <diagonal/>
    </border>
    <border>
      <left style="thin">
        <color theme="0"/>
      </left>
      <right style="medium">
        <color indexed="64"/>
      </right>
      <top style="thin">
        <color theme="0"/>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ashed">
        <color rgb="FF00B0F0"/>
      </left>
      <right style="dashed">
        <color rgb="FF00B0F0"/>
      </right>
      <top style="dashed">
        <color rgb="FF00B0F0"/>
      </top>
      <bottom style="dashed">
        <color rgb="FF00B0F0"/>
      </bottom>
      <diagonal/>
    </border>
    <border>
      <left style="hair">
        <color rgb="FF4DC0E3"/>
      </left>
      <right style="hair">
        <color rgb="FF4DC0E3"/>
      </right>
      <top style="hair">
        <color rgb="FF4DC0E3"/>
      </top>
      <bottom/>
      <diagonal/>
    </border>
    <border>
      <left style="dashed">
        <color rgb="FF00B0F0"/>
      </left>
      <right style="hair">
        <color rgb="FF4DC0E3"/>
      </right>
      <top style="hair">
        <color rgb="FF4DC0E3"/>
      </top>
      <bottom/>
      <diagonal/>
    </border>
    <border>
      <left style="dashed">
        <color rgb="FF00B0F0"/>
      </left>
      <right style="hair">
        <color rgb="FF4DC0E3"/>
      </right>
      <top/>
      <bottom style="dashed">
        <color rgb="FF00B0F0"/>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theme="0"/>
      </right>
      <top style="medium">
        <color indexed="64"/>
      </top>
      <bottom/>
      <diagonal/>
    </border>
    <border>
      <left style="thin">
        <color theme="0"/>
      </left>
      <right/>
      <top style="medium">
        <color indexed="64"/>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theme="0"/>
      </bottom>
      <diagonal/>
    </border>
    <border>
      <left style="thick">
        <color theme="0"/>
      </left>
      <right style="thick">
        <color theme="0"/>
      </right>
      <top style="thick">
        <color theme="0"/>
      </top>
      <bottom/>
      <diagonal/>
    </border>
    <border>
      <left style="thick">
        <color theme="0"/>
      </left>
      <right style="thick">
        <color theme="0"/>
      </right>
      <top style="thick">
        <color theme="0"/>
      </top>
      <bottom style="dashed">
        <color theme="9" tint="-0.24994659260841701"/>
      </bottom>
      <diagonal/>
    </border>
    <border>
      <left style="thick">
        <color theme="0"/>
      </left>
      <right style="thick">
        <color theme="0"/>
      </right>
      <top style="dashed">
        <color theme="9" tint="-0.24994659260841701"/>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n">
        <color indexed="64"/>
      </bottom>
      <diagonal/>
    </border>
    <border>
      <left style="dashed">
        <color theme="9" tint="-0.24994659260841701"/>
      </left>
      <right/>
      <top style="thick">
        <color theme="0"/>
      </top>
      <bottom/>
      <diagonal/>
    </border>
    <border>
      <left style="dashed">
        <color theme="9" tint="-0.24994659260841701"/>
      </left>
      <right/>
      <top style="thick">
        <color theme="0"/>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style="dashed">
        <color theme="9" tint="-0.24994659260841701"/>
      </right>
      <top style="dashed">
        <color theme="9" tint="-0.24994659260841701"/>
      </top>
      <bottom/>
      <diagonal/>
    </border>
    <border>
      <left style="thick">
        <color theme="0"/>
      </left>
      <right style="thick">
        <color theme="0"/>
      </right>
      <top/>
      <bottom style="thick">
        <color theme="0"/>
      </bottom>
      <diagonal/>
    </border>
    <border>
      <left/>
      <right/>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thick">
        <color theme="0"/>
      </top>
      <bottom/>
      <diagonal/>
    </border>
    <border>
      <left/>
      <right style="thick">
        <color theme="0"/>
      </right>
      <top/>
      <bottom/>
      <diagonal/>
    </border>
    <border>
      <left style="dashed">
        <color theme="9" tint="-0.24994659260841701"/>
      </left>
      <right style="dashed">
        <color theme="9" tint="-0.24994659260841701"/>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dotted">
        <color rgb="FFF79646"/>
      </left>
      <right/>
      <top/>
      <bottom style="dotted">
        <color rgb="FFF79646"/>
      </bottom>
      <diagonal/>
    </border>
    <border>
      <left style="dotted">
        <color rgb="FFF79646"/>
      </left>
      <right/>
      <top style="dotted">
        <color rgb="FFF79646"/>
      </top>
      <bottom style="dotted">
        <color rgb="FFF79646"/>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double">
        <color theme="0"/>
      </bottom>
      <diagonal/>
    </border>
    <border>
      <left style="thick">
        <color theme="0"/>
      </left>
      <right/>
      <top/>
      <bottom style="thick">
        <color theme="0"/>
      </bottom>
      <diagonal/>
    </border>
    <border>
      <left/>
      <right/>
      <top/>
      <bottom style="thin">
        <color rgb="FF4DC0E3"/>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thin">
        <color rgb="FF4DC0E3"/>
      </left>
      <right/>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7" fillId="0" borderId="0"/>
    <xf numFmtId="0" fontId="8" fillId="0" borderId="0"/>
    <xf numFmtId="43" fontId="36" fillId="0" borderId="0" applyFont="0" applyFill="0" applyBorder="0" applyAlignment="0" applyProtection="0"/>
    <xf numFmtId="9" fontId="36" fillId="0" borderId="0" applyFont="0" applyFill="0" applyBorder="0" applyAlignment="0" applyProtection="0"/>
  </cellStyleXfs>
  <cellXfs count="588">
    <xf numFmtId="0" fontId="0" fillId="0" borderId="0" xfId="0"/>
    <xf numFmtId="0" fontId="0" fillId="3" borderId="0" xfId="0" applyFill="1"/>
    <xf numFmtId="0" fontId="11" fillId="3" borderId="0" xfId="0" applyFont="1" applyFill="1"/>
    <xf numFmtId="0" fontId="2" fillId="3" borderId="0" xfId="0" applyFont="1" applyFill="1" applyAlignment="1">
      <alignment horizontal="left" vertical="center"/>
    </xf>
    <xf numFmtId="0" fontId="16" fillId="0" borderId="0" xfId="0" applyFont="1" applyAlignment="1">
      <alignment horizontal="center"/>
    </xf>
    <xf numFmtId="0" fontId="17" fillId="0" borderId="0" xfId="0" applyFont="1"/>
    <xf numFmtId="0" fontId="20"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9" fillId="0" borderId="0" xfId="0" applyFont="1" applyAlignment="1">
      <alignment horizontal="center"/>
    </xf>
    <xf numFmtId="0" fontId="10" fillId="3" borderId="0" xfId="0" applyFont="1" applyFill="1"/>
    <xf numFmtId="0" fontId="26" fillId="3" borderId="0" xfId="0" applyFont="1" applyFill="1"/>
    <xf numFmtId="0" fontId="26" fillId="0" borderId="0" xfId="0" applyFont="1"/>
    <xf numFmtId="0" fontId="3" fillId="3" borderId="0" xfId="0" applyFont="1" applyFill="1" applyAlignment="1">
      <alignment horizontal="center" vertical="center"/>
    </xf>
    <xf numFmtId="0" fontId="3" fillId="2" borderId="0" xfId="0" applyFont="1" applyFill="1" applyAlignment="1">
      <alignment horizontal="center" vertical="center"/>
    </xf>
    <xf numFmtId="0" fontId="10" fillId="0" borderId="0" xfId="0" applyFont="1"/>
    <xf numFmtId="165" fontId="0" fillId="0" borderId="0" xfId="3" applyNumberFormat="1" applyFont="1" applyAlignment="1">
      <alignment horizontal="center"/>
    </xf>
    <xf numFmtId="2" fontId="0" fillId="0" borderId="0" xfId="3" applyNumberFormat="1" applyFont="1"/>
    <xf numFmtId="165" fontId="0" fillId="0" borderId="0" xfId="3" applyNumberFormat="1" applyFont="1"/>
    <xf numFmtId="0" fontId="0" fillId="3" borderId="0" xfId="0" applyFill="1" applyAlignment="1">
      <alignment horizontal="center" vertical="center"/>
    </xf>
    <xf numFmtId="0" fontId="11" fillId="3" borderId="0" xfId="0" applyFont="1" applyFill="1" applyAlignment="1">
      <alignment horizontal="center" vertical="center"/>
    </xf>
    <xf numFmtId="0" fontId="0" fillId="0" borderId="0" xfId="0" applyAlignment="1">
      <alignment horizontal="center" vertical="center"/>
    </xf>
    <xf numFmtId="43" fontId="0" fillId="3" borderId="0" xfId="3" applyFont="1" applyFill="1"/>
    <xf numFmtId="3" fontId="0" fillId="0" borderId="0" xfId="0" applyNumberFormat="1" applyAlignment="1">
      <alignment horizontal="left"/>
    </xf>
    <xf numFmtId="0" fontId="39" fillId="0" borderId="0" xfId="0" applyFont="1" applyAlignment="1">
      <alignment horizontal="center" vertical="center"/>
    </xf>
    <xf numFmtId="0" fontId="42" fillId="3" borderId="0" xfId="0" applyFont="1" applyFill="1" applyAlignment="1">
      <alignment horizontal="justify" vertical="center" wrapText="1" readingOrder="1"/>
    </xf>
    <xf numFmtId="0" fontId="44" fillId="3" borderId="0" xfId="0" applyFont="1" applyFill="1"/>
    <xf numFmtId="0" fontId="44" fillId="0" borderId="0" xfId="0" applyFont="1"/>
    <xf numFmtId="0" fontId="45" fillId="3" borderId="0" xfId="0" applyFont="1" applyFill="1"/>
    <xf numFmtId="1" fontId="44" fillId="3" borderId="0" xfId="0" applyNumberFormat="1" applyFont="1" applyFill="1" applyAlignment="1">
      <alignment horizontal="center"/>
    </xf>
    <xf numFmtId="0" fontId="46" fillId="3" borderId="0" xfId="0" applyFont="1" applyFill="1" applyAlignment="1">
      <alignment vertical="center"/>
    </xf>
    <xf numFmtId="0" fontId="44" fillId="3" borderId="0" xfId="0" applyFont="1" applyFill="1" applyAlignment="1">
      <alignment horizontal="center" vertical="center"/>
    </xf>
    <xf numFmtId="0" fontId="49" fillId="0" borderId="0" xfId="0" applyFont="1" applyAlignment="1" applyProtection="1">
      <alignment horizontal="center" vertical="center" wrapText="1" readingOrder="1"/>
      <protection hidden="1"/>
    </xf>
    <xf numFmtId="0" fontId="18" fillId="15" borderId="0" xfId="0" applyFont="1" applyFill="1" applyAlignment="1" applyProtection="1">
      <alignment horizontal="center" vertical="center" wrapText="1"/>
      <protection locked="0"/>
    </xf>
    <xf numFmtId="0" fontId="23" fillId="0" borderId="0" xfId="0" applyFont="1" applyAlignment="1">
      <alignment wrapText="1"/>
    </xf>
    <xf numFmtId="0" fontId="0" fillId="21" borderId="0" xfId="0" applyFill="1"/>
    <xf numFmtId="0" fontId="18" fillId="0" borderId="0" xfId="0" applyFont="1" applyAlignment="1" applyProtection="1">
      <alignment horizontal="justify" vertical="center"/>
      <protection locked="0"/>
    </xf>
    <xf numFmtId="0" fontId="19" fillId="0" borderId="0" xfId="0" applyFont="1" applyAlignment="1" applyProtection="1">
      <alignment horizontal="justify" vertical="center"/>
      <protection locked="0"/>
    </xf>
    <xf numFmtId="0" fontId="0" fillId="0" borderId="0" xfId="0" applyAlignment="1">
      <alignment horizontal="justify" vertical="center"/>
    </xf>
    <xf numFmtId="0" fontId="16" fillId="0" borderId="0" xfId="0" applyFont="1" applyAlignment="1">
      <alignment horizontal="justify" vertical="center"/>
    </xf>
    <xf numFmtId="0" fontId="16" fillId="21" borderId="0" xfId="0" applyFont="1" applyFill="1" applyAlignment="1">
      <alignment horizontal="center"/>
    </xf>
    <xf numFmtId="0" fontId="64" fillId="21" borderId="0" xfId="0" applyFont="1" applyFill="1"/>
    <xf numFmtId="0" fontId="65" fillId="21" borderId="0" xfId="0" applyFont="1" applyFill="1"/>
    <xf numFmtId="0" fontId="0" fillId="21" borderId="0" xfId="0" applyFill="1" applyAlignment="1">
      <alignment horizontal="justify" vertical="center"/>
    </xf>
    <xf numFmtId="0" fontId="68" fillId="5" borderId="24" xfId="0" applyFont="1" applyFill="1" applyBorder="1" applyAlignment="1">
      <alignment horizontal="center" vertical="center"/>
    </xf>
    <xf numFmtId="0" fontId="61" fillId="0" borderId="24" xfId="0" applyFont="1" applyBorder="1" applyAlignment="1">
      <alignment horizontal="justify" vertical="center" wrapText="1"/>
    </xf>
    <xf numFmtId="0" fontId="61" fillId="0" borderId="24" xfId="0" applyFont="1" applyBorder="1" applyAlignment="1">
      <alignment horizontal="center" vertical="center" wrapText="1"/>
    </xf>
    <xf numFmtId="0" fontId="61" fillId="22" borderId="24" xfId="0" applyFont="1" applyFill="1" applyBorder="1" applyAlignment="1">
      <alignment horizontal="justify" vertical="center" wrapText="1"/>
    </xf>
    <xf numFmtId="0" fontId="61" fillId="22" borderId="24" xfId="0" applyFont="1" applyFill="1" applyBorder="1" applyAlignment="1">
      <alignment horizontal="center" vertical="center" wrapText="1"/>
    </xf>
    <xf numFmtId="0" fontId="69" fillId="22" borderId="24" xfId="0" applyFont="1" applyFill="1" applyBorder="1" applyAlignment="1">
      <alignment horizontal="left" vertical="center"/>
    </xf>
    <xf numFmtId="0" fontId="69" fillId="0" borderId="24" xfId="0" applyFont="1" applyBorder="1" applyAlignment="1">
      <alignment horizontal="left" vertical="center"/>
    </xf>
    <xf numFmtId="0" fontId="61" fillId="22" borderId="24" xfId="0" applyFont="1" applyFill="1" applyBorder="1" applyAlignment="1">
      <alignment horizontal="center" vertical="center"/>
    </xf>
    <xf numFmtId="0" fontId="61" fillId="0" borderId="24" xfId="0" applyFont="1" applyBorder="1" applyAlignment="1">
      <alignment horizontal="left" vertical="center" wrapText="1"/>
    </xf>
    <xf numFmtId="0" fontId="61" fillId="0" borderId="24" xfId="0" applyFont="1" applyBorder="1" applyAlignment="1">
      <alignment horizontal="center" vertical="center"/>
    </xf>
    <xf numFmtId="0" fontId="69" fillId="0" borderId="24" xfId="0" applyFont="1" applyBorder="1" applyAlignment="1">
      <alignment horizontal="left" vertical="center" wrapText="1"/>
    </xf>
    <xf numFmtId="0" fontId="61" fillId="0" borderId="24" xfId="0" applyFont="1" applyBorder="1" applyAlignment="1">
      <alignment horizontal="left" vertical="center"/>
    </xf>
    <xf numFmtId="0" fontId="71" fillId="3" borderId="0" xfId="0" applyFont="1" applyFill="1" applyAlignment="1">
      <alignment vertical="center"/>
    </xf>
    <xf numFmtId="0" fontId="71" fillId="0" borderId="0" xfId="0" applyFont="1" applyAlignment="1">
      <alignment vertical="center"/>
    </xf>
    <xf numFmtId="0" fontId="70" fillId="3" borderId="0" xfId="0" applyFont="1" applyFill="1" applyAlignment="1">
      <alignment horizontal="center" vertical="center"/>
    </xf>
    <xf numFmtId="0" fontId="70" fillId="2" borderId="0" xfId="0" applyFont="1" applyFill="1" applyAlignment="1">
      <alignment horizontal="center" vertical="center"/>
    </xf>
    <xf numFmtId="0" fontId="12" fillId="0" borderId="0" xfId="0" applyFont="1" applyAlignment="1">
      <alignment horizontal="justify" vertical="center"/>
    </xf>
    <xf numFmtId="0" fontId="12" fillId="0" borderId="0" xfId="0" applyFont="1" applyAlignment="1">
      <alignment vertical="center"/>
    </xf>
    <xf numFmtId="0" fontId="12" fillId="0" borderId="0" xfId="0" applyFont="1" applyAlignment="1">
      <alignment horizontal="left" vertical="center"/>
    </xf>
    <xf numFmtId="0" fontId="5" fillId="3" borderId="14" xfId="0" applyFont="1" applyFill="1" applyBorder="1" applyAlignment="1">
      <alignment vertical="center"/>
    </xf>
    <xf numFmtId="0" fontId="5" fillId="3" borderId="13" xfId="0" applyFont="1" applyFill="1" applyBorder="1" applyAlignment="1">
      <alignment vertical="center"/>
    </xf>
    <xf numFmtId="0" fontId="5" fillId="3" borderId="15" xfId="0" applyFont="1" applyFill="1" applyBorder="1" applyAlignment="1">
      <alignment vertical="center"/>
    </xf>
    <xf numFmtId="0" fontId="5" fillId="3" borderId="0" xfId="0" applyFont="1" applyFill="1" applyAlignment="1">
      <alignment vertical="center"/>
    </xf>
    <xf numFmtId="0" fontId="3" fillId="0" borderId="0" xfId="0" applyFont="1" applyAlignment="1">
      <alignment horizontal="center" vertical="center"/>
    </xf>
    <xf numFmtId="0" fontId="26" fillId="21" borderId="0" xfId="0" applyFont="1" applyFill="1"/>
    <xf numFmtId="0" fontId="3" fillId="21" borderId="0" xfId="0" applyFont="1" applyFill="1" applyAlignment="1">
      <alignment horizontal="center" vertical="center"/>
    </xf>
    <xf numFmtId="0" fontId="10" fillId="21" borderId="0" xfId="0" applyFont="1" applyFill="1"/>
    <xf numFmtId="2" fontId="0" fillId="21" borderId="0" xfId="0" applyNumberFormat="1" applyFill="1"/>
    <xf numFmtId="0" fontId="79" fillId="0" borderId="0" xfId="0" applyFont="1"/>
    <xf numFmtId="0" fontId="79" fillId="0" borderId="0" xfId="0" applyFont="1" applyAlignment="1" applyProtection="1">
      <alignment horizontal="center" vertical="center"/>
      <protection locked="0"/>
    </xf>
    <xf numFmtId="0" fontId="79" fillId="0" borderId="0" xfId="0" applyFont="1" applyAlignment="1" applyProtection="1">
      <alignment horizontal="left"/>
      <protection locked="0"/>
    </xf>
    <xf numFmtId="0" fontId="79" fillId="0" borderId="0" xfId="0" applyFont="1" applyAlignment="1" applyProtection="1">
      <alignment horizontal="center"/>
      <protection locked="0"/>
    </xf>
    <xf numFmtId="0" fontId="82" fillId="3" borderId="28" xfId="0" applyFont="1" applyFill="1" applyBorder="1" applyAlignment="1">
      <alignment horizontal="center" vertical="center" wrapText="1" readingOrder="1"/>
    </xf>
    <xf numFmtId="0" fontId="82" fillId="3" borderId="28" xfId="0" applyFont="1" applyFill="1" applyBorder="1" applyAlignment="1">
      <alignment horizontal="center" vertical="center" wrapText="1"/>
    </xf>
    <xf numFmtId="0" fontId="79" fillId="3" borderId="0" xfId="0" applyFont="1" applyFill="1"/>
    <xf numFmtId="0" fontId="82" fillId="0" borderId="28" xfId="0" applyFont="1" applyBorder="1" applyAlignment="1">
      <alignment horizontal="center" vertical="center" wrapText="1" readingOrder="1"/>
    </xf>
    <xf numFmtId="0" fontId="61" fillId="0" borderId="0" xfId="0" applyFont="1" applyAlignment="1">
      <alignment vertical="center" wrapText="1"/>
    </xf>
    <xf numFmtId="0" fontId="80" fillId="0" borderId="0" xfId="0" applyFont="1"/>
    <xf numFmtId="0" fontId="79" fillId="0" borderId="0" xfId="0" applyFont="1" applyAlignment="1">
      <alignment horizontal="left"/>
    </xf>
    <xf numFmtId="0" fontId="79" fillId="0" borderId="0" xfId="0" applyFont="1" applyAlignment="1">
      <alignment horizontal="center"/>
    </xf>
    <xf numFmtId="0" fontId="79" fillId="0" borderId="0" xfId="0" applyFont="1" applyAlignment="1" applyProtection="1">
      <alignment vertical="center"/>
      <protection locked="0"/>
    </xf>
    <xf numFmtId="0" fontId="79" fillId="0" borderId="0" xfId="0" applyFont="1" applyProtection="1">
      <protection locked="0"/>
    </xf>
    <xf numFmtId="0" fontId="81" fillId="20" borderId="28" xfId="0" applyFont="1" applyFill="1" applyBorder="1" applyAlignment="1">
      <alignment horizontal="center" vertical="center" wrapText="1" readingOrder="1"/>
    </xf>
    <xf numFmtId="0" fontId="81" fillId="0" borderId="28" xfId="0" applyFont="1" applyBorder="1" applyAlignment="1">
      <alignment vertical="center" wrapText="1" readingOrder="1"/>
    </xf>
    <xf numFmtId="0" fontId="82" fillId="3" borderId="28" xfId="0" applyFont="1" applyFill="1" applyBorder="1" applyAlignment="1">
      <alignment horizontal="center" vertical="center"/>
    </xf>
    <xf numFmtId="0" fontId="82" fillId="3" borderId="29" xfId="0" applyFont="1" applyFill="1" applyBorder="1" applyAlignment="1">
      <alignment horizontal="center" vertical="center" wrapText="1" readingOrder="1"/>
    </xf>
    <xf numFmtId="0" fontId="82" fillId="3" borderId="29"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xf>
    <xf numFmtId="0" fontId="52" fillId="3" borderId="5" xfId="1" quotePrefix="1" applyFont="1" applyFill="1" applyBorder="1" applyAlignment="1">
      <alignment horizontal="left" vertical="top" wrapText="1"/>
    </xf>
    <xf numFmtId="0" fontId="52" fillId="3" borderId="0" xfId="1" quotePrefix="1" applyFont="1" applyFill="1" applyAlignment="1">
      <alignment horizontal="center" vertical="center" wrapText="1"/>
    </xf>
    <xf numFmtId="0" fontId="53" fillId="3" borderId="0" xfId="1" quotePrefix="1" applyFont="1" applyFill="1" applyAlignment="1">
      <alignment horizontal="center" vertical="center" wrapText="1"/>
    </xf>
    <xf numFmtId="0" fontId="53" fillId="3" borderId="0" xfId="1" quotePrefix="1" applyFont="1" applyFill="1" applyAlignment="1">
      <alignment horizontal="left" vertical="top" wrapText="1"/>
    </xf>
    <xf numFmtId="0" fontId="7" fillId="3" borderId="36" xfId="1" applyFill="1" applyBorder="1"/>
    <xf numFmtId="0" fontId="7" fillId="3" borderId="37" xfId="1" applyFill="1" applyBorder="1" applyAlignment="1">
      <alignment horizontal="center" vertical="center"/>
    </xf>
    <xf numFmtId="0" fontId="22" fillId="3" borderId="37" xfId="1" applyFont="1" applyFill="1" applyBorder="1" applyAlignment="1">
      <alignment horizontal="left" vertical="center" wrapText="1"/>
    </xf>
    <xf numFmtId="0" fontId="7" fillId="3" borderId="37" xfId="1" applyFill="1" applyBorder="1" applyAlignment="1">
      <alignment horizontal="left" vertical="center" wrapText="1"/>
    </xf>
    <xf numFmtId="0" fontId="7" fillId="3" borderId="44" xfId="1" applyFill="1" applyBorder="1"/>
    <xf numFmtId="0" fontId="19" fillId="4" borderId="45" xfId="1" applyFont="1" applyFill="1" applyBorder="1" applyAlignment="1">
      <alignment horizontal="center" vertical="center"/>
    </xf>
    <xf numFmtId="0" fontId="7" fillId="3" borderId="48" xfId="1" applyFill="1" applyBorder="1"/>
    <xf numFmtId="0" fontId="7" fillId="3" borderId="1" xfId="1" applyFill="1" applyBorder="1" applyAlignment="1">
      <alignment horizontal="center" vertical="center"/>
    </xf>
    <xf numFmtId="0" fontId="54" fillId="3" borderId="50" xfId="0" applyFont="1" applyFill="1" applyBorder="1" applyAlignment="1">
      <alignment vertical="center" wrapText="1"/>
    </xf>
    <xf numFmtId="0" fontId="54" fillId="3" borderId="8" xfId="0" applyFont="1" applyFill="1" applyBorder="1" applyAlignment="1">
      <alignment vertical="center" wrapText="1"/>
    </xf>
    <xf numFmtId="0" fontId="48" fillId="3" borderId="5" xfId="1" applyFont="1" applyFill="1" applyBorder="1" applyAlignment="1">
      <alignment horizontal="left" vertical="center" wrapText="1"/>
    </xf>
    <xf numFmtId="0" fontId="17" fillId="3" borderId="5" xfId="0" applyFont="1" applyFill="1" applyBorder="1"/>
    <xf numFmtId="0" fontId="54" fillId="3" borderId="0" xfId="0" applyFont="1" applyFill="1" applyAlignment="1">
      <alignment horizontal="center" vertical="center" wrapText="1"/>
    </xf>
    <xf numFmtId="0" fontId="54" fillId="3" borderId="0" xfId="0" applyFont="1" applyFill="1" applyAlignment="1">
      <alignment horizontal="left" vertical="center" wrapText="1"/>
    </xf>
    <xf numFmtId="0" fontId="48" fillId="3" borderId="0" xfId="1" applyFont="1" applyFill="1" applyAlignment="1">
      <alignment horizontal="justify" vertical="center" wrapText="1"/>
    </xf>
    <xf numFmtId="0" fontId="17" fillId="3" borderId="19" xfId="0" applyFont="1" applyFill="1" applyBorder="1" applyAlignment="1">
      <alignment horizontal="center" vertical="center"/>
    </xf>
    <xf numFmtId="0" fontId="7" fillId="3" borderId="5" xfId="1" applyFill="1" applyBorder="1"/>
    <xf numFmtId="0" fontId="7" fillId="3" borderId="0" xfId="1" applyFill="1" applyAlignment="1">
      <alignment horizontal="center" vertical="center"/>
    </xf>
    <xf numFmtId="0" fontId="17" fillId="3" borderId="33" xfId="0" applyFont="1" applyFill="1" applyBorder="1"/>
    <xf numFmtId="0" fontId="17" fillId="3" borderId="33" xfId="0" applyFont="1" applyFill="1" applyBorder="1" applyAlignment="1">
      <alignment horizontal="center" vertical="center"/>
    </xf>
    <xf numFmtId="0" fontId="70" fillId="4" borderId="1" xfId="0" applyFont="1" applyFill="1" applyBorder="1" applyAlignment="1">
      <alignment vertical="center"/>
    </xf>
    <xf numFmtId="0" fontId="12" fillId="3" borderId="1"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wrapText="1"/>
      <protection locked="0"/>
    </xf>
    <xf numFmtId="0" fontId="12" fillId="3" borderId="1" xfId="0" applyFont="1" applyFill="1" applyBorder="1" applyAlignment="1" applyProtection="1">
      <alignment vertical="center" wrapText="1"/>
      <protection locked="0"/>
    </xf>
    <xf numFmtId="0" fontId="70" fillId="4" borderId="1" xfId="0" applyFont="1" applyFill="1" applyBorder="1" applyAlignment="1">
      <alignment horizontal="center" vertical="center"/>
    </xf>
    <xf numFmtId="0" fontId="72" fillId="4" borderId="1" xfId="0" applyFont="1" applyFill="1" applyBorder="1" applyAlignment="1">
      <alignment horizontal="center" vertical="center" wrapText="1"/>
    </xf>
    <xf numFmtId="0" fontId="73" fillId="4" borderId="1" xfId="0" applyFont="1" applyFill="1" applyBorder="1" applyAlignment="1">
      <alignment horizontal="center" vertical="center"/>
    </xf>
    <xf numFmtId="0" fontId="70" fillId="4" borderId="54" xfId="0" applyFont="1" applyFill="1" applyBorder="1" applyAlignment="1">
      <alignment vertical="center"/>
    </xf>
    <xf numFmtId="0" fontId="70" fillId="4" borderId="0" xfId="0" applyFont="1" applyFill="1" applyAlignment="1">
      <alignment vertical="center"/>
    </xf>
    <xf numFmtId="0" fontId="70" fillId="4" borderId="0" xfId="0" applyFont="1" applyFill="1" applyAlignment="1">
      <alignment horizontal="left" vertical="center"/>
    </xf>
    <xf numFmtId="0" fontId="12" fillId="4" borderId="0" xfId="0" applyFont="1" applyFill="1" applyAlignment="1">
      <alignment horizontal="center" vertical="center"/>
    </xf>
    <xf numFmtId="0" fontId="3" fillId="4" borderId="60" xfId="0" applyFont="1" applyFill="1" applyBorder="1" applyAlignment="1">
      <alignment horizontal="center" vertical="center" wrapText="1"/>
    </xf>
    <xf numFmtId="0" fontId="3" fillId="4" borderId="67" xfId="0" applyFont="1" applyFill="1" applyBorder="1" applyAlignment="1">
      <alignment horizontal="center" vertical="center" textRotation="90" wrapText="1"/>
    </xf>
    <xf numFmtId="0" fontId="3" fillId="4" borderId="68" xfId="0" applyFont="1" applyFill="1" applyBorder="1" applyAlignment="1">
      <alignment horizontal="center" vertical="center" textRotation="90" wrapText="1"/>
    </xf>
    <xf numFmtId="0" fontId="3" fillId="4" borderId="69" xfId="0" applyFont="1" applyFill="1" applyBorder="1" applyAlignment="1">
      <alignment horizontal="center" vertical="center" wrapText="1"/>
    </xf>
    <xf numFmtId="0" fontId="3" fillId="4" borderId="60" xfId="0" applyFont="1" applyFill="1" applyBorder="1" applyAlignment="1">
      <alignment horizontal="center" vertical="center" textRotation="90" wrapText="1"/>
    </xf>
    <xf numFmtId="0" fontId="3" fillId="4" borderId="70" xfId="0" applyFont="1" applyFill="1" applyBorder="1" applyAlignment="1">
      <alignment horizontal="center" vertical="center" textRotation="90" wrapText="1"/>
    </xf>
    <xf numFmtId="0" fontId="3" fillId="4" borderId="71" xfId="0" applyFont="1" applyFill="1" applyBorder="1" applyAlignment="1">
      <alignment horizontal="center" vertical="center" textRotation="90" wrapText="1"/>
    </xf>
    <xf numFmtId="2" fontId="0" fillId="0" borderId="0" xfId="3" applyNumberFormat="1" applyFont="1" applyBorder="1"/>
    <xf numFmtId="165" fontId="0" fillId="0" borderId="0" xfId="3" applyNumberFormat="1" applyFont="1" applyBorder="1" applyAlignment="1">
      <alignment horizontal="center"/>
    </xf>
    <xf numFmtId="165" fontId="0" fillId="0" borderId="0" xfId="3" applyNumberFormat="1" applyFont="1" applyBorder="1"/>
    <xf numFmtId="0" fontId="25" fillId="4" borderId="1" xfId="0" applyFont="1" applyFill="1" applyBorder="1" applyAlignment="1">
      <alignment vertical="center"/>
    </xf>
    <xf numFmtId="0" fontId="3" fillId="3" borderId="73"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8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55"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85" xfId="0" applyFont="1" applyFill="1" applyBorder="1" applyAlignment="1">
      <alignment horizontal="center" vertical="center"/>
    </xf>
    <xf numFmtId="0" fontId="10" fillId="3" borderId="87" xfId="0" applyFont="1" applyFill="1" applyBorder="1" applyAlignment="1">
      <alignment horizontal="center" vertical="center"/>
    </xf>
    <xf numFmtId="0" fontId="10" fillId="3" borderId="89"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91" xfId="0" applyFont="1" applyFill="1" applyBorder="1" applyAlignment="1">
      <alignment horizontal="center" vertical="center"/>
    </xf>
    <xf numFmtId="0" fontId="21" fillId="0" borderId="45" xfId="0" applyFont="1" applyBorder="1" applyAlignment="1" applyProtection="1">
      <alignment horizontal="center" vertical="center" wrapText="1"/>
      <protection locked="0"/>
    </xf>
    <xf numFmtId="14" fontId="21" fillId="0" borderId="82" xfId="0" applyNumberFormat="1" applyFont="1" applyBorder="1" applyAlignment="1" applyProtection="1">
      <alignment horizontal="center" vertical="center" wrapText="1"/>
      <protection locked="0"/>
    </xf>
    <xf numFmtId="2" fontId="0" fillId="0" borderId="0" xfId="0" applyNumberFormat="1"/>
    <xf numFmtId="4" fontId="0" fillId="0" borderId="45" xfId="0" applyNumberFormat="1" applyBorder="1" applyAlignment="1">
      <alignment horizontal="left" vertical="center" wrapText="1"/>
    </xf>
    <xf numFmtId="4" fontId="0" fillId="0" borderId="1" xfId="0" applyNumberFormat="1" applyBorder="1" applyAlignment="1">
      <alignment horizontal="left" vertical="center" wrapText="1"/>
    </xf>
    <xf numFmtId="4" fontId="0" fillId="0" borderId="57" xfId="0" applyNumberFormat="1" applyBorder="1" applyAlignment="1">
      <alignment horizontal="left" vertical="center" wrapText="1"/>
    </xf>
    <xf numFmtId="4" fontId="0" fillId="0" borderId="87" xfId="0" applyNumberFormat="1" applyBorder="1" applyAlignment="1">
      <alignment horizontal="left" vertical="center" wrapText="1"/>
    </xf>
    <xf numFmtId="4" fontId="0" fillId="0" borderId="9" xfId="0" applyNumberFormat="1" applyBorder="1" applyAlignment="1">
      <alignment horizontal="left" vertical="center" wrapText="1"/>
    </xf>
    <xf numFmtId="0" fontId="0" fillId="3" borderId="92" xfId="0" applyFill="1" applyBorder="1"/>
    <xf numFmtId="0" fontId="40" fillId="0" borderId="0" xfId="0" applyFont="1" applyAlignment="1">
      <alignment horizontal="center" vertical="center" wrapText="1"/>
    </xf>
    <xf numFmtId="0" fontId="41" fillId="6" borderId="32" xfId="0" applyFont="1" applyFill="1" applyBorder="1" applyAlignment="1">
      <alignment horizontal="center" vertical="center" wrapText="1" readingOrder="1"/>
    </xf>
    <xf numFmtId="0" fontId="41" fillId="6" borderId="33" xfId="0" applyFont="1" applyFill="1" applyBorder="1" applyAlignment="1">
      <alignment horizontal="center" vertical="center" wrapText="1" readingOrder="1"/>
    </xf>
    <xf numFmtId="0" fontId="41" fillId="6" borderId="34" xfId="0" applyFont="1" applyFill="1" applyBorder="1" applyAlignment="1">
      <alignment horizontal="center" vertical="center" wrapText="1" readingOrder="1"/>
    </xf>
    <xf numFmtId="0" fontId="86" fillId="3" borderId="0" xfId="0" applyFont="1" applyFill="1"/>
    <xf numFmtId="0" fontId="41" fillId="6" borderId="57" xfId="0" applyFont="1" applyFill="1" applyBorder="1" applyAlignment="1">
      <alignment horizontal="center" vertical="center" wrapText="1" readingOrder="1"/>
    </xf>
    <xf numFmtId="0" fontId="41" fillId="6" borderId="0" xfId="0" applyFont="1" applyFill="1" applyAlignment="1">
      <alignment horizontal="center" vertical="center" wrapText="1" readingOrder="1"/>
    </xf>
    <xf numFmtId="0" fontId="42" fillId="7" borderId="1" xfId="0" applyFont="1" applyFill="1" applyBorder="1" applyAlignment="1">
      <alignment horizontal="center" vertical="center" wrapText="1" readingOrder="1"/>
    </xf>
    <xf numFmtId="0" fontId="42" fillId="0" borderId="1" xfId="0" applyFont="1" applyBorder="1" applyAlignment="1">
      <alignment horizontal="left" vertical="center" wrapText="1" readingOrder="1"/>
    </xf>
    <xf numFmtId="9" fontId="42" fillId="0" borderId="1" xfId="4" applyFont="1" applyBorder="1" applyAlignment="1">
      <alignment horizontal="center" vertical="center" wrapText="1" readingOrder="1"/>
    </xf>
    <xf numFmtId="0" fontId="42" fillId="0" borderId="1" xfId="0" applyFont="1" applyBorder="1" applyAlignment="1">
      <alignment horizontal="justify" vertical="center" wrapText="1" readingOrder="1"/>
    </xf>
    <xf numFmtId="1" fontId="42" fillId="0" borderId="1" xfId="3" applyNumberFormat="1" applyFont="1" applyBorder="1" applyAlignment="1">
      <alignment horizontal="center" vertical="center" wrapText="1" readingOrder="1"/>
    </xf>
    <xf numFmtId="0" fontId="42" fillId="8" borderId="1" xfId="0" applyFont="1" applyFill="1" applyBorder="1" applyAlignment="1">
      <alignment horizontal="center" vertical="center" wrapText="1" readingOrder="1"/>
    </xf>
    <xf numFmtId="0" fontId="42" fillId="9" borderId="1" xfId="0" applyFont="1" applyFill="1" applyBorder="1" applyAlignment="1">
      <alignment horizontal="center" vertical="center" wrapText="1" readingOrder="1"/>
    </xf>
    <xf numFmtId="0" fontId="42" fillId="10" borderId="1" xfId="0" applyFont="1" applyFill="1" applyBorder="1" applyAlignment="1">
      <alignment horizontal="center" vertical="center" wrapText="1" readingOrder="1"/>
    </xf>
    <xf numFmtId="0" fontId="43" fillId="11" borderId="1" xfId="0" applyFont="1" applyFill="1" applyBorder="1" applyAlignment="1">
      <alignment horizontal="center" vertical="center" wrapText="1" readingOrder="1"/>
    </xf>
    <xf numFmtId="0" fontId="0" fillId="0" borderId="1" xfId="0" applyBorder="1" applyAlignment="1">
      <alignment vertical="center" wrapText="1"/>
    </xf>
    <xf numFmtId="0" fontId="0" fillId="3" borderId="4" xfId="0" applyFill="1" applyBorder="1"/>
    <xf numFmtId="0" fontId="40" fillId="3" borderId="0" xfId="0" applyFont="1" applyFill="1" applyAlignment="1">
      <alignment horizontal="center" vertical="center" wrapText="1"/>
    </xf>
    <xf numFmtId="0" fontId="17" fillId="3" borderId="1" xfId="0" applyFont="1" applyFill="1" applyBorder="1"/>
    <xf numFmtId="0" fontId="9" fillId="5" borderId="0" xfId="0" applyFont="1" applyFill="1" applyAlignment="1">
      <alignment horizontal="center" vertical="center"/>
    </xf>
    <xf numFmtId="0" fontId="42" fillId="7" borderId="93" xfId="0" applyFont="1" applyFill="1" applyBorder="1" applyAlignment="1">
      <alignment horizontal="center" vertical="center" wrapText="1" readingOrder="1"/>
    </xf>
    <xf numFmtId="0" fontId="42" fillId="8" borderId="94" xfId="0" applyFont="1" applyFill="1" applyBorder="1" applyAlignment="1">
      <alignment horizontal="center" vertical="center" wrapText="1" readingOrder="1"/>
    </xf>
    <xf numFmtId="0" fontId="42" fillId="9" borderId="94" xfId="0" applyFont="1" applyFill="1" applyBorder="1" applyAlignment="1">
      <alignment horizontal="center" vertical="center" wrapText="1" readingOrder="1"/>
    </xf>
    <xf numFmtId="0" fontId="42" fillId="10" borderId="94" xfId="0" applyFont="1" applyFill="1" applyBorder="1" applyAlignment="1">
      <alignment horizontal="center" vertical="center" wrapText="1" readingOrder="1"/>
    </xf>
    <xf numFmtId="0" fontId="43" fillId="11" borderId="94" xfId="0" applyFont="1" applyFill="1" applyBorder="1" applyAlignment="1">
      <alignment horizontal="center" vertical="center" wrapText="1" readingOrder="1"/>
    </xf>
    <xf numFmtId="0" fontId="40" fillId="3" borderId="1" xfId="0" applyFont="1" applyFill="1" applyBorder="1" applyAlignment="1">
      <alignment horizontal="center" vertical="center" wrapText="1"/>
    </xf>
    <xf numFmtId="0" fontId="42" fillId="7" borderId="95" xfId="0" applyFont="1" applyFill="1" applyBorder="1" applyAlignment="1">
      <alignment horizontal="center" vertical="center" wrapText="1" readingOrder="1"/>
    </xf>
    <xf numFmtId="0" fontId="42" fillId="8" borderId="96" xfId="0" applyFont="1" applyFill="1" applyBorder="1" applyAlignment="1">
      <alignment horizontal="center" vertical="center" wrapText="1" readingOrder="1"/>
    </xf>
    <xf numFmtId="0" fontId="42" fillId="9" borderId="96" xfId="0" applyFont="1" applyFill="1" applyBorder="1" applyAlignment="1">
      <alignment horizontal="center" vertical="center" wrapText="1" readingOrder="1"/>
    </xf>
    <xf numFmtId="0" fontId="42" fillId="10" borderId="96" xfId="0" applyFont="1" applyFill="1" applyBorder="1" applyAlignment="1">
      <alignment horizontal="center" vertical="center" wrapText="1" readingOrder="1"/>
    </xf>
    <xf numFmtId="0" fontId="43" fillId="11" borderId="96" xfId="0" applyFont="1" applyFill="1" applyBorder="1" applyAlignment="1">
      <alignment horizontal="center" vertical="center" wrapText="1" readingOrder="1"/>
    </xf>
    <xf numFmtId="0" fontId="41" fillId="6" borderId="0" xfId="0" applyFont="1" applyFill="1" applyAlignment="1">
      <alignment vertical="center" wrapText="1" readingOrder="1"/>
    </xf>
    <xf numFmtId="0" fontId="0" fillId="3" borderId="32" xfId="0" applyFill="1" applyBorder="1"/>
    <xf numFmtId="0" fontId="0" fillId="3" borderId="33" xfId="0" applyFill="1" applyBorder="1"/>
    <xf numFmtId="0" fontId="0" fillId="3" borderId="34" xfId="0" applyFill="1" applyBorder="1"/>
    <xf numFmtId="0" fontId="0" fillId="3" borderId="5" xfId="0" applyFill="1" applyBorder="1"/>
    <xf numFmtId="0" fontId="0" fillId="3" borderId="35" xfId="0" applyFill="1" applyBorder="1"/>
    <xf numFmtId="0" fontId="28" fillId="0" borderId="1" xfId="0" applyFont="1" applyBorder="1" applyAlignment="1">
      <alignment horizontal="center" vertical="center" wrapText="1"/>
    </xf>
    <xf numFmtId="0" fontId="15" fillId="13" borderId="1" xfId="0" applyFont="1" applyFill="1" applyBorder="1" applyAlignment="1" applyProtection="1">
      <alignment horizontal="center" vertical="center" wrapText="1" readingOrder="1"/>
      <protection hidden="1"/>
    </xf>
    <xf numFmtId="0" fontId="15" fillId="14" borderId="55" xfId="0" applyFont="1" applyFill="1" applyBorder="1" applyAlignment="1" applyProtection="1">
      <alignment horizontal="center" vertical="center" wrapText="1" readingOrder="1"/>
      <protection hidden="1"/>
    </xf>
    <xf numFmtId="0" fontId="15" fillId="18" borderId="1" xfId="0" applyFont="1" applyFill="1" applyBorder="1" applyAlignment="1" applyProtection="1">
      <alignment horizontal="center" vertical="center" wrapText="1" readingOrder="1"/>
      <protection hidden="1"/>
    </xf>
    <xf numFmtId="0" fontId="15" fillId="7" borderId="1" xfId="0" applyFont="1" applyFill="1" applyBorder="1" applyAlignment="1" applyProtection="1">
      <alignment horizontal="center" vertical="center" wrapText="1" readingOrder="1"/>
      <protection hidden="1"/>
    </xf>
    <xf numFmtId="0" fontId="0" fillId="3" borderId="36" xfId="0" applyFill="1" applyBorder="1"/>
    <xf numFmtId="0" fontId="28" fillId="0" borderId="36" xfId="0" applyFont="1" applyBorder="1" applyAlignment="1">
      <alignment horizontal="center" vertical="center" wrapText="1"/>
    </xf>
    <xf numFmtId="0" fontId="28" fillId="0" borderId="100" xfId="0" applyFont="1" applyBorder="1" applyAlignment="1">
      <alignment horizontal="center" vertical="center" wrapText="1"/>
    </xf>
    <xf numFmtId="0" fontId="35" fillId="4" borderId="1" xfId="0" applyFont="1" applyFill="1" applyBorder="1" applyAlignment="1">
      <alignment vertical="center" wrapText="1"/>
    </xf>
    <xf numFmtId="0" fontId="33" fillId="4" borderId="1" xfId="0" applyFont="1" applyFill="1" applyBorder="1" applyAlignment="1" applyProtection="1">
      <alignment horizontal="center" vertical="center" wrapText="1"/>
      <protection locked="0"/>
    </xf>
    <xf numFmtId="0" fontId="77" fillId="16" borderId="1" xfId="0" applyFont="1" applyFill="1" applyBorder="1" applyAlignment="1" applyProtection="1">
      <alignment horizontal="center" vertical="center"/>
      <protection locked="0"/>
    </xf>
    <xf numFmtId="0" fontId="78" fillId="4" borderId="1" xfId="0" applyFont="1" applyFill="1" applyBorder="1" applyAlignment="1">
      <alignment horizontal="center" vertical="center" wrapText="1"/>
    </xf>
    <xf numFmtId="0" fontId="27" fillId="17" borderId="57" xfId="0" applyFont="1" applyFill="1" applyBorder="1"/>
    <xf numFmtId="0" fontId="12" fillId="0" borderId="0" xfId="0" applyFont="1" applyAlignment="1" applyProtection="1">
      <alignment vertical="center"/>
      <protection locked="0"/>
    </xf>
    <xf numFmtId="0" fontId="31" fillId="0" borderId="0" xfId="0" applyFont="1" applyAlignment="1" applyProtection="1">
      <alignment horizontal="center" vertical="center"/>
      <protection locked="0"/>
    </xf>
    <xf numFmtId="0" fontId="12" fillId="0" borderId="0" xfId="0" applyFont="1"/>
    <xf numFmtId="0" fontId="0" fillId="0" borderId="0" xfId="0" applyAlignment="1">
      <alignment wrapText="1"/>
    </xf>
    <xf numFmtId="0" fontId="11" fillId="0" borderId="0" xfId="0" applyFont="1" applyProtection="1">
      <protection locked="0"/>
    </xf>
    <xf numFmtId="0" fontId="0" fillId="0" borderId="0" xfId="0" applyProtection="1">
      <protection locked="0"/>
    </xf>
    <xf numFmtId="0" fontId="33" fillId="4" borderId="63" xfId="0" applyFont="1" applyFill="1" applyBorder="1" applyAlignment="1" applyProtection="1">
      <alignment horizontal="center" vertical="center" wrapText="1"/>
      <protection locked="0"/>
    </xf>
    <xf numFmtId="0" fontId="33" fillId="16" borderId="63" xfId="0" applyFont="1" applyFill="1" applyBorder="1" applyAlignment="1" applyProtection="1">
      <alignment horizontal="center" vertical="center" textRotation="90"/>
      <protection locked="0"/>
    </xf>
    <xf numFmtId="0" fontId="34" fillId="4" borderId="63" xfId="0" applyFont="1" applyFill="1" applyBorder="1" applyAlignment="1">
      <alignment horizontal="center" vertical="center" wrapText="1"/>
    </xf>
    <xf numFmtId="0" fontId="27" fillId="0" borderId="57" xfId="0" applyFont="1" applyBorder="1"/>
    <xf numFmtId="0" fontId="64" fillId="0" borderId="0" xfId="0" applyFont="1"/>
    <xf numFmtId="0" fontId="65" fillId="0" borderId="0" xfId="0" applyFont="1"/>
    <xf numFmtId="0" fontId="87" fillId="0" borderId="101" xfId="0" applyFont="1" applyBorder="1" applyAlignment="1">
      <alignment horizontal="center" vertical="center" wrapText="1"/>
    </xf>
    <xf numFmtId="0" fontId="87" fillId="0" borderId="34" xfId="0" applyFont="1" applyBorder="1" applyAlignment="1">
      <alignment horizontal="center" vertical="center" wrapText="1"/>
    </xf>
    <xf numFmtId="0" fontId="88" fillId="0" borderId="100" xfId="0" applyFont="1" applyBorder="1" applyAlignment="1">
      <alignment horizontal="center" vertical="center" wrapText="1"/>
    </xf>
    <xf numFmtId="0" fontId="88" fillId="0" borderId="38" xfId="0" applyFont="1" applyBorder="1" applyAlignment="1">
      <alignment horizontal="center" vertical="center" wrapText="1"/>
    </xf>
    <xf numFmtId="0" fontId="87" fillId="0" borderId="102" xfId="0" applyFont="1" applyBorder="1" applyAlignment="1">
      <alignment horizontal="center" vertical="center" wrapText="1"/>
    </xf>
    <xf numFmtId="0" fontId="87" fillId="0" borderId="35" xfId="0" applyFont="1" applyBorder="1" applyAlignment="1">
      <alignment horizontal="center" vertical="center" wrapText="1"/>
    </xf>
    <xf numFmtId="14" fontId="88" fillId="0" borderId="38" xfId="0" applyNumberFormat="1" applyFont="1" applyBorder="1" applyAlignment="1">
      <alignment horizontal="center" vertical="center" wrapText="1"/>
    </xf>
    <xf numFmtId="0" fontId="3" fillId="4" borderId="60" xfId="0" applyFont="1" applyFill="1" applyBorder="1" applyAlignment="1">
      <alignment horizontal="center" vertical="center" textRotation="90" wrapText="1"/>
    </xf>
    <xf numFmtId="0" fontId="3" fillId="4" borderId="74" xfId="0" applyFont="1" applyFill="1" applyBorder="1" applyAlignment="1">
      <alignment horizontal="center" vertical="center"/>
    </xf>
    <xf numFmtId="0" fontId="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0" fillId="0" borderId="1" xfId="0" applyFont="1" applyBorder="1" applyAlignment="1">
      <alignment horizontal="center" vertical="center" wrapText="1"/>
    </xf>
    <xf numFmtId="1" fontId="0" fillId="0" borderId="1" xfId="4" applyNumberFormat="1" applyFont="1" applyFill="1" applyBorder="1" applyAlignment="1">
      <alignment horizontal="center" vertical="center" wrapText="1"/>
    </xf>
    <xf numFmtId="0" fontId="11" fillId="0" borderId="1" xfId="0" applyFont="1" applyBorder="1" applyAlignment="1" applyProtection="1">
      <alignment horizontal="justify" vertical="center" wrapText="1"/>
      <protection locked="0"/>
    </xf>
    <xf numFmtId="0" fontId="0" fillId="0" borderId="1" xfId="0" applyFont="1" applyBorder="1" applyAlignment="1">
      <alignment horizontal="justify" vertical="top" wrapText="1"/>
    </xf>
    <xf numFmtId="0" fontId="11" fillId="0" borderId="1" xfId="0" applyFont="1" applyBorder="1" applyAlignment="1">
      <alignment horizontal="justify" vertical="top" wrapText="1"/>
    </xf>
    <xf numFmtId="0" fontId="0" fillId="0" borderId="1" xfId="0" applyFont="1" applyBorder="1" applyAlignment="1">
      <alignment horizontal="justify" vertical="center"/>
    </xf>
    <xf numFmtId="0" fontId="0" fillId="0" borderId="1" xfId="0" applyFont="1" applyBorder="1" applyAlignment="1">
      <alignment vertical="center" wrapText="1"/>
    </xf>
    <xf numFmtId="0" fontId="11" fillId="3" borderId="1" xfId="0" applyFont="1" applyFill="1" applyBorder="1" applyAlignment="1">
      <alignment horizontal="center" vertical="center" wrapText="1"/>
    </xf>
    <xf numFmtId="0" fontId="12" fillId="0" borderId="54" xfId="0" applyFont="1" applyBorder="1" applyAlignment="1">
      <alignment horizontal="center" vertical="center" wrapText="1"/>
    </xf>
    <xf numFmtId="3" fontId="0" fillId="0" borderId="1" xfId="0" applyNumberFormat="1" applyFont="1" applyBorder="1" applyAlignment="1">
      <alignment horizontal="justify" vertical="center" wrapText="1"/>
    </xf>
    <xf numFmtId="0" fontId="0" fillId="0" borderId="1" xfId="0" applyFont="1" applyBorder="1" applyAlignment="1">
      <alignment horizontal="left" vertical="center" wrapText="1"/>
    </xf>
    <xf numFmtId="2" fontId="0" fillId="0" borderId="1" xfId="3" applyNumberFormat="1" applyFont="1" applyFill="1" applyBorder="1" applyAlignment="1">
      <alignment horizontal="center" vertical="center" wrapText="1"/>
    </xf>
    <xf numFmtId="2" fontId="0" fillId="0" borderId="1" xfId="3" applyNumberFormat="1" applyFont="1" applyFill="1" applyBorder="1" applyAlignment="1">
      <alignment horizontal="justify" vertical="center" wrapText="1"/>
    </xf>
    <xf numFmtId="2" fontId="0" fillId="0" borderId="1" xfId="3" applyNumberFormat="1" applyFont="1" applyFill="1" applyBorder="1" applyAlignment="1">
      <alignment horizontal="left" vertical="center" wrapText="1"/>
    </xf>
    <xf numFmtId="0" fontId="0" fillId="0" borderId="1" xfId="0" applyFont="1" applyBorder="1" applyAlignment="1">
      <alignment horizontal="center" vertical="center" wrapText="1"/>
    </xf>
    <xf numFmtId="0" fontId="80" fillId="19" borderId="21" xfId="0" applyFont="1" applyFill="1" applyBorder="1" applyAlignment="1" applyProtection="1">
      <alignment horizontal="left" vertical="center" wrapText="1"/>
      <protection locked="0"/>
    </xf>
    <xf numFmtId="0" fontId="80" fillId="19" borderId="21" xfId="0" applyFont="1" applyFill="1" applyBorder="1" applyAlignment="1" applyProtection="1">
      <alignment horizontal="center" vertical="center"/>
      <protection locked="0"/>
    </xf>
    <xf numFmtId="0" fontId="93" fillId="5" borderId="21" xfId="0" applyFont="1" applyFill="1" applyBorder="1" applyAlignment="1" applyProtection="1">
      <alignment horizontal="center" vertical="center" wrapText="1"/>
      <protection locked="0"/>
    </xf>
    <xf numFmtId="0" fontId="79" fillId="0" borderId="0" xfId="0" applyFont="1" applyAlignment="1" applyProtection="1">
      <alignment horizontal="left" vertical="center"/>
      <protection locked="0"/>
    </xf>
    <xf numFmtId="0" fontId="80" fillId="0" borderId="0" xfId="0" applyFont="1" applyAlignment="1" applyProtection="1">
      <alignment horizontal="center" vertical="center"/>
      <protection locked="0"/>
    </xf>
    <xf numFmtId="0" fontId="82" fillId="3" borderId="28" xfId="0" applyFont="1" applyFill="1" applyBorder="1" applyAlignment="1">
      <alignment horizontal="left" vertical="center" wrapText="1"/>
    </xf>
    <xf numFmtId="0" fontId="82" fillId="0" borderId="28" xfId="0" applyFont="1" applyBorder="1" applyAlignment="1">
      <alignment horizontal="left" vertical="center" wrapText="1"/>
    </xf>
    <xf numFmtId="0" fontId="82" fillId="23" borderId="28" xfId="0" applyFont="1" applyFill="1" applyBorder="1" applyAlignment="1">
      <alignment horizontal="left" vertical="center" wrapText="1"/>
    </xf>
    <xf numFmtId="0" fontId="82" fillId="3" borderId="28" xfId="0" applyFont="1" applyFill="1" applyBorder="1" applyAlignment="1">
      <alignment horizontal="left" vertical="center" wrapText="1" readingOrder="1"/>
    </xf>
    <xf numFmtId="0" fontId="82" fillId="3" borderId="28" xfId="0" applyFont="1" applyFill="1" applyBorder="1" applyAlignment="1">
      <alignment horizontal="left" vertical="center"/>
    </xf>
    <xf numFmtId="0" fontId="82" fillId="3" borderId="28" xfId="0" applyFont="1" applyFill="1" applyBorder="1" applyAlignment="1">
      <alignment vertical="center" wrapText="1"/>
    </xf>
    <xf numFmtId="0" fontId="82" fillId="3" borderId="28" xfId="0" applyFont="1" applyFill="1" applyBorder="1" applyAlignment="1">
      <alignment vertical="center" wrapText="1" readingOrder="1"/>
    </xf>
    <xf numFmtId="0" fontId="82" fillId="3" borderId="28" xfId="0" applyFont="1" applyFill="1" applyBorder="1" applyAlignment="1">
      <alignment vertical="center"/>
    </xf>
    <xf numFmtId="0" fontId="82" fillId="3" borderId="29" xfId="0" applyFont="1" applyFill="1" applyBorder="1" applyAlignment="1">
      <alignment horizontal="left" vertical="center" wrapText="1"/>
    </xf>
    <xf numFmtId="0" fontId="79" fillId="0" borderId="105" xfId="0" applyFont="1" applyBorder="1" applyAlignment="1">
      <alignment horizontal="center"/>
    </xf>
    <xf numFmtId="0" fontId="79" fillId="0" borderId="105" xfId="0" applyFont="1" applyBorder="1"/>
    <xf numFmtId="0" fontId="94" fillId="0" borderId="106" xfId="0" applyFont="1" applyBorder="1" applyAlignment="1">
      <alignment horizontal="center" vertical="center" wrapText="1"/>
    </xf>
    <xf numFmtId="0" fontId="94" fillId="0" borderId="109" xfId="0" applyFont="1" applyBorder="1" applyAlignment="1">
      <alignment horizontal="center" vertical="center" wrapText="1"/>
    </xf>
    <xf numFmtId="0" fontId="94" fillId="0" borderId="110" xfId="0" applyFont="1" applyBorder="1" applyAlignment="1">
      <alignment horizontal="center" vertical="center" wrapText="1"/>
    </xf>
    <xf numFmtId="0" fontId="79" fillId="0" borderId="111" xfId="0" applyFont="1" applyBorder="1"/>
    <xf numFmtId="0" fontId="94" fillId="0" borderId="112" xfId="0" applyFont="1" applyBorder="1" applyAlignment="1">
      <alignment horizontal="center" vertical="center" wrapText="1"/>
    </xf>
    <xf numFmtId="0" fontId="94" fillId="0" borderId="115" xfId="0" applyFont="1" applyBorder="1" applyAlignment="1">
      <alignment horizontal="center" vertical="center" wrapText="1"/>
    </xf>
    <xf numFmtId="0" fontId="94" fillId="0" borderId="116" xfId="0" applyFont="1" applyBorder="1" applyAlignment="1">
      <alignment horizontal="center" vertical="center" wrapText="1"/>
    </xf>
    <xf numFmtId="0" fontId="79" fillId="0" borderId="110" xfId="0" applyFont="1" applyBorder="1"/>
    <xf numFmtId="0" fontId="11" fillId="0" borderId="1" xfId="0" applyFont="1" applyBorder="1" applyAlignment="1" applyProtection="1">
      <alignment vertical="center" wrapText="1"/>
      <protection locked="0"/>
    </xf>
    <xf numFmtId="0" fontId="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11" fillId="3" borderId="1" xfId="0" applyFont="1" applyFill="1" applyBorder="1" applyAlignment="1">
      <alignment horizontal="justify" vertical="center" wrapText="1"/>
    </xf>
    <xf numFmtId="0" fontId="0" fillId="3" borderId="1" xfId="0" applyFont="1" applyFill="1" applyBorder="1" applyAlignment="1">
      <alignment horizontal="justify" vertical="center" wrapText="1"/>
    </xf>
    <xf numFmtId="0" fontId="11" fillId="3" borderId="1" xfId="0" applyFont="1" applyFill="1" applyBorder="1" applyAlignment="1">
      <alignment horizontal="left" vertical="top" wrapText="1"/>
    </xf>
    <xf numFmtId="0" fontId="11" fillId="3" borderId="1" xfId="0" applyFont="1" applyFill="1" applyBorder="1" applyAlignment="1">
      <alignment horizontal="justify" vertical="top" wrapText="1"/>
    </xf>
    <xf numFmtId="0" fontId="96" fillId="3" borderId="21" xfId="0" applyFont="1" applyFill="1" applyBorder="1" applyAlignment="1">
      <alignment horizontal="left" vertical="top" wrapText="1"/>
    </xf>
    <xf numFmtId="0" fontId="97" fillId="3" borderId="21" xfId="0" applyFont="1" applyFill="1" applyBorder="1" applyAlignment="1">
      <alignment horizontal="center" vertical="center" wrapText="1"/>
    </xf>
    <xf numFmtId="0" fontId="98" fillId="3" borderId="21" xfId="0" applyFont="1" applyFill="1" applyBorder="1" applyAlignment="1">
      <alignment horizontal="center" vertical="center" wrapText="1"/>
    </xf>
    <xf numFmtId="0" fontId="98" fillId="3" borderId="21" xfId="0" applyFont="1" applyFill="1" applyBorder="1" applyAlignment="1">
      <alignment horizontal="left" vertical="center"/>
    </xf>
    <xf numFmtId="0" fontId="96" fillId="0" borderId="21" xfId="0" applyFont="1" applyBorder="1" applyAlignment="1">
      <alignment vertical="top" wrapText="1"/>
    </xf>
    <xf numFmtId="0" fontId="97" fillId="3" borderId="21" xfId="0" applyFont="1" applyFill="1" applyBorder="1" applyAlignment="1">
      <alignment horizontal="center" vertical="center"/>
    </xf>
    <xf numFmtId="0" fontId="98" fillId="3" borderId="21" xfId="0" applyFont="1" applyFill="1" applyBorder="1" applyAlignment="1">
      <alignment horizontal="center" vertical="center"/>
    </xf>
    <xf numFmtId="0" fontId="96" fillId="3" borderId="21" xfId="0" applyFont="1" applyFill="1" applyBorder="1" applyAlignment="1">
      <alignment horizontal="left" vertical="center" wrapText="1"/>
    </xf>
    <xf numFmtId="0" fontId="96" fillId="0" borderId="21" xfId="0" applyFont="1" applyBorder="1" applyAlignment="1">
      <alignment horizontal="left" vertical="center" wrapText="1"/>
    </xf>
    <xf numFmtId="0" fontId="98" fillId="0" borderId="21" xfId="0" applyFont="1" applyBorder="1" applyAlignment="1">
      <alignment horizontal="left" vertical="center"/>
    </xf>
    <xf numFmtId="0" fontId="6" fillId="3" borderId="1" xfId="0" applyFont="1" applyFill="1" applyBorder="1" applyAlignment="1">
      <alignment vertical="center"/>
    </xf>
    <xf numFmtId="0" fontId="6" fillId="3" borderId="120" xfId="0" applyFont="1" applyFill="1" applyBorder="1" applyAlignment="1">
      <alignment vertical="center"/>
    </xf>
    <xf numFmtId="0" fontId="6" fillId="3" borderId="43" xfId="0" applyFont="1" applyFill="1" applyBorder="1" applyAlignment="1">
      <alignment vertical="center"/>
    </xf>
    <xf numFmtId="0" fontId="6" fillId="3" borderId="118" xfId="0" applyFont="1" applyFill="1" applyBorder="1" applyAlignment="1">
      <alignment vertical="center"/>
    </xf>
    <xf numFmtId="0" fontId="23" fillId="0" borderId="0" xfId="0" applyFont="1" applyAlignment="1">
      <alignment horizontal="center" vertical="center" wrapText="1"/>
    </xf>
    <xf numFmtId="0" fontId="63" fillId="0" borderId="0" xfId="0" applyFont="1" applyAlignment="1">
      <alignment horizontal="center" vertical="center"/>
    </xf>
    <xf numFmtId="0" fontId="19" fillId="4" borderId="0" xfId="0" applyFont="1" applyFill="1" applyAlignment="1" applyProtection="1">
      <alignment horizontal="justify" vertical="center" wrapText="1"/>
      <protection locked="0"/>
    </xf>
    <xf numFmtId="0" fontId="89" fillId="15" borderId="0" xfId="0" applyFont="1" applyFill="1" applyAlignment="1" applyProtection="1">
      <alignment horizontal="center" vertical="center" wrapText="1"/>
      <protection locked="0"/>
    </xf>
    <xf numFmtId="0" fontId="90" fillId="15" borderId="0" xfId="0" applyFont="1" applyFill="1" applyAlignment="1" applyProtection="1">
      <alignment horizontal="center" vertical="center" wrapText="1"/>
      <protection locked="0"/>
    </xf>
    <xf numFmtId="0" fontId="18" fillId="15" borderId="0" xfId="0" applyFont="1" applyFill="1" applyAlignment="1" applyProtection="1">
      <alignment horizontal="center" vertical="center" wrapText="1"/>
      <protection locked="0"/>
    </xf>
    <xf numFmtId="164" fontId="18" fillId="15" borderId="0" xfId="0" applyNumberFormat="1" applyFont="1" applyFill="1" applyAlignment="1" applyProtection="1">
      <alignment horizontal="center" vertical="center" wrapText="1"/>
      <protection locked="0"/>
    </xf>
    <xf numFmtId="0" fontId="62" fillId="15" borderId="0" xfId="0" applyFont="1" applyFill="1" applyAlignment="1" applyProtection="1">
      <alignment horizontal="center" vertical="center" wrapText="1"/>
      <protection locked="0"/>
    </xf>
    <xf numFmtId="0" fontId="85" fillId="0" borderId="0" xfId="0" applyFont="1" applyAlignment="1">
      <alignment horizontal="center"/>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83" fillId="0" borderId="0" xfId="0" applyFont="1" applyAlignment="1" applyProtection="1">
      <alignment horizontal="center" vertical="center" wrapText="1"/>
      <protection locked="0"/>
    </xf>
    <xf numFmtId="0" fontId="93" fillId="5" borderId="22" xfId="0" applyFont="1" applyFill="1" applyBorder="1" applyAlignment="1" applyProtection="1">
      <alignment horizontal="center" vertical="center" wrapText="1"/>
      <protection locked="0"/>
    </xf>
    <xf numFmtId="0" fontId="93" fillId="5" borderId="23" xfId="0" applyFont="1" applyFill="1" applyBorder="1" applyAlignment="1" applyProtection="1">
      <alignment horizontal="center" vertical="center" wrapText="1"/>
      <protection locked="0"/>
    </xf>
    <xf numFmtId="0" fontId="93" fillId="5" borderId="21" xfId="0" applyFont="1" applyFill="1" applyBorder="1" applyAlignment="1" applyProtection="1">
      <alignment horizontal="center" vertical="center"/>
      <protection locked="0"/>
    </xf>
    <xf numFmtId="0" fontId="67" fillId="5" borderId="21" xfId="0" applyFont="1" applyFill="1" applyBorder="1" applyAlignment="1" applyProtection="1">
      <alignment horizontal="center" vertical="center"/>
      <protection locked="0"/>
    </xf>
    <xf numFmtId="0" fontId="81" fillId="0" borderId="21" xfId="0" applyFont="1" applyBorder="1" applyAlignment="1" applyProtection="1">
      <alignment horizontal="center" vertical="center"/>
      <protection locked="0"/>
    </xf>
    <xf numFmtId="0" fontId="81" fillId="20" borderId="21" xfId="0" applyFont="1" applyFill="1" applyBorder="1" applyAlignment="1" applyProtection="1">
      <alignment horizontal="center" vertical="center"/>
      <protection locked="0"/>
    </xf>
    <xf numFmtId="0" fontId="61" fillId="5" borderId="21" xfId="0" applyFont="1" applyFill="1" applyBorder="1" applyAlignment="1" applyProtection="1">
      <alignment horizontal="center" vertical="center" wrapText="1"/>
      <protection locked="0"/>
    </xf>
    <xf numFmtId="0" fontId="61" fillId="5" borderId="21" xfId="0" applyFont="1" applyFill="1" applyBorder="1" applyAlignment="1" applyProtection="1">
      <alignment horizontal="center" vertical="center"/>
      <protection locked="0"/>
    </xf>
    <xf numFmtId="0" fontId="93" fillId="5" borderId="21" xfId="0" applyFont="1" applyFill="1" applyBorder="1" applyAlignment="1" applyProtection="1">
      <alignment horizontal="center" vertical="center" wrapText="1"/>
      <protection locked="0"/>
    </xf>
    <xf numFmtId="0" fontId="81" fillId="0" borderId="28" xfId="0" applyFont="1" applyBorder="1" applyAlignment="1">
      <alignment horizontal="center" vertical="center" wrapText="1" readingOrder="1"/>
    </xf>
    <xf numFmtId="0" fontId="84" fillId="19" borderId="28" xfId="0" applyFont="1" applyFill="1" applyBorder="1" applyAlignment="1">
      <alignment horizontal="center" vertical="center" wrapText="1" readingOrder="1"/>
    </xf>
    <xf numFmtId="0" fontId="81" fillId="3" borderId="28" xfId="0" applyFont="1" applyFill="1" applyBorder="1" applyAlignment="1">
      <alignment horizontal="center" vertical="center" wrapText="1" readingOrder="1"/>
    </xf>
    <xf numFmtId="0" fontId="81" fillId="0" borderId="28" xfId="0" applyFont="1" applyBorder="1" applyAlignment="1">
      <alignment horizontal="left" vertical="center" wrapText="1" readingOrder="1"/>
    </xf>
    <xf numFmtId="0" fontId="94" fillId="0" borderId="113" xfId="0" applyFont="1" applyBorder="1" applyAlignment="1">
      <alignment horizontal="center" vertical="center" wrapText="1"/>
    </xf>
    <xf numFmtId="0" fontId="94" fillId="0" borderId="114" xfId="0" applyFont="1" applyBorder="1" applyAlignment="1">
      <alignment horizontal="center" vertical="center"/>
    </xf>
    <xf numFmtId="0" fontId="81" fillId="0" borderId="29" xfId="0" applyFont="1" applyBorder="1" applyAlignment="1">
      <alignment horizontal="center" vertical="center" wrapText="1" readingOrder="1"/>
    </xf>
    <xf numFmtId="0" fontId="81" fillId="0" borderId="30" xfId="0" applyFont="1" applyBorder="1" applyAlignment="1">
      <alignment horizontal="center" vertical="center" wrapText="1" readingOrder="1"/>
    </xf>
    <xf numFmtId="0" fontId="81" fillId="0" borderId="31" xfId="0" applyFont="1" applyBorder="1" applyAlignment="1">
      <alignment horizontal="center" vertical="center" wrapText="1" readingOrder="1"/>
    </xf>
    <xf numFmtId="0" fontId="94" fillId="0" borderId="107" xfId="0" applyFont="1" applyBorder="1" applyAlignment="1">
      <alignment horizontal="center" vertical="center" wrapText="1"/>
    </xf>
    <xf numFmtId="0" fontId="94" fillId="0" borderId="108" xfId="0" applyFont="1" applyBorder="1" applyAlignment="1">
      <alignment horizontal="center" vertical="center"/>
    </xf>
    <xf numFmtId="0" fontId="66" fillId="0" borderId="0" xfId="0" applyFont="1" applyAlignment="1">
      <alignment horizontal="center" vertical="center"/>
    </xf>
    <xf numFmtId="0" fontId="67" fillId="19" borderId="25" xfId="0" applyFont="1" applyFill="1" applyBorder="1" applyAlignment="1">
      <alignment horizontal="center" vertical="center"/>
    </xf>
    <xf numFmtId="0" fontId="67" fillId="19" borderId="21" xfId="0" applyFont="1" applyFill="1" applyBorder="1" applyAlignment="1">
      <alignment horizontal="center" vertical="center"/>
    </xf>
    <xf numFmtId="0" fontId="68" fillId="20" borderId="24" xfId="0" applyFont="1" applyFill="1" applyBorder="1" applyAlignment="1">
      <alignment horizontal="center" vertical="center" wrapText="1"/>
    </xf>
    <xf numFmtId="0" fontId="68" fillId="20" borderId="24" xfId="0" applyFont="1" applyFill="1" applyBorder="1" applyAlignment="1">
      <alignment horizontal="center" vertical="center"/>
    </xf>
    <xf numFmtId="0" fontId="68" fillId="20" borderId="26" xfId="0" applyFont="1" applyFill="1" applyBorder="1" applyAlignment="1">
      <alignment horizontal="center" vertical="center"/>
    </xf>
    <xf numFmtId="0" fontId="68" fillId="20" borderId="27" xfId="0" applyFont="1" applyFill="1" applyBorder="1" applyAlignment="1">
      <alignment horizontal="center" vertical="center"/>
    </xf>
    <xf numFmtId="0" fontId="7" fillId="3" borderId="5" xfId="1" applyFill="1" applyBorder="1" applyAlignment="1">
      <alignment horizontal="left" vertical="top" wrapText="1"/>
    </xf>
    <xf numFmtId="0" fontId="7" fillId="3" borderId="0" xfId="1" applyFill="1" applyAlignment="1">
      <alignment horizontal="left" vertical="top" wrapText="1"/>
    </xf>
    <xf numFmtId="0" fontId="7" fillId="3" borderId="35" xfId="1" applyFill="1" applyBorder="1" applyAlignment="1">
      <alignment horizontal="left" vertical="top" wrapText="1"/>
    </xf>
    <xf numFmtId="0" fontId="7" fillId="3" borderId="36" xfId="1" applyFill="1" applyBorder="1" applyAlignment="1">
      <alignment horizontal="left" vertical="top" wrapText="1"/>
    </xf>
    <xf numFmtId="0" fontId="7" fillId="3" borderId="37" xfId="1" applyFill="1" applyBorder="1" applyAlignment="1">
      <alignment horizontal="left" vertical="top" wrapText="1"/>
    </xf>
    <xf numFmtId="0" fontId="7" fillId="3" borderId="38" xfId="1" applyFill="1" applyBorder="1" applyAlignment="1">
      <alignment horizontal="left" vertical="top" wrapText="1"/>
    </xf>
    <xf numFmtId="0" fontId="60" fillId="3" borderId="0" xfId="1" applyFont="1" applyFill="1" applyAlignment="1">
      <alignment horizontal="justify" vertical="center" wrapText="1"/>
    </xf>
    <xf numFmtId="0" fontId="54" fillId="3" borderId="1" xfId="0" applyFont="1" applyFill="1" applyBorder="1" applyAlignment="1">
      <alignment horizontal="left" vertical="center" wrapText="1"/>
    </xf>
    <xf numFmtId="0" fontId="48" fillId="3" borderId="1" xfId="1" applyFont="1" applyFill="1" applyBorder="1" applyAlignment="1">
      <alignment horizontal="justify" vertical="center" wrapText="1"/>
    </xf>
    <xf numFmtId="0" fontId="48" fillId="3" borderId="55" xfId="1" applyFont="1" applyFill="1" applyBorder="1" applyAlignment="1">
      <alignment horizontal="justify" vertical="center" wrapText="1"/>
    </xf>
    <xf numFmtId="0" fontId="54" fillId="3" borderId="53" xfId="0" applyFont="1" applyFill="1" applyBorder="1" applyAlignment="1">
      <alignment horizontal="left" vertical="center" wrapText="1"/>
    </xf>
    <xf numFmtId="0" fontId="54" fillId="3" borderId="54" xfId="0" applyFont="1" applyFill="1" applyBorder="1" applyAlignment="1">
      <alignment horizontal="left" vertical="center" wrapText="1"/>
    </xf>
    <xf numFmtId="0" fontId="60" fillId="3" borderId="1" xfId="1" applyFont="1" applyFill="1" applyBorder="1" applyAlignment="1">
      <alignment horizontal="justify" vertical="center" wrapText="1"/>
    </xf>
    <xf numFmtId="0" fontId="60" fillId="3" borderId="55" xfId="1" applyFont="1" applyFill="1" applyBorder="1" applyAlignment="1">
      <alignment horizontal="justify" vertical="center" wrapText="1"/>
    </xf>
    <xf numFmtId="0" fontId="48" fillId="3" borderId="53" xfId="1" applyFont="1" applyFill="1" applyBorder="1" applyAlignment="1">
      <alignment horizontal="justify" vertical="center" wrapText="1"/>
    </xf>
    <xf numFmtId="0" fontId="48" fillId="3" borderId="56" xfId="1" applyFont="1" applyFill="1" applyBorder="1" applyAlignment="1">
      <alignment horizontal="justify" vertical="center" wrapText="1"/>
    </xf>
    <xf numFmtId="0" fontId="60" fillId="3" borderId="0" xfId="1" applyFont="1" applyFill="1" applyAlignment="1">
      <alignment horizontal="left" vertical="center" wrapText="1"/>
    </xf>
    <xf numFmtId="0" fontId="48" fillId="3" borderId="0" xfId="1" applyFont="1" applyFill="1" applyAlignment="1">
      <alignment horizontal="left" vertical="center" wrapText="1"/>
    </xf>
    <xf numFmtId="0" fontId="0" fillId="0" borderId="0" xfId="0" applyAlignment="1">
      <alignment horizontal="left" vertical="center" wrapText="1"/>
    </xf>
    <xf numFmtId="0" fontId="0" fillId="0" borderId="35" xfId="0" applyBorder="1" applyAlignment="1">
      <alignment horizontal="left" vertical="center" wrapText="1"/>
    </xf>
    <xf numFmtId="0" fontId="48" fillId="3" borderId="5" xfId="1" applyFont="1" applyFill="1" applyBorder="1" applyAlignment="1">
      <alignment horizontal="left" vertical="top" wrapText="1"/>
    </xf>
    <xf numFmtId="0" fontId="48" fillId="3" borderId="0" xfId="1" applyFont="1" applyFill="1" applyAlignment="1">
      <alignment horizontal="left" vertical="top" wrapText="1"/>
    </xf>
    <xf numFmtId="0" fontId="48" fillId="3" borderId="35" xfId="1" applyFont="1" applyFill="1" applyBorder="1" applyAlignment="1">
      <alignment horizontal="left" vertical="top" wrapText="1"/>
    </xf>
    <xf numFmtId="0" fontId="55" fillId="4" borderId="17" xfId="2" applyFont="1" applyFill="1" applyBorder="1" applyAlignment="1">
      <alignment horizontal="center" vertical="center" wrapText="1"/>
    </xf>
    <xf numFmtId="0" fontId="54" fillId="7" borderId="53" xfId="0" applyFont="1" applyFill="1" applyBorder="1" applyAlignment="1">
      <alignment horizontal="left" vertical="center" wrapText="1"/>
    </xf>
    <xf numFmtId="0" fontId="54" fillId="7" borderId="54" xfId="0" applyFont="1" applyFill="1" applyBorder="1" applyAlignment="1">
      <alignment horizontal="left" vertical="center" wrapText="1"/>
    </xf>
    <xf numFmtId="0" fontId="48" fillId="3" borderId="16" xfId="1" applyFont="1" applyFill="1" applyBorder="1" applyAlignment="1">
      <alignment horizontal="justify" vertical="center" wrapText="1"/>
    </xf>
    <xf numFmtId="0" fontId="48" fillId="3" borderId="49" xfId="1" applyFont="1" applyFill="1" applyBorder="1" applyAlignment="1">
      <alignment horizontal="justify" vertical="center" wrapText="1"/>
    </xf>
    <xf numFmtId="0" fontId="55" fillId="4" borderId="17" xfId="1" applyFont="1" applyFill="1" applyBorder="1" applyAlignment="1">
      <alignment horizontal="center" vertical="center"/>
    </xf>
    <xf numFmtId="0" fontId="55" fillId="4" borderId="20" xfId="1" applyFont="1" applyFill="1" applyBorder="1" applyAlignment="1">
      <alignment horizontal="center" vertical="center"/>
    </xf>
    <xf numFmtId="0" fontId="60" fillId="3" borderId="0" xfId="1" applyFont="1" applyFill="1" applyAlignment="1">
      <alignment horizontal="center" vertical="center" wrapText="1"/>
    </xf>
    <xf numFmtId="0" fontId="51" fillId="4" borderId="2" xfId="1" applyFont="1" applyFill="1" applyBorder="1" applyAlignment="1">
      <alignment horizontal="center" vertical="center" wrapText="1"/>
    </xf>
    <xf numFmtId="0" fontId="51" fillId="4" borderId="39" xfId="1" applyFont="1" applyFill="1" applyBorder="1" applyAlignment="1">
      <alignment horizontal="center" vertical="center" wrapText="1"/>
    </xf>
    <xf numFmtId="0" fontId="51" fillId="4" borderId="40" xfId="1" applyFont="1" applyFill="1" applyBorder="1" applyAlignment="1">
      <alignment horizontal="center" vertical="center" wrapText="1"/>
    </xf>
    <xf numFmtId="0" fontId="52" fillId="3" borderId="3" xfId="1" quotePrefix="1" applyFont="1" applyFill="1" applyBorder="1" applyAlignment="1">
      <alignment horizontal="left" vertical="top" wrapText="1"/>
    </xf>
    <xf numFmtId="0" fontId="52" fillId="3" borderId="4" xfId="1" quotePrefix="1" applyFont="1" applyFill="1" applyBorder="1" applyAlignment="1">
      <alignment horizontal="left" vertical="top" wrapText="1"/>
    </xf>
    <xf numFmtId="0" fontId="53" fillId="3" borderId="4" xfId="1" quotePrefix="1" applyFont="1" applyFill="1" applyBorder="1" applyAlignment="1">
      <alignment horizontal="left" vertical="top" wrapText="1"/>
    </xf>
    <xf numFmtId="0" fontId="53" fillId="3" borderId="41" xfId="1" quotePrefix="1" applyFont="1" applyFill="1" applyBorder="1" applyAlignment="1">
      <alignment horizontal="left" vertical="top" wrapText="1"/>
    </xf>
    <xf numFmtId="0" fontId="47" fillId="3" borderId="42" xfId="1" quotePrefix="1" applyFont="1" applyFill="1" applyBorder="1" applyAlignment="1">
      <alignment horizontal="justify" vertical="center" wrapText="1"/>
    </xf>
    <xf numFmtId="0" fontId="47" fillId="3" borderId="43" xfId="1" quotePrefix="1" applyFont="1" applyFill="1" applyBorder="1" applyAlignment="1">
      <alignment horizontal="justify" vertical="center" wrapText="1"/>
    </xf>
    <xf numFmtId="0" fontId="47" fillId="3" borderId="18" xfId="1" quotePrefix="1" applyFont="1" applyFill="1" applyBorder="1" applyAlignment="1">
      <alignment horizontal="justify" vertical="center" wrapText="1"/>
    </xf>
    <xf numFmtId="0" fontId="48" fillId="0" borderId="5" xfId="1" quotePrefix="1" applyFont="1" applyBorder="1" applyAlignment="1">
      <alignment horizontal="left" vertical="top" wrapText="1"/>
    </xf>
    <xf numFmtId="0" fontId="48" fillId="0" borderId="0" xfId="1" quotePrefix="1" applyFont="1" applyAlignment="1">
      <alignment horizontal="left" vertical="top" wrapText="1"/>
    </xf>
    <xf numFmtId="0" fontId="48" fillId="0" borderId="35" xfId="1" quotePrefix="1" applyFont="1" applyBorder="1" applyAlignment="1">
      <alignment horizontal="left" vertical="top" wrapText="1"/>
    </xf>
    <xf numFmtId="0" fontId="55" fillId="4" borderId="33" xfId="2" applyFont="1" applyFill="1" applyBorder="1" applyAlignment="1">
      <alignment horizontal="center" vertical="center" wrapText="1"/>
    </xf>
    <xf numFmtId="0" fontId="55" fillId="4" borderId="46" xfId="2" applyFont="1" applyFill="1" applyBorder="1" applyAlignment="1">
      <alignment horizontal="center" vertical="center" wrapText="1"/>
    </xf>
    <xf numFmtId="0" fontId="55" fillId="4" borderId="47" xfId="1" applyFont="1" applyFill="1" applyBorder="1" applyAlignment="1">
      <alignment horizontal="center" vertical="center"/>
    </xf>
    <xf numFmtId="0" fontId="55" fillId="4" borderId="40" xfId="1" applyFont="1" applyFill="1" applyBorder="1" applyAlignment="1">
      <alignment horizontal="center" vertical="center"/>
    </xf>
    <xf numFmtId="0" fontId="54" fillId="3" borderId="8" xfId="0" applyFont="1" applyFill="1" applyBorder="1" applyAlignment="1">
      <alignment horizontal="left" vertical="center" wrapText="1"/>
    </xf>
    <xf numFmtId="0" fontId="54" fillId="3" borderId="6" xfId="0" applyFont="1" applyFill="1" applyBorder="1" applyAlignment="1">
      <alignment horizontal="left" vertical="center" wrapText="1"/>
    </xf>
    <xf numFmtId="0" fontId="48" fillId="3" borderId="7" xfId="1" applyFont="1" applyFill="1" applyBorder="1" applyAlignment="1">
      <alignment horizontal="justify" vertical="center" wrapText="1"/>
    </xf>
    <xf numFmtId="0" fontId="54" fillId="3" borderId="50" xfId="0" applyFont="1" applyFill="1" applyBorder="1" applyAlignment="1">
      <alignment vertical="center" wrapText="1"/>
    </xf>
    <xf numFmtId="0" fontId="54" fillId="3" borderId="8" xfId="0" applyFont="1" applyFill="1" applyBorder="1" applyAlignment="1">
      <alignment vertical="center" wrapText="1"/>
    </xf>
    <xf numFmtId="0" fontId="54" fillId="3" borderId="6" xfId="0" applyFont="1" applyFill="1" applyBorder="1" applyAlignment="1">
      <alignment vertical="center" wrapText="1"/>
    </xf>
    <xf numFmtId="0" fontId="54" fillId="3" borderId="51" xfId="0" applyFont="1" applyFill="1" applyBorder="1" applyAlignment="1">
      <alignment vertical="center" wrapText="1"/>
    </xf>
    <xf numFmtId="0" fontId="54" fillId="3" borderId="52" xfId="0" applyFont="1" applyFill="1" applyBorder="1" applyAlignment="1">
      <alignment vertical="center" wrapText="1"/>
    </xf>
    <xf numFmtId="0" fontId="54" fillId="7" borderId="1" xfId="0" applyFont="1" applyFill="1" applyBorder="1" applyAlignment="1">
      <alignment horizontal="left" vertical="center" wrapText="1"/>
    </xf>
    <xf numFmtId="0" fontId="70" fillId="3" borderId="1" xfId="0" applyFont="1" applyFill="1" applyBorder="1" applyAlignment="1">
      <alignment horizontal="center" vertical="center"/>
    </xf>
    <xf numFmtId="0" fontId="70" fillId="3" borderId="53" xfId="0" applyFont="1" applyFill="1" applyBorder="1" applyAlignment="1">
      <alignment horizontal="center" vertical="center"/>
    </xf>
    <xf numFmtId="0" fontId="70" fillId="4" borderId="1" xfId="0" applyFont="1" applyFill="1" applyBorder="1" applyAlignment="1">
      <alignment horizontal="left" vertical="center"/>
    </xf>
    <xf numFmtId="0" fontId="91" fillId="3" borderId="9" xfId="0" applyFont="1" applyFill="1" applyBorder="1" applyAlignment="1" applyProtection="1">
      <alignment horizontal="justify" vertical="center" wrapText="1"/>
      <protection locked="0"/>
    </xf>
    <xf numFmtId="0" fontId="75" fillId="3" borderId="1" xfId="0" applyFont="1" applyFill="1" applyBorder="1" applyAlignment="1" applyProtection="1">
      <alignment horizontal="justify" vertical="center" wrapText="1"/>
      <protection locked="0"/>
    </xf>
    <xf numFmtId="0" fontId="95" fillId="3" borderId="1" xfId="0" applyFont="1" applyFill="1" applyBorder="1" applyAlignment="1" applyProtection="1">
      <alignment horizontal="justify" vertical="center" wrapText="1"/>
      <protection locked="0"/>
    </xf>
    <xf numFmtId="0" fontId="72" fillId="4" borderId="1" xfId="0" applyFont="1" applyFill="1" applyBorder="1" applyAlignment="1">
      <alignment horizontal="center" vertical="center" wrapText="1"/>
    </xf>
    <xf numFmtId="0" fontId="72" fillId="16" borderId="1" xfId="0" applyFont="1" applyFill="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justify" vertical="center" wrapText="1"/>
    </xf>
    <xf numFmtId="0" fontId="11" fillId="0" borderId="1" xfId="0" applyFont="1" applyBorder="1" applyAlignment="1">
      <alignment horizontal="center" vertical="center" wrapText="1"/>
    </xf>
    <xf numFmtId="9" fontId="11" fillId="0" borderId="1" xfId="4" applyFont="1" applyFill="1" applyBorder="1" applyAlignment="1">
      <alignment horizontal="center" vertical="center" wrapText="1"/>
    </xf>
    <xf numFmtId="0" fontId="70" fillId="16" borderId="1" xfId="0" applyFont="1" applyFill="1" applyBorder="1" applyAlignment="1" applyProtection="1">
      <alignment horizontal="center" vertical="center" wrapText="1"/>
      <protection locked="0"/>
    </xf>
    <xf numFmtId="0" fontId="70" fillId="4" borderId="1" xfId="0" applyFont="1" applyFill="1" applyBorder="1" applyAlignment="1">
      <alignment horizontal="center" vertical="center"/>
    </xf>
    <xf numFmtId="0" fontId="70" fillId="16" borderId="1" xfId="0" applyFont="1" applyFill="1" applyBorder="1" applyAlignment="1" applyProtection="1">
      <alignment horizontal="center" vertical="center"/>
      <protection locked="0"/>
    </xf>
    <xf numFmtId="0" fontId="12" fillId="0" borderId="54" xfId="0" applyFont="1" applyBorder="1" applyAlignment="1">
      <alignment horizontal="center" vertical="center" wrapText="1"/>
    </xf>
    <xf numFmtId="0" fontId="70" fillId="4" borderId="1" xfId="0" applyFont="1" applyFill="1" applyBorder="1" applyAlignment="1">
      <alignment horizontal="center" vertical="center" textRotation="1"/>
    </xf>
    <xf numFmtId="0" fontId="70" fillId="4" borderId="1" xfId="0" applyFont="1" applyFill="1" applyBorder="1" applyAlignment="1">
      <alignment horizontal="center" vertical="center" wrapText="1"/>
    </xf>
    <xf numFmtId="0" fontId="72" fillId="4" borderId="1" xfId="0" applyFont="1" applyFill="1" applyBorder="1" applyAlignment="1">
      <alignment horizontal="center" vertical="top" wrapText="1"/>
    </xf>
    <xf numFmtId="0" fontId="11" fillId="0" borderId="1" xfId="0" applyFont="1" applyBorder="1" applyAlignment="1">
      <alignment horizontal="left" vertical="center" wrapText="1"/>
    </xf>
    <xf numFmtId="9" fontId="0" fillId="0" borderId="1" xfId="4" applyFont="1" applyFill="1" applyBorder="1" applyAlignment="1">
      <alignment horizontal="center" vertical="center" wrapText="1"/>
    </xf>
    <xf numFmtId="0" fontId="0" fillId="11" borderId="1" xfId="0" applyFont="1" applyFill="1" applyBorder="1" applyAlignment="1">
      <alignment horizontal="center" vertical="center" wrapText="1"/>
    </xf>
    <xf numFmtId="0" fontId="3" fillId="4" borderId="64" xfId="0" applyFont="1" applyFill="1" applyBorder="1" applyAlignment="1">
      <alignment horizontal="center" vertical="center" wrapText="1"/>
    </xf>
    <xf numFmtId="0" fontId="3" fillId="4" borderId="65" xfId="0" applyFont="1" applyFill="1" applyBorder="1" applyAlignment="1">
      <alignment horizontal="center" vertical="center" wrapText="1"/>
    </xf>
    <xf numFmtId="0" fontId="3" fillId="4" borderId="66" xfId="0" applyFont="1" applyFill="1" applyBorder="1" applyAlignment="1">
      <alignment horizontal="center" vertical="center" wrapText="1"/>
    </xf>
    <xf numFmtId="0" fontId="3" fillId="4" borderId="63" xfId="0" applyFont="1" applyFill="1" applyBorder="1" applyAlignment="1">
      <alignment horizontal="center" vertical="center" textRotation="1"/>
    </xf>
    <xf numFmtId="0" fontId="3" fillId="4" borderId="60" xfId="0" applyFont="1" applyFill="1" applyBorder="1" applyAlignment="1">
      <alignment horizontal="center" vertical="center" textRotation="1"/>
    </xf>
    <xf numFmtId="0" fontId="3" fillId="4" borderId="63" xfId="0" applyFont="1" applyFill="1" applyBorder="1" applyAlignment="1">
      <alignment horizontal="center" vertical="center"/>
    </xf>
    <xf numFmtId="0" fontId="3" fillId="4" borderId="60" xfId="0" applyFont="1" applyFill="1" applyBorder="1" applyAlignment="1">
      <alignment horizontal="center" vertical="center"/>
    </xf>
    <xf numFmtId="3" fontId="3" fillId="4" borderId="63" xfId="0" applyNumberFormat="1" applyFont="1" applyFill="1" applyBorder="1" applyAlignment="1">
      <alignment horizontal="center" vertical="center"/>
    </xf>
    <xf numFmtId="3" fontId="3" fillId="4" borderId="60" xfId="0" applyNumberFormat="1" applyFont="1" applyFill="1" applyBorder="1" applyAlignment="1">
      <alignment horizontal="center" vertical="center"/>
    </xf>
    <xf numFmtId="0" fontId="3" fillId="4" borderId="63" xfId="0" applyFont="1" applyFill="1" applyBorder="1" applyAlignment="1">
      <alignment horizontal="center" vertical="center" textRotation="90" wrapText="1"/>
    </xf>
    <xf numFmtId="0" fontId="3" fillId="4" borderId="60" xfId="0" applyFont="1" applyFill="1" applyBorder="1" applyAlignment="1">
      <alignment horizontal="center" vertical="center" textRotation="90" wrapText="1"/>
    </xf>
    <xf numFmtId="0" fontId="3" fillId="4" borderId="63" xfId="0" applyFont="1" applyFill="1" applyBorder="1" applyAlignment="1">
      <alignment horizontal="center" vertical="center" wrapText="1"/>
    </xf>
    <xf numFmtId="0" fontId="3" fillId="4" borderId="60" xfId="0" applyFont="1" applyFill="1" applyBorder="1" applyAlignment="1">
      <alignment horizontal="center" vertical="center" wrapText="1"/>
    </xf>
    <xf numFmtId="2" fontId="0" fillId="0" borderId="57" xfId="3" applyNumberFormat="1" applyFont="1" applyFill="1" applyBorder="1" applyAlignment="1">
      <alignment horizontal="center" vertical="center" wrapText="1"/>
    </xf>
    <xf numFmtId="0" fontId="0" fillId="0" borderId="9" xfId="0" applyFont="1" applyBorder="1" applyAlignment="1">
      <alignment horizontal="center" vertical="center" wrapText="1"/>
    </xf>
    <xf numFmtId="0" fontId="3" fillId="4" borderId="104"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74" xfId="0" applyFont="1" applyFill="1" applyBorder="1" applyAlignment="1">
      <alignment horizontal="center" vertical="center"/>
    </xf>
    <xf numFmtId="0" fontId="4" fillId="4" borderId="59" xfId="0" applyFont="1" applyFill="1" applyBorder="1" applyAlignment="1">
      <alignment horizontal="left" vertical="center"/>
    </xf>
    <xf numFmtId="0" fontId="4" fillId="4" borderId="103" xfId="0" applyFont="1" applyFill="1" applyBorder="1" applyAlignment="1">
      <alignment horizontal="left" vertical="center"/>
    </xf>
    <xf numFmtId="0" fontId="3" fillId="4" borderId="72" xfId="0" applyFont="1" applyFill="1" applyBorder="1" applyAlignment="1">
      <alignment horizontal="center" vertical="center"/>
    </xf>
    <xf numFmtId="0" fontId="1" fillId="3" borderId="53" xfId="0" applyFont="1" applyFill="1" applyBorder="1" applyAlignment="1" applyProtection="1">
      <alignment horizontal="left" vertical="center" wrapText="1"/>
      <protection locked="0"/>
    </xf>
    <xf numFmtId="0" fontId="1" fillId="3" borderId="58" xfId="0" applyFont="1" applyFill="1" applyBorder="1" applyAlignment="1" applyProtection="1">
      <alignment horizontal="left" vertical="center" wrapText="1"/>
      <protection locked="0"/>
    </xf>
    <xf numFmtId="0" fontId="1" fillId="3" borderId="54" xfId="0" applyFont="1" applyFill="1" applyBorder="1" applyAlignment="1" applyProtection="1">
      <alignment horizontal="left" vertical="center" wrapText="1"/>
      <protection locked="0"/>
    </xf>
    <xf numFmtId="0" fontId="25" fillId="4" borderId="1" xfId="0" applyFont="1" applyFill="1" applyBorder="1" applyAlignment="1">
      <alignment horizontal="center" vertical="center"/>
    </xf>
    <xf numFmtId="0" fontId="4" fillId="4" borderId="53" xfId="0" applyFont="1" applyFill="1" applyBorder="1" applyAlignment="1">
      <alignment horizontal="left" vertical="center"/>
    </xf>
    <xf numFmtId="0" fontId="4" fillId="4" borderId="58" xfId="0" applyFont="1" applyFill="1" applyBorder="1" applyAlignment="1">
      <alignment horizontal="left" vertical="center"/>
    </xf>
    <xf numFmtId="0" fontId="99"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2" fontId="0" fillId="0" borderId="1" xfId="3" applyNumberFormat="1" applyFont="1" applyFill="1" applyBorder="1" applyAlignment="1">
      <alignment horizontal="center" vertical="center" wrapText="1"/>
    </xf>
    <xf numFmtId="0" fontId="92" fillId="0" borderId="1"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80" xfId="0" applyBorder="1" applyAlignment="1">
      <alignment horizontal="center" vertical="center" wrapText="1"/>
    </xf>
    <xf numFmtId="0" fontId="0" fillId="0" borderId="83" xfId="0" applyBorder="1" applyAlignment="1">
      <alignment horizontal="center" vertical="center" wrapText="1"/>
    </xf>
    <xf numFmtId="0" fontId="0" fillId="0" borderId="86" xfId="0" applyBorder="1" applyAlignment="1">
      <alignment horizontal="center" vertical="center" wrapText="1"/>
    </xf>
    <xf numFmtId="0" fontId="0" fillId="0" borderId="45" xfId="0" applyBorder="1" applyAlignment="1">
      <alignment horizontal="center" vertical="center" wrapText="1"/>
    </xf>
    <xf numFmtId="0" fontId="0" fillId="0" borderId="1" xfId="0" applyBorder="1" applyAlignment="1">
      <alignment horizontal="center" vertical="center" wrapText="1"/>
    </xf>
    <xf numFmtId="0" fontId="0" fillId="0" borderId="87" xfId="0" applyBorder="1" applyAlignment="1">
      <alignment horizontal="center" vertical="center" wrapText="1"/>
    </xf>
    <xf numFmtId="0" fontId="24" fillId="0" borderId="45"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87" xfId="0" applyFont="1" applyBorder="1" applyAlignment="1">
      <alignment horizontal="center" vertical="center" wrapText="1"/>
    </xf>
    <xf numFmtId="0" fontId="0" fillId="0" borderId="84" xfId="0" applyBorder="1" applyAlignment="1">
      <alignment horizontal="center" vertical="center" wrapText="1"/>
    </xf>
    <xf numFmtId="0" fontId="0" fillId="0" borderId="57" xfId="0" applyBorder="1" applyAlignment="1">
      <alignment horizontal="center" vertical="center" wrapText="1"/>
    </xf>
    <xf numFmtId="0" fontId="24" fillId="0" borderId="57" xfId="0" applyFont="1" applyBorder="1" applyAlignment="1">
      <alignment horizontal="center" vertical="center" wrapText="1"/>
    </xf>
    <xf numFmtId="0" fontId="4" fillId="4" borderId="1" xfId="0" applyFont="1" applyFill="1" applyBorder="1" applyAlignment="1">
      <alignment horizontal="left" vertical="center"/>
    </xf>
    <xf numFmtId="0" fontId="1" fillId="3" borderId="1" xfId="0" applyFont="1" applyFill="1" applyBorder="1" applyAlignment="1" applyProtection="1">
      <alignment horizontal="left" vertical="center"/>
      <protection locked="0"/>
    </xf>
    <xf numFmtId="0" fontId="3" fillId="4" borderId="76" xfId="0" applyFont="1" applyFill="1" applyBorder="1" applyAlignment="1">
      <alignment horizontal="center" vertical="center" wrapText="1"/>
    </xf>
    <xf numFmtId="0" fontId="3" fillId="4" borderId="71" xfId="0" applyFont="1" applyFill="1" applyBorder="1" applyAlignment="1">
      <alignment horizontal="center" vertical="center" wrapText="1"/>
    </xf>
    <xf numFmtId="0" fontId="3" fillId="4" borderId="61"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75" xfId="0" applyFont="1" applyFill="1" applyBorder="1" applyAlignment="1">
      <alignment horizontal="center" vertical="center"/>
    </xf>
    <xf numFmtId="0" fontId="3" fillId="4" borderId="78" xfId="0" applyFont="1" applyFill="1" applyBorder="1" applyAlignment="1">
      <alignment horizontal="center" vertical="center"/>
    </xf>
    <xf numFmtId="2" fontId="0" fillId="0" borderId="45"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87" xfId="0" applyNumberFormat="1" applyBorder="1" applyAlignment="1">
      <alignment horizontal="center" vertical="center" wrapText="1"/>
    </xf>
    <xf numFmtId="0" fontId="0" fillId="3" borderId="8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88" xfId="0" applyFill="1" applyBorder="1" applyAlignment="1">
      <alignment horizontal="center" vertical="center" wrapText="1"/>
    </xf>
    <xf numFmtId="9" fontId="0" fillId="0" borderId="45" xfId="0" applyNumberFormat="1" applyBorder="1" applyAlignment="1">
      <alignment horizontal="center" vertical="center" wrapText="1"/>
    </xf>
    <xf numFmtId="9" fontId="0" fillId="0" borderId="1" xfId="0" applyNumberFormat="1" applyBorder="1" applyAlignment="1">
      <alignment horizontal="center" vertical="center" wrapText="1"/>
    </xf>
    <xf numFmtId="9" fontId="0" fillId="0" borderId="87" xfId="0" applyNumberFormat="1" applyBorder="1" applyAlignment="1">
      <alignment horizontal="center" vertical="center" wrapText="1"/>
    </xf>
    <xf numFmtId="2" fontId="0" fillId="0" borderId="57" xfId="0" applyNumberFormat="1" applyBorder="1" applyAlignment="1">
      <alignment horizontal="center" vertical="center" wrapText="1"/>
    </xf>
    <xf numFmtId="0" fontId="0" fillId="0" borderId="1" xfId="0" applyBorder="1" applyAlignment="1">
      <alignment horizontal="center" vertical="center"/>
    </xf>
    <xf numFmtId="0" fontId="0" fillId="0" borderId="87" xfId="0" applyBorder="1" applyAlignment="1">
      <alignment horizontal="center" vertical="center"/>
    </xf>
    <xf numFmtId="9" fontId="0" fillId="0" borderId="9" xfId="0" applyNumberFormat="1" applyBorder="1" applyAlignment="1">
      <alignment horizontal="center" vertical="center" wrapText="1"/>
    </xf>
    <xf numFmtId="2" fontId="0" fillId="0" borderId="9" xfId="0" applyNumberFormat="1" applyBorder="1" applyAlignment="1">
      <alignment horizontal="center" vertical="center" wrapText="1"/>
    </xf>
    <xf numFmtId="0" fontId="0" fillId="3" borderId="45" xfId="0" applyFill="1" applyBorder="1" applyAlignment="1">
      <alignment horizontal="center" vertical="center" wrapText="1"/>
    </xf>
    <xf numFmtId="0" fontId="0" fillId="3" borderId="1" xfId="0" applyFill="1" applyBorder="1" applyAlignment="1">
      <alignment horizontal="center" vertical="center" wrapText="1"/>
    </xf>
    <xf numFmtId="0" fontId="0" fillId="3" borderId="87" xfId="0" applyFill="1" applyBorder="1" applyAlignment="1">
      <alignment horizontal="center" vertical="center" wrapText="1"/>
    </xf>
    <xf numFmtId="0" fontId="0" fillId="0" borderId="57" xfId="0" applyBorder="1" applyAlignment="1">
      <alignment horizontal="center" vertical="center"/>
    </xf>
    <xf numFmtId="9" fontId="0" fillId="0" borderId="57" xfId="0" applyNumberFormat="1" applyBorder="1" applyAlignment="1">
      <alignment horizontal="center" vertical="center" wrapText="1"/>
    </xf>
    <xf numFmtId="0" fontId="5" fillId="3" borderId="1" xfId="0" applyFont="1" applyFill="1" applyBorder="1" applyAlignment="1">
      <alignment horizontal="center" vertical="center"/>
    </xf>
    <xf numFmtId="0" fontId="3" fillId="3" borderId="77" xfId="0" applyFont="1" applyFill="1" applyBorder="1" applyAlignment="1">
      <alignment horizontal="center" vertical="center" wrapText="1"/>
    </xf>
    <xf numFmtId="0" fontId="3" fillId="3" borderId="79" xfId="0" applyFont="1" applyFill="1" applyBorder="1" applyAlignment="1">
      <alignment horizontal="center" vertical="center" wrapText="1"/>
    </xf>
    <xf numFmtId="0" fontId="0" fillId="0" borderId="9" xfId="0" applyBorder="1" applyAlignment="1">
      <alignment horizontal="center" vertical="center" wrapText="1"/>
    </xf>
    <xf numFmtId="0" fontId="0" fillId="0" borderId="90" xfId="0" applyBorder="1" applyAlignment="1">
      <alignment horizontal="center" vertical="center" wrapText="1"/>
    </xf>
    <xf numFmtId="0" fontId="24" fillId="0" borderId="9" xfId="0" applyFont="1" applyBorder="1" applyAlignment="1">
      <alignment horizontal="center" vertical="center" wrapText="1"/>
    </xf>
    <xf numFmtId="0" fontId="44" fillId="0" borderId="1" xfId="0" applyFont="1" applyBorder="1" applyAlignment="1">
      <alignment horizontal="left" vertical="center" wrapText="1"/>
    </xf>
    <xf numFmtId="0" fontId="39" fillId="0" borderId="92" xfId="0" applyFont="1" applyBorder="1" applyAlignment="1">
      <alignment horizontal="center" vertical="center"/>
    </xf>
    <xf numFmtId="0" fontId="39" fillId="0" borderId="4" xfId="0" applyFont="1" applyBorder="1" applyAlignment="1">
      <alignment horizontal="center" vertical="center"/>
    </xf>
    <xf numFmtId="0" fontId="41" fillId="6" borderId="1" xfId="0" applyFont="1" applyFill="1" applyBorder="1" applyAlignment="1">
      <alignment horizontal="center" vertical="center" wrapText="1" readingOrder="1"/>
    </xf>
    <xf numFmtId="0" fontId="41" fillId="6" borderId="0" xfId="0" applyFont="1" applyFill="1" applyAlignment="1">
      <alignment horizontal="center" vertical="center" wrapText="1" readingOrder="1"/>
    </xf>
    <xf numFmtId="0" fontId="44" fillId="0" borderId="1" xfId="0" applyFont="1" applyBorder="1" applyAlignment="1">
      <alignment horizontal="left" vertical="top" wrapText="1"/>
    </xf>
    <xf numFmtId="0" fontId="14" fillId="3" borderId="37" xfId="0" applyFont="1" applyFill="1" applyBorder="1" applyAlignment="1">
      <alignment horizontal="center"/>
    </xf>
    <xf numFmtId="0" fontId="14" fillId="3" borderId="38" xfId="0" applyFont="1" applyFill="1" applyBorder="1" applyAlignment="1">
      <alignment horizontal="center"/>
    </xf>
    <xf numFmtId="0" fontId="13" fillId="3" borderId="1" xfId="0" applyFont="1" applyFill="1" applyBorder="1" applyAlignment="1">
      <alignment horizontal="center" vertical="center" wrapText="1"/>
    </xf>
    <xf numFmtId="0" fontId="30" fillId="14" borderId="97" xfId="0" applyFont="1" applyFill="1" applyBorder="1" applyAlignment="1">
      <alignment horizontal="center" vertical="center" wrapText="1" readingOrder="1"/>
    </xf>
    <xf numFmtId="0" fontId="30" fillId="14" borderId="98" xfId="0" applyFont="1" applyFill="1" applyBorder="1" applyAlignment="1">
      <alignment horizontal="center" vertical="center" wrapText="1" readingOrder="1"/>
    </xf>
    <xf numFmtId="0" fontId="30" fillId="14" borderId="99" xfId="0" applyFont="1" applyFill="1" applyBorder="1" applyAlignment="1">
      <alignment horizontal="center" vertical="center" wrapText="1" readingOrder="1"/>
    </xf>
    <xf numFmtId="0" fontId="30" fillId="13" borderId="97" xfId="0" applyFont="1" applyFill="1" applyBorder="1" applyAlignment="1">
      <alignment horizontal="center" vertical="center" wrapText="1" readingOrder="1"/>
    </xf>
    <xf numFmtId="0" fontId="30" fillId="13" borderId="98" xfId="0" applyFont="1" applyFill="1" applyBorder="1" applyAlignment="1">
      <alignment horizontal="center" vertical="center" wrapText="1" readingOrder="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4" fillId="5" borderId="0" xfId="0" applyFont="1" applyFill="1" applyAlignment="1">
      <alignment horizontal="center" vertical="center" wrapText="1"/>
    </xf>
    <xf numFmtId="0" fontId="30" fillId="18" borderId="97" xfId="0" applyFont="1" applyFill="1" applyBorder="1" applyAlignment="1">
      <alignment horizontal="center" vertical="center" wrapText="1" readingOrder="1"/>
    </xf>
    <xf numFmtId="0" fontId="30" fillId="18" borderId="98" xfId="0" applyFont="1" applyFill="1" applyBorder="1" applyAlignment="1">
      <alignment horizontal="center" vertical="center" wrapText="1" readingOrder="1"/>
    </xf>
    <xf numFmtId="0" fontId="50" fillId="0" borderId="5" xfId="0" applyFont="1" applyBorder="1" applyAlignment="1">
      <alignment horizontal="center" vertical="center" wrapText="1"/>
    </xf>
    <xf numFmtId="0" fontId="50" fillId="0" borderId="0" xfId="0" applyFont="1" applyAlignment="1">
      <alignment horizontal="center" vertical="center" wrapText="1"/>
    </xf>
    <xf numFmtId="0" fontId="29" fillId="12" borderId="0" xfId="0" applyFont="1" applyFill="1" applyAlignment="1">
      <alignment horizontal="center" vertical="center" wrapText="1" readingOrder="1"/>
    </xf>
    <xf numFmtId="0" fontId="29" fillId="12" borderId="35" xfId="0" applyFont="1" applyFill="1" applyBorder="1" applyAlignment="1">
      <alignment horizontal="center" vertical="center" wrapText="1" readingOrder="1"/>
    </xf>
    <xf numFmtId="0" fontId="29" fillId="12" borderId="5" xfId="0" applyFont="1" applyFill="1" applyBorder="1" applyAlignment="1">
      <alignment horizontal="center" vertical="center" textRotation="90" wrapText="1" readingOrder="1"/>
    </xf>
    <xf numFmtId="0" fontId="29" fillId="12" borderId="0" xfId="0" applyFont="1" applyFill="1" applyAlignment="1">
      <alignment horizontal="center" vertical="center" textRotation="90" wrapText="1" readingOrder="1"/>
    </xf>
    <xf numFmtId="0" fontId="30" fillId="7" borderId="97" xfId="0" applyFont="1" applyFill="1" applyBorder="1" applyAlignment="1">
      <alignment horizontal="center" vertical="center" wrapText="1" readingOrder="1"/>
    </xf>
    <xf numFmtId="0" fontId="30" fillId="7" borderId="98" xfId="0" applyFont="1" applyFill="1" applyBorder="1" applyAlignment="1">
      <alignment horizontal="center" vertical="center" wrapText="1" readingOrder="1"/>
    </xf>
    <xf numFmtId="0" fontId="13" fillId="0" borderId="1" xfId="0" applyFont="1" applyBorder="1" applyAlignment="1">
      <alignment horizontal="center" vertical="center" wrapText="1"/>
    </xf>
    <xf numFmtId="0" fontId="74" fillId="4" borderId="1" xfId="0" applyFont="1" applyFill="1" applyBorder="1" applyAlignment="1">
      <alignment horizontal="left" vertical="center"/>
    </xf>
    <xf numFmtId="0" fontId="1" fillId="3" borderId="1" xfId="0" applyFont="1" applyFill="1" applyBorder="1" applyAlignment="1" applyProtection="1">
      <alignment horizontal="justify" vertical="center" wrapText="1"/>
      <protection locked="0"/>
    </xf>
    <xf numFmtId="0" fontId="100" fillId="3" borderId="1" xfId="0" applyFont="1" applyFill="1" applyBorder="1" applyAlignment="1" applyProtection="1">
      <alignment horizontal="justify" vertical="center"/>
      <protection locked="0"/>
    </xf>
    <xf numFmtId="0" fontId="34" fillId="4" borderId="60" xfId="0" applyFont="1" applyFill="1" applyBorder="1" applyAlignment="1">
      <alignment horizontal="center" vertical="center" wrapText="1"/>
    </xf>
    <xf numFmtId="0" fontId="34" fillId="4" borderId="72" xfId="0" applyFont="1" applyFill="1" applyBorder="1" applyAlignment="1">
      <alignment horizontal="center" vertical="center" wrapText="1"/>
    </xf>
    <xf numFmtId="0" fontId="34" fillId="4" borderId="64" xfId="0" applyFont="1" applyFill="1" applyBorder="1" applyAlignment="1">
      <alignment horizontal="center" vertical="center" wrapText="1"/>
    </xf>
    <xf numFmtId="0" fontId="34" fillId="4" borderId="66" xfId="0" applyFont="1" applyFill="1" applyBorder="1" applyAlignment="1">
      <alignment horizontal="center" vertical="center" wrapText="1"/>
    </xf>
    <xf numFmtId="0" fontId="33" fillId="4" borderId="64" xfId="0" applyFont="1" applyFill="1" applyBorder="1" applyAlignment="1" applyProtection="1">
      <alignment horizontal="center" vertical="center" wrapText="1"/>
      <protection locked="0"/>
    </xf>
    <xf numFmtId="0" fontId="33" fillId="4" borderId="64" xfId="0" applyFont="1" applyFill="1" applyBorder="1" applyAlignment="1">
      <alignment horizontal="center" vertical="center"/>
    </xf>
    <xf numFmtId="0" fontId="33" fillId="4" borderId="65" xfId="0" applyFont="1" applyFill="1" applyBorder="1" applyAlignment="1">
      <alignment horizontal="center" vertical="center"/>
    </xf>
    <xf numFmtId="0" fontId="33" fillId="4" borderId="66" xfId="0" applyFont="1" applyFill="1" applyBorder="1" applyAlignment="1">
      <alignment horizontal="center" vertical="center"/>
    </xf>
    <xf numFmtId="0" fontId="33" fillId="16" borderId="63" xfId="0" applyFont="1" applyFill="1" applyBorder="1" applyAlignment="1" applyProtection="1">
      <alignment horizontal="center" vertical="center" wrapText="1"/>
      <protection locked="0"/>
    </xf>
    <xf numFmtId="0" fontId="33" fillId="4" borderId="63" xfId="0" applyFont="1" applyFill="1" applyBorder="1" applyAlignment="1" applyProtection="1">
      <alignment horizontal="center" vertical="center" wrapText="1"/>
      <protection locked="0"/>
    </xf>
    <xf numFmtId="0" fontId="35" fillId="4" borderId="11"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5" fillId="4" borderId="119"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7" xfId="0" applyFont="1" applyFill="1" applyBorder="1" applyAlignment="1">
      <alignment horizontal="center" vertical="center"/>
    </xf>
    <xf numFmtId="0" fontId="31"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1" fontId="21" fillId="0" borderId="45" xfId="0" applyNumberFormat="1" applyFont="1" applyBorder="1" applyAlignment="1" applyProtection="1">
      <alignment horizontal="center" vertical="center" wrapText="1"/>
      <protection locked="0"/>
    </xf>
    <xf numFmtId="1" fontId="21" fillId="0" borderId="1" xfId="0" applyNumberFormat="1" applyFont="1" applyBorder="1" applyAlignment="1" applyProtection="1">
      <alignment horizontal="center" vertical="center" wrapText="1"/>
      <protection locked="0"/>
    </xf>
    <xf numFmtId="1" fontId="21" fillId="0" borderId="80" xfId="0" applyNumberFormat="1" applyFont="1" applyBorder="1" applyAlignment="1" applyProtection="1">
      <alignment horizontal="center" vertical="center" wrapText="1"/>
      <protection locked="0"/>
    </xf>
    <xf numFmtId="1" fontId="21" fillId="0" borderId="83" xfId="0" applyNumberFormat="1" applyFont="1" applyBorder="1" applyAlignment="1" applyProtection="1">
      <alignment horizontal="center" vertical="center" wrapText="1"/>
      <protection locked="0"/>
    </xf>
    <xf numFmtId="1" fontId="32" fillId="0" borderId="1" xfId="0" applyNumberFormat="1" applyFont="1" applyBorder="1" applyAlignment="1">
      <alignment horizontal="center" vertical="center"/>
    </xf>
    <xf numFmtId="0" fontId="32" fillId="0" borderId="1" xfId="0" applyFont="1" applyBorder="1" applyAlignment="1">
      <alignment horizontal="center" vertical="center"/>
    </xf>
    <xf numFmtId="1"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14" fontId="12" fillId="0" borderId="45" xfId="0" applyNumberFormat="1" applyFont="1" applyBorder="1" applyAlignment="1">
      <alignment horizontal="center" vertical="center"/>
    </xf>
    <xf numFmtId="0" fontId="12" fillId="0" borderId="82" xfId="0" applyFont="1" applyBorder="1" applyAlignment="1">
      <alignment horizontal="justify" vertical="center" wrapText="1"/>
    </xf>
    <xf numFmtId="0" fontId="12" fillId="0" borderId="55" xfId="0" applyFont="1" applyBorder="1" applyAlignment="1">
      <alignment horizontal="justify" vertical="center"/>
    </xf>
    <xf numFmtId="0" fontId="12" fillId="0" borderId="1" xfId="0" applyFont="1" applyBorder="1" applyAlignment="1">
      <alignment horizontal="justify" vertical="center"/>
    </xf>
    <xf numFmtId="1" fontId="21" fillId="11" borderId="83"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2" fillId="0" borderId="55" xfId="0" applyFont="1" applyBorder="1" applyAlignment="1">
      <alignment horizontal="justify" vertical="center" wrapText="1"/>
    </xf>
    <xf numFmtId="0" fontId="12" fillId="0" borderId="45" xfId="0" applyFont="1" applyBorder="1" applyAlignment="1" applyProtection="1">
      <alignment horizontal="center" vertical="center"/>
      <protection locked="0"/>
    </xf>
    <xf numFmtId="0" fontId="12" fillId="0" borderId="45" xfId="0" applyFont="1" applyBorder="1" applyAlignment="1">
      <alignment horizontal="justify" vertical="center" wrapText="1"/>
    </xf>
    <xf numFmtId="0" fontId="31" fillId="0" borderId="45" xfId="0" applyFont="1" applyBorder="1" applyAlignment="1">
      <alignment horizontal="center" vertical="center"/>
    </xf>
    <xf numFmtId="0" fontId="27" fillId="0" borderId="57" xfId="0" applyFont="1" applyBorder="1" applyAlignment="1">
      <alignment horizontal="center"/>
    </xf>
    <xf numFmtId="0" fontId="12" fillId="0" borderId="45" xfId="0" applyFont="1" applyBorder="1" applyAlignment="1">
      <alignment horizontal="justify" vertical="center"/>
    </xf>
    <xf numFmtId="1" fontId="21" fillId="0" borderId="45" xfId="0" applyNumberFormat="1" applyFont="1" applyBorder="1" applyAlignment="1">
      <alignment horizontal="center" vertical="center"/>
    </xf>
    <xf numFmtId="1" fontId="32" fillId="0" borderId="45" xfId="0" applyNumberFormat="1" applyFont="1" applyBorder="1" applyAlignment="1">
      <alignment horizontal="center" vertical="center"/>
    </xf>
    <xf numFmtId="0" fontId="12" fillId="0" borderId="1" xfId="0" applyFont="1" applyBorder="1" applyAlignment="1">
      <alignment horizontal="justify" vertical="center" wrapText="1"/>
    </xf>
    <xf numFmtId="0" fontId="12" fillId="0" borderId="87" xfId="0" applyFont="1" applyBorder="1" applyAlignment="1">
      <alignment horizontal="center" vertical="center"/>
    </xf>
    <xf numFmtId="0" fontId="12" fillId="0" borderId="89" xfId="0" applyFont="1" applyBorder="1" applyAlignment="1">
      <alignment horizontal="justify" vertical="center"/>
    </xf>
    <xf numFmtId="1" fontId="21" fillId="11" borderId="86" xfId="0" applyNumberFormat="1" applyFont="1" applyFill="1" applyBorder="1" applyAlignment="1" applyProtection="1">
      <alignment horizontal="center" vertical="center" wrapText="1"/>
      <protection locked="0"/>
    </xf>
    <xf numFmtId="1" fontId="21" fillId="0" borderId="87" xfId="0" applyNumberFormat="1" applyFont="1" applyBorder="1" applyAlignment="1" applyProtection="1">
      <alignment horizontal="center" vertical="center" wrapText="1"/>
      <protection locked="0"/>
    </xf>
    <xf numFmtId="0" fontId="12" fillId="0" borderId="87" xfId="0" applyFont="1" applyBorder="1" applyAlignment="1">
      <alignment horizontal="justify" vertical="center"/>
    </xf>
    <xf numFmtId="0" fontId="21" fillId="0" borderId="87" xfId="0" applyFont="1" applyBorder="1" applyAlignment="1">
      <alignment horizontal="center" vertical="center"/>
    </xf>
    <xf numFmtId="0" fontId="12" fillId="0" borderId="87" xfId="0" applyFont="1" applyBorder="1" applyAlignment="1" applyProtection="1">
      <alignment horizontal="center" vertical="center"/>
      <protection locked="0"/>
    </xf>
    <xf numFmtId="0" fontId="27" fillId="17" borderId="57" xfId="0" applyFont="1" applyFill="1" applyBorder="1" applyAlignment="1">
      <alignment horizontal="center"/>
    </xf>
    <xf numFmtId="0" fontId="33" fillId="4" borderId="1" xfId="0" applyFont="1" applyFill="1" applyBorder="1" applyAlignment="1">
      <alignment horizontal="center" vertical="center"/>
    </xf>
    <xf numFmtId="0" fontId="33" fillId="16" borderId="1" xfId="0" applyFont="1" applyFill="1" applyBorder="1" applyAlignment="1" applyProtection="1">
      <alignment horizontal="center" vertical="center" wrapText="1"/>
      <protection locked="0"/>
    </xf>
    <xf numFmtId="0" fontId="33" fillId="4" borderId="1" xfId="0" applyFont="1" applyFill="1" applyBorder="1" applyAlignment="1" applyProtection="1">
      <alignment horizontal="center" vertical="center" wrapText="1"/>
      <protection locked="0"/>
    </xf>
    <xf numFmtId="0" fontId="34" fillId="4" borderId="1" xfId="0" applyFont="1" applyFill="1" applyBorder="1" applyAlignment="1">
      <alignment horizontal="center" vertical="center" wrapText="1"/>
    </xf>
    <xf numFmtId="0" fontId="12" fillId="0" borderId="45" xfId="0" applyFont="1" applyBorder="1" applyAlignment="1">
      <alignment horizontal="center" vertical="center"/>
    </xf>
    <xf numFmtId="0" fontId="13" fillId="0" borderId="45" xfId="0" applyFont="1" applyBorder="1" applyAlignment="1">
      <alignment horizontal="center" vertical="center"/>
    </xf>
    <xf numFmtId="0" fontId="13" fillId="0" borderId="1" xfId="0" applyFont="1" applyBorder="1" applyAlignment="1">
      <alignment horizontal="center" vertical="center"/>
    </xf>
  </cellXfs>
  <cellStyles count="5">
    <cellStyle name="Millares" xfId="3" builtinId="3"/>
    <cellStyle name="Normal" xfId="0" builtinId="0"/>
    <cellStyle name="Normal - Style1 2" xfId="1"/>
    <cellStyle name="Normal 2 2" xfId="2"/>
    <cellStyle name="Porcentaje" xfId="4" builtinId="5"/>
  </cellStyles>
  <dxfs count="806">
    <dxf>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C00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theme="7" tint="0.39994506668294322"/>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C00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theme="7" tint="0.39994506668294322"/>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theme="7" tint="0.39994506668294322"/>
        </patternFill>
      </fill>
    </dxf>
    <dxf>
      <font>
        <color theme="1"/>
      </font>
      <fill>
        <patternFill>
          <bgColor rgb="FFFF0000"/>
        </patternFill>
      </fill>
    </dxf>
    <dxf>
      <font>
        <color theme="1"/>
      </font>
      <fill>
        <patternFill>
          <bgColor rgb="FF00B050"/>
        </patternFill>
      </fill>
    </dxf>
    <dxf>
      <font>
        <color theme="1"/>
      </font>
      <fill>
        <patternFill>
          <bgColor rgb="FFFFC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FFC000"/>
        </patternFill>
      </fill>
    </dxf>
    <dxf>
      <font>
        <color theme="1"/>
      </font>
      <fill>
        <patternFill>
          <bgColor rgb="FF92D050"/>
        </patternFill>
      </fill>
    </dxf>
    <dxf>
      <font>
        <color theme="1"/>
      </font>
      <fill>
        <patternFill>
          <bgColor theme="7" tint="0.39994506668294322"/>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theme="7" tint="0.39994506668294322"/>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theme="7" tint="0.39994506668294322"/>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FF0000"/>
        </patternFill>
      </fill>
    </dxf>
    <dxf>
      <fill>
        <patternFill>
          <bgColor rgb="FFFFC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ill>
        <patternFill>
          <bgColor rgb="FF92D050"/>
        </patternFill>
      </fill>
    </dxf>
    <dxf>
      <fill>
        <patternFill>
          <bgColor rgb="FF00B050"/>
        </patternFill>
      </fill>
    </dxf>
    <dxf>
      <font>
        <color theme="1"/>
      </font>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rgb="FF9C0006"/>
      </font>
      <fill>
        <patternFill>
          <bgColor rgb="FFFFC7CE"/>
        </patternFill>
      </fill>
    </dxf>
    <dxf>
      <font>
        <color rgb="FF9C0006"/>
      </font>
      <fill>
        <patternFill>
          <bgColor rgb="FFFFC7CE"/>
        </patternFill>
      </fill>
    </dxf>
    <dxf>
      <font>
        <color theme="1"/>
      </font>
      <fill>
        <patternFill>
          <bgColor rgb="FFFF0000"/>
        </patternFill>
      </fill>
    </dxf>
    <dxf>
      <font>
        <color rgb="FF006100"/>
      </font>
      <fill>
        <patternFill>
          <bgColor rgb="FFC6EFCE"/>
        </patternFill>
      </fill>
    </dxf>
    <dxf>
      <font>
        <color rgb="FF9C5700"/>
      </font>
      <fill>
        <patternFill>
          <bgColor rgb="FFFFEB9C"/>
        </patternFill>
      </fill>
    </dxf>
    <dxf>
      <font>
        <color theme="1"/>
      </font>
      <fill>
        <patternFill>
          <bgColor rgb="FF92D050"/>
        </patternFill>
      </fill>
    </dxf>
    <dxf>
      <font>
        <color theme="1"/>
      </font>
      <fill>
        <patternFill>
          <bgColor rgb="FF00B050"/>
        </patternFill>
      </fill>
    </dxf>
    <dxf>
      <fill>
        <patternFill>
          <bgColor theme="9"/>
        </patternFill>
      </fill>
    </dxf>
    <dxf>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9"/>
        </patternFill>
      </fill>
    </dxf>
    <dxf>
      <font>
        <color theme="1"/>
      </font>
      <fill>
        <patternFill>
          <bgColor rgb="FFFFC000"/>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ont>
        <color auto="1"/>
      </font>
    </dxf>
    <dxf>
      <fill>
        <patternFill>
          <bgColor theme="7" tint="0.59996337778862885"/>
        </patternFill>
      </fill>
    </dxf>
    <dxf>
      <fill>
        <patternFill>
          <bgColor rgb="FF92D050"/>
        </patternFill>
      </fill>
    </dxf>
    <dxf>
      <fill>
        <patternFill>
          <bgColor rgb="FF00B050"/>
        </patternFill>
      </fill>
    </dxf>
    <dxf>
      <fill>
        <patternFill>
          <bgColor rgb="FF92D050"/>
        </patternFill>
      </fill>
    </dxf>
    <dxf>
      <font>
        <color theme="1"/>
      </font>
    </dxf>
    <dxf>
      <font>
        <color theme="1"/>
      </font>
      <fill>
        <patternFill>
          <bgColor rgb="FF92D050"/>
        </patternFill>
      </fill>
    </dxf>
    <dxf>
      <font>
        <color theme="1"/>
      </font>
      <fill>
        <patternFill>
          <bgColor rgb="FF00B050"/>
        </patternFill>
      </fill>
    </dxf>
    <dxf>
      <font>
        <color theme="1"/>
      </font>
      <fill>
        <patternFill>
          <bgColor rgb="FFFF0000"/>
        </patternFill>
      </fill>
    </dxf>
    <dxf>
      <fill>
        <patternFill>
          <bgColor theme="7" tint="0.39994506668294322"/>
        </patternFill>
      </fill>
    </dxf>
    <dxf>
      <font>
        <color auto="1"/>
      </font>
    </dxf>
    <dxf>
      <fill>
        <patternFill>
          <bgColor theme="7" tint="0.59996337778862885"/>
        </patternFill>
      </fill>
    </dxf>
    <dxf>
      <font>
        <color theme="1"/>
      </font>
      <fill>
        <patternFill>
          <bgColor rgb="FFFFC000"/>
        </patternFill>
      </fill>
    </dxf>
    <dxf>
      <fill>
        <patternFill>
          <bgColor rgb="FF92D050"/>
        </patternFill>
      </fill>
    </dxf>
    <dxf>
      <fill>
        <patternFill>
          <bgColor rgb="FF00B050"/>
        </patternFill>
      </fill>
    </dxf>
    <dxf>
      <fill>
        <patternFill>
          <bgColor rgb="FF92D050"/>
        </patternFill>
      </fill>
    </dxf>
    <dxf>
      <font>
        <color theme="1"/>
      </font>
    </dxf>
    <dxf>
      <fill>
        <patternFill>
          <bgColor theme="9"/>
        </patternFill>
      </fill>
    </dxf>
    <dxf>
      <fill>
        <patternFill>
          <bgColor theme="9"/>
        </patternFill>
      </fill>
    </dxf>
    <dxf>
      <fill>
        <patternFill>
          <bgColor theme="9"/>
        </patternFill>
      </fill>
    </dxf>
    <dxf>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ill>
        <patternFill>
          <bgColor theme="9"/>
        </patternFill>
      </fill>
    </dxf>
    <dxf>
      <fill>
        <patternFill>
          <bgColor theme="9"/>
        </patternFill>
      </fill>
    </dxf>
    <dxf>
      <font>
        <color theme="1"/>
      </font>
    </dxf>
    <dxf>
      <fill>
        <patternFill>
          <bgColor rgb="FF92D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92D050"/>
        </patternFill>
      </fill>
    </dxf>
    <dxf>
      <fill>
        <patternFill>
          <bgColor rgb="FF00B05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1"/>
      </font>
      <fill>
        <patternFill>
          <bgColor rgb="FF00B050"/>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ill>
        <patternFill>
          <bgColor rgb="FFFFC000"/>
        </patternFill>
      </fill>
    </dxf>
    <dxf>
      <fill>
        <patternFill>
          <bgColor theme="9"/>
        </patternFill>
      </fill>
    </dxf>
    <dxf>
      <font>
        <color theme="1"/>
      </font>
    </dxf>
    <dxf>
      <fill>
        <patternFill>
          <bgColor rgb="FF00B050"/>
        </patternFill>
      </fill>
    </dxf>
    <dxf>
      <fill>
        <patternFill>
          <bgColor rgb="FF92D050"/>
        </patternFill>
      </fill>
    </dxf>
    <dxf>
      <fill>
        <patternFill>
          <bgColor theme="7" tint="0.59996337778862885"/>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FFC000"/>
        </patternFill>
      </fill>
    </dxf>
    <dxf>
      <font>
        <color auto="1"/>
      </font>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07167" cy="74969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307167" cy="749691"/>
        </a:xfrm>
        <a:prstGeom prst="rect">
          <a:avLst/>
        </a:prstGeom>
      </xdr:spPr>
    </xdr:pic>
    <xdr:clientData/>
  </xdr:oneCellAnchor>
  <xdr:twoCellAnchor editAs="oneCell">
    <xdr:from>
      <xdr:col>6</xdr:col>
      <xdr:colOff>1805517</xdr:colOff>
      <xdr:row>0</xdr:row>
      <xdr:rowOff>296334</xdr:rowOff>
    </xdr:from>
    <xdr:to>
      <xdr:col>8</xdr:col>
      <xdr:colOff>91017</xdr:colOff>
      <xdr:row>2</xdr:row>
      <xdr:rowOff>95250</xdr:rowOff>
    </xdr:to>
    <xdr:pic>
      <xdr:nvPicPr>
        <xdr:cNvPr id="3" name="Picture 9">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1531600" y="296334"/>
          <a:ext cx="1778000" cy="51858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1035844</xdr:colOff>
      <xdr:row>2</xdr:row>
      <xdr:rowOff>15874</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940844"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511969</xdr:colOff>
      <xdr:row>0</xdr:row>
      <xdr:rowOff>178593</xdr:rowOff>
    </xdr:from>
    <xdr:to>
      <xdr:col>12</xdr:col>
      <xdr:colOff>1626393</xdr:colOff>
      <xdr:row>1</xdr:row>
      <xdr:rowOff>372665</xdr:rowOff>
    </xdr:to>
    <xdr:pic>
      <xdr:nvPicPr>
        <xdr:cNvPr id="4" name="Picture 9">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2"/>
        <a:stretch>
          <a:fillRect/>
        </a:stretch>
      </xdr:blipFill>
      <xdr:spPr>
        <a:xfrm>
          <a:off x="15704344" y="178593"/>
          <a:ext cx="1114424" cy="4036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4348460" y="4320540"/>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0</xdr:col>
      <xdr:colOff>92604</xdr:colOff>
      <xdr:row>0</xdr:row>
      <xdr:rowOff>79375</xdr:rowOff>
    </xdr:from>
    <xdr:to>
      <xdr:col>0</xdr:col>
      <xdr:colOff>3016772</xdr:colOff>
      <xdr:row>0</xdr:row>
      <xdr:rowOff>902335</xdr:rowOff>
    </xdr:to>
    <xdr:pic>
      <xdr:nvPicPr>
        <xdr:cNvPr id="3" name="Picture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2604" y="79375"/>
          <a:ext cx="2924168" cy="822960"/>
        </a:xfrm>
        <a:prstGeom prst="rect">
          <a:avLst/>
        </a:prstGeom>
      </xdr:spPr>
    </xdr:pic>
    <xdr:clientData/>
  </xdr:twoCellAnchor>
  <xdr:twoCellAnchor editAs="oneCell">
    <xdr:from>
      <xdr:col>4</xdr:col>
      <xdr:colOff>2196043</xdr:colOff>
      <xdr:row>0</xdr:row>
      <xdr:rowOff>224895</xdr:rowOff>
    </xdr:from>
    <xdr:to>
      <xdr:col>5</xdr:col>
      <xdr:colOff>4853</xdr:colOff>
      <xdr:row>0</xdr:row>
      <xdr:rowOff>773535</xdr:rowOff>
    </xdr:to>
    <xdr:pic>
      <xdr:nvPicPr>
        <xdr:cNvPr id="4" name="Picture 9">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25020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107156</xdr:colOff>
      <xdr:row>0</xdr:row>
      <xdr:rowOff>59531</xdr:rowOff>
    </xdr:from>
    <xdr:to>
      <xdr:col>0</xdr:col>
      <xdr:colOff>3005924</xdr:colOff>
      <xdr:row>1</xdr:row>
      <xdr:rowOff>148272</xdr:rowOff>
    </xdr:to>
    <xdr:pic>
      <xdr:nvPicPr>
        <xdr:cNvPr id="2" name="Picture 9">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07156" y="59531"/>
          <a:ext cx="2898768" cy="838835"/>
        </a:xfrm>
        <a:prstGeom prst="rect">
          <a:avLst/>
        </a:prstGeom>
      </xdr:spPr>
    </xdr:pic>
    <xdr:clientData/>
  </xdr:twoCellAnchor>
  <xdr:twoCellAnchor editAs="oneCell">
    <xdr:from>
      <xdr:col>4</xdr:col>
      <xdr:colOff>714376</xdr:colOff>
      <xdr:row>0</xdr:row>
      <xdr:rowOff>166687</xdr:rowOff>
    </xdr:from>
    <xdr:to>
      <xdr:col>5</xdr:col>
      <xdr:colOff>1277101</xdr:colOff>
      <xdr:row>0</xdr:row>
      <xdr:rowOff>712152</xdr:rowOff>
    </xdr:to>
    <xdr:pic>
      <xdr:nvPicPr>
        <xdr:cNvPr id="3" name="Picture 10">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9525001" y="166687"/>
          <a:ext cx="1729538" cy="545465"/>
        </a:xfrm>
        <a:prstGeom prst="rect">
          <a:avLst/>
        </a:prstGeom>
      </xdr:spPr>
    </xdr:pic>
    <xdr:clientData/>
  </xdr:twoCellAnchor>
  <xdr:oneCellAnchor>
    <xdr:from>
      <xdr:col>8</xdr:col>
      <xdr:colOff>35719</xdr:colOff>
      <xdr:row>0</xdr:row>
      <xdr:rowOff>47625</xdr:rowOff>
    </xdr:from>
    <xdr:ext cx="2156460" cy="5844540"/>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11275219" y="4762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7991</xdr:colOff>
      <xdr:row>0</xdr:row>
      <xdr:rowOff>0</xdr:rowOff>
    </xdr:from>
    <xdr:to>
      <xdr:col>1</xdr:col>
      <xdr:colOff>1569486</xdr:colOff>
      <xdr:row>3</xdr:row>
      <xdr:rowOff>19050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91" y="0"/>
          <a:ext cx="189487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xdr:colOff>
      <xdr:row>2</xdr:row>
      <xdr:rowOff>238124</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774674" cy="785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35012</xdr:colOff>
      <xdr:row>0</xdr:row>
      <xdr:rowOff>81642</xdr:rowOff>
    </xdr:from>
    <xdr:to>
      <xdr:col>2</xdr:col>
      <xdr:colOff>190500</xdr:colOff>
      <xdr:row>2</xdr:row>
      <xdr:rowOff>229783</xdr:rowOff>
    </xdr:to>
    <xdr:pic>
      <xdr:nvPicPr>
        <xdr:cNvPr id="4" name="Imagen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12" y="81642"/>
          <a:ext cx="3094631" cy="84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881062</xdr:colOff>
      <xdr:row>2</xdr:row>
      <xdr:rowOff>15874</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786062"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440532</xdr:colOff>
      <xdr:row>0</xdr:row>
      <xdr:rowOff>202407</xdr:rowOff>
    </xdr:from>
    <xdr:to>
      <xdr:col>12</xdr:col>
      <xdr:colOff>1554956</xdr:colOff>
      <xdr:row>1</xdr:row>
      <xdr:rowOff>396479</xdr:rowOff>
    </xdr:to>
    <xdr:pic>
      <xdr:nvPicPr>
        <xdr:cNvPr id="4" name="Picture 9">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a:off x="15299532" y="202407"/>
          <a:ext cx="1114424" cy="4083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821530</xdr:colOff>
      <xdr:row>2</xdr:row>
      <xdr:rowOff>15874</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72653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511969</xdr:colOff>
      <xdr:row>0</xdr:row>
      <xdr:rowOff>178593</xdr:rowOff>
    </xdr:from>
    <xdr:to>
      <xdr:col>12</xdr:col>
      <xdr:colOff>1626393</xdr:colOff>
      <xdr:row>1</xdr:row>
      <xdr:rowOff>372665</xdr:rowOff>
    </xdr:to>
    <xdr:pic>
      <xdr:nvPicPr>
        <xdr:cNvPr id="3" name="Picture 9">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a:stretch>
          <a:fillRect/>
        </a:stretch>
      </xdr:blipFill>
      <xdr:spPr>
        <a:xfrm>
          <a:off x="15954375" y="178593"/>
          <a:ext cx="1114424" cy="4083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1035844</xdr:colOff>
      <xdr:row>2</xdr:row>
      <xdr:rowOff>15874</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940844"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511969</xdr:colOff>
      <xdr:row>0</xdr:row>
      <xdr:rowOff>178593</xdr:rowOff>
    </xdr:from>
    <xdr:to>
      <xdr:col>12</xdr:col>
      <xdr:colOff>1626393</xdr:colOff>
      <xdr:row>1</xdr:row>
      <xdr:rowOff>372665</xdr:rowOff>
    </xdr:to>
    <xdr:pic>
      <xdr:nvPicPr>
        <xdr:cNvPr id="4" name="Picture 9">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2"/>
        <a:stretch>
          <a:fillRect/>
        </a:stretch>
      </xdr:blipFill>
      <xdr:spPr>
        <a:xfrm>
          <a:off x="15951994" y="178593"/>
          <a:ext cx="1114424" cy="4036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001-cs20205\sigcma\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cuments/ARCHIVOS%20COMPUTADOR%20SANDRA/CALIDAD/PLAN%20DE%20ACCI&#211;N%20Y%20RIESGOS%20PALOQUEMAO/Documentos%20finales/Formato%20Riesgos%20Despachos%20Judiciales%20Certificad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2001-cs20205\sigcma\SIGCMA\6.%20PLAN%20DE%20ACCI&#211;N\Vigencia%202024\PLAN%20DE%20ACCIO&#769;N%20SIGCMA%202024-CSJ%20Huila_DESAJ%20Neiv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2001-cs20205\sigcma\Users\SOPORTE\Downloads\Plan%20de%20Acci&#243;n%20Unidad%20Inform&#225;tica%202023_3er%20trimestr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2001-cs20205\sigcma\Users\SOPORTE\Downloads\PLAN%20DE%20ACCION%20INFRAESTRUCTURA%202023%20SEGUIMIENTO%20TERCER%20TRIMESTRE%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2001-cs20205\sigcma\Users\mador\OneDrive\Documentos\Norma%20Icontec\Formato%20ARIESGOS%20EJEMPL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Users/mador/OneDrive/Documentos/Norma%20Icontec/Formato%20ARIESGOS%20EJEMPL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2001-cs20205\sigcma\SIGCMA\1.%20CONSEJO%20SECC.%20JUDICATURA%20DEL%20HUILA\6.%20EV-MEJORA-Mejoramiento%20del%20SIGCMA\6.%20MEJORA_%20Matriz%20de%20riesgos%20Mejoramiento%20SIGCM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1_TRIM"/>
      <sheetName val="INVERSION"/>
      <sheetName val="INVERSION_SEG_1_TRIM"/>
      <sheetName val="JURISDICCIONAL"/>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INVERSION_SEG_3_TRIM"/>
      <sheetName val="INVERSION_SEG_2_TRIM"/>
      <sheetName val="INVERSION_SEG_1_TRIM"/>
      <sheetName val="JURISDIC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1_TRIM (2)"/>
      <sheetName val="GESTION_SEG_2_TRIM (2)"/>
      <sheetName val="GESTION_SEG_3_TRIM"/>
      <sheetName val="INVERSION_SEG_3_TRIM"/>
      <sheetName val="INVERSION_SEG_1_TRIM"/>
      <sheetName val="JURISDICCIO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Politicas de admiistracion "/>
      <sheetName val="1- Presentacion "/>
      <sheetName val="Conceptos 37001"/>
      <sheetName val="2-  Análisis de Contexto "/>
      <sheetName val="3. Estrategias"/>
      <sheetName val="4- Instructivo Riesgos "/>
      <sheetName val="5-. Identificación de Riesgos"/>
      <sheetName val="6. Valoración Controles"/>
      <sheetName val="7. Mapa Final"/>
      <sheetName val="9- Matriz de Calor "/>
      <sheetName val="Seguimiento 1 Trimestre"/>
      <sheetName val="Seguimiento 2 Trimestre"/>
      <sheetName val="Seguimiento 3 Trimestre"/>
      <sheetName val="Seguimiento 4 Trimestre"/>
    </sheetNames>
    <sheetDataSet>
      <sheetData sheetId="0" refreshError="1">
        <row r="6">
          <cell r="B6" t="str">
            <v>Muy Baja</v>
          </cell>
          <cell r="C6" t="str">
            <v>Resultados entre 0- 4%</v>
          </cell>
          <cell r="D6">
            <v>0.04</v>
          </cell>
          <cell r="E6" t="str">
            <v>Puede ocurrir solo en circunstancias excepcionales</v>
          </cell>
          <cell r="F6">
            <v>1</v>
          </cell>
        </row>
        <row r="7">
          <cell r="B7" t="str">
            <v>Baja</v>
          </cell>
          <cell r="C7" t="str">
            <v>Resultados entre 5%- 9%</v>
          </cell>
          <cell r="D7">
            <v>0.09</v>
          </cell>
          <cell r="E7" t="str">
            <v xml:space="preserve"> Puede ocurrir en algún momento</v>
          </cell>
          <cell r="F7">
            <v>2</v>
          </cell>
        </row>
        <row r="8">
          <cell r="B8" t="str">
            <v>Media</v>
          </cell>
          <cell r="C8" t="str">
            <v>Resultados entre 10%- 29%</v>
          </cell>
          <cell r="D8">
            <v>0.28999999999999998</v>
          </cell>
          <cell r="E8" t="str">
            <v xml:space="preserve"> Podría ocurrir en algún momento</v>
          </cell>
          <cell r="F8">
            <v>3</v>
          </cell>
        </row>
        <row r="9">
          <cell r="B9" t="str">
            <v>Alta</v>
          </cell>
          <cell r="C9" t="str">
            <v>Resultados entre 30% - 49%</v>
          </cell>
          <cell r="D9">
            <v>0.49</v>
          </cell>
          <cell r="E9" t="str">
            <v>Probablemente ocurrirá en la mayoria de las circunstancias</v>
          </cell>
          <cell r="F9">
            <v>4</v>
          </cell>
        </row>
        <row r="10">
          <cell r="B10" t="str">
            <v>Muy Alta</v>
          </cell>
          <cell r="C10" t="str">
            <v>Resultados entre 50% - 100%</v>
          </cell>
          <cell r="D10">
            <v>1</v>
          </cell>
          <cell r="E10" t="str">
            <v>Se espera que ocurra en la mayoría de las circunstancias</v>
          </cell>
          <cell r="F10">
            <v>5</v>
          </cell>
        </row>
        <row r="16">
          <cell r="B16"/>
          <cell r="C16" t="str">
            <v>Afectación de reputacion,imagén,  credibilidad, satisfacción de usuarios y PI</v>
          </cell>
          <cell r="D16"/>
          <cell r="E16"/>
          <cell r="F16"/>
        </row>
        <row r="17">
          <cell r="B17" t="str">
            <v>Leve</v>
          </cell>
          <cell r="C17" t="str">
            <v xml:space="preserve">De un área del nivel central, seccional o despacho judicial </v>
          </cell>
          <cell r="D17"/>
          <cell r="E17"/>
          <cell r="F17">
            <v>1</v>
          </cell>
        </row>
        <row r="18">
          <cell r="B18" t="str">
            <v>Menor</v>
          </cell>
          <cell r="C18" t="str">
            <v xml:space="preserve">De la entidad, seccional, despachos a nivel local o municipal </v>
          </cell>
          <cell r="D18"/>
          <cell r="E18"/>
          <cell r="F18">
            <v>2</v>
          </cell>
        </row>
        <row r="19">
          <cell r="B19" t="str">
            <v>Moderado</v>
          </cell>
          <cell r="C19" t="str">
            <v xml:space="preserve">De la entidad, seccional, despachos a nivel departamental </v>
          </cell>
          <cell r="D19"/>
          <cell r="E19"/>
          <cell r="F19">
            <v>3</v>
          </cell>
        </row>
        <row r="20">
          <cell r="B20" t="str">
            <v>Mayor</v>
          </cell>
          <cell r="C20" t="str">
            <v xml:space="preserve">De la entidad y sector justicia a nivel nacional </v>
          </cell>
          <cell r="D20"/>
          <cell r="E20"/>
          <cell r="F20">
            <v>4</v>
          </cell>
        </row>
        <row r="21">
          <cell r="B21" t="str">
            <v>Catastrófico</v>
          </cell>
          <cell r="C21" t="str">
            <v xml:space="preserve">De la entidad y sector justicia a nivel internacional </v>
          </cell>
          <cell r="D21"/>
          <cell r="E21"/>
          <cell r="F21">
            <v>5</v>
          </cell>
        </row>
        <row r="22">
          <cell r="B22"/>
          <cell r="C22"/>
          <cell r="D22"/>
          <cell r="E22"/>
          <cell r="F22"/>
        </row>
        <row r="23">
          <cell r="B23"/>
          <cell r="C23"/>
          <cell r="D23"/>
          <cell r="E23"/>
          <cell r="F23"/>
        </row>
        <row r="24">
          <cell r="B24"/>
          <cell r="C24" t="str">
            <v>Afectación Económica</v>
          </cell>
          <cell r="D24"/>
          <cell r="E24"/>
          <cell r="F24"/>
        </row>
        <row r="25">
          <cell r="B25" t="str">
            <v>Leve</v>
          </cell>
          <cell r="C25" t="str">
            <v>Afectación al presupuesto en un valor ≥0,5%.</v>
          </cell>
          <cell r="D25"/>
          <cell r="E25"/>
          <cell r="F25">
            <v>1</v>
          </cell>
        </row>
        <row r="26">
          <cell r="B26" t="str">
            <v>Menor</v>
          </cell>
          <cell r="C26" t="str">
            <v>Afectación al presupuesto en un valor &lt;0,5% y ≥1%.</v>
          </cell>
          <cell r="D26"/>
          <cell r="E26"/>
          <cell r="F26">
            <v>2</v>
          </cell>
        </row>
        <row r="27">
          <cell r="B27" t="str">
            <v>Moderado</v>
          </cell>
          <cell r="C27" t="str">
            <v>Afectación al presupuesto  en un valor  &lt;1% y ≥5%.</v>
          </cell>
          <cell r="D27"/>
          <cell r="E27"/>
          <cell r="F27">
            <v>3</v>
          </cell>
        </row>
        <row r="28">
          <cell r="B28" t="str">
            <v>Mayor</v>
          </cell>
          <cell r="C28" t="str">
            <v>Afectación al  presupuesto en un valor  &lt;5% y  ≥20%.</v>
          </cell>
          <cell r="D28"/>
          <cell r="E28"/>
          <cell r="F28">
            <v>4</v>
          </cell>
        </row>
        <row r="29">
          <cell r="B29" t="str">
            <v>Catastrófico</v>
          </cell>
          <cell r="C29" t="str">
            <v>Afectación al presupuesto en un valor ≥50%.</v>
          </cell>
          <cell r="D29"/>
          <cell r="E29"/>
          <cell r="F29">
            <v>5</v>
          </cell>
        </row>
        <row r="30">
          <cell r="B30"/>
          <cell r="C30"/>
          <cell r="D30"/>
          <cell r="E30"/>
          <cell r="F30"/>
        </row>
        <row r="31">
          <cell r="B31"/>
          <cell r="C31"/>
          <cell r="D31"/>
          <cell r="E31"/>
          <cell r="F31"/>
        </row>
        <row r="32">
          <cell r="B32"/>
          <cell r="C32" t="str">
            <v>Incumplimiento de las metas establecidas</v>
          </cell>
          <cell r="D32"/>
          <cell r="E32"/>
          <cell r="F32"/>
        </row>
        <row r="33">
          <cell r="B33" t="str">
            <v>Leve</v>
          </cell>
          <cell r="C33" t="str">
            <v>Incumplimiento del 20% de los indicadores del proceso</v>
          </cell>
          <cell r="D33"/>
          <cell r="E33"/>
          <cell r="F33">
            <v>1</v>
          </cell>
        </row>
        <row r="34">
          <cell r="B34" t="str">
            <v>Menor</v>
          </cell>
          <cell r="C34" t="str">
            <v>Incumplimiento del 40% de los indicadores del proceso</v>
          </cell>
          <cell r="D34"/>
          <cell r="E34"/>
          <cell r="F34">
            <v>2</v>
          </cell>
        </row>
        <row r="35">
          <cell r="B35" t="str">
            <v>Moderado</v>
          </cell>
          <cell r="C35" t="str">
            <v>Incumplimiento del 60% de los indicadores del proceso</v>
          </cell>
          <cell r="D35"/>
          <cell r="E35"/>
          <cell r="F35">
            <v>3</v>
          </cell>
        </row>
        <row r="36">
          <cell r="B36" t="str">
            <v>Mayor</v>
          </cell>
          <cell r="C36" t="str">
            <v>Incumplimiento del 80% de los indicadores del proceso</v>
          </cell>
          <cell r="D36"/>
          <cell r="E36"/>
          <cell r="F36">
            <v>4</v>
          </cell>
        </row>
        <row r="37">
          <cell r="B37" t="str">
            <v>Catastrófico</v>
          </cell>
          <cell r="C37" t="str">
            <v>Incumplimiento del 100% de los indicadores del proceso</v>
          </cell>
          <cell r="D37"/>
          <cell r="E37"/>
          <cell r="F37">
            <v>5</v>
          </cell>
        </row>
        <row r="38">
          <cell r="B38"/>
          <cell r="C38"/>
          <cell r="D38"/>
          <cell r="E38"/>
          <cell r="F38"/>
        </row>
        <row r="39">
          <cell r="B39"/>
          <cell r="C39"/>
          <cell r="D39"/>
          <cell r="E39"/>
          <cell r="F39"/>
        </row>
        <row r="40">
          <cell r="B40"/>
          <cell r="C40" t="str">
            <v>Interrupción o afectación en la prestación del servicio judicial</v>
          </cell>
          <cell r="D40"/>
          <cell r="E40"/>
          <cell r="F40"/>
        </row>
        <row r="41">
          <cell r="B41" t="str">
            <v>Leve</v>
          </cell>
          <cell r="C41" t="str">
            <v xml:space="preserve">Entre  0 a 48 horas habiles al año </v>
          </cell>
          <cell r="D41"/>
          <cell r="E41"/>
          <cell r="F41">
            <v>1</v>
          </cell>
        </row>
        <row r="42">
          <cell r="B42" t="str">
            <v>Menor</v>
          </cell>
          <cell r="C42" t="str">
            <v xml:space="preserve">Entre 49 a 96 horas  habiles al año  </v>
          </cell>
          <cell r="D42"/>
          <cell r="E42"/>
          <cell r="F42">
            <v>2</v>
          </cell>
        </row>
        <row r="43">
          <cell r="B43" t="str">
            <v>Moderado</v>
          </cell>
          <cell r="C43" t="str">
            <v xml:space="preserve">Entre  97 a 144 horas   habiles al año  </v>
          </cell>
          <cell r="D43"/>
          <cell r="E43"/>
          <cell r="F43">
            <v>3</v>
          </cell>
        </row>
        <row r="44">
          <cell r="B44" t="str">
            <v>Mayor</v>
          </cell>
          <cell r="C44" t="str">
            <v>Entre  145 a 192 horas  hábiles al año</v>
          </cell>
          <cell r="D44"/>
          <cell r="E44"/>
          <cell r="F44">
            <v>4</v>
          </cell>
        </row>
        <row r="45">
          <cell r="B45" t="str">
            <v>Catastrófico</v>
          </cell>
          <cell r="C45" t="str">
            <v xml:space="preserve">Entre e 193 a 240 horas  habiles al año   </v>
          </cell>
          <cell r="D45"/>
          <cell r="E45"/>
          <cell r="F45">
            <v>5</v>
          </cell>
        </row>
        <row r="46">
          <cell r="B46"/>
          <cell r="C46" t="str">
            <v xml:space="preserve">     El riesgo afecta la imagen de la entidad con algunos usuarios de relevancia frente al logro de los objetivos</v>
          </cell>
          <cell r="D46"/>
          <cell r="F46"/>
        </row>
        <row r="47">
          <cell r="B47"/>
          <cell r="C47"/>
          <cell r="D47"/>
          <cell r="F47"/>
        </row>
        <row r="48">
          <cell r="B48"/>
          <cell r="C48" t="str">
            <v>Interrupción o afectación en la prestación del servicio administrativo</v>
          </cell>
          <cell r="D48"/>
          <cell r="E48"/>
          <cell r="F48"/>
        </row>
        <row r="49">
          <cell r="B49" t="str">
            <v>Leve</v>
          </cell>
          <cell r="C49" t="str">
            <v>Entre 0 a 96 horas habiles al año  o afectación minima</v>
          </cell>
          <cell r="D49"/>
          <cell r="E49"/>
          <cell r="F49">
            <v>1</v>
          </cell>
        </row>
        <row r="50">
          <cell r="B50" t="str">
            <v>Menor</v>
          </cell>
          <cell r="C50" t="str">
            <v>Entre e 97 a 192 horas  habiles al año o afectación baja</v>
          </cell>
          <cell r="D50"/>
          <cell r="E50"/>
          <cell r="F50">
            <v>2</v>
          </cell>
        </row>
        <row r="51">
          <cell r="B51" t="str">
            <v>Moderado</v>
          </cell>
          <cell r="C51" t="str">
            <v>Entre 193 a 288 horas   habiles al año  o afectación media</v>
          </cell>
          <cell r="D51"/>
          <cell r="E51"/>
          <cell r="F51">
            <v>3</v>
          </cell>
        </row>
        <row r="52">
          <cell r="B52" t="str">
            <v>Mayor</v>
          </cell>
          <cell r="C52" t="str">
            <v>Entre  289 a 384 horas o afectación alta</v>
          </cell>
          <cell r="D52"/>
          <cell r="E52"/>
          <cell r="F52">
            <v>4</v>
          </cell>
        </row>
        <row r="53">
          <cell r="B53" t="str">
            <v>Catastrófico</v>
          </cell>
          <cell r="C53" t="str">
            <v>Entre  385 a 540 horas  habiles al año  o afectación extrema</v>
          </cell>
          <cell r="D53"/>
          <cell r="E53"/>
          <cell r="F53">
            <v>5</v>
          </cell>
        </row>
        <row r="54">
          <cell r="B54"/>
          <cell r="C54"/>
          <cell r="D54"/>
          <cell r="E54"/>
          <cell r="F54"/>
        </row>
        <row r="56">
          <cell r="B56"/>
          <cell r="C56" t="str">
            <v>Afectación Ambiental</v>
          </cell>
          <cell r="D56"/>
          <cell r="E56"/>
          <cell r="F56"/>
        </row>
        <row r="57">
          <cell r="B57" t="str">
            <v>Leve</v>
          </cell>
          <cell r="C57" t="str">
            <v xml:space="preserve">Si el hecho llegara a presentarse, tendría consecuencias o efectos mínimos sobre la entidad.
</v>
          </cell>
          <cell r="D57"/>
          <cell r="E57"/>
          <cell r="F57">
            <v>1</v>
          </cell>
        </row>
        <row r="58">
          <cell r="B58" t="str">
            <v>Menor</v>
          </cell>
          <cell r="C58" t="str">
            <v xml:space="preserve">Si el hecho llegara a presentarse, tendría bajo impacto o efecto sobre la entidad.
</v>
          </cell>
          <cell r="D58"/>
          <cell r="E58"/>
          <cell r="F58">
            <v>2</v>
          </cell>
        </row>
        <row r="59">
          <cell r="B59" t="str">
            <v>Moderado</v>
          </cell>
          <cell r="C59" t="str">
            <v xml:space="preserve">Si el hecho llegara a presentarse, tendría medianas consecuencias o efectos sobre la entidad.
</v>
          </cell>
          <cell r="D59"/>
          <cell r="E59"/>
          <cell r="F59">
            <v>3</v>
          </cell>
        </row>
        <row r="60">
          <cell r="B60" t="str">
            <v>Mayor</v>
          </cell>
          <cell r="C60" t="str">
            <v xml:space="preserve">Si el hecho llegara a presentarse, tendría altas consecuencias o efectos sobre la entidad
</v>
          </cell>
          <cell r="D60"/>
          <cell r="E60"/>
          <cell r="F60">
            <v>4</v>
          </cell>
        </row>
        <row r="61">
          <cell r="B61" t="str">
            <v>Catastrófico</v>
          </cell>
          <cell r="C61" t="str">
            <v xml:space="preserve">Si el hecho llegara a presentarse, tendría desastrosas consecuencias o efectos sobre la entidad.
</v>
          </cell>
          <cell r="D61"/>
          <cell r="E61"/>
          <cell r="F61">
            <v>5</v>
          </cell>
        </row>
        <row r="62">
          <cell r="E62"/>
        </row>
        <row r="63">
          <cell r="E63"/>
        </row>
        <row r="64">
          <cell r="E64"/>
        </row>
      </sheetData>
      <sheetData sheetId="1"/>
      <sheetData sheetId="2"/>
      <sheetData sheetId="3"/>
      <sheetData sheetId="4"/>
      <sheetData sheetId="5"/>
      <sheetData sheetId="6">
        <row r="40">
          <cell r="J40"/>
        </row>
        <row r="41">
          <cell r="J41"/>
        </row>
        <row r="42">
          <cell r="J42"/>
        </row>
        <row r="43">
          <cell r="J43"/>
        </row>
        <row r="44">
          <cell r="J44"/>
        </row>
        <row r="45">
          <cell r="J45"/>
        </row>
        <row r="46">
          <cell r="J46"/>
        </row>
        <row r="47">
          <cell r="J47"/>
        </row>
        <row r="48">
          <cell r="J48"/>
        </row>
        <row r="49">
          <cell r="J49"/>
        </row>
        <row r="50">
          <cell r="J50"/>
        </row>
        <row r="51">
          <cell r="J51"/>
        </row>
        <row r="52">
          <cell r="J52"/>
        </row>
        <row r="53">
          <cell r="J53"/>
        </row>
        <row r="54">
          <cell r="J54"/>
        </row>
        <row r="55">
          <cell r="J55"/>
        </row>
        <row r="56">
          <cell r="J56"/>
        </row>
        <row r="57">
          <cell r="J57"/>
        </row>
        <row r="58">
          <cell r="J58"/>
        </row>
        <row r="59">
          <cell r="J59"/>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33"/>
  <sheetViews>
    <sheetView showGridLines="0" zoomScale="90" zoomScaleNormal="90" workbookViewId="0">
      <selection activeCell="E9" sqref="E9:I9"/>
    </sheetView>
  </sheetViews>
  <sheetFormatPr baseColWidth="10" defaultColWidth="11.42578125" defaultRowHeight="15"/>
  <cols>
    <col min="1" max="1" width="23.42578125" style="34" customWidth="1"/>
    <col min="2" max="2" width="14.140625" style="34" customWidth="1"/>
    <col min="3" max="3" width="15.85546875" style="39" customWidth="1"/>
    <col min="4" max="4" width="12.42578125" style="34" customWidth="1"/>
    <col min="5" max="7" width="40" style="34" customWidth="1"/>
    <col min="8" max="8" width="12.42578125" style="34" customWidth="1"/>
    <col min="9" max="9" width="4.42578125" style="34" customWidth="1"/>
    <col min="10" max="10" width="2.5703125" style="34" customWidth="1"/>
    <col min="11" max="21" width="11.42578125" style="219"/>
    <col min="22" max="16384" width="11.42578125" style="40"/>
  </cols>
  <sheetData>
    <row r="1" spans="1:21" ht="42" customHeight="1">
      <c r="A1"/>
      <c r="B1" s="33"/>
      <c r="C1" s="294"/>
      <c r="D1" s="294"/>
      <c r="E1" s="294"/>
      <c r="F1" s="294"/>
      <c r="G1"/>
      <c r="H1"/>
      <c r="I1"/>
      <c r="J1"/>
    </row>
    <row r="2" spans="1:21">
      <c r="A2"/>
      <c r="B2"/>
      <c r="C2" s="294"/>
      <c r="D2" s="294"/>
      <c r="E2" s="294"/>
      <c r="F2" s="294"/>
      <c r="G2"/>
      <c r="H2"/>
      <c r="I2"/>
      <c r="J2"/>
    </row>
    <row r="3" spans="1:21" ht="9.75" customHeight="1">
      <c r="A3"/>
      <c r="B3"/>
      <c r="C3" s="4"/>
      <c r="D3"/>
      <c r="E3"/>
      <c r="F3"/>
      <c r="G3"/>
      <c r="H3"/>
      <c r="I3"/>
      <c r="J3"/>
    </row>
    <row r="4" spans="1:21" ht="9.75" customHeight="1">
      <c r="A4"/>
      <c r="B4"/>
      <c r="C4" s="4"/>
      <c r="D4" s="8"/>
      <c r="E4" s="8"/>
      <c r="F4" s="8"/>
      <c r="G4" s="8"/>
      <c r="H4" s="8"/>
      <c r="I4"/>
      <c r="J4"/>
    </row>
    <row r="5" spans="1:21" ht="28.5">
      <c r="A5" s="295" t="s">
        <v>0</v>
      </c>
      <c r="B5" s="295"/>
      <c r="C5" s="295"/>
      <c r="D5" s="295"/>
      <c r="E5" s="295"/>
      <c r="F5" s="295"/>
      <c r="G5" s="295"/>
      <c r="H5" s="295"/>
      <c r="I5" s="295"/>
      <c r="J5"/>
    </row>
    <row r="6" spans="1:21">
      <c r="A6"/>
      <c r="B6"/>
      <c r="C6" s="4"/>
      <c r="D6"/>
      <c r="E6"/>
      <c r="F6"/>
      <c r="G6"/>
      <c r="H6"/>
      <c r="I6"/>
      <c r="J6"/>
    </row>
    <row r="7" spans="1:21" s="41" customFormat="1" ht="40.5" customHeight="1">
      <c r="A7" s="296" t="s">
        <v>1</v>
      </c>
      <c r="B7" s="296"/>
      <c r="C7" s="296"/>
      <c r="D7" s="297"/>
      <c r="E7" s="297"/>
      <c r="F7" s="297"/>
      <c r="G7" s="297"/>
      <c r="H7" s="297"/>
      <c r="I7" s="297"/>
      <c r="J7" s="5"/>
      <c r="K7" s="220"/>
      <c r="L7" s="220"/>
      <c r="M7" s="220"/>
      <c r="N7" s="220"/>
      <c r="O7" s="220"/>
      <c r="P7" s="220"/>
      <c r="Q7" s="220"/>
      <c r="R7" s="220"/>
      <c r="S7" s="220"/>
      <c r="T7" s="220"/>
      <c r="U7" s="220"/>
    </row>
    <row r="8" spans="1:21" s="41" customFormat="1" ht="16.899999999999999" customHeight="1">
      <c r="A8" s="35"/>
      <c r="B8" s="36"/>
      <c r="C8" s="36"/>
      <c r="D8" s="7"/>
      <c r="E8" s="6"/>
      <c r="F8" s="5"/>
      <c r="G8" s="5"/>
      <c r="H8" s="5"/>
      <c r="I8" s="5"/>
      <c r="J8" s="5"/>
      <c r="K8" s="220"/>
      <c r="L8" s="220"/>
      <c r="M8" s="220"/>
      <c r="N8" s="220"/>
      <c r="O8" s="220"/>
      <c r="P8" s="220"/>
      <c r="Q8" s="220"/>
      <c r="R8" s="220"/>
      <c r="S8" s="220"/>
      <c r="T8" s="220"/>
      <c r="U8" s="220"/>
    </row>
    <row r="9" spans="1:21" s="41" customFormat="1" ht="56.25" customHeight="1">
      <c r="A9" s="296" t="s">
        <v>2</v>
      </c>
      <c r="B9" s="296"/>
      <c r="C9" s="296"/>
      <c r="D9" s="32" t="s">
        <v>3</v>
      </c>
      <c r="E9" s="298" t="s">
        <v>4</v>
      </c>
      <c r="F9" s="298"/>
      <c r="G9" s="298"/>
      <c r="H9" s="298"/>
      <c r="I9" s="298"/>
      <c r="J9" s="5"/>
      <c r="K9" s="220"/>
      <c r="L9" s="220"/>
      <c r="M9" s="220"/>
      <c r="N9" s="220"/>
      <c r="O9" s="220"/>
      <c r="P9" s="220"/>
      <c r="Q9" s="220"/>
      <c r="R9" s="220"/>
      <c r="S9" s="220"/>
      <c r="T9" s="220"/>
      <c r="U9" s="220"/>
    </row>
    <row r="10" spans="1:21" ht="19.5" customHeight="1">
      <c r="A10" s="37"/>
      <c r="B10" s="37"/>
      <c r="C10" s="38"/>
      <c r="D10"/>
      <c r="E10"/>
      <c r="F10"/>
      <c r="G10"/>
      <c r="H10"/>
      <c r="I10"/>
      <c r="J10"/>
    </row>
    <row r="11" spans="1:21" ht="40.5" customHeight="1">
      <c r="A11" s="296" t="s">
        <v>5</v>
      </c>
      <c r="B11" s="296"/>
      <c r="C11" s="296"/>
      <c r="D11" s="301"/>
      <c r="E11" s="301"/>
      <c r="F11" s="301"/>
      <c r="G11" s="301"/>
      <c r="H11" s="301"/>
      <c r="I11" s="301"/>
      <c r="J11"/>
    </row>
    <row r="12" spans="1:21" s="41" customFormat="1" ht="40.5" customHeight="1">
      <c r="A12" s="296" t="s">
        <v>6</v>
      </c>
      <c r="B12" s="296"/>
      <c r="C12" s="296"/>
      <c r="D12" s="299"/>
      <c r="E12" s="299"/>
      <c r="F12" s="299"/>
      <c r="G12" s="299"/>
      <c r="H12" s="299"/>
      <c r="I12" s="299"/>
      <c r="J12" s="5"/>
      <c r="K12" s="220"/>
      <c r="L12" s="220"/>
      <c r="M12" s="220"/>
      <c r="N12" s="220"/>
      <c r="O12" s="220"/>
      <c r="P12" s="220"/>
      <c r="Q12" s="220"/>
      <c r="R12" s="220"/>
      <c r="S12" s="220"/>
      <c r="T12" s="220"/>
      <c r="U12" s="220"/>
    </row>
    <row r="13" spans="1:21" s="41" customFormat="1" ht="40.5" customHeight="1">
      <c r="A13" s="296" t="s">
        <v>7</v>
      </c>
      <c r="B13" s="296"/>
      <c r="C13" s="296"/>
      <c r="D13" s="297" t="s">
        <v>494</v>
      </c>
      <c r="E13" s="297"/>
      <c r="F13" s="297"/>
      <c r="G13" s="297"/>
      <c r="H13" s="297"/>
      <c r="I13" s="297"/>
      <c r="J13" s="5"/>
      <c r="K13" s="220"/>
      <c r="L13" s="220"/>
      <c r="M13" s="220"/>
      <c r="N13" s="220"/>
      <c r="O13" s="220"/>
      <c r="P13" s="220"/>
      <c r="Q13" s="220"/>
      <c r="R13" s="220"/>
      <c r="S13" s="220"/>
      <c r="T13" s="220"/>
      <c r="U13" s="220"/>
    </row>
    <row r="14" spans="1:21" s="41" customFormat="1" ht="40.5" customHeight="1">
      <c r="A14" s="296" t="s">
        <v>8</v>
      </c>
      <c r="B14" s="296"/>
      <c r="C14" s="296"/>
      <c r="D14" s="299"/>
      <c r="E14" s="299"/>
      <c r="F14" s="299"/>
      <c r="G14" s="299"/>
      <c r="H14" s="299"/>
      <c r="I14" s="299"/>
      <c r="J14" s="5"/>
      <c r="K14" s="220"/>
      <c r="L14" s="220"/>
      <c r="M14" s="220"/>
      <c r="N14" s="220"/>
      <c r="O14" s="220"/>
      <c r="P14" s="220"/>
      <c r="Q14" s="220"/>
      <c r="R14" s="220"/>
      <c r="S14" s="220"/>
      <c r="T14" s="220"/>
      <c r="U14" s="220"/>
    </row>
    <row r="15" spans="1:21">
      <c r="A15" s="37"/>
      <c r="B15" s="37"/>
      <c r="C15" s="38"/>
      <c r="D15"/>
      <c r="E15"/>
      <c r="F15"/>
      <c r="G15"/>
      <c r="H15"/>
      <c r="I15"/>
      <c r="J15"/>
    </row>
    <row r="16" spans="1:21" s="41" customFormat="1" ht="22.5" customHeight="1">
      <c r="A16" s="296" t="s">
        <v>9</v>
      </c>
      <c r="B16" s="296"/>
      <c r="C16" s="296"/>
      <c r="D16" s="300">
        <v>45366</v>
      </c>
      <c r="E16" s="300"/>
      <c r="F16" s="300"/>
      <c r="G16" s="300"/>
      <c r="H16" s="300"/>
      <c r="I16" s="300"/>
      <c r="J16" s="5"/>
      <c r="K16" s="220"/>
      <c r="L16" s="220"/>
      <c r="M16" s="220"/>
      <c r="N16" s="220"/>
      <c r="O16" s="220"/>
      <c r="P16" s="220"/>
      <c r="Q16" s="220"/>
      <c r="R16" s="220"/>
      <c r="S16" s="220"/>
      <c r="T16" s="220"/>
      <c r="U16" s="220"/>
    </row>
    <row r="17" spans="1:10" ht="15" customHeight="1">
      <c r="A17"/>
      <c r="B17"/>
      <c r="C17" s="4"/>
      <c r="D17"/>
      <c r="E17"/>
      <c r="F17"/>
      <c r="G17"/>
      <c r="H17"/>
      <c r="I17"/>
      <c r="J17"/>
    </row>
    <row r="18" spans="1:10">
      <c r="A18"/>
      <c r="B18"/>
      <c r="C18" s="4"/>
      <c r="D18"/>
      <c r="E18"/>
      <c r="F18"/>
      <c r="G18"/>
      <c r="H18"/>
      <c r="I18"/>
      <c r="J18"/>
    </row>
    <row r="19" spans="1:10" ht="15.75" thickBot="1">
      <c r="A19"/>
      <c r="B19"/>
      <c r="C19" s="4"/>
      <c r="D19"/>
      <c r="E19"/>
      <c r="F19"/>
      <c r="G19"/>
      <c r="H19"/>
      <c r="I19"/>
      <c r="J19"/>
    </row>
    <row r="20" spans="1:10">
      <c r="A20"/>
      <c r="B20"/>
      <c r="C20" s="4"/>
      <c r="D20" s="221" t="s">
        <v>10</v>
      </c>
      <c r="E20" s="222" t="s">
        <v>11</v>
      </c>
      <c r="F20" s="222" t="s">
        <v>12</v>
      </c>
      <c r="G20" s="222" t="s">
        <v>13</v>
      </c>
      <c r="H20"/>
      <c r="I20"/>
      <c r="J20"/>
    </row>
    <row r="21" spans="1:10" ht="15.75" thickBot="1">
      <c r="A21"/>
      <c r="B21"/>
      <c r="C21" s="4"/>
      <c r="D21" s="223" t="s">
        <v>14</v>
      </c>
      <c r="E21" s="224" t="s">
        <v>15</v>
      </c>
      <c r="F21" s="224" t="s">
        <v>16</v>
      </c>
      <c r="G21" s="224" t="s">
        <v>17</v>
      </c>
      <c r="H21"/>
      <c r="I21"/>
      <c r="J21"/>
    </row>
    <row r="22" spans="1:10">
      <c r="A22"/>
      <c r="B22"/>
      <c r="C22" s="4"/>
      <c r="D22" s="225" t="s">
        <v>18</v>
      </c>
      <c r="E22" s="226" t="s">
        <v>9</v>
      </c>
      <c r="F22" s="226" t="s">
        <v>9</v>
      </c>
      <c r="G22" s="226" t="s">
        <v>9</v>
      </c>
      <c r="H22"/>
      <c r="I22"/>
      <c r="J22"/>
    </row>
    <row r="23" spans="1:10" ht="15.75" thickBot="1">
      <c r="A23"/>
      <c r="B23"/>
      <c r="C23" s="4"/>
      <c r="D23" s="223">
        <v>1</v>
      </c>
      <c r="E23" s="227">
        <v>45243</v>
      </c>
      <c r="F23" s="227">
        <v>45272</v>
      </c>
      <c r="G23" s="227">
        <v>45273</v>
      </c>
      <c r="H23"/>
      <c r="I23"/>
      <c r="J23"/>
    </row>
    <row r="24" spans="1:10">
      <c r="A24"/>
      <c r="B24"/>
      <c r="C24" s="4"/>
      <c r="D24"/>
      <c r="E24"/>
      <c r="F24"/>
      <c r="G24"/>
      <c r="H24"/>
      <c r="I24"/>
      <c r="J24"/>
    </row>
    <row r="25" spans="1:10">
      <c r="A25"/>
      <c r="B25"/>
      <c r="C25" s="4"/>
      <c r="D25"/>
      <c r="E25"/>
      <c r="F25"/>
      <c r="G25"/>
      <c r="H25"/>
      <c r="I25"/>
      <c r="J25"/>
    </row>
    <row r="26" spans="1:10">
      <c r="A26"/>
      <c r="B26"/>
      <c r="C26" s="4"/>
      <c r="D26"/>
      <c r="E26"/>
      <c r="F26"/>
      <c r="G26"/>
      <c r="H26"/>
      <c r="I26"/>
      <c r="J26"/>
    </row>
    <row r="27" spans="1:10">
      <c r="A27"/>
      <c r="B27"/>
      <c r="C27" s="4"/>
      <c r="D27"/>
      <c r="E27"/>
      <c r="F27"/>
      <c r="G27"/>
      <c r="H27"/>
      <c r="I27"/>
      <c r="J27"/>
    </row>
    <row r="28" spans="1:10">
      <c r="A28"/>
      <c r="B28"/>
      <c r="C28" s="4"/>
      <c r="D28"/>
      <c r="E28"/>
      <c r="F28"/>
      <c r="G28"/>
      <c r="H28"/>
      <c r="I28"/>
      <c r="J28"/>
    </row>
    <row r="29" spans="1:10">
      <c r="A29"/>
      <c r="B29"/>
      <c r="C29" s="4"/>
      <c r="D29"/>
      <c r="E29"/>
      <c r="F29"/>
      <c r="G29"/>
      <c r="H29"/>
      <c r="I29"/>
      <c r="J29"/>
    </row>
    <row r="30" spans="1:10">
      <c r="A30"/>
      <c r="B30"/>
      <c r="C30" s="4"/>
      <c r="D30"/>
      <c r="E30"/>
      <c r="F30"/>
      <c r="G30"/>
      <c r="H30"/>
      <c r="I30"/>
      <c r="J30"/>
    </row>
    <row r="31" spans="1:10">
      <c r="A31"/>
      <c r="B31"/>
      <c r="C31" s="4"/>
      <c r="D31"/>
      <c r="E31"/>
      <c r="F31"/>
      <c r="G31"/>
      <c r="H31"/>
      <c r="I31"/>
      <c r="J31"/>
    </row>
    <row r="32" spans="1:10">
      <c r="A32"/>
      <c r="B32"/>
      <c r="C32" s="4"/>
      <c r="D32"/>
      <c r="E32"/>
      <c r="F32"/>
      <c r="G32"/>
      <c r="H32"/>
      <c r="I32"/>
      <c r="J32"/>
    </row>
    <row r="33" spans="1:10">
      <c r="A33"/>
      <c r="B33"/>
      <c r="C33" s="4"/>
      <c r="D33"/>
      <c r="E33"/>
      <c r="F33"/>
      <c r="G33"/>
      <c r="H33"/>
      <c r="I33"/>
      <c r="J33"/>
    </row>
  </sheetData>
  <mergeCells count="16">
    <mergeCell ref="A14:C14"/>
    <mergeCell ref="D14:I14"/>
    <mergeCell ref="A16:C16"/>
    <mergeCell ref="D16:I16"/>
    <mergeCell ref="A11:C11"/>
    <mergeCell ref="D11:I11"/>
    <mergeCell ref="A12:C12"/>
    <mergeCell ref="D12:I12"/>
    <mergeCell ref="A13:C13"/>
    <mergeCell ref="D13:I13"/>
    <mergeCell ref="C1:F2"/>
    <mergeCell ref="A5:I5"/>
    <mergeCell ref="A7:C7"/>
    <mergeCell ref="D7:I7"/>
    <mergeCell ref="A9:C9"/>
    <mergeCell ref="E9:I9"/>
  </mergeCells>
  <dataValidations count="2">
    <dataValidation type="list" allowBlank="1" showInputMessage="1" showErrorMessage="1" sqref="D9">
      <formula1>"Estrategicos, Misionales, Apoyo, Evaluacion y Mejora"</formula1>
    </dataValidation>
    <dataValidation allowBlank="1" showInputMessage="1" showErrorMessage="1" prompt="Proponer y escribir en una frase la estrategia para gestionar la debilidad, la oportunidad, la amenaza o la fortaleza.Usar verbo de acción en infinitivo._x000a_" sqref="G1"/>
  </dataValidations>
  <printOptions horizontalCentered="1"/>
  <pageMargins left="0.70866141732283472" right="0.70866141732283472" top="0.74803149606299213" bottom="0.74803149606299213" header="0.31496062992125984" footer="0.31496062992125984"/>
  <pageSetup scale="85"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2:S43"/>
  <sheetViews>
    <sheetView showGridLines="0" zoomScale="70" zoomScaleNormal="70" workbookViewId="0">
      <selection activeCell="B1" sqref="B1"/>
    </sheetView>
  </sheetViews>
  <sheetFormatPr baseColWidth="10" defaultColWidth="11.42578125" defaultRowHeight="15"/>
  <cols>
    <col min="1" max="1" width="3.7109375" style="1" customWidth="1"/>
    <col min="2" max="2" width="6.7109375" style="1" customWidth="1"/>
    <col min="3" max="3" width="11.42578125" style="1" customWidth="1"/>
    <col min="4" max="4" width="29.7109375" style="1" customWidth="1"/>
    <col min="5" max="9" width="25.28515625" style="1" customWidth="1"/>
    <col min="10" max="11" width="11.42578125" style="1"/>
    <col min="12" max="12" width="4.5703125" style="1" customWidth="1"/>
    <col min="13" max="13" width="2.42578125" style="1" hidden="1" customWidth="1"/>
    <col min="14" max="16" width="11.42578125" style="1" hidden="1" customWidth="1"/>
    <col min="17" max="17" width="11.42578125" style="1"/>
    <col min="18" max="18" width="20.7109375" style="1" customWidth="1"/>
    <col min="19" max="19" width="20.85546875" style="1" customWidth="1"/>
    <col min="20" max="20" width="11.42578125" style="1"/>
    <col min="21" max="21" width="17.5703125" style="1" customWidth="1"/>
    <col min="22" max="16384" width="11.42578125" style="1"/>
  </cols>
  <sheetData>
    <row r="2" spans="2:19" ht="15.75" thickBot="1"/>
    <row r="3" spans="2:19">
      <c r="B3" s="191"/>
      <c r="C3" s="192"/>
      <c r="D3" s="192"/>
      <c r="E3" s="192"/>
      <c r="F3" s="192"/>
      <c r="G3" s="192"/>
      <c r="H3" s="192"/>
      <c r="I3" s="193"/>
    </row>
    <row r="4" spans="2:19">
      <c r="B4" s="517" t="s">
        <v>413</v>
      </c>
      <c r="C4" s="518"/>
      <c r="D4" s="518"/>
      <c r="E4" s="519" t="s">
        <v>414</v>
      </c>
      <c r="F4" s="519"/>
      <c r="G4" s="519"/>
      <c r="H4" s="519"/>
      <c r="I4" s="520"/>
      <c r="Q4" s="514" t="s">
        <v>415</v>
      </c>
      <c r="R4" s="514"/>
    </row>
    <row r="5" spans="2:19">
      <c r="B5" s="517"/>
      <c r="C5" s="518"/>
      <c r="D5" s="518"/>
      <c r="E5" s="519"/>
      <c r="F5" s="519"/>
      <c r="G5" s="519"/>
      <c r="H5" s="519"/>
      <c r="I5" s="520"/>
      <c r="Q5" s="514"/>
      <c r="R5" s="514"/>
    </row>
    <row r="6" spans="2:19">
      <c r="B6" s="517"/>
      <c r="C6" s="518"/>
      <c r="D6" s="518"/>
      <c r="E6" s="519"/>
      <c r="F6" s="519"/>
      <c r="G6" s="519"/>
      <c r="H6" s="519"/>
      <c r="I6" s="520"/>
      <c r="Q6" s="514"/>
      <c r="R6" s="514"/>
    </row>
    <row r="7" spans="2:19" ht="15.75" thickBot="1">
      <c r="B7" s="194"/>
      <c r="I7" s="195"/>
    </row>
    <row r="8" spans="2:19" ht="62.25" customHeight="1" thickBot="1">
      <c r="B8" s="521" t="s">
        <v>371</v>
      </c>
      <c r="C8" s="522"/>
      <c r="D8" s="196" t="s">
        <v>416</v>
      </c>
      <c r="E8" s="197">
        <v>5</v>
      </c>
      <c r="F8" s="197">
        <v>10</v>
      </c>
      <c r="G8" s="197">
        <v>15</v>
      </c>
      <c r="H8" s="197">
        <v>20</v>
      </c>
      <c r="I8" s="198">
        <v>25</v>
      </c>
      <c r="K8" s="507" t="s">
        <v>417</v>
      </c>
      <c r="L8" s="508"/>
      <c r="M8" s="508"/>
      <c r="N8" s="508"/>
      <c r="O8" s="508"/>
      <c r="P8" s="509"/>
      <c r="Q8" s="506" t="s">
        <v>418</v>
      </c>
      <c r="R8" s="506"/>
      <c r="S8" s="9" t="s">
        <v>419</v>
      </c>
    </row>
    <row r="9" spans="2:19" ht="62.25" customHeight="1" thickBot="1">
      <c r="B9" s="521"/>
      <c r="C9" s="522"/>
      <c r="D9" s="196" t="s">
        <v>420</v>
      </c>
      <c r="E9" s="199">
        <v>4</v>
      </c>
      <c r="F9" s="199">
        <v>8</v>
      </c>
      <c r="G9" s="197">
        <v>12</v>
      </c>
      <c r="H9" s="197">
        <v>16</v>
      </c>
      <c r="I9" s="198">
        <v>20</v>
      </c>
      <c r="K9" s="510" t="s">
        <v>421</v>
      </c>
      <c r="L9" s="511"/>
      <c r="M9" s="511"/>
      <c r="N9" s="511"/>
      <c r="O9" s="511"/>
      <c r="P9" s="511"/>
      <c r="Q9" s="512" t="s">
        <v>422</v>
      </c>
      <c r="R9" s="513"/>
      <c r="S9" s="9" t="s">
        <v>366</v>
      </c>
    </row>
    <row r="10" spans="2:19" ht="62.25" customHeight="1" thickBot="1">
      <c r="B10" s="521"/>
      <c r="C10" s="522"/>
      <c r="D10" s="196" t="s">
        <v>423</v>
      </c>
      <c r="E10" s="199">
        <v>3</v>
      </c>
      <c r="F10" s="199">
        <v>6</v>
      </c>
      <c r="G10" s="199">
        <v>9</v>
      </c>
      <c r="H10" s="197">
        <v>12</v>
      </c>
      <c r="I10" s="198">
        <v>15</v>
      </c>
      <c r="K10" s="515" t="s">
        <v>393</v>
      </c>
      <c r="L10" s="516"/>
      <c r="M10" s="516"/>
      <c r="N10" s="516"/>
      <c r="O10" s="516"/>
      <c r="P10" s="516"/>
      <c r="Q10" s="506" t="s">
        <v>424</v>
      </c>
      <c r="R10" s="506"/>
      <c r="S10" s="9" t="s">
        <v>425</v>
      </c>
    </row>
    <row r="11" spans="2:19" ht="62.25" customHeight="1">
      <c r="B11" s="521"/>
      <c r="C11" s="522"/>
      <c r="D11" s="196" t="s">
        <v>426</v>
      </c>
      <c r="E11" s="200">
        <v>2</v>
      </c>
      <c r="F11" s="199">
        <v>4</v>
      </c>
      <c r="G11" s="199">
        <v>6</v>
      </c>
      <c r="H11" s="197">
        <v>8</v>
      </c>
      <c r="I11" s="198">
        <v>10</v>
      </c>
      <c r="K11" s="523" t="s">
        <v>427</v>
      </c>
      <c r="L11" s="524"/>
      <c r="M11" s="524"/>
      <c r="N11" s="524"/>
      <c r="O11" s="524"/>
      <c r="P11" s="524"/>
      <c r="Q11" s="506" t="s">
        <v>365</v>
      </c>
      <c r="R11" s="525"/>
      <c r="S11" s="9" t="s">
        <v>365</v>
      </c>
    </row>
    <row r="12" spans="2:19" ht="62.25" customHeight="1">
      <c r="B12" s="521"/>
      <c r="C12" s="522"/>
      <c r="D12" s="196" t="s">
        <v>428</v>
      </c>
      <c r="E12" s="200">
        <v>1</v>
      </c>
      <c r="F12" s="200">
        <v>2</v>
      </c>
      <c r="G12" s="199">
        <v>3</v>
      </c>
      <c r="H12" s="197">
        <v>4</v>
      </c>
      <c r="I12" s="198">
        <v>5</v>
      </c>
    </row>
    <row r="13" spans="2:19" ht="62.25" customHeight="1" thickBot="1">
      <c r="B13" s="201"/>
      <c r="C13" s="504" t="s">
        <v>429</v>
      </c>
      <c r="D13" s="505"/>
      <c r="E13" s="202" t="s">
        <v>430</v>
      </c>
      <c r="F13" s="202" t="s">
        <v>431</v>
      </c>
      <c r="G13" s="202" t="s">
        <v>432</v>
      </c>
      <c r="H13" s="202" t="s">
        <v>433</v>
      </c>
      <c r="I13" s="203" t="s">
        <v>434</v>
      </c>
    </row>
    <row r="17" spans="4:6">
      <c r="D17" s="9"/>
      <c r="E17" s="9"/>
      <c r="F17" s="9"/>
    </row>
    <row r="18" spans="4:6" ht="15.75">
      <c r="D18" s="14" t="s">
        <v>435</v>
      </c>
      <c r="E18" s="31" t="s">
        <v>427</v>
      </c>
      <c r="F18" s="31">
        <v>1</v>
      </c>
    </row>
    <row r="19" spans="4:6" ht="15.75">
      <c r="D19" t="s">
        <v>435</v>
      </c>
      <c r="E19" s="200" t="s">
        <v>427</v>
      </c>
      <c r="F19" s="200">
        <v>1</v>
      </c>
    </row>
    <row r="20" spans="4:6">
      <c r="D20" t="s">
        <v>436</v>
      </c>
      <c r="E20" t="s">
        <v>427</v>
      </c>
      <c r="F20">
        <v>2</v>
      </c>
    </row>
    <row r="21" spans="4:6">
      <c r="D21" t="s">
        <v>437</v>
      </c>
      <c r="E21" t="s">
        <v>393</v>
      </c>
      <c r="F21">
        <v>2</v>
      </c>
    </row>
    <row r="22" spans="4:6">
      <c r="D22" t="s">
        <v>438</v>
      </c>
      <c r="E22" t="s">
        <v>439</v>
      </c>
      <c r="F22">
        <v>3</v>
      </c>
    </row>
    <row r="23" spans="4:6">
      <c r="D23" t="s">
        <v>440</v>
      </c>
      <c r="E23" t="s">
        <v>417</v>
      </c>
      <c r="F23">
        <v>4</v>
      </c>
    </row>
    <row r="24" spans="4:6">
      <c r="D24" t="s">
        <v>441</v>
      </c>
      <c r="E24" t="s">
        <v>427</v>
      </c>
      <c r="F24">
        <v>1</v>
      </c>
    </row>
    <row r="25" spans="4:6">
      <c r="D25" t="s">
        <v>442</v>
      </c>
      <c r="E25" t="s">
        <v>393</v>
      </c>
      <c r="F25">
        <v>2</v>
      </c>
    </row>
    <row r="26" spans="4:6">
      <c r="D26" t="s">
        <v>443</v>
      </c>
      <c r="E26" t="s">
        <v>393</v>
      </c>
      <c r="F26">
        <v>2</v>
      </c>
    </row>
    <row r="27" spans="4:6">
      <c r="D27" t="s">
        <v>444</v>
      </c>
      <c r="E27" t="s">
        <v>421</v>
      </c>
      <c r="F27">
        <v>3</v>
      </c>
    </row>
    <row r="28" spans="4:6">
      <c r="D28" t="s">
        <v>445</v>
      </c>
      <c r="E28" t="s">
        <v>417</v>
      </c>
      <c r="F28">
        <v>4</v>
      </c>
    </row>
    <row r="29" spans="4:6">
      <c r="D29" t="s">
        <v>446</v>
      </c>
      <c r="E29" t="s">
        <v>393</v>
      </c>
      <c r="F29">
        <v>2</v>
      </c>
    </row>
    <row r="30" spans="4:6">
      <c r="D30" t="s">
        <v>447</v>
      </c>
      <c r="E30" t="s">
        <v>393</v>
      </c>
      <c r="F30">
        <v>2</v>
      </c>
    </row>
    <row r="31" spans="4:6">
      <c r="D31" t="s">
        <v>448</v>
      </c>
      <c r="E31" t="s">
        <v>393</v>
      </c>
      <c r="F31">
        <v>2</v>
      </c>
    </row>
    <row r="32" spans="4:6">
      <c r="D32" t="s">
        <v>449</v>
      </c>
      <c r="E32" t="s">
        <v>421</v>
      </c>
      <c r="F32">
        <v>3</v>
      </c>
    </row>
    <row r="33" spans="4:6">
      <c r="D33" t="s">
        <v>450</v>
      </c>
      <c r="E33" t="s">
        <v>417</v>
      </c>
      <c r="F33">
        <v>4</v>
      </c>
    </row>
    <row r="34" spans="4:6">
      <c r="D34" t="s">
        <v>451</v>
      </c>
      <c r="E34" t="s">
        <v>393</v>
      </c>
      <c r="F34">
        <v>2</v>
      </c>
    </row>
    <row r="35" spans="4:6">
      <c r="D35" t="s">
        <v>452</v>
      </c>
      <c r="E35" t="s">
        <v>393</v>
      </c>
      <c r="F35">
        <v>2</v>
      </c>
    </row>
    <row r="36" spans="4:6">
      <c r="D36" t="s">
        <v>453</v>
      </c>
      <c r="E36" t="s">
        <v>421</v>
      </c>
      <c r="F36">
        <v>3</v>
      </c>
    </row>
    <row r="37" spans="4:6">
      <c r="D37" t="s">
        <v>454</v>
      </c>
      <c r="E37" t="s">
        <v>421</v>
      </c>
      <c r="F37">
        <v>3</v>
      </c>
    </row>
    <row r="38" spans="4:6">
      <c r="D38" t="s">
        <v>455</v>
      </c>
      <c r="E38" t="s">
        <v>417</v>
      </c>
      <c r="F38">
        <v>4</v>
      </c>
    </row>
    <row r="39" spans="4:6">
      <c r="D39" t="s">
        <v>456</v>
      </c>
      <c r="E39" t="s">
        <v>421</v>
      </c>
      <c r="F39">
        <v>3</v>
      </c>
    </row>
    <row r="40" spans="4:6">
      <c r="D40" t="s">
        <v>457</v>
      </c>
      <c r="E40" t="s">
        <v>421</v>
      </c>
      <c r="F40">
        <v>3</v>
      </c>
    </row>
    <row r="41" spans="4:6">
      <c r="D41" t="s">
        <v>458</v>
      </c>
      <c r="E41" t="s">
        <v>421</v>
      </c>
      <c r="F41">
        <v>3</v>
      </c>
    </row>
    <row r="42" spans="4:6">
      <c r="D42" t="s">
        <v>459</v>
      </c>
      <c r="E42" t="s">
        <v>421</v>
      </c>
      <c r="F42">
        <v>3</v>
      </c>
    </row>
    <row r="43" spans="4:6">
      <c r="D43" t="s">
        <v>460</v>
      </c>
      <c r="E43" t="s">
        <v>417</v>
      </c>
      <c r="F43">
        <v>4</v>
      </c>
    </row>
  </sheetData>
  <mergeCells count="13">
    <mergeCell ref="Q4:R6"/>
    <mergeCell ref="K10:P10"/>
    <mergeCell ref="B4:D6"/>
    <mergeCell ref="E4:I6"/>
    <mergeCell ref="B8:C12"/>
    <mergeCell ref="K11:P11"/>
    <mergeCell ref="Q11:R11"/>
    <mergeCell ref="C13:D13"/>
    <mergeCell ref="Q10:R10"/>
    <mergeCell ref="K8:P8"/>
    <mergeCell ref="Q8:R8"/>
    <mergeCell ref="K9:P9"/>
    <mergeCell ref="Q9:R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89"/>
  <sheetViews>
    <sheetView showGridLines="0" zoomScale="80" zoomScaleNormal="80" workbookViewId="0">
      <selection activeCell="G10" sqref="G10:G39"/>
    </sheetView>
  </sheetViews>
  <sheetFormatPr baseColWidth="10" defaultColWidth="11.42578125" defaultRowHeight="15"/>
  <cols>
    <col min="1" max="1" width="6.140625" style="212" customWidth="1"/>
    <col min="2" max="2" width="22.42578125" style="212" customWidth="1"/>
    <col min="3" max="3" width="37.5703125" customWidth="1"/>
    <col min="4" max="4" width="15.42578125" style="213" customWidth="1"/>
    <col min="5" max="5" width="10.85546875" style="214" customWidth="1"/>
    <col min="6" max="6" width="13.7109375" style="214" customWidth="1"/>
    <col min="7" max="7" width="14.140625" customWidth="1"/>
    <col min="8" max="8" width="51.5703125" customWidth="1"/>
    <col min="9" max="9" width="10.5703125" customWidth="1"/>
    <col min="10" max="10" width="11" customWidth="1"/>
    <col min="11" max="11" width="15" customWidth="1"/>
    <col min="12" max="12" width="14.42578125" customWidth="1"/>
    <col min="13" max="13" width="48.28515625" customWidth="1"/>
  </cols>
  <sheetData>
    <row r="1" spans="1:13" s="11" customFormat="1" ht="16.5" customHeight="1">
      <c r="A1" s="492"/>
      <c r="B1" s="492"/>
      <c r="C1" s="492"/>
      <c r="D1" s="539" t="s">
        <v>537</v>
      </c>
      <c r="E1" s="540"/>
      <c r="F1" s="540"/>
      <c r="G1" s="540"/>
      <c r="H1" s="540"/>
      <c r="I1" s="540"/>
      <c r="J1" s="540"/>
      <c r="K1" s="540"/>
      <c r="L1" s="543"/>
      <c r="M1" s="544"/>
    </row>
    <row r="2" spans="1:13" s="11" customFormat="1" ht="39.75" customHeight="1">
      <c r="A2" s="492"/>
      <c r="B2" s="492"/>
      <c r="C2" s="492"/>
      <c r="D2" s="541"/>
      <c r="E2" s="542"/>
      <c r="F2" s="542"/>
      <c r="G2" s="542"/>
      <c r="H2" s="542"/>
      <c r="I2" s="542"/>
      <c r="J2" s="542"/>
      <c r="K2" s="542"/>
      <c r="L2" s="545"/>
      <c r="M2" s="546"/>
    </row>
    <row r="3" spans="1:13" s="11" customFormat="1" ht="3" customHeight="1">
      <c r="A3" s="492"/>
      <c r="B3" s="492"/>
      <c r="C3" s="492"/>
      <c r="D3" s="204"/>
      <c r="E3" s="204"/>
      <c r="F3" s="204"/>
      <c r="G3" s="204"/>
      <c r="H3" s="204"/>
      <c r="I3" s="204"/>
      <c r="J3" s="204"/>
      <c r="K3" s="290"/>
      <c r="L3" s="290"/>
      <c r="M3" s="290"/>
    </row>
    <row r="4" spans="1:13" s="11" customFormat="1" ht="21.75" customHeight="1">
      <c r="A4" s="526" t="s">
        <v>324</v>
      </c>
      <c r="B4" s="526"/>
      <c r="C4" s="528" t="str">
        <f>'6. Valoración Controles'!C4:K4</f>
        <v>MEJORAMIENTO INFRAESTRUCTURA FÍSICA</v>
      </c>
      <c r="D4" s="528"/>
      <c r="E4" s="528"/>
      <c r="F4" s="528"/>
      <c r="G4" s="528"/>
      <c r="H4" s="528"/>
      <c r="I4" s="528"/>
      <c r="J4" s="528"/>
      <c r="K4" s="528"/>
      <c r="L4" s="528"/>
      <c r="M4" s="528"/>
    </row>
    <row r="5" spans="1:13" s="11" customFormat="1" ht="40.9" customHeight="1">
      <c r="A5" s="526" t="s">
        <v>325</v>
      </c>
      <c r="B5" s="526"/>
      <c r="C5" s="527"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527"/>
      <c r="E5" s="527"/>
      <c r="F5" s="527"/>
      <c r="G5" s="527"/>
      <c r="H5" s="527"/>
      <c r="I5" s="527"/>
      <c r="J5" s="527"/>
      <c r="K5" s="527"/>
      <c r="L5" s="527"/>
      <c r="M5" s="527"/>
    </row>
    <row r="6" spans="1:13" s="11" customFormat="1" ht="24.75" customHeight="1" thickBot="1">
      <c r="A6" s="526" t="s">
        <v>326</v>
      </c>
      <c r="B6" s="526"/>
      <c r="C6" s="527" t="s">
        <v>526</v>
      </c>
      <c r="D6" s="527"/>
      <c r="E6" s="527"/>
      <c r="F6" s="527"/>
      <c r="G6" s="527"/>
      <c r="H6" s="527"/>
      <c r="I6" s="527"/>
      <c r="J6" s="527"/>
      <c r="K6" s="527"/>
      <c r="L6" s="527"/>
      <c r="M6" s="527"/>
    </row>
    <row r="7" spans="1:13" s="209" customFormat="1" ht="24.75" customHeight="1" thickTop="1" thickBot="1">
      <c r="A7" s="534" t="s">
        <v>461</v>
      </c>
      <c r="B7" s="535"/>
      <c r="C7" s="536"/>
      <c r="D7" s="537" t="s">
        <v>462</v>
      </c>
      <c r="E7" s="537"/>
      <c r="F7" s="537"/>
      <c r="G7" s="538" t="s">
        <v>463</v>
      </c>
      <c r="H7" s="529" t="s">
        <v>464</v>
      </c>
      <c r="I7" s="531" t="s">
        <v>465</v>
      </c>
      <c r="J7" s="532"/>
      <c r="K7" s="531" t="s">
        <v>466</v>
      </c>
      <c r="L7" s="532"/>
      <c r="M7" s="533" t="s">
        <v>467</v>
      </c>
    </row>
    <row r="8" spans="1:13" s="210" customFormat="1" ht="57" customHeight="1" thickTop="1" thickBot="1">
      <c r="A8" s="215" t="s">
        <v>35</v>
      </c>
      <c r="B8" s="215" t="s">
        <v>185</v>
      </c>
      <c r="C8" s="215" t="s">
        <v>187</v>
      </c>
      <c r="D8" s="216" t="s">
        <v>197</v>
      </c>
      <c r="E8" s="216" t="s">
        <v>468</v>
      </c>
      <c r="F8" s="216" t="s">
        <v>469</v>
      </c>
      <c r="G8" s="538"/>
      <c r="H8" s="530"/>
      <c r="I8" s="217" t="s">
        <v>470</v>
      </c>
      <c r="J8" s="217" t="s">
        <v>471</v>
      </c>
      <c r="K8" s="217" t="s">
        <v>472</v>
      </c>
      <c r="L8" s="217" t="s">
        <v>473</v>
      </c>
      <c r="M8" s="533"/>
    </row>
    <row r="9" spans="1:13" s="211" customFormat="1" ht="3.75" customHeight="1" thickTop="1" thickBot="1">
      <c r="A9" s="568"/>
      <c r="B9" s="568"/>
      <c r="C9" s="568"/>
      <c r="D9" s="568"/>
      <c r="E9" s="568"/>
      <c r="F9" s="568"/>
      <c r="G9" s="568"/>
      <c r="H9" s="218"/>
      <c r="I9" s="218"/>
      <c r="J9" s="218"/>
      <c r="K9" s="218"/>
      <c r="L9" s="218"/>
      <c r="M9" s="218"/>
    </row>
    <row r="10" spans="1:13" s="211" customFormat="1" ht="13.5" customHeight="1">
      <c r="A10" s="552">
        <f>'7. Mapa Final'!A10</f>
        <v>1</v>
      </c>
      <c r="B10" s="550" t="str">
        <f>'7. Mapa Final'!B10</f>
        <v xml:space="preserve">Daño, pérdida o uso indebido de bienes muebles o  inmuebles </v>
      </c>
      <c r="C10" s="569" t="str">
        <f>'7. Mapa Final'!C10</f>
        <v>Los bienes inmuebles sean sustraidos, sufran daños superiores a los generados por su uso</v>
      </c>
      <c r="D10" s="570" t="str">
        <f>'7. Mapa Final'!J10</f>
        <v>Baja - 2</v>
      </c>
      <c r="E10" s="571" t="str">
        <f>'7. Mapa Final'!K10</f>
        <v>Menor - 2</v>
      </c>
      <c r="F10" s="565" t="str">
        <f>'7. Mapa Final'!M10</f>
        <v>Moderado - 4</v>
      </c>
      <c r="G10" s="456" t="s">
        <v>365</v>
      </c>
      <c r="H10" s="566" t="s">
        <v>528</v>
      </c>
      <c r="I10" s="567"/>
      <c r="J10" s="567" t="s">
        <v>492</v>
      </c>
      <c r="K10" s="558">
        <v>45292</v>
      </c>
      <c r="L10" s="558">
        <v>45382</v>
      </c>
      <c r="M10" s="559" t="s">
        <v>491</v>
      </c>
    </row>
    <row r="11" spans="1:13" s="211" customFormat="1" ht="13.5" customHeight="1">
      <c r="A11" s="553"/>
      <c r="B11" s="551"/>
      <c r="C11" s="561"/>
      <c r="D11" s="557"/>
      <c r="E11" s="555"/>
      <c r="F11" s="563"/>
      <c r="G11" s="457"/>
      <c r="H11" s="561"/>
      <c r="I11" s="547"/>
      <c r="J11" s="547"/>
      <c r="K11" s="549"/>
      <c r="L11" s="549"/>
      <c r="M11" s="560"/>
    </row>
    <row r="12" spans="1:13" s="211" customFormat="1" ht="13.5" customHeight="1">
      <c r="A12" s="553"/>
      <c r="B12" s="551"/>
      <c r="C12" s="561"/>
      <c r="D12" s="557"/>
      <c r="E12" s="555"/>
      <c r="F12" s="563"/>
      <c r="G12" s="457"/>
      <c r="H12" s="561"/>
      <c r="I12" s="547"/>
      <c r="J12" s="547"/>
      <c r="K12" s="549"/>
      <c r="L12" s="549"/>
      <c r="M12" s="560"/>
    </row>
    <row r="13" spans="1:13" s="211" customFormat="1" ht="13.5" customHeight="1">
      <c r="A13" s="553"/>
      <c r="B13" s="551"/>
      <c r="C13" s="561"/>
      <c r="D13" s="557"/>
      <c r="E13" s="555"/>
      <c r="F13" s="563"/>
      <c r="G13" s="457"/>
      <c r="H13" s="561"/>
      <c r="I13" s="547"/>
      <c r="J13" s="547"/>
      <c r="K13" s="549"/>
      <c r="L13" s="549"/>
      <c r="M13" s="560"/>
    </row>
    <row r="14" spans="1:13" s="211" customFormat="1" ht="13.5" customHeight="1">
      <c r="A14" s="553"/>
      <c r="B14" s="551"/>
      <c r="C14" s="561"/>
      <c r="D14" s="557"/>
      <c r="E14" s="555"/>
      <c r="F14" s="563"/>
      <c r="G14" s="457"/>
      <c r="H14" s="561"/>
      <c r="I14" s="547"/>
      <c r="J14" s="547"/>
      <c r="K14" s="549"/>
      <c r="L14" s="549"/>
      <c r="M14" s="560"/>
    </row>
    <row r="15" spans="1:13" s="211" customFormat="1" ht="13.5" customHeight="1">
      <c r="A15" s="553"/>
      <c r="B15" s="551"/>
      <c r="C15" s="561"/>
      <c r="D15" s="557"/>
      <c r="E15" s="555"/>
      <c r="F15" s="563"/>
      <c r="G15" s="457"/>
      <c r="H15" s="561"/>
      <c r="I15" s="547"/>
      <c r="J15" s="547"/>
      <c r="K15" s="549"/>
      <c r="L15" s="549"/>
      <c r="M15" s="560"/>
    </row>
    <row r="16" spans="1:13" s="211" customFormat="1" ht="13.5" customHeight="1">
      <c r="A16" s="553"/>
      <c r="B16" s="551"/>
      <c r="C16" s="561"/>
      <c r="D16" s="557"/>
      <c r="E16" s="555"/>
      <c r="F16" s="563"/>
      <c r="G16" s="457"/>
      <c r="H16" s="561"/>
      <c r="I16" s="547"/>
      <c r="J16" s="547"/>
      <c r="K16" s="549"/>
      <c r="L16" s="549"/>
      <c r="M16" s="560"/>
    </row>
    <row r="17" spans="1:13" s="211" customFormat="1" ht="13.5" customHeight="1">
      <c r="A17" s="553"/>
      <c r="B17" s="551"/>
      <c r="C17" s="561"/>
      <c r="D17" s="557"/>
      <c r="E17" s="555"/>
      <c r="F17" s="563"/>
      <c r="G17" s="457"/>
      <c r="H17" s="561"/>
      <c r="I17" s="547"/>
      <c r="J17" s="547"/>
      <c r="K17" s="549"/>
      <c r="L17" s="549"/>
      <c r="M17" s="560"/>
    </row>
    <row r="18" spans="1:13" s="211" customFormat="1" ht="21.75" customHeight="1">
      <c r="A18" s="553"/>
      <c r="B18" s="551"/>
      <c r="C18" s="561"/>
      <c r="D18" s="557"/>
      <c r="E18" s="555"/>
      <c r="F18" s="563"/>
      <c r="G18" s="457"/>
      <c r="H18" s="561"/>
      <c r="I18" s="547"/>
      <c r="J18" s="547"/>
      <c r="K18" s="549"/>
      <c r="L18" s="549"/>
      <c r="M18" s="560"/>
    </row>
    <row r="19" spans="1:13" s="211" customFormat="1" ht="138" customHeight="1">
      <c r="A19" s="553"/>
      <c r="B19" s="551"/>
      <c r="C19" s="561"/>
      <c r="D19" s="557"/>
      <c r="E19" s="555"/>
      <c r="F19" s="563"/>
      <c r="G19" s="457"/>
      <c r="H19" s="561"/>
      <c r="I19" s="547"/>
      <c r="J19" s="547"/>
      <c r="K19" s="549"/>
      <c r="L19" s="549"/>
      <c r="M19" s="560"/>
    </row>
    <row r="20" spans="1:13" s="211" customFormat="1" ht="13.5" customHeight="1">
      <c r="A20" s="553">
        <f>'7. Mapa Final'!A20</f>
        <v>2</v>
      </c>
      <c r="B20" s="551" t="str">
        <f>'7. Mapa Final'!B20</f>
        <v xml:space="preserve">Titulación de bienes inmuebles sin legalizar </v>
      </c>
      <c r="C20" s="561" t="str">
        <f>'7. Mapa Final'!C20</f>
        <v>No tener  definido y con documentacion el estado legal de los bienes  inmuebles de la Rama</v>
      </c>
      <c r="D20" s="556" t="str">
        <f>'7. Mapa Final'!J20</f>
        <v>Media - 3</v>
      </c>
      <c r="E20" s="554" t="str">
        <f>'7. Mapa Final'!K20</f>
        <v>Menor - 2</v>
      </c>
      <c r="F20" s="563" t="str">
        <f>'7. Mapa Final'!M20</f>
        <v>Moderado - 6</v>
      </c>
      <c r="G20" s="457" t="s">
        <v>365</v>
      </c>
      <c r="H20" s="561"/>
      <c r="I20" s="547"/>
      <c r="J20" s="547" t="s">
        <v>492</v>
      </c>
      <c r="K20" s="548">
        <v>45292</v>
      </c>
      <c r="L20" s="548">
        <v>45382</v>
      </c>
      <c r="M20" s="564" t="s">
        <v>530</v>
      </c>
    </row>
    <row r="21" spans="1:13" s="211" customFormat="1" ht="13.5" customHeight="1">
      <c r="A21" s="553"/>
      <c r="B21" s="551"/>
      <c r="C21" s="561"/>
      <c r="D21" s="557"/>
      <c r="E21" s="555"/>
      <c r="F21" s="563"/>
      <c r="G21" s="457"/>
      <c r="H21" s="561"/>
      <c r="I21" s="547"/>
      <c r="J21" s="547"/>
      <c r="K21" s="549"/>
      <c r="L21" s="549"/>
      <c r="M21" s="560"/>
    </row>
    <row r="22" spans="1:13" s="211" customFormat="1" ht="13.5" customHeight="1">
      <c r="A22" s="553"/>
      <c r="B22" s="551"/>
      <c r="C22" s="561"/>
      <c r="D22" s="557"/>
      <c r="E22" s="555"/>
      <c r="F22" s="563"/>
      <c r="G22" s="457"/>
      <c r="H22" s="561"/>
      <c r="I22" s="547"/>
      <c r="J22" s="547"/>
      <c r="K22" s="549"/>
      <c r="L22" s="549"/>
      <c r="M22" s="560"/>
    </row>
    <row r="23" spans="1:13" s="211" customFormat="1" ht="13.5" customHeight="1">
      <c r="A23" s="553"/>
      <c r="B23" s="551"/>
      <c r="C23" s="561"/>
      <c r="D23" s="557"/>
      <c r="E23" s="555"/>
      <c r="F23" s="563"/>
      <c r="G23" s="457"/>
      <c r="H23" s="561"/>
      <c r="I23" s="547"/>
      <c r="J23" s="547"/>
      <c r="K23" s="549"/>
      <c r="L23" s="549"/>
      <c r="M23" s="560"/>
    </row>
    <row r="24" spans="1:13" s="211" customFormat="1" ht="13.5" customHeight="1">
      <c r="A24" s="553"/>
      <c r="B24" s="551"/>
      <c r="C24" s="561"/>
      <c r="D24" s="557"/>
      <c r="E24" s="555"/>
      <c r="F24" s="563"/>
      <c r="G24" s="457"/>
      <c r="H24" s="561"/>
      <c r="I24" s="547"/>
      <c r="J24" s="547"/>
      <c r="K24" s="549"/>
      <c r="L24" s="549"/>
      <c r="M24" s="560"/>
    </row>
    <row r="25" spans="1:13" s="211" customFormat="1" ht="13.5" customHeight="1">
      <c r="A25" s="553"/>
      <c r="B25" s="551"/>
      <c r="C25" s="561"/>
      <c r="D25" s="557"/>
      <c r="E25" s="555"/>
      <c r="F25" s="563"/>
      <c r="G25" s="457"/>
      <c r="H25" s="561"/>
      <c r="I25" s="547"/>
      <c r="J25" s="547"/>
      <c r="K25" s="549"/>
      <c r="L25" s="549"/>
      <c r="M25" s="560"/>
    </row>
    <row r="26" spans="1:13" s="211" customFormat="1" ht="13.5" customHeight="1">
      <c r="A26" s="553"/>
      <c r="B26" s="551"/>
      <c r="C26" s="561"/>
      <c r="D26" s="557"/>
      <c r="E26" s="555"/>
      <c r="F26" s="563"/>
      <c r="G26" s="457"/>
      <c r="H26" s="561"/>
      <c r="I26" s="547"/>
      <c r="J26" s="547"/>
      <c r="K26" s="549"/>
      <c r="L26" s="549"/>
      <c r="M26" s="560"/>
    </row>
    <row r="27" spans="1:13" s="211" customFormat="1" ht="13.5" customHeight="1">
      <c r="A27" s="553"/>
      <c r="B27" s="551"/>
      <c r="C27" s="561"/>
      <c r="D27" s="557"/>
      <c r="E27" s="555"/>
      <c r="F27" s="563"/>
      <c r="G27" s="457"/>
      <c r="H27" s="561"/>
      <c r="I27" s="547"/>
      <c r="J27" s="547"/>
      <c r="K27" s="549"/>
      <c r="L27" s="549"/>
      <c r="M27" s="560"/>
    </row>
    <row r="28" spans="1:13" s="211" customFormat="1" ht="21.75" customHeight="1">
      <c r="A28" s="553"/>
      <c r="B28" s="551"/>
      <c r="C28" s="561"/>
      <c r="D28" s="557"/>
      <c r="E28" s="555"/>
      <c r="F28" s="563"/>
      <c r="G28" s="457"/>
      <c r="H28" s="561"/>
      <c r="I28" s="547"/>
      <c r="J28" s="547"/>
      <c r="K28" s="549"/>
      <c r="L28" s="549"/>
      <c r="M28" s="560"/>
    </row>
    <row r="29" spans="1:13" s="211" customFormat="1" ht="21.75" customHeight="1">
      <c r="A29" s="553"/>
      <c r="B29" s="551"/>
      <c r="C29" s="561"/>
      <c r="D29" s="557"/>
      <c r="E29" s="555"/>
      <c r="F29" s="563"/>
      <c r="G29" s="457"/>
      <c r="H29" s="561"/>
      <c r="I29" s="547"/>
      <c r="J29" s="547"/>
      <c r="K29" s="549"/>
      <c r="L29" s="549"/>
      <c r="M29" s="560"/>
    </row>
    <row r="30" spans="1:13" s="211" customFormat="1" ht="13.5" customHeight="1">
      <c r="A30" s="553">
        <f>'7. Mapa Final'!A30</f>
        <v>3</v>
      </c>
      <c r="B30" s="551" t="str">
        <f>'7. Mapa Final'!B30</f>
        <v xml:space="preserve">Incumplimiento de los matenimientos preventivos, correctivos </v>
      </c>
      <c r="C30" s="561" t="str">
        <f>'7. Mapa Final'!C30</f>
        <v>No ejecutar en forma oportuna y acorde con estipulaciones técnicas los mantenimientos de bienes muebles, inmuebles y equipos</v>
      </c>
      <c r="D30" s="556" t="str">
        <f>'7. Mapa Final'!J30</f>
        <v>Baja - 2</v>
      </c>
      <c r="E30" s="554" t="str">
        <f>'7. Mapa Final'!K30</f>
        <v>Leve - 1</v>
      </c>
      <c r="F30" s="563" t="str">
        <f>'7. Mapa Final'!M30</f>
        <v>Bajo - 2</v>
      </c>
      <c r="G30" s="457" t="s">
        <v>365</v>
      </c>
      <c r="H30" s="572" t="s">
        <v>529</v>
      </c>
      <c r="I30" s="547"/>
      <c r="J30" s="547" t="s">
        <v>492</v>
      </c>
      <c r="K30" s="548">
        <v>45292</v>
      </c>
      <c r="L30" s="548">
        <v>45382</v>
      </c>
      <c r="M30" s="564" t="s">
        <v>493</v>
      </c>
    </row>
    <row r="31" spans="1:13" s="211" customFormat="1" ht="13.5" customHeight="1">
      <c r="A31" s="553"/>
      <c r="B31" s="551"/>
      <c r="C31" s="561"/>
      <c r="D31" s="557"/>
      <c r="E31" s="555"/>
      <c r="F31" s="563"/>
      <c r="G31" s="457"/>
      <c r="H31" s="561"/>
      <c r="I31" s="547"/>
      <c r="J31" s="547"/>
      <c r="K31" s="549"/>
      <c r="L31" s="549"/>
      <c r="M31" s="560"/>
    </row>
    <row r="32" spans="1:13" s="211" customFormat="1" ht="13.5" customHeight="1">
      <c r="A32" s="553"/>
      <c r="B32" s="551"/>
      <c r="C32" s="561"/>
      <c r="D32" s="557"/>
      <c r="E32" s="555"/>
      <c r="F32" s="563"/>
      <c r="G32" s="457"/>
      <c r="H32" s="561"/>
      <c r="I32" s="547"/>
      <c r="J32" s="547"/>
      <c r="K32" s="549"/>
      <c r="L32" s="549"/>
      <c r="M32" s="560"/>
    </row>
    <row r="33" spans="1:13" s="211" customFormat="1" ht="13.5" customHeight="1">
      <c r="A33" s="553"/>
      <c r="B33" s="551"/>
      <c r="C33" s="561"/>
      <c r="D33" s="557"/>
      <c r="E33" s="555"/>
      <c r="F33" s="563"/>
      <c r="G33" s="457"/>
      <c r="H33" s="561"/>
      <c r="I33" s="547"/>
      <c r="J33" s="547"/>
      <c r="K33" s="549"/>
      <c r="L33" s="549"/>
      <c r="M33" s="560"/>
    </row>
    <row r="34" spans="1:13" s="211" customFormat="1" ht="13.5" customHeight="1">
      <c r="A34" s="553"/>
      <c r="B34" s="551"/>
      <c r="C34" s="561"/>
      <c r="D34" s="557"/>
      <c r="E34" s="555"/>
      <c r="F34" s="563"/>
      <c r="G34" s="457"/>
      <c r="H34" s="561"/>
      <c r="I34" s="547"/>
      <c r="J34" s="547"/>
      <c r="K34" s="549"/>
      <c r="L34" s="549"/>
      <c r="M34" s="560"/>
    </row>
    <row r="35" spans="1:13" s="211" customFormat="1" ht="13.5" customHeight="1">
      <c r="A35" s="553"/>
      <c r="B35" s="551"/>
      <c r="C35" s="561"/>
      <c r="D35" s="557"/>
      <c r="E35" s="555"/>
      <c r="F35" s="563"/>
      <c r="G35" s="457"/>
      <c r="H35" s="561"/>
      <c r="I35" s="547"/>
      <c r="J35" s="547"/>
      <c r="K35" s="549"/>
      <c r="L35" s="549"/>
      <c r="M35" s="560"/>
    </row>
    <row r="36" spans="1:13" s="211" customFormat="1" ht="13.5" customHeight="1">
      <c r="A36" s="553"/>
      <c r="B36" s="551"/>
      <c r="C36" s="561"/>
      <c r="D36" s="557"/>
      <c r="E36" s="555"/>
      <c r="F36" s="563"/>
      <c r="G36" s="457"/>
      <c r="H36" s="561"/>
      <c r="I36" s="547"/>
      <c r="J36" s="547"/>
      <c r="K36" s="549"/>
      <c r="L36" s="549"/>
      <c r="M36" s="560"/>
    </row>
    <row r="37" spans="1:13" s="211" customFormat="1" ht="13.5" customHeight="1">
      <c r="A37" s="553"/>
      <c r="B37" s="551"/>
      <c r="C37" s="561"/>
      <c r="D37" s="557"/>
      <c r="E37" s="555"/>
      <c r="F37" s="563"/>
      <c r="G37" s="457"/>
      <c r="H37" s="561"/>
      <c r="I37" s="547"/>
      <c r="J37" s="547"/>
      <c r="K37" s="549"/>
      <c r="L37" s="549"/>
      <c r="M37" s="560"/>
    </row>
    <row r="38" spans="1:13" s="211" customFormat="1" ht="21.75" customHeight="1">
      <c r="A38" s="553"/>
      <c r="B38" s="551"/>
      <c r="C38" s="561"/>
      <c r="D38" s="557"/>
      <c r="E38" s="555"/>
      <c r="F38" s="563"/>
      <c r="G38" s="457"/>
      <c r="H38" s="561"/>
      <c r="I38" s="547"/>
      <c r="J38" s="547"/>
      <c r="K38" s="549"/>
      <c r="L38" s="549"/>
      <c r="M38" s="560"/>
    </row>
    <row r="39" spans="1:13" s="211" customFormat="1" ht="48.75" customHeight="1">
      <c r="A39" s="553"/>
      <c r="B39" s="551"/>
      <c r="C39" s="561"/>
      <c r="D39" s="557"/>
      <c r="E39" s="555"/>
      <c r="F39" s="563"/>
      <c r="G39" s="457"/>
      <c r="H39" s="561"/>
      <c r="I39" s="547"/>
      <c r="J39" s="547"/>
      <c r="K39" s="549"/>
      <c r="L39" s="549"/>
      <c r="M39" s="560"/>
    </row>
    <row r="40" spans="1:13" s="211" customFormat="1" ht="13.5" customHeight="1">
      <c r="A40" s="562">
        <f>'7. Mapa Final'!A40</f>
        <v>4</v>
      </c>
      <c r="B40" s="551" t="str">
        <f>'7. Mapa Final'!B40</f>
        <v xml:space="preserve">Recibir dádivas o beneficios a nombre propio o de terceros para  afectar la seguridad o confidencialidad de la información   </v>
      </c>
      <c r="C40" s="561" t="str">
        <f>'7. Mapa Final'!C40</f>
        <v>Recibir dádivas o beneficios a nombre propio o de terceros por   revelar información confidencial,  alterar, retener o no publicar información.</v>
      </c>
      <c r="D40" s="556" t="e">
        <f>'7. Mapa Final'!J40</f>
        <v>#DIV/0!</v>
      </c>
      <c r="E40" s="554" t="e">
        <f>'7. Mapa Final'!K40</f>
        <v>#VALUE!</v>
      </c>
      <c r="F40" s="563" t="e">
        <f>'7. Mapa Final'!M40</f>
        <v>#DIV/0!</v>
      </c>
      <c r="G40" s="457"/>
      <c r="H40" s="561"/>
      <c r="I40" s="549"/>
      <c r="J40" s="549"/>
      <c r="K40" s="548"/>
      <c r="L40" s="548"/>
      <c r="M40" s="560"/>
    </row>
    <row r="41" spans="1:13" s="211" customFormat="1" ht="13.5" customHeight="1">
      <c r="A41" s="562"/>
      <c r="B41" s="551"/>
      <c r="C41" s="561"/>
      <c r="D41" s="557"/>
      <c r="E41" s="555"/>
      <c r="F41" s="563"/>
      <c r="G41" s="457"/>
      <c r="H41" s="561"/>
      <c r="I41" s="549"/>
      <c r="J41" s="549"/>
      <c r="K41" s="549"/>
      <c r="L41" s="549"/>
      <c r="M41" s="560"/>
    </row>
    <row r="42" spans="1:13" s="211" customFormat="1" ht="13.5" customHeight="1">
      <c r="A42" s="562"/>
      <c r="B42" s="551"/>
      <c r="C42" s="561"/>
      <c r="D42" s="557"/>
      <c r="E42" s="555"/>
      <c r="F42" s="563"/>
      <c r="G42" s="457"/>
      <c r="H42" s="561"/>
      <c r="I42" s="549"/>
      <c r="J42" s="549"/>
      <c r="K42" s="549"/>
      <c r="L42" s="549"/>
      <c r="M42" s="560"/>
    </row>
    <row r="43" spans="1:13" s="211" customFormat="1" ht="13.5" customHeight="1">
      <c r="A43" s="562"/>
      <c r="B43" s="551"/>
      <c r="C43" s="561"/>
      <c r="D43" s="557"/>
      <c r="E43" s="555"/>
      <c r="F43" s="563"/>
      <c r="G43" s="457"/>
      <c r="H43" s="561"/>
      <c r="I43" s="549"/>
      <c r="J43" s="549"/>
      <c r="K43" s="549"/>
      <c r="L43" s="549"/>
      <c r="M43" s="560"/>
    </row>
    <row r="44" spans="1:13" s="211" customFormat="1" ht="13.5" customHeight="1">
      <c r="A44" s="562"/>
      <c r="B44" s="551"/>
      <c r="C44" s="561"/>
      <c r="D44" s="557"/>
      <c r="E44" s="555"/>
      <c r="F44" s="563"/>
      <c r="G44" s="457"/>
      <c r="H44" s="561"/>
      <c r="I44" s="549"/>
      <c r="J44" s="549"/>
      <c r="K44" s="549"/>
      <c r="L44" s="549"/>
      <c r="M44" s="560"/>
    </row>
    <row r="45" spans="1:13" s="211" customFormat="1" ht="13.5" customHeight="1">
      <c r="A45" s="562"/>
      <c r="B45" s="551"/>
      <c r="C45" s="561"/>
      <c r="D45" s="557"/>
      <c r="E45" s="555"/>
      <c r="F45" s="563"/>
      <c r="G45" s="457"/>
      <c r="H45" s="561"/>
      <c r="I45" s="549"/>
      <c r="J45" s="549"/>
      <c r="K45" s="549"/>
      <c r="L45" s="549"/>
      <c r="M45" s="560"/>
    </row>
    <row r="46" spans="1:13" s="211" customFormat="1" ht="13.5" customHeight="1">
      <c r="A46" s="562"/>
      <c r="B46" s="551"/>
      <c r="C46" s="561"/>
      <c r="D46" s="557"/>
      <c r="E46" s="555"/>
      <c r="F46" s="563"/>
      <c r="G46" s="457"/>
      <c r="H46" s="561"/>
      <c r="I46" s="549"/>
      <c r="J46" s="549"/>
      <c r="K46" s="549"/>
      <c r="L46" s="549"/>
      <c r="M46" s="560"/>
    </row>
    <row r="47" spans="1:13" s="211" customFormat="1" ht="13.5" customHeight="1">
      <c r="A47" s="562"/>
      <c r="B47" s="551"/>
      <c r="C47" s="561"/>
      <c r="D47" s="557"/>
      <c r="E47" s="555"/>
      <c r="F47" s="563"/>
      <c r="G47" s="457"/>
      <c r="H47" s="561"/>
      <c r="I47" s="549"/>
      <c r="J47" s="549"/>
      <c r="K47" s="549"/>
      <c r="L47" s="549"/>
      <c r="M47" s="560"/>
    </row>
    <row r="48" spans="1:13" s="211" customFormat="1" ht="21.75" customHeight="1">
      <c r="A48" s="562"/>
      <c r="B48" s="551"/>
      <c r="C48" s="561"/>
      <c r="D48" s="557"/>
      <c r="E48" s="555"/>
      <c r="F48" s="563"/>
      <c r="G48" s="457"/>
      <c r="H48" s="561"/>
      <c r="I48" s="549"/>
      <c r="J48" s="549"/>
      <c r="K48" s="549"/>
      <c r="L48" s="549"/>
      <c r="M48" s="560"/>
    </row>
    <row r="49" spans="1:13" s="211" customFormat="1" ht="21.75" customHeight="1">
      <c r="A49" s="562"/>
      <c r="B49" s="551"/>
      <c r="C49" s="561"/>
      <c r="D49" s="557"/>
      <c r="E49" s="555"/>
      <c r="F49" s="563"/>
      <c r="G49" s="457"/>
      <c r="H49" s="561"/>
      <c r="I49" s="549"/>
      <c r="J49" s="549"/>
      <c r="K49" s="549"/>
      <c r="L49" s="549"/>
      <c r="M49" s="560"/>
    </row>
    <row r="50" spans="1:13" s="211" customFormat="1" ht="13.5" customHeight="1">
      <c r="A50" s="562">
        <f>'7. Mapa Final'!A50</f>
        <v>5</v>
      </c>
      <c r="B50" s="551" t="str">
        <f>'7. Mapa Final'!B50</f>
        <v>Ofrecer, prometer, entregar, aceptar o solicitar una ventaja indebida  para influir  en la toma de decisiones  para  la adquisición de predios en donación.</v>
      </c>
      <c r="C50" s="561" t="str">
        <f>'7. Mapa Final'!C50</f>
        <v>Cuando se emite un concepto favorable que conlleve a la adquisición de un predio por donación omitiendo el cumplimiento de los requisitos establecidos, con el fin de favorecer intereses particulares.</v>
      </c>
      <c r="D50" s="556" t="e">
        <f>'7. Mapa Final'!J50</f>
        <v>#DIV/0!</v>
      </c>
      <c r="E50" s="554" t="e">
        <f>'7. Mapa Final'!K50</f>
        <v>#VALUE!</v>
      </c>
      <c r="F50" s="563" t="e">
        <f>'7. Mapa Final'!M50</f>
        <v>#DIV/0!</v>
      </c>
      <c r="G50" s="457"/>
      <c r="H50" s="561"/>
      <c r="I50" s="549"/>
      <c r="J50" s="549"/>
      <c r="K50" s="548"/>
      <c r="L50" s="548"/>
      <c r="M50" s="560"/>
    </row>
    <row r="51" spans="1:13" s="211" customFormat="1" ht="13.5" customHeight="1">
      <c r="A51" s="562"/>
      <c r="B51" s="551"/>
      <c r="C51" s="561"/>
      <c r="D51" s="557"/>
      <c r="E51" s="555"/>
      <c r="F51" s="563"/>
      <c r="G51" s="457"/>
      <c r="H51" s="561"/>
      <c r="I51" s="549"/>
      <c r="J51" s="549"/>
      <c r="K51" s="549"/>
      <c r="L51" s="549"/>
      <c r="M51" s="560"/>
    </row>
    <row r="52" spans="1:13" s="211" customFormat="1" ht="13.5" customHeight="1">
      <c r="A52" s="562"/>
      <c r="B52" s="551"/>
      <c r="C52" s="561"/>
      <c r="D52" s="557"/>
      <c r="E52" s="555"/>
      <c r="F52" s="563"/>
      <c r="G52" s="457"/>
      <c r="H52" s="561"/>
      <c r="I52" s="549"/>
      <c r="J52" s="549"/>
      <c r="K52" s="549"/>
      <c r="L52" s="549"/>
      <c r="M52" s="560"/>
    </row>
    <row r="53" spans="1:13" s="211" customFormat="1" ht="13.5" customHeight="1">
      <c r="A53" s="562"/>
      <c r="B53" s="551"/>
      <c r="C53" s="561"/>
      <c r="D53" s="557"/>
      <c r="E53" s="555"/>
      <c r="F53" s="563"/>
      <c r="G53" s="457"/>
      <c r="H53" s="561"/>
      <c r="I53" s="549"/>
      <c r="J53" s="549"/>
      <c r="K53" s="549"/>
      <c r="L53" s="549"/>
      <c r="M53" s="560"/>
    </row>
    <row r="54" spans="1:13" s="211" customFormat="1" ht="13.5" customHeight="1">
      <c r="A54" s="562"/>
      <c r="B54" s="551"/>
      <c r="C54" s="561"/>
      <c r="D54" s="557"/>
      <c r="E54" s="555"/>
      <c r="F54" s="563"/>
      <c r="G54" s="457"/>
      <c r="H54" s="561"/>
      <c r="I54" s="549"/>
      <c r="J54" s="549"/>
      <c r="K54" s="549"/>
      <c r="L54" s="549"/>
      <c r="M54" s="560"/>
    </row>
    <row r="55" spans="1:13" s="211" customFormat="1" ht="13.5" customHeight="1">
      <c r="A55" s="562"/>
      <c r="B55" s="551"/>
      <c r="C55" s="561"/>
      <c r="D55" s="557"/>
      <c r="E55" s="555"/>
      <c r="F55" s="563"/>
      <c r="G55" s="457"/>
      <c r="H55" s="561"/>
      <c r="I55" s="549"/>
      <c r="J55" s="549"/>
      <c r="K55" s="549"/>
      <c r="L55" s="549"/>
      <c r="M55" s="560"/>
    </row>
    <row r="56" spans="1:13" s="211" customFormat="1" ht="13.5" customHeight="1">
      <c r="A56" s="562"/>
      <c r="B56" s="551"/>
      <c r="C56" s="561"/>
      <c r="D56" s="557"/>
      <c r="E56" s="555"/>
      <c r="F56" s="563"/>
      <c r="G56" s="457"/>
      <c r="H56" s="561"/>
      <c r="I56" s="549"/>
      <c r="J56" s="549"/>
      <c r="K56" s="549"/>
      <c r="L56" s="549"/>
      <c r="M56" s="560"/>
    </row>
    <row r="57" spans="1:13" s="211" customFormat="1" ht="13.5" customHeight="1">
      <c r="A57" s="562"/>
      <c r="B57" s="551"/>
      <c r="C57" s="561"/>
      <c r="D57" s="557"/>
      <c r="E57" s="555"/>
      <c r="F57" s="563"/>
      <c r="G57" s="457"/>
      <c r="H57" s="561"/>
      <c r="I57" s="549"/>
      <c r="J57" s="549"/>
      <c r="K57" s="549"/>
      <c r="L57" s="549"/>
      <c r="M57" s="560"/>
    </row>
    <row r="58" spans="1:13" s="211" customFormat="1" ht="21.75" customHeight="1">
      <c r="A58" s="562"/>
      <c r="B58" s="551"/>
      <c r="C58" s="561"/>
      <c r="D58" s="557"/>
      <c r="E58" s="555"/>
      <c r="F58" s="563"/>
      <c r="G58" s="457"/>
      <c r="H58" s="561"/>
      <c r="I58" s="549"/>
      <c r="J58" s="549"/>
      <c r="K58" s="549"/>
      <c r="L58" s="549"/>
      <c r="M58" s="560"/>
    </row>
    <row r="59" spans="1:13" s="211" customFormat="1" ht="21.75" customHeight="1">
      <c r="A59" s="562"/>
      <c r="B59" s="551"/>
      <c r="C59" s="561"/>
      <c r="D59" s="557"/>
      <c r="E59" s="555"/>
      <c r="F59" s="563"/>
      <c r="G59" s="457"/>
      <c r="H59" s="561"/>
      <c r="I59" s="549"/>
      <c r="J59" s="549"/>
      <c r="K59" s="549"/>
      <c r="L59" s="549"/>
      <c r="M59" s="560"/>
    </row>
    <row r="60" spans="1:13" s="211" customFormat="1" ht="13.5" customHeight="1">
      <c r="A60" s="562">
        <f>'7. Mapa Final'!A60</f>
        <v>6</v>
      </c>
      <c r="B60" s="551" t="str">
        <f>'7. Mapa Final'!B60</f>
        <v>Ofrecer, prometer, entregar, aceptar o solicitar una ventaja indebida para conseguir el favorecimiento competitivo  en  la evaluación técnica (proceso de selección) en  contratos de Estudios y Diseños o Construcción de sedes y despachos judiciales.</v>
      </c>
      <c r="C60" s="561" t="str">
        <f>'7. Mapa Final'!C60</f>
        <v>Cuando se emite un concepto técnico basado en una evaluación que redunde en ventajas para agentes internos y externos, sin la adecuada justificación técnica.</v>
      </c>
      <c r="D60" s="556" t="e">
        <f>'7. Mapa Final'!J60</f>
        <v>#DIV/0!</v>
      </c>
      <c r="E60" s="554" t="e">
        <f>'7. Mapa Final'!K60</f>
        <v>#VALUE!</v>
      </c>
      <c r="F60" s="563" t="e">
        <f>'7. Mapa Final'!M60</f>
        <v>#DIV/0!</v>
      </c>
      <c r="G60" s="457"/>
      <c r="H60" s="561"/>
      <c r="I60" s="549"/>
      <c r="J60" s="549"/>
      <c r="K60" s="548"/>
      <c r="L60" s="548"/>
      <c r="M60" s="560"/>
    </row>
    <row r="61" spans="1:13" s="211" customFormat="1" ht="13.5" customHeight="1">
      <c r="A61" s="562"/>
      <c r="B61" s="551"/>
      <c r="C61" s="561"/>
      <c r="D61" s="557"/>
      <c r="E61" s="555"/>
      <c r="F61" s="563"/>
      <c r="G61" s="457"/>
      <c r="H61" s="561"/>
      <c r="I61" s="549"/>
      <c r="J61" s="549"/>
      <c r="K61" s="549"/>
      <c r="L61" s="549"/>
      <c r="M61" s="560"/>
    </row>
    <row r="62" spans="1:13" s="211" customFormat="1" ht="13.5" customHeight="1">
      <c r="A62" s="562"/>
      <c r="B62" s="551"/>
      <c r="C62" s="561"/>
      <c r="D62" s="557"/>
      <c r="E62" s="555"/>
      <c r="F62" s="563"/>
      <c r="G62" s="457"/>
      <c r="H62" s="561"/>
      <c r="I62" s="549"/>
      <c r="J62" s="549"/>
      <c r="K62" s="549"/>
      <c r="L62" s="549"/>
      <c r="M62" s="560"/>
    </row>
    <row r="63" spans="1:13" s="211" customFormat="1" ht="13.5" customHeight="1">
      <c r="A63" s="562"/>
      <c r="B63" s="551"/>
      <c r="C63" s="561"/>
      <c r="D63" s="557"/>
      <c r="E63" s="555"/>
      <c r="F63" s="563"/>
      <c r="G63" s="457"/>
      <c r="H63" s="561"/>
      <c r="I63" s="549"/>
      <c r="J63" s="549"/>
      <c r="K63" s="549"/>
      <c r="L63" s="549"/>
      <c r="M63" s="560"/>
    </row>
    <row r="64" spans="1:13" s="211" customFormat="1" ht="13.5" customHeight="1">
      <c r="A64" s="562"/>
      <c r="B64" s="551"/>
      <c r="C64" s="561"/>
      <c r="D64" s="557"/>
      <c r="E64" s="555"/>
      <c r="F64" s="563"/>
      <c r="G64" s="457"/>
      <c r="H64" s="561"/>
      <c r="I64" s="549"/>
      <c r="J64" s="549"/>
      <c r="K64" s="549"/>
      <c r="L64" s="549"/>
      <c r="M64" s="560"/>
    </row>
    <row r="65" spans="1:13" s="211" customFormat="1" ht="13.5" customHeight="1">
      <c r="A65" s="562"/>
      <c r="B65" s="551"/>
      <c r="C65" s="561"/>
      <c r="D65" s="557"/>
      <c r="E65" s="555"/>
      <c r="F65" s="563"/>
      <c r="G65" s="457"/>
      <c r="H65" s="561"/>
      <c r="I65" s="549"/>
      <c r="J65" s="549"/>
      <c r="K65" s="549"/>
      <c r="L65" s="549"/>
      <c r="M65" s="560"/>
    </row>
    <row r="66" spans="1:13" s="211" customFormat="1" ht="13.5" customHeight="1">
      <c r="A66" s="562"/>
      <c r="B66" s="551"/>
      <c r="C66" s="561"/>
      <c r="D66" s="557"/>
      <c r="E66" s="555"/>
      <c r="F66" s="563"/>
      <c r="G66" s="457"/>
      <c r="H66" s="561"/>
      <c r="I66" s="549"/>
      <c r="J66" s="549"/>
      <c r="K66" s="549"/>
      <c r="L66" s="549"/>
      <c r="M66" s="560"/>
    </row>
    <row r="67" spans="1:13" s="211" customFormat="1" ht="13.5" customHeight="1">
      <c r="A67" s="562"/>
      <c r="B67" s="551"/>
      <c r="C67" s="561"/>
      <c r="D67" s="557"/>
      <c r="E67" s="555"/>
      <c r="F67" s="563"/>
      <c r="G67" s="457"/>
      <c r="H67" s="561"/>
      <c r="I67" s="549"/>
      <c r="J67" s="549"/>
      <c r="K67" s="549"/>
      <c r="L67" s="549"/>
      <c r="M67" s="560"/>
    </row>
    <row r="68" spans="1:13" s="211" customFormat="1" ht="21.75" customHeight="1">
      <c r="A68" s="562"/>
      <c r="B68" s="551"/>
      <c r="C68" s="561"/>
      <c r="D68" s="557"/>
      <c r="E68" s="555"/>
      <c r="F68" s="563"/>
      <c r="G68" s="457"/>
      <c r="H68" s="561"/>
      <c r="I68" s="549"/>
      <c r="J68" s="549"/>
      <c r="K68" s="549"/>
      <c r="L68" s="549"/>
      <c r="M68" s="560"/>
    </row>
    <row r="69" spans="1:13" s="211" customFormat="1" ht="21.75" customHeight="1">
      <c r="A69" s="562"/>
      <c r="B69" s="551"/>
      <c r="C69" s="561"/>
      <c r="D69" s="557"/>
      <c r="E69" s="555"/>
      <c r="F69" s="563"/>
      <c r="G69" s="457"/>
      <c r="H69" s="561"/>
      <c r="I69" s="549"/>
      <c r="J69" s="549"/>
      <c r="K69" s="549"/>
      <c r="L69" s="549"/>
      <c r="M69" s="560"/>
    </row>
    <row r="70" spans="1:13" s="211" customFormat="1" ht="13.5" customHeight="1">
      <c r="A70" s="562">
        <f>'7. Mapa Final'!A70</f>
        <v>7</v>
      </c>
      <c r="B70" s="551" t="str">
        <f>'7. Mapa Final'!B70</f>
        <v>Ofrecer, prometer, entregar, aceptar o solicitar una ventaja indebida para conseguir el favorecimiento competitivo  en  la adición  de  contratos de Estudios y Diseños o construcción de sedes y despachos judiciales.</v>
      </c>
      <c r="C70" s="561" t="str">
        <f>'7. Mapa Final'!C70</f>
        <v>Cuando se adicionen contratos que son ventajosos para agentes internos y externos, sin la adecuada justificación que soporte su valor.</v>
      </c>
      <c r="D70" s="556" t="e">
        <f>'7. Mapa Final'!J70</f>
        <v>#DIV/0!</v>
      </c>
      <c r="E70" s="554" t="e">
        <f>'7. Mapa Final'!K70</f>
        <v>#VALUE!</v>
      </c>
      <c r="F70" s="563" t="e">
        <f>'7. Mapa Final'!M70</f>
        <v>#DIV/0!</v>
      </c>
      <c r="G70" s="457"/>
      <c r="H70" s="561"/>
      <c r="I70" s="549"/>
      <c r="J70" s="549"/>
      <c r="K70" s="548"/>
      <c r="L70" s="548"/>
      <c r="M70" s="560"/>
    </row>
    <row r="71" spans="1:13" s="211" customFormat="1" ht="13.5" customHeight="1">
      <c r="A71" s="562"/>
      <c r="B71" s="551"/>
      <c r="C71" s="561"/>
      <c r="D71" s="557"/>
      <c r="E71" s="555"/>
      <c r="F71" s="563"/>
      <c r="G71" s="457"/>
      <c r="H71" s="561"/>
      <c r="I71" s="549"/>
      <c r="J71" s="549"/>
      <c r="K71" s="549"/>
      <c r="L71" s="549"/>
      <c r="M71" s="560"/>
    </row>
    <row r="72" spans="1:13" s="211" customFormat="1" ht="13.5" customHeight="1">
      <c r="A72" s="562"/>
      <c r="B72" s="551"/>
      <c r="C72" s="561"/>
      <c r="D72" s="557"/>
      <c r="E72" s="555"/>
      <c r="F72" s="563"/>
      <c r="G72" s="457"/>
      <c r="H72" s="561"/>
      <c r="I72" s="549"/>
      <c r="J72" s="549"/>
      <c r="K72" s="549"/>
      <c r="L72" s="549"/>
      <c r="M72" s="560"/>
    </row>
    <row r="73" spans="1:13" s="211" customFormat="1" ht="13.5" customHeight="1">
      <c r="A73" s="562"/>
      <c r="B73" s="551"/>
      <c r="C73" s="561"/>
      <c r="D73" s="557"/>
      <c r="E73" s="555"/>
      <c r="F73" s="563"/>
      <c r="G73" s="457"/>
      <c r="H73" s="561"/>
      <c r="I73" s="549"/>
      <c r="J73" s="549"/>
      <c r="K73" s="549"/>
      <c r="L73" s="549"/>
      <c r="M73" s="560"/>
    </row>
    <row r="74" spans="1:13" s="211" customFormat="1" ht="13.5" customHeight="1">
      <c r="A74" s="562"/>
      <c r="B74" s="551"/>
      <c r="C74" s="561"/>
      <c r="D74" s="557"/>
      <c r="E74" s="555"/>
      <c r="F74" s="563"/>
      <c r="G74" s="457"/>
      <c r="H74" s="561"/>
      <c r="I74" s="549"/>
      <c r="J74" s="549"/>
      <c r="K74" s="549"/>
      <c r="L74" s="549"/>
      <c r="M74" s="560"/>
    </row>
    <row r="75" spans="1:13" s="211" customFormat="1" ht="13.5" customHeight="1">
      <c r="A75" s="562"/>
      <c r="B75" s="551"/>
      <c r="C75" s="561"/>
      <c r="D75" s="557"/>
      <c r="E75" s="555"/>
      <c r="F75" s="563"/>
      <c r="G75" s="457"/>
      <c r="H75" s="561"/>
      <c r="I75" s="549"/>
      <c r="J75" s="549"/>
      <c r="K75" s="549"/>
      <c r="L75" s="549"/>
      <c r="M75" s="560"/>
    </row>
    <row r="76" spans="1:13" s="211" customFormat="1" ht="13.5" customHeight="1">
      <c r="A76" s="562"/>
      <c r="B76" s="551"/>
      <c r="C76" s="561"/>
      <c r="D76" s="557"/>
      <c r="E76" s="555"/>
      <c r="F76" s="563"/>
      <c r="G76" s="457"/>
      <c r="H76" s="561"/>
      <c r="I76" s="549"/>
      <c r="J76" s="549"/>
      <c r="K76" s="549"/>
      <c r="L76" s="549"/>
      <c r="M76" s="560"/>
    </row>
    <row r="77" spans="1:13" s="211" customFormat="1" ht="13.5" customHeight="1">
      <c r="A77" s="562"/>
      <c r="B77" s="551"/>
      <c r="C77" s="561"/>
      <c r="D77" s="557"/>
      <c r="E77" s="555"/>
      <c r="F77" s="563"/>
      <c r="G77" s="457"/>
      <c r="H77" s="561"/>
      <c r="I77" s="549"/>
      <c r="J77" s="549"/>
      <c r="K77" s="549"/>
      <c r="L77" s="549"/>
      <c r="M77" s="560"/>
    </row>
    <row r="78" spans="1:13" s="211" customFormat="1" ht="21.75" customHeight="1">
      <c r="A78" s="562"/>
      <c r="B78" s="551"/>
      <c r="C78" s="561"/>
      <c r="D78" s="557"/>
      <c r="E78" s="555"/>
      <c r="F78" s="563"/>
      <c r="G78" s="457"/>
      <c r="H78" s="561"/>
      <c r="I78" s="549"/>
      <c r="J78" s="549"/>
      <c r="K78" s="549"/>
      <c r="L78" s="549"/>
      <c r="M78" s="560"/>
    </row>
    <row r="79" spans="1:13" s="211" customFormat="1" ht="21.75" customHeight="1">
      <c r="A79" s="562"/>
      <c r="B79" s="551"/>
      <c r="C79" s="561"/>
      <c r="D79" s="557"/>
      <c r="E79" s="555"/>
      <c r="F79" s="563"/>
      <c r="G79" s="457"/>
      <c r="H79" s="561"/>
      <c r="I79" s="549"/>
      <c r="J79" s="549"/>
      <c r="K79" s="549"/>
      <c r="L79" s="549"/>
      <c r="M79" s="560"/>
    </row>
    <row r="80" spans="1:13" s="211" customFormat="1" ht="13.5" customHeight="1">
      <c r="A80" s="562">
        <f>'7. Mapa Final'!A80</f>
        <v>8</v>
      </c>
      <c r="B80" s="551" t="str">
        <f>'7. Mapa Final'!B80</f>
        <v>Ofrecer, prometer, entregar, aceptar o solicitar una ventaja indebida para conseguir la recepción de Diseños u obras.</v>
      </c>
      <c r="C80" s="561" t="str">
        <f>'7. Mapa Final'!C80</f>
        <v>Cuando un agente interno o externos, obtiene una ventaja indebida por recibir Estudios y Diseños u Obras, que no cumplan con los requisitos contractuales.</v>
      </c>
      <c r="D80" s="556" t="e">
        <f>'7. Mapa Final'!J80</f>
        <v>#DIV/0!</v>
      </c>
      <c r="E80" s="554">
        <f>'7. Mapa Final'!K80</f>
        <v>0</v>
      </c>
      <c r="F80" s="563" t="e">
        <f>'7. Mapa Final'!M80</f>
        <v>#DIV/0!</v>
      </c>
      <c r="G80" s="457"/>
      <c r="H80" s="561"/>
      <c r="I80" s="549"/>
      <c r="J80" s="549"/>
      <c r="K80" s="548"/>
      <c r="L80" s="548"/>
      <c r="M80" s="560"/>
    </row>
    <row r="81" spans="1:13" s="211" customFormat="1" ht="13.5" customHeight="1">
      <c r="A81" s="562"/>
      <c r="B81" s="551"/>
      <c r="C81" s="561"/>
      <c r="D81" s="557"/>
      <c r="E81" s="555"/>
      <c r="F81" s="563"/>
      <c r="G81" s="457"/>
      <c r="H81" s="561"/>
      <c r="I81" s="549"/>
      <c r="J81" s="549"/>
      <c r="K81" s="549"/>
      <c r="L81" s="549"/>
      <c r="M81" s="560"/>
    </row>
    <row r="82" spans="1:13" s="211" customFormat="1" ht="13.5" customHeight="1">
      <c r="A82" s="562"/>
      <c r="B82" s="551"/>
      <c r="C82" s="561"/>
      <c r="D82" s="557"/>
      <c r="E82" s="555"/>
      <c r="F82" s="563"/>
      <c r="G82" s="457"/>
      <c r="H82" s="561"/>
      <c r="I82" s="549"/>
      <c r="J82" s="549"/>
      <c r="K82" s="549"/>
      <c r="L82" s="549"/>
      <c r="M82" s="560"/>
    </row>
    <row r="83" spans="1:13" s="211" customFormat="1" ht="13.5" customHeight="1">
      <c r="A83" s="562"/>
      <c r="B83" s="551"/>
      <c r="C83" s="561"/>
      <c r="D83" s="557"/>
      <c r="E83" s="555"/>
      <c r="F83" s="563"/>
      <c r="G83" s="457"/>
      <c r="H83" s="561"/>
      <c r="I83" s="549"/>
      <c r="J83" s="549"/>
      <c r="K83" s="549"/>
      <c r="L83" s="549"/>
      <c r="M83" s="560"/>
    </row>
    <row r="84" spans="1:13" s="211" customFormat="1" ht="13.5" customHeight="1">
      <c r="A84" s="562"/>
      <c r="B84" s="551"/>
      <c r="C84" s="561"/>
      <c r="D84" s="557"/>
      <c r="E84" s="555"/>
      <c r="F84" s="563"/>
      <c r="G84" s="457"/>
      <c r="H84" s="561"/>
      <c r="I84" s="549"/>
      <c r="J84" s="549"/>
      <c r="K84" s="549"/>
      <c r="L84" s="549"/>
      <c r="M84" s="560"/>
    </row>
    <row r="85" spans="1:13" s="211" customFormat="1" ht="13.5" customHeight="1">
      <c r="A85" s="562"/>
      <c r="B85" s="551"/>
      <c r="C85" s="561"/>
      <c r="D85" s="557"/>
      <c r="E85" s="555"/>
      <c r="F85" s="563"/>
      <c r="G85" s="457"/>
      <c r="H85" s="561"/>
      <c r="I85" s="549"/>
      <c r="J85" s="549"/>
      <c r="K85" s="549"/>
      <c r="L85" s="549"/>
      <c r="M85" s="560"/>
    </row>
    <row r="86" spans="1:13" s="211" customFormat="1" ht="13.5" customHeight="1">
      <c r="A86" s="562"/>
      <c r="B86" s="551"/>
      <c r="C86" s="561"/>
      <c r="D86" s="557"/>
      <c r="E86" s="555"/>
      <c r="F86" s="563"/>
      <c r="G86" s="457"/>
      <c r="H86" s="561"/>
      <c r="I86" s="549"/>
      <c r="J86" s="549"/>
      <c r="K86" s="549"/>
      <c r="L86" s="549"/>
      <c r="M86" s="560"/>
    </row>
    <row r="87" spans="1:13" s="211" customFormat="1" ht="13.5" customHeight="1">
      <c r="A87" s="562"/>
      <c r="B87" s="551"/>
      <c r="C87" s="561"/>
      <c r="D87" s="557"/>
      <c r="E87" s="555"/>
      <c r="F87" s="563"/>
      <c r="G87" s="457"/>
      <c r="H87" s="561"/>
      <c r="I87" s="549"/>
      <c r="J87" s="549"/>
      <c r="K87" s="549"/>
      <c r="L87" s="549"/>
      <c r="M87" s="560"/>
    </row>
    <row r="88" spans="1:13" s="211" customFormat="1" ht="21.75" customHeight="1">
      <c r="A88" s="562"/>
      <c r="B88" s="551"/>
      <c r="C88" s="561"/>
      <c r="D88" s="557"/>
      <c r="E88" s="555"/>
      <c r="F88" s="563"/>
      <c r="G88" s="457"/>
      <c r="H88" s="561"/>
      <c r="I88" s="549"/>
      <c r="J88" s="549"/>
      <c r="K88" s="549"/>
      <c r="L88" s="549"/>
      <c r="M88" s="560"/>
    </row>
    <row r="89" spans="1:13" s="211" customFormat="1" ht="21.75" customHeight="1" thickBot="1">
      <c r="A89" s="575"/>
      <c r="B89" s="576"/>
      <c r="C89" s="577"/>
      <c r="D89" s="578"/>
      <c r="E89" s="555"/>
      <c r="F89" s="579"/>
      <c r="G89" s="458"/>
      <c r="H89" s="577"/>
      <c r="I89" s="573"/>
      <c r="J89" s="573"/>
      <c r="K89" s="573"/>
      <c r="L89" s="573"/>
      <c r="M89" s="574"/>
    </row>
  </sheetData>
  <mergeCells count="121">
    <mergeCell ref="A70:A79"/>
    <mergeCell ref="J80:J89"/>
    <mergeCell ref="K80:K89"/>
    <mergeCell ref="L80:L89"/>
    <mergeCell ref="M80:M89"/>
    <mergeCell ref="F70:F79"/>
    <mergeCell ref="G70:G79"/>
    <mergeCell ref="H70:H79"/>
    <mergeCell ref="I70:I79"/>
    <mergeCell ref="J70:J79"/>
    <mergeCell ref="A80:A89"/>
    <mergeCell ref="B80:B89"/>
    <mergeCell ref="C80:C89"/>
    <mergeCell ref="D80:D89"/>
    <mergeCell ref="E80:E89"/>
    <mergeCell ref="F80:F89"/>
    <mergeCell ref="G80:G89"/>
    <mergeCell ref="H80:H89"/>
    <mergeCell ref="I80:I89"/>
    <mergeCell ref="B70:B79"/>
    <mergeCell ref="C70:C79"/>
    <mergeCell ref="D70:D79"/>
    <mergeCell ref="E70:E79"/>
    <mergeCell ref="I60:I69"/>
    <mergeCell ref="J60:J69"/>
    <mergeCell ref="K60:K69"/>
    <mergeCell ref="L60:L69"/>
    <mergeCell ref="M60:M69"/>
    <mergeCell ref="K70:K79"/>
    <mergeCell ref="L70:L79"/>
    <mergeCell ref="M70:M79"/>
    <mergeCell ref="A9:G9"/>
    <mergeCell ref="H20:H29"/>
    <mergeCell ref="A60:A69"/>
    <mergeCell ref="B60:B69"/>
    <mergeCell ref="C60:C69"/>
    <mergeCell ref="D60:D69"/>
    <mergeCell ref="E60:E69"/>
    <mergeCell ref="F60:F69"/>
    <mergeCell ref="G60:G69"/>
    <mergeCell ref="H60:H69"/>
    <mergeCell ref="C10:C19"/>
    <mergeCell ref="D10:D19"/>
    <mergeCell ref="E10:E19"/>
    <mergeCell ref="F40:F49"/>
    <mergeCell ref="G30:G39"/>
    <mergeCell ref="H30:H39"/>
    <mergeCell ref="B40:B49"/>
    <mergeCell ref="C40:C49"/>
    <mergeCell ref="D30:D39"/>
    <mergeCell ref="E30:E39"/>
    <mergeCell ref="D40:D49"/>
    <mergeCell ref="E40:E49"/>
    <mergeCell ref="L50:L59"/>
    <mergeCell ref="M50:M59"/>
    <mergeCell ref="F10:F19"/>
    <mergeCell ref="G10:G19"/>
    <mergeCell ref="H10:H19"/>
    <mergeCell ref="I10:I19"/>
    <mergeCell ref="J10:J19"/>
    <mergeCell ref="M30:M39"/>
    <mergeCell ref="J40:J49"/>
    <mergeCell ref="K40:K49"/>
    <mergeCell ref="L40:L49"/>
    <mergeCell ref="M40:M49"/>
    <mergeCell ref="J30:J39"/>
    <mergeCell ref="K30:K39"/>
    <mergeCell ref="L30:L39"/>
    <mergeCell ref="I30:I39"/>
    <mergeCell ref="G40:G49"/>
    <mergeCell ref="H40:H49"/>
    <mergeCell ref="I40:I49"/>
    <mergeCell ref="L10:L19"/>
    <mergeCell ref="M10:M19"/>
    <mergeCell ref="I50:I59"/>
    <mergeCell ref="A20:A29"/>
    <mergeCell ref="C20:C29"/>
    <mergeCell ref="A40:A49"/>
    <mergeCell ref="A30:A39"/>
    <mergeCell ref="C30:C39"/>
    <mergeCell ref="J50:J59"/>
    <mergeCell ref="K50:K59"/>
    <mergeCell ref="B30:B39"/>
    <mergeCell ref="F30:F39"/>
    <mergeCell ref="A50:A59"/>
    <mergeCell ref="B50:B59"/>
    <mergeCell ref="C50:C59"/>
    <mergeCell ref="D50:D59"/>
    <mergeCell ref="E50:E59"/>
    <mergeCell ref="F50:F59"/>
    <mergeCell ref="G50:G59"/>
    <mergeCell ref="H50:H59"/>
    <mergeCell ref="L20:L29"/>
    <mergeCell ref="M20:M29"/>
    <mergeCell ref="F20:F29"/>
    <mergeCell ref="G20:G29"/>
    <mergeCell ref="I20:I29"/>
    <mergeCell ref="J20:J29"/>
    <mergeCell ref="K20:K29"/>
    <mergeCell ref="B10:B19"/>
    <mergeCell ref="A10:A19"/>
    <mergeCell ref="E20:E29"/>
    <mergeCell ref="D20:D29"/>
    <mergeCell ref="B20:B29"/>
    <mergeCell ref="K10:K19"/>
    <mergeCell ref="A4:B4"/>
    <mergeCell ref="A5:B5"/>
    <mergeCell ref="C5:M5"/>
    <mergeCell ref="C4:M4"/>
    <mergeCell ref="A1:C3"/>
    <mergeCell ref="H7:H8"/>
    <mergeCell ref="I7:J7"/>
    <mergeCell ref="K7:L7"/>
    <mergeCell ref="M7:M8"/>
    <mergeCell ref="A6:B6"/>
    <mergeCell ref="A7:C7"/>
    <mergeCell ref="D7:F7"/>
    <mergeCell ref="G7:G8"/>
    <mergeCell ref="C6:M6"/>
    <mergeCell ref="D1:K2"/>
    <mergeCell ref="L1:M2"/>
  </mergeCells>
  <conditionalFormatting sqref="A7:B7">
    <cfRule type="containsText" dxfId="295" priority="11" operator="containsText" text="4- Bajo">
      <formula>NOT(ISERROR(SEARCH("4- Bajo",A7)))</formula>
    </cfRule>
    <cfRule type="containsText" dxfId="294" priority="7" operator="containsText" text="3- Moderado">
      <formula>NOT(ISERROR(SEARCH("3- Moderado",A7)))</formula>
    </cfRule>
    <cfRule type="containsText" dxfId="293" priority="8" operator="containsText" text="6- Moderado">
      <formula>NOT(ISERROR(SEARCH("6- Moderado",A7)))</formula>
    </cfRule>
    <cfRule type="containsText" dxfId="292" priority="9" operator="containsText" text="4- Moderado">
      <formula>NOT(ISERROR(SEARCH("4- Moderado",A7)))</formula>
    </cfRule>
    <cfRule type="containsText" dxfId="291" priority="10" operator="containsText" text="3- Bajo">
      <formula>NOT(ISERROR(SEARCH("3- Bajo",A7)))</formula>
    </cfRule>
    <cfRule type="containsText" dxfId="290" priority="12" operator="containsText" text="1- Bajo">
      <formula>NOT(ISERROR(SEARCH("1- Bajo",A7)))</formula>
    </cfRule>
  </conditionalFormatting>
  <conditionalFormatting sqref="A10:B10 D10:E10">
    <cfRule type="containsText" dxfId="289" priority="290" operator="containsText" text="1- Bajo">
      <formula>NOT(ISERROR(SEARCH("1- Bajo",A10)))</formula>
    </cfRule>
    <cfRule type="containsText" dxfId="288" priority="289" operator="containsText" text="4- Bajo">
      <formula>NOT(ISERROR(SEARCH("4- Bajo",A10)))</formula>
    </cfRule>
    <cfRule type="containsText" dxfId="287" priority="288" operator="containsText" text="3- Bajo">
      <formula>NOT(ISERROR(SEARCH("3- Bajo",A10)))</formula>
    </cfRule>
  </conditionalFormatting>
  <conditionalFormatting sqref="A20:B20 D20:E20">
    <cfRule type="containsText" dxfId="286" priority="263" operator="containsText" text="1- Bajo">
      <formula>NOT(ISERROR(SEARCH("1- Bajo",A20)))</formula>
    </cfRule>
    <cfRule type="containsText" dxfId="285" priority="262" operator="containsText" text="4- Bajo">
      <formula>NOT(ISERROR(SEARCH("4- Bajo",A20)))</formula>
    </cfRule>
    <cfRule type="containsText" dxfId="284" priority="261" operator="containsText" text="3- Bajo">
      <formula>NOT(ISERROR(SEARCH("3- Bajo",A20)))</formula>
    </cfRule>
  </conditionalFormatting>
  <conditionalFormatting sqref="A30:B30 D30:E30">
    <cfRule type="containsText" dxfId="283" priority="242" operator="containsText" text="1- Bajo">
      <formula>NOT(ISERROR(SEARCH("1- Bajo",A30)))</formula>
    </cfRule>
    <cfRule type="containsText" dxfId="282" priority="241" operator="containsText" text="4- Bajo">
      <formula>NOT(ISERROR(SEARCH("4- Bajo",A30)))</formula>
    </cfRule>
    <cfRule type="containsText" dxfId="281" priority="240" operator="containsText" text="3- Bajo">
      <formula>NOT(ISERROR(SEARCH("3- Bajo",A30)))</formula>
    </cfRule>
  </conditionalFormatting>
  <conditionalFormatting sqref="A40:B40 D40:E40">
    <cfRule type="containsText" dxfId="280" priority="219" operator="containsText" text="3- Bajo">
      <formula>NOT(ISERROR(SEARCH("3- Bajo",A40)))</formula>
    </cfRule>
    <cfRule type="containsText" dxfId="279" priority="221" operator="containsText" text="1- Bajo">
      <formula>NOT(ISERROR(SEARCH("1- Bajo",A40)))</formula>
    </cfRule>
    <cfRule type="containsText" dxfId="278" priority="220" operator="containsText" text="4- Bajo">
      <formula>NOT(ISERROR(SEARCH("4- Bajo",A40)))</formula>
    </cfRule>
  </conditionalFormatting>
  <conditionalFormatting sqref="A50:B50 D50:E50">
    <cfRule type="containsText" dxfId="277" priority="199" operator="containsText" text="4- Bajo">
      <formula>NOT(ISERROR(SEARCH("4- Bajo",A50)))</formula>
    </cfRule>
    <cfRule type="containsText" dxfId="276" priority="200" operator="containsText" text="1- Bajo">
      <formula>NOT(ISERROR(SEARCH("1- Bajo",A50)))</formula>
    </cfRule>
    <cfRule type="containsText" dxfId="275" priority="198" operator="containsText" text="3- Bajo">
      <formula>NOT(ISERROR(SEARCH("3- Bajo",A50)))</formula>
    </cfRule>
  </conditionalFormatting>
  <conditionalFormatting sqref="A60:B60 D60:E60">
    <cfRule type="containsText" dxfId="274" priority="179" operator="containsText" text="1- Bajo">
      <formula>NOT(ISERROR(SEARCH("1- Bajo",A60)))</formula>
    </cfRule>
    <cfRule type="containsText" dxfId="273" priority="178" operator="containsText" text="4- Bajo">
      <formula>NOT(ISERROR(SEARCH("4- Bajo",A60)))</formula>
    </cfRule>
    <cfRule type="containsText" dxfId="272" priority="177" operator="containsText" text="3- Bajo">
      <formula>NOT(ISERROR(SEARCH("3- Bajo",A60)))</formula>
    </cfRule>
  </conditionalFormatting>
  <conditionalFormatting sqref="A70:B70 D70:E70 E80">
    <cfRule type="containsText" dxfId="271" priority="156" operator="containsText" text="3- Bajo">
      <formula>NOT(ISERROR(SEARCH("3- Bajo",A70)))</formula>
    </cfRule>
    <cfRule type="containsText" dxfId="270" priority="157" operator="containsText" text="4- Bajo">
      <formula>NOT(ISERROR(SEARCH("4- Bajo",A70)))</formula>
    </cfRule>
    <cfRule type="containsText" dxfId="269" priority="158" operator="containsText" text="1- Bajo">
      <formula>NOT(ISERROR(SEARCH("1- Bajo",A70)))</formula>
    </cfRule>
  </conditionalFormatting>
  <conditionalFormatting sqref="A80:B80 D80:E80">
    <cfRule type="containsText" dxfId="268" priority="136" operator="containsText" text="4- Bajo">
      <formula>NOT(ISERROR(SEARCH("4- Bajo",A80)))</formula>
    </cfRule>
    <cfRule type="containsText" dxfId="267" priority="137" operator="containsText" text="1- Bajo">
      <formula>NOT(ISERROR(SEARCH("1- Bajo",A80)))</formula>
    </cfRule>
    <cfRule type="containsText" dxfId="266" priority="135" operator="containsText" text="3- Bajo">
      <formula>NOT(ISERROR(SEARCH("3- Bajo",A80)))</formula>
    </cfRule>
  </conditionalFormatting>
  <conditionalFormatting sqref="C8:F8">
    <cfRule type="containsText" dxfId="265" priority="2" operator="containsText" text="6- Moderado">
      <formula>NOT(ISERROR(SEARCH("6- Moderado",C8)))</formula>
    </cfRule>
    <cfRule type="containsText" dxfId="264" priority="3" operator="containsText" text="4- Moderado">
      <formula>NOT(ISERROR(SEARCH("4- Moderado",C8)))</formula>
    </cfRule>
    <cfRule type="containsText" dxfId="263" priority="4" operator="containsText" text="3- Bajo">
      <formula>NOT(ISERROR(SEARCH("3- Bajo",C8)))</formula>
    </cfRule>
    <cfRule type="containsText" dxfId="262" priority="5" operator="containsText" text="4- Bajo">
      <formula>NOT(ISERROR(SEARCH("4- Bajo",C8)))</formula>
    </cfRule>
    <cfRule type="containsText" dxfId="261" priority="6" operator="containsText" text="1- Bajo">
      <formula>NOT(ISERROR(SEARCH("1- Bajo",C8)))</formula>
    </cfRule>
    <cfRule type="containsText" dxfId="260" priority="1" operator="containsText" text="3- Moderado">
      <formula>NOT(ISERROR(SEARCH("3- Moderado",C8)))</formula>
    </cfRule>
  </conditionalFormatting>
  <conditionalFormatting sqref="D10:D89">
    <cfRule type="containsText" dxfId="259" priority="123" operator="containsText" text="Alta">
      <formula>NOT(ISERROR(SEARCH("Alta",D10)))</formula>
    </cfRule>
    <cfRule type="containsText" dxfId="258" priority="127" operator="containsText" text="Media">
      <formula>NOT(ISERROR(SEARCH("Media",D10)))</formula>
    </cfRule>
    <cfRule type="containsText" dxfId="257" priority="122" operator="containsText" text="Muy Alta">
      <formula>NOT(ISERROR(SEARCH("Muy Alta",D10)))</formula>
    </cfRule>
    <cfRule type="containsText" dxfId="256" priority="125" operator="containsText" text="Muy Baja">
      <formula>NOT(ISERROR(SEARCH("Muy Baja",D10)))</formula>
    </cfRule>
    <cfRule type="containsText" dxfId="255" priority="124" operator="containsText" text="Baja">
      <formula>NOT(ISERROR(SEARCH("Baja",D10)))</formula>
    </cfRule>
  </conditionalFormatting>
  <conditionalFormatting sqref="D10:E10 A10:B10">
    <cfRule type="containsText" dxfId="254" priority="286" operator="containsText" text="6- Moderado">
      <formula>NOT(ISERROR(SEARCH("6- Moderado",A10)))</formula>
    </cfRule>
    <cfRule type="containsText" dxfId="253" priority="285" operator="containsText" text="3- Moderado">
      <formula>NOT(ISERROR(SEARCH("3- Moderado",A10)))</formula>
    </cfRule>
    <cfRule type="containsText" dxfId="252" priority="287" operator="containsText" text="4- Moderado">
      <formula>NOT(ISERROR(SEARCH("4- Moderado",A10)))</formula>
    </cfRule>
  </conditionalFormatting>
  <conditionalFormatting sqref="D20:E20 A20:B20">
    <cfRule type="containsText" dxfId="251" priority="260" operator="containsText" text="4- Moderado">
      <formula>NOT(ISERROR(SEARCH("4- Moderado",A20)))</formula>
    </cfRule>
    <cfRule type="containsText" dxfId="250" priority="259" operator="containsText" text="6- Moderado">
      <formula>NOT(ISERROR(SEARCH("6- Moderado",A20)))</formula>
    </cfRule>
    <cfRule type="containsText" dxfId="249" priority="258" operator="containsText" text="3- Moderado">
      <formula>NOT(ISERROR(SEARCH("3- Moderado",A20)))</formula>
    </cfRule>
  </conditionalFormatting>
  <conditionalFormatting sqref="D30:E30 A30:B30">
    <cfRule type="containsText" dxfId="248" priority="237" operator="containsText" text="3- Moderado">
      <formula>NOT(ISERROR(SEARCH("3- Moderado",A30)))</formula>
    </cfRule>
    <cfRule type="containsText" dxfId="247" priority="239" operator="containsText" text="4- Moderado">
      <formula>NOT(ISERROR(SEARCH("4- Moderado",A30)))</formula>
    </cfRule>
    <cfRule type="containsText" dxfId="246" priority="238" operator="containsText" text="6- Moderado">
      <formula>NOT(ISERROR(SEARCH("6- Moderado",A30)))</formula>
    </cfRule>
  </conditionalFormatting>
  <conditionalFormatting sqref="D40:E40 A40:B40">
    <cfRule type="containsText" dxfId="245" priority="216" operator="containsText" text="3- Moderado">
      <formula>NOT(ISERROR(SEARCH("3- Moderado",A40)))</formula>
    </cfRule>
    <cfRule type="containsText" dxfId="244" priority="217" operator="containsText" text="6- Moderado">
      <formula>NOT(ISERROR(SEARCH("6- Moderado",A40)))</formula>
    </cfRule>
    <cfRule type="containsText" dxfId="243" priority="218" operator="containsText" text="4- Moderado">
      <formula>NOT(ISERROR(SEARCH("4- Moderado",A40)))</formula>
    </cfRule>
  </conditionalFormatting>
  <conditionalFormatting sqref="D50:E50 A50:B50">
    <cfRule type="containsText" dxfId="242" priority="195" operator="containsText" text="3- Moderado">
      <formula>NOT(ISERROR(SEARCH("3- Moderado",A50)))</formula>
    </cfRule>
    <cfRule type="containsText" dxfId="241" priority="196" operator="containsText" text="6- Moderado">
      <formula>NOT(ISERROR(SEARCH("6- Moderado",A50)))</formula>
    </cfRule>
    <cfRule type="containsText" dxfId="240" priority="197" operator="containsText" text="4- Moderado">
      <formula>NOT(ISERROR(SEARCH("4- Moderado",A50)))</formula>
    </cfRule>
  </conditionalFormatting>
  <conditionalFormatting sqref="D60:E60 A60:B60">
    <cfRule type="containsText" dxfId="239" priority="176" operator="containsText" text="4- Moderado">
      <formula>NOT(ISERROR(SEARCH("4- Moderado",A60)))</formula>
    </cfRule>
    <cfRule type="containsText" dxfId="238" priority="174" operator="containsText" text="3- Moderado">
      <formula>NOT(ISERROR(SEARCH("3- Moderado",A60)))</formula>
    </cfRule>
    <cfRule type="containsText" dxfId="237" priority="175" operator="containsText" text="6- Moderado">
      <formula>NOT(ISERROR(SEARCH("6- Moderado",A60)))</formula>
    </cfRule>
  </conditionalFormatting>
  <conditionalFormatting sqref="D70:E70 A70:B70 E80">
    <cfRule type="containsText" dxfId="236" priority="155" operator="containsText" text="4- Moderado">
      <formula>NOT(ISERROR(SEARCH("4- Moderado",A70)))</formula>
    </cfRule>
    <cfRule type="containsText" dxfId="235" priority="154" operator="containsText" text="6- Moderado">
      <formula>NOT(ISERROR(SEARCH("6- Moderado",A70)))</formula>
    </cfRule>
    <cfRule type="containsText" dxfId="234" priority="153" operator="containsText" text="3- Moderado">
      <formula>NOT(ISERROR(SEARCH("3- Moderado",A70)))</formula>
    </cfRule>
  </conditionalFormatting>
  <conditionalFormatting sqref="D80:E80 A80:B80">
    <cfRule type="containsText" dxfId="233" priority="133" operator="containsText" text="6- Moderado">
      <formula>NOT(ISERROR(SEARCH("6- Moderado",A80)))</formula>
    </cfRule>
    <cfRule type="containsText" dxfId="232" priority="132" operator="containsText" text="3- Moderado">
      <formula>NOT(ISERROR(SEARCH("3- Moderado",A80)))</formula>
    </cfRule>
    <cfRule type="containsText" dxfId="231" priority="134" operator="containsText" text="4- Moderado">
      <formula>NOT(ISERROR(SEARCH("4- Moderado",A80)))</formula>
    </cfRule>
  </conditionalFormatting>
  <conditionalFormatting sqref="E10:E89">
    <cfRule type="containsText" dxfId="230" priority="121" operator="containsText" text="Leve">
      <formula>NOT(ISERROR(SEARCH("Leve",E10)))</formula>
    </cfRule>
    <cfRule type="containsText" dxfId="229" priority="120" operator="containsText" text="Menor">
      <formula>NOT(ISERROR(SEARCH("Menor",E10)))</formula>
    </cfRule>
    <cfRule type="containsText" dxfId="228" priority="119" operator="containsText" text="Mayor">
      <formula>NOT(ISERROR(SEARCH("Mayor",E10)))</formula>
    </cfRule>
    <cfRule type="containsText" dxfId="227" priority="118" operator="containsText" text="Catastrófico">
      <formula>NOT(ISERROR(SEARCH("Catastrófico",E10)))</formula>
    </cfRule>
  </conditionalFormatting>
  <conditionalFormatting sqref="E10:F89">
    <cfRule type="containsText" dxfId="226" priority="126" operator="containsText" text="Moderado">
      <formula>NOT(ISERROR(SEARCH("Moderado",E10)))</formula>
    </cfRule>
  </conditionalFormatting>
  <conditionalFormatting sqref="F10:F19">
    <cfRule type="colorScale" priority="291">
      <colorScale>
        <cfvo type="min"/>
        <cfvo type="max"/>
        <color rgb="FFFF7128"/>
        <color rgb="FFFFEF9C"/>
      </colorScale>
    </cfRule>
  </conditionalFormatting>
  <conditionalFormatting sqref="F10:F89">
    <cfRule type="containsText" dxfId="225" priority="130" operator="containsText" text="Alto">
      <formula>NOT(ISERROR(SEARCH("Alto",F10)))</formula>
    </cfRule>
    <cfRule type="containsText" dxfId="224" priority="129" operator="containsText" text="Moderado">
      <formula>NOT(ISERROR(SEARCH("Moderado",F10)))</formula>
    </cfRule>
    <cfRule type="containsText" dxfId="223" priority="128" operator="containsText" text="Bajo">
      <formula>NOT(ISERROR(SEARCH("Bajo",F10)))</formula>
    </cfRule>
    <cfRule type="containsText" dxfId="222" priority="131" operator="containsText" text="Extremo">
      <formula>NOT(ISERROR(SEARCH("Extremo",F10)))</formula>
    </cfRule>
  </conditionalFormatting>
  <conditionalFormatting sqref="F20:F29">
    <cfRule type="colorScale" priority="264">
      <colorScale>
        <cfvo type="min"/>
        <cfvo type="max"/>
        <color rgb="FFFF7128"/>
        <color rgb="FFFFEF9C"/>
      </colorScale>
    </cfRule>
  </conditionalFormatting>
  <conditionalFormatting sqref="F30:F39">
    <cfRule type="colorScale" priority="243">
      <colorScale>
        <cfvo type="min"/>
        <cfvo type="max"/>
        <color rgb="FFFF7128"/>
        <color rgb="FFFFEF9C"/>
      </colorScale>
    </cfRule>
  </conditionalFormatting>
  <conditionalFormatting sqref="F40:F49">
    <cfRule type="colorScale" priority="222">
      <colorScale>
        <cfvo type="min"/>
        <cfvo type="max"/>
        <color rgb="FFFF7128"/>
        <color rgb="FFFFEF9C"/>
      </colorScale>
    </cfRule>
  </conditionalFormatting>
  <conditionalFormatting sqref="F50:F59">
    <cfRule type="colorScale" priority="201">
      <colorScale>
        <cfvo type="min"/>
        <cfvo type="max"/>
        <color rgb="FFFF7128"/>
        <color rgb="FFFFEF9C"/>
      </colorScale>
    </cfRule>
  </conditionalFormatting>
  <conditionalFormatting sqref="F60:F69">
    <cfRule type="colorScale" priority="180">
      <colorScale>
        <cfvo type="min"/>
        <cfvo type="max"/>
        <color rgb="FFFF7128"/>
        <color rgb="FFFFEF9C"/>
      </colorScale>
    </cfRule>
  </conditionalFormatting>
  <conditionalFormatting sqref="F70:F79">
    <cfRule type="colorScale" priority="159">
      <colorScale>
        <cfvo type="min"/>
        <cfvo type="max"/>
        <color rgb="FFFF7128"/>
        <color rgb="FFFFEF9C"/>
      </colorScale>
    </cfRule>
  </conditionalFormatting>
  <conditionalFormatting sqref="F80:F89">
    <cfRule type="colorScale" priority="138">
      <colorScale>
        <cfvo type="min"/>
        <cfvo type="max"/>
        <color rgb="FFFF7128"/>
        <color rgb="FFFFEF9C"/>
      </colorScale>
    </cfRule>
  </conditionalFormatting>
  <dataValidations count="4">
    <dataValidation allowBlank="1" showInputMessage="1" showErrorMessage="1" prompt="seleccionar si el responsable de ejecutar las acciones es el nivel central" sqref="J8"/>
    <dataValidation allowBlank="1" showInputMessage="1" showErrorMessage="1" prompt="Seleccionar si el responsable es el responsable de las acciones es el nivel central" sqref="I7:I8"/>
    <dataValidation allowBlank="1" showInputMessage="1" showErrorMessage="1" prompt="Describir las actividades que se van a desarrollar para el proyecto" sqref="H7"/>
    <dataValidation allowBlank="1" showInputMessage="1" showErrorMessage="1" prompt="Registrar qué factor  que ocasina el riesgo: un facot identtficado el contexto._x000a_O  personas, recursos, estilo de direccion , factores externos, , codiciones ambientales" sqref="C8"/>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'9- Matriz de Calor '!$S$7:$S$10</xm:f>
          </x14:formula1>
          <xm:sqref>G9:G89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89"/>
  <sheetViews>
    <sheetView showGridLines="0" zoomScale="80" zoomScaleNormal="80" workbookViewId="0">
      <pane xSplit="7" ySplit="9" topLeftCell="H19" activePane="bottomRight" state="frozen"/>
      <selection pane="topRight" activeCell="H1" sqref="H1"/>
      <selection pane="bottomLeft" activeCell="A10" sqref="A10"/>
      <selection pane="bottomRight" activeCell="G10" sqref="G10:M39"/>
    </sheetView>
  </sheetViews>
  <sheetFormatPr baseColWidth="10" defaultColWidth="11.42578125" defaultRowHeight="15"/>
  <cols>
    <col min="1" max="1" width="6.140625" style="212" customWidth="1"/>
    <col min="2" max="2" width="22.42578125" style="212" customWidth="1"/>
    <col min="3" max="3" width="42" customWidth="1"/>
    <col min="4" max="4" width="15.5703125" style="213" customWidth="1"/>
    <col min="5" max="5" width="11.5703125" style="214" customWidth="1"/>
    <col min="6" max="6" width="12.7109375" style="214" customWidth="1"/>
    <col min="7" max="7" width="14.140625" customWidth="1"/>
    <col min="8" max="8" width="56" customWidth="1"/>
    <col min="9" max="9" width="10.5703125" customWidth="1"/>
    <col min="10" max="10" width="11" customWidth="1"/>
    <col min="11" max="11" width="15" customWidth="1"/>
    <col min="12" max="12" width="14.42578125" customWidth="1"/>
    <col min="13" max="13" width="48.28515625" customWidth="1"/>
  </cols>
  <sheetData>
    <row r="1" spans="1:13" s="11" customFormat="1" ht="16.5" customHeight="1">
      <c r="A1" s="492"/>
      <c r="B1" s="492"/>
      <c r="C1" s="492"/>
      <c r="D1" s="539" t="s">
        <v>537</v>
      </c>
      <c r="E1" s="540"/>
      <c r="F1" s="540"/>
      <c r="G1" s="540"/>
      <c r="H1" s="540"/>
      <c r="I1" s="540"/>
      <c r="J1" s="540"/>
      <c r="K1" s="540"/>
      <c r="L1" s="543"/>
      <c r="M1" s="544"/>
    </row>
    <row r="2" spans="1:13" s="11" customFormat="1" ht="39.75" customHeight="1">
      <c r="A2" s="492"/>
      <c r="B2" s="492"/>
      <c r="C2" s="492"/>
      <c r="D2" s="541"/>
      <c r="E2" s="542"/>
      <c r="F2" s="542"/>
      <c r="G2" s="542"/>
      <c r="H2" s="542"/>
      <c r="I2" s="542"/>
      <c r="J2" s="542"/>
      <c r="K2" s="542"/>
      <c r="L2" s="545"/>
      <c r="M2" s="546"/>
    </row>
    <row r="3" spans="1:13" s="11" customFormat="1" ht="3" customHeight="1">
      <c r="A3" s="492"/>
      <c r="B3" s="492"/>
      <c r="C3" s="492"/>
      <c r="D3" s="204"/>
      <c r="E3" s="204"/>
      <c r="F3" s="204"/>
      <c r="G3" s="204"/>
      <c r="H3" s="204"/>
      <c r="I3" s="204"/>
      <c r="J3" s="204"/>
      <c r="K3" s="291"/>
      <c r="L3" s="292"/>
      <c r="M3" s="293"/>
    </row>
    <row r="4" spans="1:13" s="11" customFormat="1" ht="21.75" customHeight="1">
      <c r="A4" s="526" t="s">
        <v>324</v>
      </c>
      <c r="B4" s="526"/>
      <c r="C4" s="528" t="str">
        <f>'6. Valoración Controles'!C4:K4</f>
        <v>MEJORAMIENTO INFRAESTRUCTURA FÍSICA</v>
      </c>
      <c r="D4" s="528"/>
      <c r="E4" s="528"/>
      <c r="F4" s="528"/>
      <c r="G4" s="528"/>
      <c r="H4" s="528"/>
      <c r="I4" s="528"/>
      <c r="J4" s="528"/>
      <c r="K4" s="528"/>
      <c r="L4" s="528"/>
      <c r="M4" s="528"/>
    </row>
    <row r="5" spans="1:13" s="11" customFormat="1" ht="40.9" customHeight="1">
      <c r="A5" s="526" t="s">
        <v>325</v>
      </c>
      <c r="B5" s="526"/>
      <c r="C5" s="527"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527"/>
      <c r="E5" s="527"/>
      <c r="F5" s="527"/>
      <c r="G5" s="527"/>
      <c r="H5" s="527"/>
      <c r="I5" s="527"/>
      <c r="J5" s="527"/>
      <c r="K5" s="527"/>
      <c r="L5" s="527"/>
      <c r="M5" s="527"/>
    </row>
    <row r="6" spans="1:13" s="11" customFormat="1" ht="24.75" customHeight="1" thickBot="1">
      <c r="A6" s="526" t="s">
        <v>326</v>
      </c>
      <c r="B6" s="526"/>
      <c r="C6" s="527" t="s">
        <v>526</v>
      </c>
      <c r="D6" s="527"/>
      <c r="E6" s="527"/>
      <c r="F6" s="527"/>
      <c r="G6" s="527"/>
      <c r="H6" s="527"/>
      <c r="I6" s="527"/>
      <c r="J6" s="527"/>
      <c r="K6" s="527"/>
      <c r="L6" s="527"/>
      <c r="M6" s="527"/>
    </row>
    <row r="7" spans="1:13" s="209" customFormat="1" ht="24.75" customHeight="1" thickTop="1" thickBot="1">
      <c r="A7" s="534" t="s">
        <v>461</v>
      </c>
      <c r="B7" s="535"/>
      <c r="C7" s="536"/>
      <c r="D7" s="537" t="s">
        <v>462</v>
      </c>
      <c r="E7" s="537"/>
      <c r="F7" s="537"/>
      <c r="G7" s="538" t="s">
        <v>463</v>
      </c>
      <c r="H7" s="529" t="s">
        <v>464</v>
      </c>
      <c r="I7" s="531" t="s">
        <v>465</v>
      </c>
      <c r="J7" s="532"/>
      <c r="K7" s="531" t="s">
        <v>466</v>
      </c>
      <c r="L7" s="532"/>
      <c r="M7" s="533" t="s">
        <v>531</v>
      </c>
    </row>
    <row r="8" spans="1:13" s="210" customFormat="1" ht="57" customHeight="1" thickTop="1" thickBot="1">
      <c r="A8" s="215" t="s">
        <v>35</v>
      </c>
      <c r="B8" s="215" t="s">
        <v>185</v>
      </c>
      <c r="C8" s="215" t="s">
        <v>187</v>
      </c>
      <c r="D8" s="216" t="s">
        <v>197</v>
      </c>
      <c r="E8" s="216" t="s">
        <v>468</v>
      </c>
      <c r="F8" s="216" t="s">
        <v>469</v>
      </c>
      <c r="G8" s="538"/>
      <c r="H8" s="530"/>
      <c r="I8" s="217" t="s">
        <v>470</v>
      </c>
      <c r="J8" s="217" t="s">
        <v>471</v>
      </c>
      <c r="K8" s="217" t="s">
        <v>472</v>
      </c>
      <c r="L8" s="217" t="s">
        <v>473</v>
      </c>
      <c r="M8" s="533"/>
    </row>
    <row r="9" spans="1:13" s="211" customFormat="1" ht="3.75" customHeight="1" thickTop="1" thickBot="1">
      <c r="A9" s="580"/>
      <c r="B9" s="580"/>
      <c r="C9" s="580"/>
      <c r="D9" s="580"/>
      <c r="E9" s="580"/>
      <c r="F9" s="580"/>
      <c r="G9" s="580"/>
      <c r="H9" s="208"/>
      <c r="I9" s="208"/>
      <c r="J9" s="208"/>
      <c r="K9" s="208"/>
      <c r="L9" s="208"/>
      <c r="M9" s="208"/>
    </row>
    <row r="10" spans="1:13" s="211" customFormat="1" ht="18" customHeight="1">
      <c r="A10" s="552">
        <f>'7. Mapa Final'!A10</f>
        <v>1</v>
      </c>
      <c r="B10" s="550" t="str">
        <f>'7. Mapa Final'!B10</f>
        <v xml:space="preserve">Daño, pérdida o uso indebido de bienes muebles o  inmuebles </v>
      </c>
      <c r="C10" s="569" t="str">
        <f>'7. Mapa Final'!C10</f>
        <v>Los bienes inmuebles sean sustraidos, sufran daños superiores a los generados por su uso</v>
      </c>
      <c r="D10" s="570" t="str">
        <f>'7. Mapa Final'!J10</f>
        <v>Baja - 2</v>
      </c>
      <c r="E10" s="571" t="str">
        <f>'7. Mapa Final'!K10</f>
        <v>Menor - 2</v>
      </c>
      <c r="F10" s="565" t="str">
        <f>'7. Mapa Final'!M10</f>
        <v>Moderado - 4</v>
      </c>
      <c r="G10" s="456" t="s">
        <v>365</v>
      </c>
      <c r="H10" s="566" t="s">
        <v>528</v>
      </c>
      <c r="I10" s="567"/>
      <c r="J10" s="567" t="s">
        <v>492</v>
      </c>
      <c r="K10" s="558">
        <v>45292</v>
      </c>
      <c r="L10" s="558">
        <v>45473</v>
      </c>
      <c r="M10" s="559" t="s">
        <v>535</v>
      </c>
    </row>
    <row r="11" spans="1:13" s="211" customFormat="1" ht="18" customHeight="1">
      <c r="A11" s="553"/>
      <c r="B11" s="551"/>
      <c r="C11" s="561"/>
      <c r="D11" s="557"/>
      <c r="E11" s="555"/>
      <c r="F11" s="563"/>
      <c r="G11" s="457"/>
      <c r="H11" s="561"/>
      <c r="I11" s="547"/>
      <c r="J11" s="547"/>
      <c r="K11" s="549"/>
      <c r="L11" s="549"/>
      <c r="M11" s="560"/>
    </row>
    <row r="12" spans="1:13" s="211" customFormat="1" ht="18" customHeight="1">
      <c r="A12" s="553"/>
      <c r="B12" s="551"/>
      <c r="C12" s="561"/>
      <c r="D12" s="557"/>
      <c r="E12" s="555"/>
      <c r="F12" s="563"/>
      <c r="G12" s="457"/>
      <c r="H12" s="561"/>
      <c r="I12" s="547"/>
      <c r="J12" s="547"/>
      <c r="K12" s="549"/>
      <c r="L12" s="549"/>
      <c r="M12" s="560"/>
    </row>
    <row r="13" spans="1:13" s="211" customFormat="1" ht="18" customHeight="1">
      <c r="A13" s="553"/>
      <c r="B13" s="551"/>
      <c r="C13" s="561"/>
      <c r="D13" s="557"/>
      <c r="E13" s="555"/>
      <c r="F13" s="563"/>
      <c r="G13" s="457"/>
      <c r="H13" s="561"/>
      <c r="I13" s="547"/>
      <c r="J13" s="547"/>
      <c r="K13" s="549"/>
      <c r="L13" s="549"/>
      <c r="M13" s="560"/>
    </row>
    <row r="14" spans="1:13" s="211" customFormat="1" ht="18" customHeight="1">
      <c r="A14" s="553"/>
      <c r="B14" s="551"/>
      <c r="C14" s="561"/>
      <c r="D14" s="557"/>
      <c r="E14" s="555"/>
      <c r="F14" s="563"/>
      <c r="G14" s="457"/>
      <c r="H14" s="561"/>
      <c r="I14" s="547"/>
      <c r="J14" s="547"/>
      <c r="K14" s="549"/>
      <c r="L14" s="549"/>
      <c r="M14" s="560"/>
    </row>
    <row r="15" spans="1:13" s="211" customFormat="1" ht="18" customHeight="1">
      <c r="A15" s="553"/>
      <c r="B15" s="551"/>
      <c r="C15" s="561"/>
      <c r="D15" s="557"/>
      <c r="E15" s="555"/>
      <c r="F15" s="563"/>
      <c r="G15" s="457"/>
      <c r="H15" s="561"/>
      <c r="I15" s="547"/>
      <c r="J15" s="547"/>
      <c r="K15" s="549"/>
      <c r="L15" s="549"/>
      <c r="M15" s="560"/>
    </row>
    <row r="16" spans="1:13" s="211" customFormat="1" ht="18" customHeight="1">
      <c r="A16" s="553"/>
      <c r="B16" s="551"/>
      <c r="C16" s="561"/>
      <c r="D16" s="557"/>
      <c r="E16" s="555"/>
      <c r="F16" s="563"/>
      <c r="G16" s="457"/>
      <c r="H16" s="561"/>
      <c r="I16" s="547"/>
      <c r="J16" s="547"/>
      <c r="K16" s="549"/>
      <c r="L16" s="549"/>
      <c r="M16" s="560"/>
    </row>
    <row r="17" spans="1:13" s="211" customFormat="1" ht="18" customHeight="1">
      <c r="A17" s="553"/>
      <c r="B17" s="551"/>
      <c r="C17" s="561"/>
      <c r="D17" s="557"/>
      <c r="E17" s="555"/>
      <c r="F17" s="563"/>
      <c r="G17" s="457"/>
      <c r="H17" s="561"/>
      <c r="I17" s="547"/>
      <c r="J17" s="547"/>
      <c r="K17" s="549"/>
      <c r="L17" s="549"/>
      <c r="M17" s="560"/>
    </row>
    <row r="18" spans="1:13" s="211" customFormat="1" ht="18" customHeight="1">
      <c r="A18" s="553"/>
      <c r="B18" s="551"/>
      <c r="C18" s="561"/>
      <c r="D18" s="557"/>
      <c r="E18" s="555"/>
      <c r="F18" s="563"/>
      <c r="G18" s="457"/>
      <c r="H18" s="561"/>
      <c r="I18" s="547"/>
      <c r="J18" s="547"/>
      <c r="K18" s="549"/>
      <c r="L18" s="549"/>
      <c r="M18" s="560"/>
    </row>
    <row r="19" spans="1:13" s="211" customFormat="1" ht="18" customHeight="1">
      <c r="A19" s="553"/>
      <c r="B19" s="551"/>
      <c r="C19" s="561"/>
      <c r="D19" s="557"/>
      <c r="E19" s="555"/>
      <c r="F19" s="563"/>
      <c r="G19" s="457"/>
      <c r="H19" s="561"/>
      <c r="I19" s="547"/>
      <c r="J19" s="547"/>
      <c r="K19" s="549"/>
      <c r="L19" s="549"/>
      <c r="M19" s="560"/>
    </row>
    <row r="20" spans="1:13" s="211" customFormat="1" ht="13.5" customHeight="1">
      <c r="A20" s="553">
        <f>'7. Mapa Final'!A20</f>
        <v>2</v>
      </c>
      <c r="B20" s="551" t="str">
        <f>'7. Mapa Final'!B20</f>
        <v xml:space="preserve">Titulación de bienes inmuebles sin legalizar </v>
      </c>
      <c r="C20" s="561" t="str">
        <f>'7. Mapa Final'!C20</f>
        <v>No tener  definido y con documentacion el estado legal de los bienes  inmuebles de la Rama</v>
      </c>
      <c r="D20" s="556" t="str">
        <f>'7. Mapa Final'!J20</f>
        <v>Media - 3</v>
      </c>
      <c r="E20" s="554" t="str">
        <f>'7. Mapa Final'!K20</f>
        <v>Menor - 2</v>
      </c>
      <c r="F20" s="563" t="str">
        <f>'7. Mapa Final'!M20</f>
        <v>Moderado - 6</v>
      </c>
      <c r="G20" s="457" t="s">
        <v>365</v>
      </c>
      <c r="H20" s="561" t="s">
        <v>538</v>
      </c>
      <c r="I20" s="547"/>
      <c r="J20" s="547" t="s">
        <v>492</v>
      </c>
      <c r="K20" s="548">
        <v>45292</v>
      </c>
      <c r="L20" s="548">
        <v>45473</v>
      </c>
      <c r="M20" s="564" t="s">
        <v>534</v>
      </c>
    </row>
    <row r="21" spans="1:13" s="211" customFormat="1" ht="13.5" customHeight="1">
      <c r="A21" s="553"/>
      <c r="B21" s="551"/>
      <c r="C21" s="561"/>
      <c r="D21" s="557"/>
      <c r="E21" s="555"/>
      <c r="F21" s="563"/>
      <c r="G21" s="457"/>
      <c r="H21" s="561"/>
      <c r="I21" s="547"/>
      <c r="J21" s="547"/>
      <c r="K21" s="549"/>
      <c r="L21" s="549"/>
      <c r="M21" s="560"/>
    </row>
    <row r="22" spans="1:13" s="211" customFormat="1" ht="13.5" customHeight="1">
      <c r="A22" s="553"/>
      <c r="B22" s="551"/>
      <c r="C22" s="561"/>
      <c r="D22" s="557"/>
      <c r="E22" s="555"/>
      <c r="F22" s="563"/>
      <c r="G22" s="457"/>
      <c r="H22" s="561"/>
      <c r="I22" s="547"/>
      <c r="J22" s="547"/>
      <c r="K22" s="549"/>
      <c r="L22" s="549"/>
      <c r="M22" s="560"/>
    </row>
    <row r="23" spans="1:13" s="211" customFormat="1" ht="13.5" customHeight="1">
      <c r="A23" s="553"/>
      <c r="B23" s="551"/>
      <c r="C23" s="561"/>
      <c r="D23" s="557"/>
      <c r="E23" s="555"/>
      <c r="F23" s="563"/>
      <c r="G23" s="457"/>
      <c r="H23" s="561"/>
      <c r="I23" s="547"/>
      <c r="J23" s="547"/>
      <c r="K23" s="549"/>
      <c r="L23" s="549"/>
      <c r="M23" s="560"/>
    </row>
    <row r="24" spans="1:13" s="211" customFormat="1" ht="13.5" customHeight="1">
      <c r="A24" s="553"/>
      <c r="B24" s="551"/>
      <c r="C24" s="561"/>
      <c r="D24" s="557"/>
      <c r="E24" s="555"/>
      <c r="F24" s="563"/>
      <c r="G24" s="457"/>
      <c r="H24" s="561"/>
      <c r="I24" s="547"/>
      <c r="J24" s="547"/>
      <c r="K24" s="549"/>
      <c r="L24" s="549"/>
      <c r="M24" s="560"/>
    </row>
    <row r="25" spans="1:13" s="211" customFormat="1" ht="13.5" customHeight="1">
      <c r="A25" s="553"/>
      <c r="B25" s="551"/>
      <c r="C25" s="561"/>
      <c r="D25" s="557"/>
      <c r="E25" s="555"/>
      <c r="F25" s="563"/>
      <c r="G25" s="457"/>
      <c r="H25" s="561"/>
      <c r="I25" s="547"/>
      <c r="J25" s="547"/>
      <c r="K25" s="549"/>
      <c r="L25" s="549"/>
      <c r="M25" s="560"/>
    </row>
    <row r="26" spans="1:13" s="211" customFormat="1" ht="13.5" customHeight="1">
      <c r="A26" s="553"/>
      <c r="B26" s="551"/>
      <c r="C26" s="561"/>
      <c r="D26" s="557"/>
      <c r="E26" s="555"/>
      <c r="F26" s="563"/>
      <c r="G26" s="457"/>
      <c r="H26" s="561"/>
      <c r="I26" s="547"/>
      <c r="J26" s="547"/>
      <c r="K26" s="549"/>
      <c r="L26" s="549"/>
      <c r="M26" s="560"/>
    </row>
    <row r="27" spans="1:13" s="211" customFormat="1" ht="13.5" customHeight="1">
      <c r="A27" s="553"/>
      <c r="B27" s="551"/>
      <c r="C27" s="561"/>
      <c r="D27" s="557"/>
      <c r="E27" s="555"/>
      <c r="F27" s="563"/>
      <c r="G27" s="457"/>
      <c r="H27" s="561"/>
      <c r="I27" s="547"/>
      <c r="J27" s="547"/>
      <c r="K27" s="549"/>
      <c r="L27" s="549"/>
      <c r="M27" s="560"/>
    </row>
    <row r="28" spans="1:13" s="211" customFormat="1" ht="21.75" customHeight="1">
      <c r="A28" s="553"/>
      <c r="B28" s="551"/>
      <c r="C28" s="561"/>
      <c r="D28" s="557"/>
      <c r="E28" s="555"/>
      <c r="F28" s="563"/>
      <c r="G28" s="457"/>
      <c r="H28" s="561"/>
      <c r="I28" s="547"/>
      <c r="J28" s="547"/>
      <c r="K28" s="549"/>
      <c r="L28" s="549"/>
      <c r="M28" s="560"/>
    </row>
    <row r="29" spans="1:13" s="211" customFormat="1" ht="21.75" customHeight="1">
      <c r="A29" s="553"/>
      <c r="B29" s="551"/>
      <c r="C29" s="561"/>
      <c r="D29" s="557"/>
      <c r="E29" s="555"/>
      <c r="F29" s="563"/>
      <c r="G29" s="457"/>
      <c r="H29" s="561"/>
      <c r="I29" s="547"/>
      <c r="J29" s="547"/>
      <c r="K29" s="549"/>
      <c r="L29" s="549"/>
      <c r="M29" s="560"/>
    </row>
    <row r="30" spans="1:13" s="211" customFormat="1" ht="13.5" customHeight="1">
      <c r="A30" s="553">
        <f>'7. Mapa Final'!A30</f>
        <v>3</v>
      </c>
      <c r="B30" s="551" t="str">
        <f>'7. Mapa Final'!B30</f>
        <v xml:space="preserve">Incumplimiento de los matenimientos preventivos, correctivos </v>
      </c>
      <c r="C30" s="561" t="str">
        <f>'7. Mapa Final'!C30</f>
        <v>No ejecutar en forma oportuna y acorde con estipulaciones técnicas los mantenimientos de bienes muebles, inmuebles y equipos</v>
      </c>
      <c r="D30" s="556" t="str">
        <f>'7. Mapa Final'!J30</f>
        <v>Baja - 2</v>
      </c>
      <c r="E30" s="554" t="str">
        <f>'7. Mapa Final'!K30</f>
        <v>Leve - 1</v>
      </c>
      <c r="F30" s="563" t="str">
        <f>'7. Mapa Final'!M30</f>
        <v>Bajo - 2</v>
      </c>
      <c r="G30" s="457" t="s">
        <v>365</v>
      </c>
      <c r="H30" s="572" t="s">
        <v>529</v>
      </c>
      <c r="I30" s="547"/>
      <c r="J30" s="547" t="s">
        <v>492</v>
      </c>
      <c r="K30" s="548">
        <v>45292</v>
      </c>
      <c r="L30" s="548">
        <v>45473</v>
      </c>
      <c r="M30" s="564" t="s">
        <v>536</v>
      </c>
    </row>
    <row r="31" spans="1:13" s="211" customFormat="1" ht="13.5" customHeight="1">
      <c r="A31" s="553"/>
      <c r="B31" s="551"/>
      <c r="C31" s="561"/>
      <c r="D31" s="557"/>
      <c r="E31" s="555"/>
      <c r="F31" s="563"/>
      <c r="G31" s="457"/>
      <c r="H31" s="561"/>
      <c r="I31" s="547"/>
      <c r="J31" s="547"/>
      <c r="K31" s="549"/>
      <c r="L31" s="549"/>
      <c r="M31" s="560"/>
    </row>
    <row r="32" spans="1:13" s="211" customFormat="1" ht="13.5" customHeight="1">
      <c r="A32" s="553"/>
      <c r="B32" s="551"/>
      <c r="C32" s="561"/>
      <c r="D32" s="557"/>
      <c r="E32" s="555"/>
      <c r="F32" s="563"/>
      <c r="G32" s="457"/>
      <c r="H32" s="561"/>
      <c r="I32" s="547"/>
      <c r="J32" s="547"/>
      <c r="K32" s="549"/>
      <c r="L32" s="549"/>
      <c r="M32" s="560"/>
    </row>
    <row r="33" spans="1:13" s="211" customFormat="1" ht="13.5" customHeight="1">
      <c r="A33" s="553"/>
      <c r="B33" s="551"/>
      <c r="C33" s="561"/>
      <c r="D33" s="557"/>
      <c r="E33" s="555"/>
      <c r="F33" s="563"/>
      <c r="G33" s="457"/>
      <c r="H33" s="561"/>
      <c r="I33" s="547"/>
      <c r="J33" s="547"/>
      <c r="K33" s="549"/>
      <c r="L33" s="549"/>
      <c r="M33" s="560"/>
    </row>
    <row r="34" spans="1:13" s="211" customFormat="1" ht="13.5" customHeight="1">
      <c r="A34" s="553"/>
      <c r="B34" s="551"/>
      <c r="C34" s="561"/>
      <c r="D34" s="557"/>
      <c r="E34" s="555"/>
      <c r="F34" s="563"/>
      <c r="G34" s="457"/>
      <c r="H34" s="561"/>
      <c r="I34" s="547"/>
      <c r="J34" s="547"/>
      <c r="K34" s="549"/>
      <c r="L34" s="549"/>
      <c r="M34" s="560"/>
    </row>
    <row r="35" spans="1:13" s="211" customFormat="1" ht="13.5" customHeight="1">
      <c r="A35" s="553"/>
      <c r="B35" s="551"/>
      <c r="C35" s="561"/>
      <c r="D35" s="557"/>
      <c r="E35" s="555"/>
      <c r="F35" s="563"/>
      <c r="G35" s="457"/>
      <c r="H35" s="561"/>
      <c r="I35" s="547"/>
      <c r="J35" s="547"/>
      <c r="K35" s="549"/>
      <c r="L35" s="549"/>
      <c r="M35" s="560"/>
    </row>
    <row r="36" spans="1:13" s="211" customFormat="1" ht="13.5" customHeight="1">
      <c r="A36" s="553"/>
      <c r="B36" s="551"/>
      <c r="C36" s="561"/>
      <c r="D36" s="557"/>
      <c r="E36" s="555"/>
      <c r="F36" s="563"/>
      <c r="G36" s="457"/>
      <c r="H36" s="561"/>
      <c r="I36" s="547"/>
      <c r="J36" s="547"/>
      <c r="K36" s="549"/>
      <c r="L36" s="549"/>
      <c r="M36" s="560"/>
    </row>
    <row r="37" spans="1:13" s="211" customFormat="1" ht="13.5" customHeight="1">
      <c r="A37" s="553"/>
      <c r="B37" s="551"/>
      <c r="C37" s="561"/>
      <c r="D37" s="557"/>
      <c r="E37" s="555"/>
      <c r="F37" s="563"/>
      <c r="G37" s="457"/>
      <c r="H37" s="561"/>
      <c r="I37" s="547"/>
      <c r="J37" s="547"/>
      <c r="K37" s="549"/>
      <c r="L37" s="549"/>
      <c r="M37" s="560"/>
    </row>
    <row r="38" spans="1:13" s="211" customFormat="1" ht="21.75" customHeight="1">
      <c r="A38" s="553"/>
      <c r="B38" s="551"/>
      <c r="C38" s="561"/>
      <c r="D38" s="557"/>
      <c r="E38" s="555"/>
      <c r="F38" s="563"/>
      <c r="G38" s="457"/>
      <c r="H38" s="561"/>
      <c r="I38" s="547"/>
      <c r="J38" s="547"/>
      <c r="K38" s="549"/>
      <c r="L38" s="549"/>
      <c r="M38" s="560"/>
    </row>
    <row r="39" spans="1:13" s="211" customFormat="1" ht="21.75" customHeight="1">
      <c r="A39" s="553"/>
      <c r="B39" s="551"/>
      <c r="C39" s="561"/>
      <c r="D39" s="557"/>
      <c r="E39" s="555"/>
      <c r="F39" s="563"/>
      <c r="G39" s="457"/>
      <c r="H39" s="561"/>
      <c r="I39" s="547"/>
      <c r="J39" s="547"/>
      <c r="K39" s="549"/>
      <c r="L39" s="549"/>
      <c r="M39" s="560"/>
    </row>
    <row r="40" spans="1:13" s="211" customFormat="1" ht="13.5" customHeight="1">
      <c r="A40" s="562">
        <f>'7. Mapa Final'!A40</f>
        <v>4</v>
      </c>
      <c r="B40" s="551" t="str">
        <f>'7. Mapa Final'!B40</f>
        <v xml:space="preserve">Recibir dádivas o beneficios a nombre propio o de terceros para  afectar la seguridad o confidencialidad de la información   </v>
      </c>
      <c r="C40" s="561" t="str">
        <f>'7. Mapa Final'!C40</f>
        <v>Recibir dádivas o beneficios a nombre propio o de terceros por   revelar información confidencial,  alterar, retener o no publicar información.</v>
      </c>
      <c r="D40" s="556" t="e">
        <f>'7. Mapa Final'!J40</f>
        <v>#DIV/0!</v>
      </c>
      <c r="E40" s="554" t="e">
        <f>'7. Mapa Final'!K40</f>
        <v>#VALUE!</v>
      </c>
      <c r="F40" s="563" t="e">
        <f>'7. Mapa Final'!M40</f>
        <v>#DIV/0!</v>
      </c>
      <c r="G40" s="457"/>
      <c r="H40" s="561"/>
      <c r="I40" s="549"/>
      <c r="J40" s="549"/>
      <c r="K40" s="548"/>
      <c r="L40" s="548"/>
      <c r="M40" s="560"/>
    </row>
    <row r="41" spans="1:13" s="211" customFormat="1" ht="13.5" customHeight="1">
      <c r="A41" s="562"/>
      <c r="B41" s="551"/>
      <c r="C41" s="561"/>
      <c r="D41" s="557"/>
      <c r="E41" s="555"/>
      <c r="F41" s="563"/>
      <c r="G41" s="457"/>
      <c r="H41" s="561"/>
      <c r="I41" s="549"/>
      <c r="J41" s="549"/>
      <c r="K41" s="549"/>
      <c r="L41" s="549"/>
      <c r="M41" s="560"/>
    </row>
    <row r="42" spans="1:13" s="211" customFormat="1" ht="13.5" customHeight="1">
      <c r="A42" s="562"/>
      <c r="B42" s="551"/>
      <c r="C42" s="561"/>
      <c r="D42" s="557"/>
      <c r="E42" s="555"/>
      <c r="F42" s="563"/>
      <c r="G42" s="457"/>
      <c r="H42" s="561"/>
      <c r="I42" s="549"/>
      <c r="J42" s="549"/>
      <c r="K42" s="549"/>
      <c r="L42" s="549"/>
      <c r="M42" s="560"/>
    </row>
    <row r="43" spans="1:13" s="211" customFormat="1" ht="13.5" customHeight="1">
      <c r="A43" s="562"/>
      <c r="B43" s="551"/>
      <c r="C43" s="561"/>
      <c r="D43" s="557"/>
      <c r="E43" s="555"/>
      <c r="F43" s="563"/>
      <c r="G43" s="457"/>
      <c r="H43" s="561"/>
      <c r="I43" s="549"/>
      <c r="J43" s="549"/>
      <c r="K43" s="549"/>
      <c r="L43" s="549"/>
      <c r="M43" s="560"/>
    </row>
    <row r="44" spans="1:13" s="211" customFormat="1" ht="13.5" customHeight="1">
      <c r="A44" s="562"/>
      <c r="B44" s="551"/>
      <c r="C44" s="561"/>
      <c r="D44" s="557"/>
      <c r="E44" s="555"/>
      <c r="F44" s="563"/>
      <c r="G44" s="457"/>
      <c r="H44" s="561"/>
      <c r="I44" s="549"/>
      <c r="J44" s="549"/>
      <c r="K44" s="549"/>
      <c r="L44" s="549"/>
      <c r="M44" s="560"/>
    </row>
    <row r="45" spans="1:13" s="211" customFormat="1" ht="13.5" customHeight="1">
      <c r="A45" s="562"/>
      <c r="B45" s="551"/>
      <c r="C45" s="561"/>
      <c r="D45" s="557"/>
      <c r="E45" s="555"/>
      <c r="F45" s="563"/>
      <c r="G45" s="457"/>
      <c r="H45" s="561"/>
      <c r="I45" s="549"/>
      <c r="J45" s="549"/>
      <c r="K45" s="549"/>
      <c r="L45" s="549"/>
      <c r="M45" s="560"/>
    </row>
    <row r="46" spans="1:13" s="211" customFormat="1" ht="13.5" customHeight="1">
      <c r="A46" s="562"/>
      <c r="B46" s="551"/>
      <c r="C46" s="561"/>
      <c r="D46" s="557"/>
      <c r="E46" s="555"/>
      <c r="F46" s="563"/>
      <c r="G46" s="457"/>
      <c r="H46" s="561"/>
      <c r="I46" s="549"/>
      <c r="J46" s="549"/>
      <c r="K46" s="549"/>
      <c r="L46" s="549"/>
      <c r="M46" s="560"/>
    </row>
    <row r="47" spans="1:13" s="211" customFormat="1" ht="13.5" customHeight="1">
      <c r="A47" s="562"/>
      <c r="B47" s="551"/>
      <c r="C47" s="561"/>
      <c r="D47" s="557"/>
      <c r="E47" s="555"/>
      <c r="F47" s="563"/>
      <c r="G47" s="457"/>
      <c r="H47" s="561"/>
      <c r="I47" s="549"/>
      <c r="J47" s="549"/>
      <c r="K47" s="549"/>
      <c r="L47" s="549"/>
      <c r="M47" s="560"/>
    </row>
    <row r="48" spans="1:13" s="211" customFormat="1" ht="21.75" customHeight="1">
      <c r="A48" s="562"/>
      <c r="B48" s="551"/>
      <c r="C48" s="561"/>
      <c r="D48" s="557"/>
      <c r="E48" s="555"/>
      <c r="F48" s="563"/>
      <c r="G48" s="457"/>
      <c r="H48" s="561"/>
      <c r="I48" s="549"/>
      <c r="J48" s="549"/>
      <c r="K48" s="549"/>
      <c r="L48" s="549"/>
      <c r="M48" s="560"/>
    </row>
    <row r="49" spans="1:13" s="211" customFormat="1" ht="21.75" customHeight="1">
      <c r="A49" s="562"/>
      <c r="B49" s="551"/>
      <c r="C49" s="561"/>
      <c r="D49" s="557"/>
      <c r="E49" s="555"/>
      <c r="F49" s="563"/>
      <c r="G49" s="457"/>
      <c r="H49" s="561"/>
      <c r="I49" s="549"/>
      <c r="J49" s="549"/>
      <c r="K49" s="549"/>
      <c r="L49" s="549"/>
      <c r="M49" s="560"/>
    </row>
    <row r="50" spans="1:13" s="211" customFormat="1" ht="13.5" customHeight="1">
      <c r="A50" s="562">
        <f>'7. Mapa Final'!A50</f>
        <v>5</v>
      </c>
      <c r="B50" s="551" t="str">
        <f>'7. Mapa Final'!B50</f>
        <v>Ofrecer, prometer, entregar, aceptar o solicitar una ventaja indebida  para influir  en la toma de decisiones  para  la adquisición de predios en donación.</v>
      </c>
      <c r="C50" s="561" t="str">
        <f>'7. Mapa Final'!C50</f>
        <v>Cuando se emite un concepto favorable que conlleve a la adquisición de un predio por donación omitiendo el cumplimiento de los requisitos establecidos, con el fin de favorecer intereses particulares.</v>
      </c>
      <c r="D50" s="556" t="e">
        <f>'7. Mapa Final'!J50</f>
        <v>#DIV/0!</v>
      </c>
      <c r="E50" s="554" t="e">
        <f>'7. Mapa Final'!K50</f>
        <v>#VALUE!</v>
      </c>
      <c r="F50" s="563" t="e">
        <f>'7. Mapa Final'!M50</f>
        <v>#DIV/0!</v>
      </c>
      <c r="G50" s="457"/>
      <c r="H50" s="561"/>
      <c r="I50" s="549"/>
      <c r="J50" s="549"/>
      <c r="K50" s="548"/>
      <c r="L50" s="548"/>
      <c r="M50" s="560"/>
    </row>
    <row r="51" spans="1:13" s="211" customFormat="1" ht="13.5" customHeight="1">
      <c r="A51" s="562"/>
      <c r="B51" s="551"/>
      <c r="C51" s="561"/>
      <c r="D51" s="557"/>
      <c r="E51" s="555"/>
      <c r="F51" s="563"/>
      <c r="G51" s="457"/>
      <c r="H51" s="561"/>
      <c r="I51" s="549"/>
      <c r="J51" s="549"/>
      <c r="K51" s="549"/>
      <c r="L51" s="549"/>
      <c r="M51" s="560"/>
    </row>
    <row r="52" spans="1:13" s="211" customFormat="1" ht="13.5" customHeight="1">
      <c r="A52" s="562"/>
      <c r="B52" s="551"/>
      <c r="C52" s="561"/>
      <c r="D52" s="557"/>
      <c r="E52" s="555"/>
      <c r="F52" s="563"/>
      <c r="G52" s="457"/>
      <c r="H52" s="561"/>
      <c r="I52" s="549"/>
      <c r="J52" s="549"/>
      <c r="K52" s="549"/>
      <c r="L52" s="549"/>
      <c r="M52" s="560"/>
    </row>
    <row r="53" spans="1:13" s="211" customFormat="1" ht="13.5" customHeight="1">
      <c r="A53" s="562"/>
      <c r="B53" s="551"/>
      <c r="C53" s="561"/>
      <c r="D53" s="557"/>
      <c r="E53" s="555"/>
      <c r="F53" s="563"/>
      <c r="G53" s="457"/>
      <c r="H53" s="561"/>
      <c r="I53" s="549"/>
      <c r="J53" s="549"/>
      <c r="K53" s="549"/>
      <c r="L53" s="549"/>
      <c r="M53" s="560"/>
    </row>
    <row r="54" spans="1:13" s="211" customFormat="1" ht="13.5" customHeight="1">
      <c r="A54" s="562"/>
      <c r="B54" s="551"/>
      <c r="C54" s="561"/>
      <c r="D54" s="557"/>
      <c r="E54" s="555"/>
      <c r="F54" s="563"/>
      <c r="G54" s="457"/>
      <c r="H54" s="561"/>
      <c r="I54" s="549"/>
      <c r="J54" s="549"/>
      <c r="K54" s="549"/>
      <c r="L54" s="549"/>
      <c r="M54" s="560"/>
    </row>
    <row r="55" spans="1:13" s="211" customFormat="1" ht="13.5" customHeight="1">
      <c r="A55" s="562"/>
      <c r="B55" s="551"/>
      <c r="C55" s="561"/>
      <c r="D55" s="557"/>
      <c r="E55" s="555"/>
      <c r="F55" s="563"/>
      <c r="G55" s="457"/>
      <c r="H55" s="561"/>
      <c r="I55" s="549"/>
      <c r="J55" s="549"/>
      <c r="K55" s="549"/>
      <c r="L55" s="549"/>
      <c r="M55" s="560"/>
    </row>
    <row r="56" spans="1:13" s="211" customFormat="1" ht="13.5" customHeight="1">
      <c r="A56" s="562"/>
      <c r="B56" s="551"/>
      <c r="C56" s="561"/>
      <c r="D56" s="557"/>
      <c r="E56" s="555"/>
      <c r="F56" s="563"/>
      <c r="G56" s="457"/>
      <c r="H56" s="561"/>
      <c r="I56" s="549"/>
      <c r="J56" s="549"/>
      <c r="K56" s="549"/>
      <c r="L56" s="549"/>
      <c r="M56" s="560"/>
    </row>
    <row r="57" spans="1:13" s="211" customFormat="1" ht="13.5" customHeight="1">
      <c r="A57" s="562"/>
      <c r="B57" s="551"/>
      <c r="C57" s="561"/>
      <c r="D57" s="557"/>
      <c r="E57" s="555"/>
      <c r="F57" s="563"/>
      <c r="G57" s="457"/>
      <c r="H57" s="561"/>
      <c r="I57" s="549"/>
      <c r="J57" s="549"/>
      <c r="K57" s="549"/>
      <c r="L57" s="549"/>
      <c r="M57" s="560"/>
    </row>
    <row r="58" spans="1:13" s="211" customFormat="1" ht="21.75" customHeight="1">
      <c r="A58" s="562"/>
      <c r="B58" s="551"/>
      <c r="C58" s="561"/>
      <c r="D58" s="557"/>
      <c r="E58" s="555"/>
      <c r="F58" s="563"/>
      <c r="G58" s="457"/>
      <c r="H58" s="561"/>
      <c r="I58" s="549"/>
      <c r="J58" s="549"/>
      <c r="K58" s="549"/>
      <c r="L58" s="549"/>
      <c r="M58" s="560"/>
    </row>
    <row r="59" spans="1:13" s="211" customFormat="1" ht="21.75" customHeight="1">
      <c r="A59" s="562"/>
      <c r="B59" s="551"/>
      <c r="C59" s="561"/>
      <c r="D59" s="557"/>
      <c r="E59" s="555"/>
      <c r="F59" s="563"/>
      <c r="G59" s="457"/>
      <c r="H59" s="561"/>
      <c r="I59" s="549"/>
      <c r="J59" s="549"/>
      <c r="K59" s="549"/>
      <c r="L59" s="549"/>
      <c r="M59" s="560"/>
    </row>
    <row r="60" spans="1:13" s="211" customFormat="1" ht="13.5" customHeight="1">
      <c r="A60" s="562">
        <f>'7. Mapa Final'!A60</f>
        <v>6</v>
      </c>
      <c r="B60" s="551" t="str">
        <f>'7. Mapa Final'!B60</f>
        <v>Ofrecer, prometer, entregar, aceptar o solicitar una ventaja indebida para conseguir el favorecimiento competitivo  en  la evaluación técnica (proceso de selección) en  contratos de Estudios y Diseños o Construcción de sedes y despachos judiciales.</v>
      </c>
      <c r="C60" s="561" t="str">
        <f>'7. Mapa Final'!C60</f>
        <v>Cuando se emite un concepto técnico basado en una evaluación que redunde en ventajas para agentes internos y externos, sin la adecuada justificación técnica.</v>
      </c>
      <c r="D60" s="556" t="e">
        <f>'7. Mapa Final'!J60</f>
        <v>#DIV/0!</v>
      </c>
      <c r="E60" s="554" t="e">
        <f>'7. Mapa Final'!K60</f>
        <v>#VALUE!</v>
      </c>
      <c r="F60" s="563" t="e">
        <f>'7. Mapa Final'!M60</f>
        <v>#DIV/0!</v>
      </c>
      <c r="G60" s="457"/>
      <c r="H60" s="561"/>
      <c r="I60" s="549"/>
      <c r="J60" s="549"/>
      <c r="K60" s="548"/>
      <c r="L60" s="548"/>
      <c r="M60" s="560"/>
    </row>
    <row r="61" spans="1:13" s="211" customFormat="1" ht="13.5" customHeight="1">
      <c r="A61" s="562"/>
      <c r="B61" s="551"/>
      <c r="C61" s="561"/>
      <c r="D61" s="557"/>
      <c r="E61" s="555"/>
      <c r="F61" s="563"/>
      <c r="G61" s="457"/>
      <c r="H61" s="561"/>
      <c r="I61" s="549"/>
      <c r="J61" s="549"/>
      <c r="K61" s="549"/>
      <c r="L61" s="549"/>
      <c r="M61" s="560"/>
    </row>
    <row r="62" spans="1:13" s="211" customFormat="1" ht="13.5" customHeight="1">
      <c r="A62" s="562"/>
      <c r="B62" s="551"/>
      <c r="C62" s="561"/>
      <c r="D62" s="557"/>
      <c r="E62" s="555"/>
      <c r="F62" s="563"/>
      <c r="G62" s="457"/>
      <c r="H62" s="561"/>
      <c r="I62" s="549"/>
      <c r="J62" s="549"/>
      <c r="K62" s="549"/>
      <c r="L62" s="549"/>
      <c r="M62" s="560"/>
    </row>
    <row r="63" spans="1:13" s="211" customFormat="1" ht="13.5" customHeight="1">
      <c r="A63" s="562"/>
      <c r="B63" s="551"/>
      <c r="C63" s="561"/>
      <c r="D63" s="557"/>
      <c r="E63" s="555"/>
      <c r="F63" s="563"/>
      <c r="G63" s="457"/>
      <c r="H63" s="561"/>
      <c r="I63" s="549"/>
      <c r="J63" s="549"/>
      <c r="K63" s="549"/>
      <c r="L63" s="549"/>
      <c r="M63" s="560"/>
    </row>
    <row r="64" spans="1:13" s="211" customFormat="1" ht="13.5" customHeight="1">
      <c r="A64" s="562"/>
      <c r="B64" s="551"/>
      <c r="C64" s="561"/>
      <c r="D64" s="557"/>
      <c r="E64" s="555"/>
      <c r="F64" s="563"/>
      <c r="G64" s="457"/>
      <c r="H64" s="561"/>
      <c r="I64" s="549"/>
      <c r="J64" s="549"/>
      <c r="K64" s="549"/>
      <c r="L64" s="549"/>
      <c r="M64" s="560"/>
    </row>
    <row r="65" spans="1:13" s="211" customFormat="1" ht="13.5" customHeight="1">
      <c r="A65" s="562"/>
      <c r="B65" s="551"/>
      <c r="C65" s="561"/>
      <c r="D65" s="557"/>
      <c r="E65" s="555"/>
      <c r="F65" s="563"/>
      <c r="G65" s="457"/>
      <c r="H65" s="561"/>
      <c r="I65" s="549"/>
      <c r="J65" s="549"/>
      <c r="K65" s="549"/>
      <c r="L65" s="549"/>
      <c r="M65" s="560"/>
    </row>
    <row r="66" spans="1:13" s="211" customFormat="1" ht="13.5" customHeight="1">
      <c r="A66" s="562"/>
      <c r="B66" s="551"/>
      <c r="C66" s="561"/>
      <c r="D66" s="557"/>
      <c r="E66" s="555"/>
      <c r="F66" s="563"/>
      <c r="G66" s="457"/>
      <c r="H66" s="561"/>
      <c r="I66" s="549"/>
      <c r="J66" s="549"/>
      <c r="K66" s="549"/>
      <c r="L66" s="549"/>
      <c r="M66" s="560"/>
    </row>
    <row r="67" spans="1:13" s="211" customFormat="1" ht="13.5" customHeight="1">
      <c r="A67" s="562"/>
      <c r="B67" s="551"/>
      <c r="C67" s="561"/>
      <c r="D67" s="557"/>
      <c r="E67" s="555"/>
      <c r="F67" s="563"/>
      <c r="G67" s="457"/>
      <c r="H67" s="561"/>
      <c r="I67" s="549"/>
      <c r="J67" s="549"/>
      <c r="K67" s="549"/>
      <c r="L67" s="549"/>
      <c r="M67" s="560"/>
    </row>
    <row r="68" spans="1:13" s="211" customFormat="1" ht="21.75" customHeight="1">
      <c r="A68" s="562"/>
      <c r="B68" s="551"/>
      <c r="C68" s="561"/>
      <c r="D68" s="557"/>
      <c r="E68" s="555"/>
      <c r="F68" s="563"/>
      <c r="G68" s="457"/>
      <c r="H68" s="561"/>
      <c r="I68" s="549"/>
      <c r="J68" s="549"/>
      <c r="K68" s="549"/>
      <c r="L68" s="549"/>
      <c r="M68" s="560"/>
    </row>
    <row r="69" spans="1:13" s="211" customFormat="1" ht="21.75" customHeight="1">
      <c r="A69" s="562"/>
      <c r="B69" s="551"/>
      <c r="C69" s="561"/>
      <c r="D69" s="557"/>
      <c r="E69" s="555"/>
      <c r="F69" s="563"/>
      <c r="G69" s="457"/>
      <c r="H69" s="561"/>
      <c r="I69" s="549"/>
      <c r="J69" s="549"/>
      <c r="K69" s="549"/>
      <c r="L69" s="549"/>
      <c r="M69" s="560"/>
    </row>
    <row r="70" spans="1:13" s="211" customFormat="1" ht="13.5" customHeight="1">
      <c r="A70" s="562">
        <f>'7. Mapa Final'!A70</f>
        <v>7</v>
      </c>
      <c r="B70" s="551" t="str">
        <f>'7. Mapa Final'!B70</f>
        <v>Ofrecer, prometer, entregar, aceptar o solicitar una ventaja indebida para conseguir el favorecimiento competitivo  en  la adición  de  contratos de Estudios y Diseños o construcción de sedes y despachos judiciales.</v>
      </c>
      <c r="C70" s="561" t="str">
        <f>'7. Mapa Final'!C70</f>
        <v>Cuando se adicionen contratos que son ventajosos para agentes internos y externos, sin la adecuada justificación que soporte su valor.</v>
      </c>
      <c r="D70" s="556" t="e">
        <f>'7. Mapa Final'!J70</f>
        <v>#DIV/0!</v>
      </c>
      <c r="E70" s="554" t="e">
        <f>'7. Mapa Final'!K70</f>
        <v>#VALUE!</v>
      </c>
      <c r="F70" s="563" t="e">
        <f>'7. Mapa Final'!M70</f>
        <v>#DIV/0!</v>
      </c>
      <c r="G70" s="457"/>
      <c r="H70" s="561"/>
      <c r="I70" s="549"/>
      <c r="J70" s="549"/>
      <c r="K70" s="548"/>
      <c r="L70" s="548"/>
      <c r="M70" s="560"/>
    </row>
    <row r="71" spans="1:13" s="211" customFormat="1" ht="13.5" customHeight="1">
      <c r="A71" s="562"/>
      <c r="B71" s="551"/>
      <c r="C71" s="561"/>
      <c r="D71" s="557"/>
      <c r="E71" s="555"/>
      <c r="F71" s="563"/>
      <c r="G71" s="457"/>
      <c r="H71" s="561"/>
      <c r="I71" s="549"/>
      <c r="J71" s="549"/>
      <c r="K71" s="549"/>
      <c r="L71" s="549"/>
      <c r="M71" s="560"/>
    </row>
    <row r="72" spans="1:13" s="211" customFormat="1" ht="13.5" customHeight="1">
      <c r="A72" s="562"/>
      <c r="B72" s="551"/>
      <c r="C72" s="561"/>
      <c r="D72" s="557"/>
      <c r="E72" s="555"/>
      <c r="F72" s="563"/>
      <c r="G72" s="457"/>
      <c r="H72" s="561"/>
      <c r="I72" s="549"/>
      <c r="J72" s="549"/>
      <c r="K72" s="549"/>
      <c r="L72" s="549"/>
      <c r="M72" s="560"/>
    </row>
    <row r="73" spans="1:13" s="211" customFormat="1" ht="13.5" customHeight="1">
      <c r="A73" s="562"/>
      <c r="B73" s="551"/>
      <c r="C73" s="561"/>
      <c r="D73" s="557"/>
      <c r="E73" s="555"/>
      <c r="F73" s="563"/>
      <c r="G73" s="457"/>
      <c r="H73" s="561"/>
      <c r="I73" s="549"/>
      <c r="J73" s="549"/>
      <c r="K73" s="549"/>
      <c r="L73" s="549"/>
      <c r="M73" s="560"/>
    </row>
    <row r="74" spans="1:13" s="211" customFormat="1" ht="13.5" customHeight="1">
      <c r="A74" s="562"/>
      <c r="B74" s="551"/>
      <c r="C74" s="561"/>
      <c r="D74" s="557"/>
      <c r="E74" s="555"/>
      <c r="F74" s="563"/>
      <c r="G74" s="457"/>
      <c r="H74" s="561"/>
      <c r="I74" s="549"/>
      <c r="J74" s="549"/>
      <c r="K74" s="549"/>
      <c r="L74" s="549"/>
      <c r="M74" s="560"/>
    </row>
    <row r="75" spans="1:13" s="211" customFormat="1" ht="13.5" customHeight="1">
      <c r="A75" s="562"/>
      <c r="B75" s="551"/>
      <c r="C75" s="561"/>
      <c r="D75" s="557"/>
      <c r="E75" s="555"/>
      <c r="F75" s="563"/>
      <c r="G75" s="457"/>
      <c r="H75" s="561"/>
      <c r="I75" s="549"/>
      <c r="J75" s="549"/>
      <c r="K75" s="549"/>
      <c r="L75" s="549"/>
      <c r="M75" s="560"/>
    </row>
    <row r="76" spans="1:13" s="211" customFormat="1" ht="13.5" customHeight="1">
      <c r="A76" s="562"/>
      <c r="B76" s="551"/>
      <c r="C76" s="561"/>
      <c r="D76" s="557"/>
      <c r="E76" s="555"/>
      <c r="F76" s="563"/>
      <c r="G76" s="457"/>
      <c r="H76" s="561"/>
      <c r="I76" s="549"/>
      <c r="J76" s="549"/>
      <c r="K76" s="549"/>
      <c r="L76" s="549"/>
      <c r="M76" s="560"/>
    </row>
    <row r="77" spans="1:13" s="211" customFormat="1" ht="13.5" customHeight="1">
      <c r="A77" s="562"/>
      <c r="B77" s="551"/>
      <c r="C77" s="561"/>
      <c r="D77" s="557"/>
      <c r="E77" s="555"/>
      <c r="F77" s="563"/>
      <c r="G77" s="457"/>
      <c r="H77" s="561"/>
      <c r="I77" s="549"/>
      <c r="J77" s="549"/>
      <c r="K77" s="549"/>
      <c r="L77" s="549"/>
      <c r="M77" s="560"/>
    </row>
    <row r="78" spans="1:13" s="211" customFormat="1" ht="21.75" customHeight="1">
      <c r="A78" s="562"/>
      <c r="B78" s="551"/>
      <c r="C78" s="561"/>
      <c r="D78" s="557"/>
      <c r="E78" s="555"/>
      <c r="F78" s="563"/>
      <c r="G78" s="457"/>
      <c r="H78" s="561"/>
      <c r="I78" s="549"/>
      <c r="J78" s="549"/>
      <c r="K78" s="549"/>
      <c r="L78" s="549"/>
      <c r="M78" s="560"/>
    </row>
    <row r="79" spans="1:13" s="211" customFormat="1" ht="21.75" customHeight="1">
      <c r="A79" s="562"/>
      <c r="B79" s="551"/>
      <c r="C79" s="561"/>
      <c r="D79" s="557"/>
      <c r="E79" s="555"/>
      <c r="F79" s="563"/>
      <c r="G79" s="457"/>
      <c r="H79" s="561"/>
      <c r="I79" s="549"/>
      <c r="J79" s="549"/>
      <c r="K79" s="549"/>
      <c r="L79" s="549"/>
      <c r="M79" s="560"/>
    </row>
    <row r="80" spans="1:13" s="211" customFormat="1" ht="13.5" customHeight="1">
      <c r="A80" s="562">
        <f>'7. Mapa Final'!A80</f>
        <v>8</v>
      </c>
      <c r="B80" s="551" t="str">
        <f>'7. Mapa Final'!B80</f>
        <v>Ofrecer, prometer, entregar, aceptar o solicitar una ventaja indebida para conseguir la recepción de Diseños u obras.</v>
      </c>
      <c r="C80" s="561" t="str">
        <f>'7. Mapa Final'!C80</f>
        <v>Cuando un agente interno o externos, obtiene una ventaja indebida por recibir Estudios y Diseños u Obras, que no cumplan con los requisitos contractuales.</v>
      </c>
      <c r="D80" s="556" t="e">
        <f>'7. Mapa Final'!J80</f>
        <v>#DIV/0!</v>
      </c>
      <c r="E80" s="554">
        <f>'7. Mapa Final'!K80</f>
        <v>0</v>
      </c>
      <c r="F80" s="563" t="e">
        <f>'7. Mapa Final'!M80</f>
        <v>#DIV/0!</v>
      </c>
      <c r="G80" s="457"/>
      <c r="H80" s="561"/>
      <c r="I80" s="549"/>
      <c r="J80" s="549"/>
      <c r="K80" s="548"/>
      <c r="L80" s="548"/>
      <c r="M80" s="560"/>
    </row>
    <row r="81" spans="1:13" s="211" customFormat="1" ht="13.5" customHeight="1">
      <c r="A81" s="562"/>
      <c r="B81" s="551"/>
      <c r="C81" s="561"/>
      <c r="D81" s="557"/>
      <c r="E81" s="555"/>
      <c r="F81" s="563"/>
      <c r="G81" s="457"/>
      <c r="H81" s="561"/>
      <c r="I81" s="549"/>
      <c r="J81" s="549"/>
      <c r="K81" s="549"/>
      <c r="L81" s="549"/>
      <c r="M81" s="560"/>
    </row>
    <row r="82" spans="1:13" s="211" customFormat="1" ht="13.5" customHeight="1">
      <c r="A82" s="562"/>
      <c r="B82" s="551"/>
      <c r="C82" s="561"/>
      <c r="D82" s="557"/>
      <c r="E82" s="555"/>
      <c r="F82" s="563"/>
      <c r="G82" s="457"/>
      <c r="H82" s="561"/>
      <c r="I82" s="549"/>
      <c r="J82" s="549"/>
      <c r="K82" s="549"/>
      <c r="L82" s="549"/>
      <c r="M82" s="560"/>
    </row>
    <row r="83" spans="1:13" s="211" customFormat="1" ht="13.5" customHeight="1">
      <c r="A83" s="562"/>
      <c r="B83" s="551"/>
      <c r="C83" s="561"/>
      <c r="D83" s="557"/>
      <c r="E83" s="555"/>
      <c r="F83" s="563"/>
      <c r="G83" s="457"/>
      <c r="H83" s="561"/>
      <c r="I83" s="549"/>
      <c r="J83" s="549"/>
      <c r="K83" s="549"/>
      <c r="L83" s="549"/>
      <c r="M83" s="560"/>
    </row>
    <row r="84" spans="1:13" s="211" customFormat="1" ht="13.5" customHeight="1">
      <c r="A84" s="562"/>
      <c r="B84" s="551"/>
      <c r="C84" s="561"/>
      <c r="D84" s="557"/>
      <c r="E84" s="555"/>
      <c r="F84" s="563"/>
      <c r="G84" s="457"/>
      <c r="H84" s="561"/>
      <c r="I84" s="549"/>
      <c r="J84" s="549"/>
      <c r="K84" s="549"/>
      <c r="L84" s="549"/>
      <c r="M84" s="560"/>
    </row>
    <row r="85" spans="1:13" s="211" customFormat="1" ht="13.5" customHeight="1">
      <c r="A85" s="562"/>
      <c r="B85" s="551"/>
      <c r="C85" s="561"/>
      <c r="D85" s="557"/>
      <c r="E85" s="555"/>
      <c r="F85" s="563"/>
      <c r="G85" s="457"/>
      <c r="H85" s="561"/>
      <c r="I85" s="549"/>
      <c r="J85" s="549"/>
      <c r="K85" s="549"/>
      <c r="L85" s="549"/>
      <c r="M85" s="560"/>
    </row>
    <row r="86" spans="1:13" s="211" customFormat="1" ht="13.5" customHeight="1">
      <c r="A86" s="562"/>
      <c r="B86" s="551"/>
      <c r="C86" s="561"/>
      <c r="D86" s="557"/>
      <c r="E86" s="555"/>
      <c r="F86" s="563"/>
      <c r="G86" s="457"/>
      <c r="H86" s="561"/>
      <c r="I86" s="549"/>
      <c r="J86" s="549"/>
      <c r="K86" s="549"/>
      <c r="L86" s="549"/>
      <c r="M86" s="560"/>
    </row>
    <row r="87" spans="1:13" s="211" customFormat="1" ht="13.5" customHeight="1">
      <c r="A87" s="562"/>
      <c r="B87" s="551"/>
      <c r="C87" s="561"/>
      <c r="D87" s="557"/>
      <c r="E87" s="555"/>
      <c r="F87" s="563"/>
      <c r="G87" s="457"/>
      <c r="H87" s="561"/>
      <c r="I87" s="549"/>
      <c r="J87" s="549"/>
      <c r="K87" s="549"/>
      <c r="L87" s="549"/>
      <c r="M87" s="560"/>
    </row>
    <row r="88" spans="1:13" s="211" customFormat="1" ht="21.75" customHeight="1">
      <c r="A88" s="562"/>
      <c r="B88" s="551"/>
      <c r="C88" s="561"/>
      <c r="D88" s="557"/>
      <c r="E88" s="555"/>
      <c r="F88" s="563"/>
      <c r="G88" s="457"/>
      <c r="H88" s="561"/>
      <c r="I88" s="549"/>
      <c r="J88" s="549"/>
      <c r="K88" s="549"/>
      <c r="L88" s="549"/>
      <c r="M88" s="560"/>
    </row>
    <row r="89" spans="1:13" s="211" customFormat="1" ht="21.75" customHeight="1">
      <c r="A89" s="562"/>
      <c r="B89" s="551"/>
      <c r="C89" s="561"/>
      <c r="D89" s="557"/>
      <c r="E89" s="555"/>
      <c r="F89" s="563"/>
      <c r="G89" s="457"/>
      <c r="H89" s="561"/>
      <c r="I89" s="549"/>
      <c r="J89" s="549"/>
      <c r="K89" s="549"/>
      <c r="L89" s="549"/>
      <c r="M89" s="560"/>
    </row>
  </sheetData>
  <mergeCells count="121">
    <mergeCell ref="J70:J79"/>
    <mergeCell ref="K70:K79"/>
    <mergeCell ref="L70:L79"/>
    <mergeCell ref="M70:M79"/>
    <mergeCell ref="A80:A89"/>
    <mergeCell ref="B80:B89"/>
    <mergeCell ref="C80:C89"/>
    <mergeCell ref="D80:D89"/>
    <mergeCell ref="E80:E89"/>
    <mergeCell ref="F80:F89"/>
    <mergeCell ref="M80:M89"/>
    <mergeCell ref="G80:G89"/>
    <mergeCell ref="H80:H89"/>
    <mergeCell ref="I80:I89"/>
    <mergeCell ref="J80:J89"/>
    <mergeCell ref="K80:K89"/>
    <mergeCell ref="L80:L89"/>
    <mergeCell ref="A70:A79"/>
    <mergeCell ref="B70:B79"/>
    <mergeCell ref="C70:C79"/>
    <mergeCell ref="D70:D79"/>
    <mergeCell ref="E70:E79"/>
    <mergeCell ref="F70:F79"/>
    <mergeCell ref="G70:G79"/>
    <mergeCell ref="H70:H79"/>
    <mergeCell ref="I70:I79"/>
    <mergeCell ref="J50:J59"/>
    <mergeCell ref="K50:K59"/>
    <mergeCell ref="L50:L59"/>
    <mergeCell ref="M50:M59"/>
    <mergeCell ref="A60:A69"/>
    <mergeCell ref="B60:B69"/>
    <mergeCell ref="C60:C69"/>
    <mergeCell ref="D60:D69"/>
    <mergeCell ref="E60:E69"/>
    <mergeCell ref="F60:F69"/>
    <mergeCell ref="M60:M69"/>
    <mergeCell ref="G60:G69"/>
    <mergeCell ref="H60:H69"/>
    <mergeCell ref="I60:I69"/>
    <mergeCell ref="J60:J69"/>
    <mergeCell ref="K60:K69"/>
    <mergeCell ref="L60:L69"/>
    <mergeCell ref="A50:A59"/>
    <mergeCell ref="B50:B59"/>
    <mergeCell ref="C50:C59"/>
    <mergeCell ref="D50:D59"/>
    <mergeCell ref="E50:E59"/>
    <mergeCell ref="F50:F59"/>
    <mergeCell ref="G50:G59"/>
    <mergeCell ref="H50:H59"/>
    <mergeCell ref="I50:I59"/>
    <mergeCell ref="L30:L39"/>
    <mergeCell ref="M30:M39"/>
    <mergeCell ref="A40:A49"/>
    <mergeCell ref="B40:B49"/>
    <mergeCell ref="C40:C49"/>
    <mergeCell ref="D40:D49"/>
    <mergeCell ref="E40:E49"/>
    <mergeCell ref="F40:F49"/>
    <mergeCell ref="M40:M49"/>
    <mergeCell ref="G40:G49"/>
    <mergeCell ref="H40:H49"/>
    <mergeCell ref="I40:I49"/>
    <mergeCell ref="J40:J49"/>
    <mergeCell ref="K40:K49"/>
    <mergeCell ref="L40:L49"/>
    <mergeCell ref="M20:M29"/>
    <mergeCell ref="A30:A39"/>
    <mergeCell ref="B30:B39"/>
    <mergeCell ref="C30:C39"/>
    <mergeCell ref="D30:D39"/>
    <mergeCell ref="E30:E39"/>
    <mergeCell ref="F30:F39"/>
    <mergeCell ref="G30:G39"/>
    <mergeCell ref="H30:H39"/>
    <mergeCell ref="I30:I39"/>
    <mergeCell ref="G20:G29"/>
    <mergeCell ref="H20:H29"/>
    <mergeCell ref="I20:I29"/>
    <mergeCell ref="J20:J29"/>
    <mergeCell ref="K20:K29"/>
    <mergeCell ref="L20:L29"/>
    <mergeCell ref="A20:A29"/>
    <mergeCell ref="B20:B29"/>
    <mergeCell ref="C20:C29"/>
    <mergeCell ref="D20:D29"/>
    <mergeCell ref="E20:E29"/>
    <mergeCell ref="F20:F29"/>
    <mergeCell ref="J30:J39"/>
    <mergeCell ref="K30:K39"/>
    <mergeCell ref="H10:H19"/>
    <mergeCell ref="I10:I19"/>
    <mergeCell ref="J10:J19"/>
    <mergeCell ref="K10:K19"/>
    <mergeCell ref="L10:L19"/>
    <mergeCell ref="M10:M19"/>
    <mergeCell ref="A9:G9"/>
    <mergeCell ref="A10:A19"/>
    <mergeCell ref="B10:B19"/>
    <mergeCell ref="C10:C19"/>
    <mergeCell ref="D10:D19"/>
    <mergeCell ref="E10:E19"/>
    <mergeCell ref="F10:F19"/>
    <mergeCell ref="G10:G19"/>
    <mergeCell ref="A1:C3"/>
    <mergeCell ref="A4:B4"/>
    <mergeCell ref="C4:M4"/>
    <mergeCell ref="A5:B5"/>
    <mergeCell ref="C5:M5"/>
    <mergeCell ref="A6:B6"/>
    <mergeCell ref="C6:M6"/>
    <mergeCell ref="A7:C7"/>
    <mergeCell ref="D7:F7"/>
    <mergeCell ref="G7:G8"/>
    <mergeCell ref="H7:H8"/>
    <mergeCell ref="I7:J7"/>
    <mergeCell ref="K7:L7"/>
    <mergeCell ref="M7:M8"/>
    <mergeCell ref="L1:M2"/>
    <mergeCell ref="D1:K2"/>
  </mergeCells>
  <conditionalFormatting sqref="A7:B7">
    <cfRule type="containsText" dxfId="221" priority="11" operator="containsText" text="4- Bajo">
      <formula>NOT(ISERROR(SEARCH("4- Bajo",A7)))</formula>
    </cfRule>
    <cfRule type="containsText" dxfId="220" priority="7" operator="containsText" text="3- Moderado">
      <formula>NOT(ISERROR(SEARCH("3- Moderado",A7)))</formula>
    </cfRule>
    <cfRule type="containsText" dxfId="219" priority="8" operator="containsText" text="6- Moderado">
      <formula>NOT(ISERROR(SEARCH("6- Moderado",A7)))</formula>
    </cfRule>
    <cfRule type="containsText" dxfId="218" priority="9" operator="containsText" text="4- Moderado">
      <formula>NOT(ISERROR(SEARCH("4- Moderado",A7)))</formula>
    </cfRule>
    <cfRule type="containsText" dxfId="217" priority="10" operator="containsText" text="3- Bajo">
      <formula>NOT(ISERROR(SEARCH("3- Bajo",A7)))</formula>
    </cfRule>
    <cfRule type="containsText" dxfId="216" priority="12" operator="containsText" text="1- Bajo">
      <formula>NOT(ISERROR(SEARCH("1- Bajo",A7)))</formula>
    </cfRule>
  </conditionalFormatting>
  <conditionalFormatting sqref="A10:B10 D10:E10">
    <cfRule type="containsText" dxfId="215" priority="284" operator="containsText" text="1- Bajo">
      <formula>NOT(ISERROR(SEARCH("1- Bajo",A10)))</formula>
    </cfRule>
    <cfRule type="containsText" dxfId="214" priority="283" operator="containsText" text="4- Bajo">
      <formula>NOT(ISERROR(SEARCH("4- Bajo",A10)))</formula>
    </cfRule>
    <cfRule type="containsText" dxfId="213" priority="282" operator="containsText" text="3- Bajo">
      <formula>NOT(ISERROR(SEARCH("3- Bajo",A10)))</formula>
    </cfRule>
  </conditionalFormatting>
  <conditionalFormatting sqref="A20:B20 D20:E20">
    <cfRule type="containsText" dxfId="212" priority="263" operator="containsText" text="1- Bajo">
      <formula>NOT(ISERROR(SEARCH("1- Bajo",A20)))</formula>
    </cfRule>
    <cfRule type="containsText" dxfId="211" priority="262" operator="containsText" text="4- Bajo">
      <formula>NOT(ISERROR(SEARCH("4- Bajo",A20)))</formula>
    </cfRule>
    <cfRule type="containsText" dxfId="210" priority="261" operator="containsText" text="3- Bajo">
      <formula>NOT(ISERROR(SEARCH("3- Bajo",A20)))</formula>
    </cfRule>
  </conditionalFormatting>
  <conditionalFormatting sqref="A30:B30 D30:E30">
    <cfRule type="containsText" dxfId="209" priority="242" operator="containsText" text="1- Bajo">
      <formula>NOT(ISERROR(SEARCH("1- Bajo",A30)))</formula>
    </cfRule>
    <cfRule type="containsText" dxfId="208" priority="241" operator="containsText" text="4- Bajo">
      <formula>NOT(ISERROR(SEARCH("4- Bajo",A30)))</formula>
    </cfRule>
    <cfRule type="containsText" dxfId="207" priority="240" operator="containsText" text="3- Bajo">
      <formula>NOT(ISERROR(SEARCH("3- Bajo",A30)))</formula>
    </cfRule>
  </conditionalFormatting>
  <conditionalFormatting sqref="A40:B40 D40:E40">
    <cfRule type="containsText" dxfId="206" priority="219" operator="containsText" text="3- Bajo">
      <formula>NOT(ISERROR(SEARCH("3- Bajo",A40)))</formula>
    </cfRule>
    <cfRule type="containsText" dxfId="205" priority="221" operator="containsText" text="1- Bajo">
      <formula>NOT(ISERROR(SEARCH("1- Bajo",A40)))</formula>
    </cfRule>
    <cfRule type="containsText" dxfId="204" priority="220" operator="containsText" text="4- Bajo">
      <formula>NOT(ISERROR(SEARCH("4- Bajo",A40)))</formula>
    </cfRule>
  </conditionalFormatting>
  <conditionalFormatting sqref="A50:B50 D50:E50">
    <cfRule type="containsText" dxfId="203" priority="199" operator="containsText" text="4- Bajo">
      <formula>NOT(ISERROR(SEARCH("4- Bajo",A50)))</formula>
    </cfRule>
    <cfRule type="containsText" dxfId="202" priority="200" operator="containsText" text="1- Bajo">
      <formula>NOT(ISERROR(SEARCH("1- Bajo",A50)))</formula>
    </cfRule>
    <cfRule type="containsText" dxfId="201" priority="198" operator="containsText" text="3- Bajo">
      <formula>NOT(ISERROR(SEARCH("3- Bajo",A50)))</formula>
    </cfRule>
  </conditionalFormatting>
  <conditionalFormatting sqref="A60:B60 D60:E60">
    <cfRule type="containsText" dxfId="200" priority="179" operator="containsText" text="1- Bajo">
      <formula>NOT(ISERROR(SEARCH("1- Bajo",A60)))</formula>
    </cfRule>
    <cfRule type="containsText" dxfId="199" priority="178" operator="containsText" text="4- Bajo">
      <formula>NOT(ISERROR(SEARCH("4- Bajo",A60)))</formula>
    </cfRule>
    <cfRule type="containsText" dxfId="198" priority="177" operator="containsText" text="3- Bajo">
      <formula>NOT(ISERROR(SEARCH("3- Bajo",A60)))</formula>
    </cfRule>
  </conditionalFormatting>
  <conditionalFormatting sqref="A70:B70 D70:E70">
    <cfRule type="containsText" dxfId="197" priority="156" operator="containsText" text="3- Bajo">
      <formula>NOT(ISERROR(SEARCH("3- Bajo",A70)))</formula>
    </cfRule>
    <cfRule type="containsText" dxfId="196" priority="157" operator="containsText" text="4- Bajo">
      <formula>NOT(ISERROR(SEARCH("4- Bajo",A70)))</formula>
    </cfRule>
    <cfRule type="containsText" dxfId="195" priority="158" operator="containsText" text="1- Bajo">
      <formula>NOT(ISERROR(SEARCH("1- Bajo",A70)))</formula>
    </cfRule>
  </conditionalFormatting>
  <conditionalFormatting sqref="A80:B80 D80:E80">
    <cfRule type="containsText" dxfId="194" priority="136" operator="containsText" text="4- Bajo">
      <formula>NOT(ISERROR(SEARCH("4- Bajo",A80)))</formula>
    </cfRule>
    <cfRule type="containsText" dxfId="193" priority="137" operator="containsText" text="1- Bajo">
      <formula>NOT(ISERROR(SEARCH("1- Bajo",A80)))</formula>
    </cfRule>
    <cfRule type="containsText" dxfId="192" priority="135" operator="containsText" text="3- Bajo">
      <formula>NOT(ISERROR(SEARCH("3- Bajo",A80)))</formula>
    </cfRule>
  </conditionalFormatting>
  <conditionalFormatting sqref="C8:F8">
    <cfRule type="containsText" dxfId="191" priority="2" operator="containsText" text="6- Moderado">
      <formula>NOT(ISERROR(SEARCH("6- Moderado",C8)))</formula>
    </cfRule>
    <cfRule type="containsText" dxfId="190" priority="3" operator="containsText" text="4- Moderado">
      <formula>NOT(ISERROR(SEARCH("4- Moderado",C8)))</formula>
    </cfRule>
    <cfRule type="containsText" dxfId="189" priority="4" operator="containsText" text="3- Bajo">
      <formula>NOT(ISERROR(SEARCH("3- Bajo",C8)))</formula>
    </cfRule>
    <cfRule type="containsText" dxfId="188" priority="5" operator="containsText" text="4- Bajo">
      <formula>NOT(ISERROR(SEARCH("4- Bajo",C8)))</formula>
    </cfRule>
    <cfRule type="containsText" dxfId="187" priority="6" operator="containsText" text="1- Bajo">
      <formula>NOT(ISERROR(SEARCH("1- Bajo",C8)))</formula>
    </cfRule>
    <cfRule type="containsText" dxfId="186" priority="1" operator="containsText" text="3- Moderado">
      <formula>NOT(ISERROR(SEARCH("3- Moderado",C8)))</formula>
    </cfRule>
  </conditionalFormatting>
  <conditionalFormatting sqref="D10:D89">
    <cfRule type="containsText" dxfId="185" priority="123" operator="containsText" text="Alta">
      <formula>NOT(ISERROR(SEARCH("Alta",D10)))</formula>
    </cfRule>
    <cfRule type="containsText" dxfId="184" priority="127" operator="containsText" text="Media">
      <formula>NOT(ISERROR(SEARCH("Media",D10)))</formula>
    </cfRule>
    <cfRule type="containsText" dxfId="183" priority="122" operator="containsText" text="Muy Alta">
      <formula>NOT(ISERROR(SEARCH("Muy Alta",D10)))</formula>
    </cfRule>
    <cfRule type="containsText" dxfId="182" priority="125" operator="containsText" text="Muy Baja">
      <formula>NOT(ISERROR(SEARCH("Muy Baja",D10)))</formula>
    </cfRule>
    <cfRule type="containsText" dxfId="181" priority="124" operator="containsText" text="Baja">
      <formula>NOT(ISERROR(SEARCH("Baja",D10)))</formula>
    </cfRule>
  </conditionalFormatting>
  <conditionalFormatting sqref="D10:E10 A10:B10">
    <cfRule type="containsText" dxfId="180" priority="280" operator="containsText" text="6- Moderado">
      <formula>NOT(ISERROR(SEARCH("6- Moderado",A10)))</formula>
    </cfRule>
    <cfRule type="containsText" dxfId="179" priority="279" operator="containsText" text="3- Moderado">
      <formula>NOT(ISERROR(SEARCH("3- Moderado",A10)))</formula>
    </cfRule>
    <cfRule type="containsText" dxfId="178" priority="281" operator="containsText" text="4- Moderado">
      <formula>NOT(ISERROR(SEARCH("4- Moderado",A10)))</formula>
    </cfRule>
  </conditionalFormatting>
  <conditionalFormatting sqref="D20:E20 A20:B20">
    <cfRule type="containsText" dxfId="177" priority="260" operator="containsText" text="4- Moderado">
      <formula>NOT(ISERROR(SEARCH("4- Moderado",A20)))</formula>
    </cfRule>
    <cfRule type="containsText" dxfId="176" priority="259" operator="containsText" text="6- Moderado">
      <formula>NOT(ISERROR(SEARCH("6- Moderado",A20)))</formula>
    </cfRule>
    <cfRule type="containsText" dxfId="175" priority="258" operator="containsText" text="3- Moderado">
      <formula>NOT(ISERROR(SEARCH("3- Moderado",A20)))</formula>
    </cfRule>
  </conditionalFormatting>
  <conditionalFormatting sqref="D30:E30 A30:B30">
    <cfRule type="containsText" dxfId="174" priority="237" operator="containsText" text="3- Moderado">
      <formula>NOT(ISERROR(SEARCH("3- Moderado",A30)))</formula>
    </cfRule>
    <cfRule type="containsText" dxfId="173" priority="239" operator="containsText" text="4- Moderado">
      <formula>NOT(ISERROR(SEARCH("4- Moderado",A30)))</formula>
    </cfRule>
    <cfRule type="containsText" dxfId="172" priority="238" operator="containsText" text="6- Moderado">
      <formula>NOT(ISERROR(SEARCH("6- Moderado",A30)))</formula>
    </cfRule>
  </conditionalFormatting>
  <conditionalFormatting sqref="D40:E40 A40:B40">
    <cfRule type="containsText" dxfId="171" priority="216" operator="containsText" text="3- Moderado">
      <formula>NOT(ISERROR(SEARCH("3- Moderado",A40)))</formula>
    </cfRule>
    <cfRule type="containsText" dxfId="170" priority="217" operator="containsText" text="6- Moderado">
      <formula>NOT(ISERROR(SEARCH("6- Moderado",A40)))</formula>
    </cfRule>
    <cfRule type="containsText" dxfId="169" priority="218" operator="containsText" text="4- Moderado">
      <formula>NOT(ISERROR(SEARCH("4- Moderado",A40)))</formula>
    </cfRule>
  </conditionalFormatting>
  <conditionalFormatting sqref="D50:E50 A50:B50">
    <cfRule type="containsText" dxfId="168" priority="195" operator="containsText" text="3- Moderado">
      <formula>NOT(ISERROR(SEARCH("3- Moderado",A50)))</formula>
    </cfRule>
    <cfRule type="containsText" dxfId="167" priority="196" operator="containsText" text="6- Moderado">
      <formula>NOT(ISERROR(SEARCH("6- Moderado",A50)))</formula>
    </cfRule>
    <cfRule type="containsText" dxfId="166" priority="197" operator="containsText" text="4- Moderado">
      <formula>NOT(ISERROR(SEARCH("4- Moderado",A50)))</formula>
    </cfRule>
  </conditionalFormatting>
  <conditionalFormatting sqref="D60:E60 A60:B60">
    <cfRule type="containsText" dxfId="165" priority="176" operator="containsText" text="4- Moderado">
      <formula>NOT(ISERROR(SEARCH("4- Moderado",A60)))</formula>
    </cfRule>
    <cfRule type="containsText" dxfId="164" priority="174" operator="containsText" text="3- Moderado">
      <formula>NOT(ISERROR(SEARCH("3- Moderado",A60)))</formula>
    </cfRule>
    <cfRule type="containsText" dxfId="163" priority="175" operator="containsText" text="6- Moderado">
      <formula>NOT(ISERROR(SEARCH("6- Moderado",A60)))</formula>
    </cfRule>
  </conditionalFormatting>
  <conditionalFormatting sqref="D70:E70 A70:B70">
    <cfRule type="containsText" dxfId="162" priority="155" operator="containsText" text="4- Moderado">
      <formula>NOT(ISERROR(SEARCH("4- Moderado",A70)))</formula>
    </cfRule>
    <cfRule type="containsText" dxfId="161" priority="154" operator="containsText" text="6- Moderado">
      <formula>NOT(ISERROR(SEARCH("6- Moderado",A70)))</formula>
    </cfRule>
    <cfRule type="containsText" dxfId="160" priority="153" operator="containsText" text="3- Moderado">
      <formula>NOT(ISERROR(SEARCH("3- Moderado",A70)))</formula>
    </cfRule>
  </conditionalFormatting>
  <conditionalFormatting sqref="D80:E80 A80:B80">
    <cfRule type="containsText" dxfId="159" priority="133" operator="containsText" text="6- Moderado">
      <formula>NOT(ISERROR(SEARCH("6- Moderado",A80)))</formula>
    </cfRule>
    <cfRule type="containsText" dxfId="158" priority="132" operator="containsText" text="3- Moderado">
      <formula>NOT(ISERROR(SEARCH("3- Moderado",A80)))</formula>
    </cfRule>
    <cfRule type="containsText" dxfId="157" priority="134" operator="containsText" text="4- Moderado">
      <formula>NOT(ISERROR(SEARCH("4- Moderado",A80)))</formula>
    </cfRule>
  </conditionalFormatting>
  <conditionalFormatting sqref="E10:E89">
    <cfRule type="containsText" dxfId="156" priority="121" operator="containsText" text="Leve">
      <formula>NOT(ISERROR(SEARCH("Leve",E10)))</formula>
    </cfRule>
    <cfRule type="containsText" dxfId="155" priority="120" operator="containsText" text="Menor">
      <formula>NOT(ISERROR(SEARCH("Menor",E10)))</formula>
    </cfRule>
    <cfRule type="containsText" dxfId="154" priority="119" operator="containsText" text="Mayor">
      <formula>NOT(ISERROR(SEARCH("Mayor",E10)))</formula>
    </cfRule>
    <cfRule type="containsText" dxfId="153" priority="118" operator="containsText" text="Catastrófico">
      <formula>NOT(ISERROR(SEARCH("Catastrófico",E10)))</formula>
    </cfRule>
  </conditionalFormatting>
  <conditionalFormatting sqref="E10:F89">
    <cfRule type="containsText" dxfId="152" priority="126" operator="containsText" text="Moderado">
      <formula>NOT(ISERROR(SEARCH("Moderado",E10)))</formula>
    </cfRule>
  </conditionalFormatting>
  <conditionalFormatting sqref="F10:F19">
    <cfRule type="colorScale" priority="285">
      <colorScale>
        <cfvo type="min"/>
        <cfvo type="max"/>
        <color rgb="FFFF7128"/>
        <color rgb="FFFFEF9C"/>
      </colorScale>
    </cfRule>
  </conditionalFormatting>
  <conditionalFormatting sqref="F10:F89">
    <cfRule type="containsText" dxfId="151" priority="130" operator="containsText" text="Alto">
      <formula>NOT(ISERROR(SEARCH("Alto",F10)))</formula>
    </cfRule>
    <cfRule type="containsText" dxfId="150" priority="129" operator="containsText" text="Moderado">
      <formula>NOT(ISERROR(SEARCH("Moderado",F10)))</formula>
    </cfRule>
    <cfRule type="containsText" dxfId="149" priority="128" operator="containsText" text="Bajo">
      <formula>NOT(ISERROR(SEARCH("Bajo",F10)))</formula>
    </cfRule>
    <cfRule type="containsText" dxfId="148" priority="131" operator="containsText" text="Extremo">
      <formula>NOT(ISERROR(SEARCH("Extremo",F10)))</formula>
    </cfRule>
  </conditionalFormatting>
  <conditionalFormatting sqref="F20:F29">
    <cfRule type="colorScale" priority="264">
      <colorScale>
        <cfvo type="min"/>
        <cfvo type="max"/>
        <color rgb="FFFF7128"/>
        <color rgb="FFFFEF9C"/>
      </colorScale>
    </cfRule>
  </conditionalFormatting>
  <conditionalFormatting sqref="F30:F39">
    <cfRule type="colorScale" priority="243">
      <colorScale>
        <cfvo type="min"/>
        <cfvo type="max"/>
        <color rgb="FFFF7128"/>
        <color rgb="FFFFEF9C"/>
      </colorScale>
    </cfRule>
  </conditionalFormatting>
  <conditionalFormatting sqref="F40:F49">
    <cfRule type="colorScale" priority="222">
      <colorScale>
        <cfvo type="min"/>
        <cfvo type="max"/>
        <color rgb="FFFF7128"/>
        <color rgb="FFFFEF9C"/>
      </colorScale>
    </cfRule>
  </conditionalFormatting>
  <conditionalFormatting sqref="F50:F59">
    <cfRule type="colorScale" priority="201">
      <colorScale>
        <cfvo type="min"/>
        <cfvo type="max"/>
        <color rgb="FFFF7128"/>
        <color rgb="FFFFEF9C"/>
      </colorScale>
    </cfRule>
  </conditionalFormatting>
  <conditionalFormatting sqref="F60:F69">
    <cfRule type="colorScale" priority="180">
      <colorScale>
        <cfvo type="min"/>
        <cfvo type="max"/>
        <color rgb="FFFF7128"/>
        <color rgb="FFFFEF9C"/>
      </colorScale>
    </cfRule>
  </conditionalFormatting>
  <conditionalFormatting sqref="F70:F79">
    <cfRule type="colorScale" priority="159">
      <colorScale>
        <cfvo type="min"/>
        <cfvo type="max"/>
        <color rgb="FFFF7128"/>
        <color rgb="FFFFEF9C"/>
      </colorScale>
    </cfRule>
  </conditionalFormatting>
  <conditionalFormatting sqref="F80:F89">
    <cfRule type="colorScale" priority="138">
      <colorScale>
        <cfvo type="min"/>
        <cfvo type="max"/>
        <color rgb="FFFF7128"/>
        <color rgb="FFFFEF9C"/>
      </colorScale>
    </cfRule>
  </conditionalFormatting>
  <dataValidations count="4">
    <dataValidation allowBlank="1" showInputMessage="1" showErrorMessage="1" prompt="Registrar qué factor  que ocasina el riesgo: un facot identtficado el contexto._x000a_O  personas, recursos, estilo de direccion , factores externos, , codiciones ambientales" sqref="C8"/>
    <dataValidation allowBlank="1" showInputMessage="1" showErrorMessage="1" prompt="Describir las actividades que se van a desarrollar para el proyecto" sqref="H7"/>
    <dataValidation allowBlank="1" showInputMessage="1" showErrorMessage="1" prompt="Seleccionar si el responsable es el responsable de las acciones es el nivel central" sqref="I7:I8"/>
    <dataValidation allowBlank="1" showInputMessage="1" showErrorMessage="1" prompt="seleccionar si el responsable de ejecutar las acciones es el nivel central" sqref="J8"/>
  </dataValidations>
  <pageMargins left="0.7" right="0.7" top="0.75" bottom="0.75" header="0.3" footer="0.3"/>
  <pageSetup paperSize="14"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'9- Matriz de Calor '!$S$7:$S$10</xm:f>
          </x14:formula1>
          <xm:sqref>G9:G89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89"/>
  <sheetViews>
    <sheetView topLeftCell="A4" zoomScale="80" zoomScaleNormal="80" workbookViewId="0">
      <selection activeCell="G10" sqref="G10:G39"/>
    </sheetView>
  </sheetViews>
  <sheetFormatPr baseColWidth="10" defaultColWidth="11.42578125" defaultRowHeight="15"/>
  <cols>
    <col min="1" max="1" width="6.140625" style="212" customWidth="1"/>
    <col min="2" max="2" width="22.42578125" style="212" customWidth="1"/>
    <col min="3" max="3" width="42" customWidth="1"/>
    <col min="4" max="4" width="15.5703125" style="213" customWidth="1"/>
    <col min="5" max="5" width="10.85546875" style="214" customWidth="1"/>
    <col min="6" max="6" width="14.140625" style="214" customWidth="1"/>
    <col min="7" max="7" width="14.140625" customWidth="1"/>
    <col min="8" max="8" width="51.5703125" customWidth="1"/>
    <col min="9" max="9" width="10.5703125" customWidth="1"/>
    <col min="10" max="10" width="11" customWidth="1"/>
    <col min="11" max="11" width="15" customWidth="1"/>
    <col min="12" max="12" width="14.42578125" customWidth="1"/>
    <col min="13" max="13" width="48.28515625" customWidth="1"/>
  </cols>
  <sheetData>
    <row r="1" spans="1:13" s="11" customFormat="1" ht="16.5" customHeight="1">
      <c r="A1" s="492"/>
      <c r="B1" s="492"/>
      <c r="C1" s="492"/>
      <c r="D1" s="539" t="s">
        <v>537</v>
      </c>
      <c r="E1" s="540"/>
      <c r="F1" s="540"/>
      <c r="G1" s="540"/>
      <c r="H1" s="540"/>
      <c r="I1" s="540"/>
      <c r="J1" s="540"/>
      <c r="K1" s="540"/>
      <c r="L1" s="543"/>
      <c r="M1" s="544"/>
    </row>
    <row r="2" spans="1:13" s="11" customFormat="1" ht="39.75" customHeight="1">
      <c r="A2" s="492"/>
      <c r="B2" s="492"/>
      <c r="C2" s="492"/>
      <c r="D2" s="541"/>
      <c r="E2" s="542"/>
      <c r="F2" s="542"/>
      <c r="G2" s="542"/>
      <c r="H2" s="542"/>
      <c r="I2" s="542"/>
      <c r="J2" s="542"/>
      <c r="K2" s="542"/>
      <c r="L2" s="545"/>
      <c r="M2" s="546"/>
    </row>
    <row r="3" spans="1:13" s="11" customFormat="1" ht="3" customHeight="1">
      <c r="A3" s="492"/>
      <c r="B3" s="492"/>
      <c r="C3" s="492"/>
      <c r="D3" s="204"/>
      <c r="E3" s="204"/>
      <c r="F3" s="204"/>
      <c r="G3" s="204"/>
      <c r="H3" s="204"/>
      <c r="I3" s="204"/>
      <c r="J3" s="204"/>
      <c r="K3" s="290"/>
      <c r="L3" s="290"/>
      <c r="M3" s="290"/>
    </row>
    <row r="4" spans="1:13" s="11" customFormat="1" ht="21.75" customHeight="1">
      <c r="A4" s="526" t="s">
        <v>324</v>
      </c>
      <c r="B4" s="526"/>
      <c r="C4" s="528" t="str">
        <f>'6. Valoración Controles'!C4:K4</f>
        <v>MEJORAMIENTO INFRAESTRUCTURA FÍSICA</v>
      </c>
      <c r="D4" s="528"/>
      <c r="E4" s="528"/>
      <c r="F4" s="528"/>
      <c r="G4" s="528"/>
      <c r="H4" s="528"/>
      <c r="I4" s="528"/>
      <c r="J4" s="528"/>
      <c r="K4" s="528"/>
      <c r="L4" s="528"/>
      <c r="M4" s="528"/>
    </row>
    <row r="5" spans="1:13" s="11" customFormat="1" ht="40.9" customHeight="1">
      <c r="A5" s="526" t="s">
        <v>325</v>
      </c>
      <c r="B5" s="526"/>
      <c r="C5" s="527"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527"/>
      <c r="E5" s="527"/>
      <c r="F5" s="527"/>
      <c r="G5" s="527"/>
      <c r="H5" s="527"/>
      <c r="I5" s="527"/>
      <c r="J5" s="527"/>
      <c r="K5" s="527"/>
      <c r="L5" s="527"/>
      <c r="M5" s="527"/>
    </row>
    <row r="6" spans="1:13" s="11" customFormat="1" ht="24.75" customHeight="1">
      <c r="A6" s="526" t="s">
        <v>326</v>
      </c>
      <c r="B6" s="526"/>
      <c r="C6" s="527" t="s">
        <v>526</v>
      </c>
      <c r="D6" s="527"/>
      <c r="E6" s="527"/>
      <c r="F6" s="527"/>
      <c r="G6" s="527"/>
      <c r="H6" s="527"/>
      <c r="I6" s="527"/>
      <c r="J6" s="527"/>
      <c r="K6" s="527"/>
      <c r="L6" s="527"/>
      <c r="M6" s="527"/>
    </row>
    <row r="7" spans="1:13" s="209" customFormat="1" ht="24.75" customHeight="1">
      <c r="A7" s="581" t="s">
        <v>461</v>
      </c>
      <c r="B7" s="581"/>
      <c r="C7" s="581"/>
      <c r="D7" s="582" t="s">
        <v>462</v>
      </c>
      <c r="E7" s="582"/>
      <c r="F7" s="582"/>
      <c r="G7" s="583" t="s">
        <v>463</v>
      </c>
      <c r="H7" s="584" t="s">
        <v>464</v>
      </c>
      <c r="I7" s="584" t="s">
        <v>465</v>
      </c>
      <c r="J7" s="584"/>
      <c r="K7" s="584" t="s">
        <v>466</v>
      </c>
      <c r="L7" s="584"/>
      <c r="M7" s="583" t="s">
        <v>532</v>
      </c>
    </row>
    <row r="8" spans="1:13" s="210" customFormat="1" ht="57" customHeight="1">
      <c r="A8" s="205" t="s">
        <v>35</v>
      </c>
      <c r="B8" s="205" t="s">
        <v>185</v>
      </c>
      <c r="C8" s="205" t="s">
        <v>187</v>
      </c>
      <c r="D8" s="206" t="s">
        <v>197</v>
      </c>
      <c r="E8" s="206" t="s">
        <v>468</v>
      </c>
      <c r="F8" s="206" t="s">
        <v>469</v>
      </c>
      <c r="G8" s="583"/>
      <c r="H8" s="584"/>
      <c r="I8" s="207" t="s">
        <v>470</v>
      </c>
      <c r="J8" s="207" t="s">
        <v>471</v>
      </c>
      <c r="K8" s="207" t="s">
        <v>472</v>
      </c>
      <c r="L8" s="207" t="s">
        <v>473</v>
      </c>
      <c r="M8" s="583"/>
    </row>
    <row r="9" spans="1:13" s="211" customFormat="1" ht="3.75" customHeight="1" thickBot="1">
      <c r="A9" s="568"/>
      <c r="B9" s="568"/>
      <c r="C9" s="568"/>
      <c r="D9" s="568"/>
      <c r="E9" s="568"/>
      <c r="F9" s="568"/>
      <c r="G9" s="568"/>
      <c r="H9" s="218"/>
      <c r="I9" s="218"/>
      <c r="J9" s="218"/>
      <c r="K9" s="218"/>
      <c r="L9" s="218"/>
      <c r="M9" s="218"/>
    </row>
    <row r="10" spans="1:13" s="211" customFormat="1" ht="13.5" customHeight="1">
      <c r="A10" s="552">
        <f>'7. Mapa Final'!A10</f>
        <v>1</v>
      </c>
      <c r="B10" s="550" t="str">
        <f>'7. Mapa Final'!B10</f>
        <v xml:space="preserve">Daño, pérdida o uso indebido de bienes muebles o  inmuebles </v>
      </c>
      <c r="C10" s="569" t="str">
        <f>'7. Mapa Final'!C10</f>
        <v>Los bienes inmuebles sean sustraidos, sufran daños superiores a los generados por su uso</v>
      </c>
      <c r="D10" s="570" t="str">
        <f>'7. Mapa Final'!J10</f>
        <v>Baja - 2</v>
      </c>
      <c r="E10" s="571" t="str">
        <f>'7. Mapa Final'!K10</f>
        <v>Menor - 2</v>
      </c>
      <c r="F10" s="565" t="str">
        <f>'7. Mapa Final'!M10</f>
        <v>Moderado - 4</v>
      </c>
      <c r="G10" s="456" t="s">
        <v>365</v>
      </c>
      <c r="H10" s="566" t="s">
        <v>528</v>
      </c>
      <c r="I10" s="567"/>
      <c r="J10" s="567" t="s">
        <v>492</v>
      </c>
      <c r="K10" s="558">
        <v>45474</v>
      </c>
      <c r="L10" s="558">
        <v>2602262</v>
      </c>
      <c r="M10" s="559" t="s">
        <v>539</v>
      </c>
    </row>
    <row r="11" spans="1:13" s="211" customFormat="1" ht="13.5" customHeight="1">
      <c r="A11" s="553"/>
      <c r="B11" s="551"/>
      <c r="C11" s="561"/>
      <c r="D11" s="557"/>
      <c r="E11" s="555"/>
      <c r="F11" s="563"/>
      <c r="G11" s="457"/>
      <c r="H11" s="561"/>
      <c r="I11" s="547"/>
      <c r="J11" s="547"/>
      <c r="K11" s="549"/>
      <c r="L11" s="549"/>
      <c r="M11" s="560"/>
    </row>
    <row r="12" spans="1:13" s="211" customFormat="1" ht="13.5" customHeight="1">
      <c r="A12" s="553"/>
      <c r="B12" s="551"/>
      <c r="C12" s="561"/>
      <c r="D12" s="557"/>
      <c r="E12" s="555"/>
      <c r="F12" s="563"/>
      <c r="G12" s="457"/>
      <c r="H12" s="561"/>
      <c r="I12" s="547"/>
      <c r="J12" s="547"/>
      <c r="K12" s="549"/>
      <c r="L12" s="549"/>
      <c r="M12" s="560"/>
    </row>
    <row r="13" spans="1:13" s="211" customFormat="1" ht="13.5" customHeight="1">
      <c r="A13" s="553"/>
      <c r="B13" s="551"/>
      <c r="C13" s="561"/>
      <c r="D13" s="557"/>
      <c r="E13" s="555"/>
      <c r="F13" s="563"/>
      <c r="G13" s="457"/>
      <c r="H13" s="561"/>
      <c r="I13" s="547"/>
      <c r="J13" s="547"/>
      <c r="K13" s="549"/>
      <c r="L13" s="549"/>
      <c r="M13" s="560"/>
    </row>
    <row r="14" spans="1:13" s="211" customFormat="1" ht="13.5" customHeight="1">
      <c r="A14" s="553"/>
      <c r="B14" s="551"/>
      <c r="C14" s="561"/>
      <c r="D14" s="557"/>
      <c r="E14" s="555"/>
      <c r="F14" s="563"/>
      <c r="G14" s="457"/>
      <c r="H14" s="561"/>
      <c r="I14" s="547"/>
      <c r="J14" s="547"/>
      <c r="K14" s="549"/>
      <c r="L14" s="549"/>
      <c r="M14" s="560"/>
    </row>
    <row r="15" spans="1:13" s="211" customFormat="1" ht="13.5" customHeight="1">
      <c r="A15" s="553"/>
      <c r="B15" s="551"/>
      <c r="C15" s="561"/>
      <c r="D15" s="557"/>
      <c r="E15" s="555"/>
      <c r="F15" s="563"/>
      <c r="G15" s="457"/>
      <c r="H15" s="561"/>
      <c r="I15" s="547"/>
      <c r="J15" s="547"/>
      <c r="K15" s="549"/>
      <c r="L15" s="549"/>
      <c r="M15" s="560"/>
    </row>
    <row r="16" spans="1:13" s="211" customFormat="1" ht="13.5" customHeight="1">
      <c r="A16" s="553"/>
      <c r="B16" s="551"/>
      <c r="C16" s="561"/>
      <c r="D16" s="557"/>
      <c r="E16" s="555"/>
      <c r="F16" s="563"/>
      <c r="G16" s="457"/>
      <c r="H16" s="561"/>
      <c r="I16" s="547"/>
      <c r="J16" s="547"/>
      <c r="K16" s="549"/>
      <c r="L16" s="549"/>
      <c r="M16" s="560"/>
    </row>
    <row r="17" spans="1:13" s="211" customFormat="1" ht="13.5" customHeight="1">
      <c r="A17" s="553"/>
      <c r="B17" s="551"/>
      <c r="C17" s="561"/>
      <c r="D17" s="557"/>
      <c r="E17" s="555"/>
      <c r="F17" s="563"/>
      <c r="G17" s="457"/>
      <c r="H17" s="561"/>
      <c r="I17" s="547"/>
      <c r="J17" s="547"/>
      <c r="K17" s="549"/>
      <c r="L17" s="549"/>
      <c r="M17" s="560"/>
    </row>
    <row r="18" spans="1:13" s="211" customFormat="1" ht="21.75" customHeight="1">
      <c r="A18" s="553"/>
      <c r="B18" s="551"/>
      <c r="C18" s="561"/>
      <c r="D18" s="557"/>
      <c r="E18" s="555"/>
      <c r="F18" s="563"/>
      <c r="G18" s="457"/>
      <c r="H18" s="561"/>
      <c r="I18" s="547"/>
      <c r="J18" s="547"/>
      <c r="K18" s="549"/>
      <c r="L18" s="549"/>
      <c r="M18" s="560"/>
    </row>
    <row r="19" spans="1:13" s="211" customFormat="1" ht="57.75" customHeight="1" thickBot="1">
      <c r="A19" s="553"/>
      <c r="B19" s="551"/>
      <c r="C19" s="561"/>
      <c r="D19" s="557"/>
      <c r="E19" s="555"/>
      <c r="F19" s="563"/>
      <c r="G19" s="457"/>
      <c r="H19" s="561"/>
      <c r="I19" s="547"/>
      <c r="J19" s="547"/>
      <c r="K19" s="549"/>
      <c r="L19" s="549"/>
      <c r="M19" s="560"/>
    </row>
    <row r="20" spans="1:13" s="211" customFormat="1" ht="13.5" customHeight="1">
      <c r="A20" s="553">
        <f>'7. Mapa Final'!A20</f>
        <v>2</v>
      </c>
      <c r="B20" s="551" t="str">
        <f>'7. Mapa Final'!B20</f>
        <v xml:space="preserve">Titulación de bienes inmuebles sin legalizar </v>
      </c>
      <c r="C20" s="561" t="str">
        <f>'7. Mapa Final'!C20</f>
        <v>No tener  definido y con documentacion el estado legal de los bienes  inmuebles de la Rama</v>
      </c>
      <c r="D20" s="556" t="str">
        <f>'7. Mapa Final'!J20</f>
        <v>Media - 3</v>
      </c>
      <c r="E20" s="554" t="str">
        <f>'7. Mapa Final'!K20</f>
        <v>Menor - 2</v>
      </c>
      <c r="F20" s="563" t="str">
        <f>'7. Mapa Final'!M20</f>
        <v>Moderado - 6</v>
      </c>
      <c r="G20" s="457" t="s">
        <v>365</v>
      </c>
      <c r="H20" s="561" t="s">
        <v>538</v>
      </c>
      <c r="I20" s="547"/>
      <c r="J20" s="547" t="s">
        <v>492</v>
      </c>
      <c r="K20" s="548">
        <v>45474</v>
      </c>
      <c r="L20" s="558">
        <v>2602262</v>
      </c>
      <c r="M20" s="564" t="s">
        <v>540</v>
      </c>
    </row>
    <row r="21" spans="1:13" s="211" customFormat="1" ht="13.5" customHeight="1">
      <c r="A21" s="553"/>
      <c r="B21" s="551"/>
      <c r="C21" s="561"/>
      <c r="D21" s="557"/>
      <c r="E21" s="555"/>
      <c r="F21" s="563"/>
      <c r="G21" s="457"/>
      <c r="H21" s="561"/>
      <c r="I21" s="547"/>
      <c r="J21" s="547"/>
      <c r="K21" s="549"/>
      <c r="L21" s="549"/>
      <c r="M21" s="560"/>
    </row>
    <row r="22" spans="1:13" s="211" customFormat="1" ht="13.5" customHeight="1">
      <c r="A22" s="553"/>
      <c r="B22" s="551"/>
      <c r="C22" s="561"/>
      <c r="D22" s="557"/>
      <c r="E22" s="555"/>
      <c r="F22" s="563"/>
      <c r="G22" s="457"/>
      <c r="H22" s="561"/>
      <c r="I22" s="547"/>
      <c r="J22" s="547"/>
      <c r="K22" s="549"/>
      <c r="L22" s="549"/>
      <c r="M22" s="560"/>
    </row>
    <row r="23" spans="1:13" s="211" customFormat="1" ht="13.5" customHeight="1">
      <c r="A23" s="553"/>
      <c r="B23" s="551"/>
      <c r="C23" s="561"/>
      <c r="D23" s="557"/>
      <c r="E23" s="555"/>
      <c r="F23" s="563"/>
      <c r="G23" s="457"/>
      <c r="H23" s="561"/>
      <c r="I23" s="547"/>
      <c r="J23" s="547"/>
      <c r="K23" s="549"/>
      <c r="L23" s="549"/>
      <c r="M23" s="560"/>
    </row>
    <row r="24" spans="1:13" s="211" customFormat="1" ht="13.5" customHeight="1">
      <c r="A24" s="553"/>
      <c r="B24" s="551"/>
      <c r="C24" s="561"/>
      <c r="D24" s="557"/>
      <c r="E24" s="555"/>
      <c r="F24" s="563"/>
      <c r="G24" s="457"/>
      <c r="H24" s="561"/>
      <c r="I24" s="547"/>
      <c r="J24" s="547"/>
      <c r="K24" s="549"/>
      <c r="L24" s="549"/>
      <c r="M24" s="560"/>
    </row>
    <row r="25" spans="1:13" s="211" customFormat="1" ht="13.5" customHeight="1">
      <c r="A25" s="553"/>
      <c r="B25" s="551"/>
      <c r="C25" s="561"/>
      <c r="D25" s="557"/>
      <c r="E25" s="555"/>
      <c r="F25" s="563"/>
      <c r="G25" s="457"/>
      <c r="H25" s="561"/>
      <c r="I25" s="547"/>
      <c r="J25" s="547"/>
      <c r="K25" s="549"/>
      <c r="L25" s="549"/>
      <c r="M25" s="560"/>
    </row>
    <row r="26" spans="1:13" s="211" customFormat="1" ht="13.5" customHeight="1">
      <c r="A26" s="553"/>
      <c r="B26" s="551"/>
      <c r="C26" s="561"/>
      <c r="D26" s="557"/>
      <c r="E26" s="555"/>
      <c r="F26" s="563"/>
      <c r="G26" s="457"/>
      <c r="H26" s="561"/>
      <c r="I26" s="547"/>
      <c r="J26" s="547"/>
      <c r="K26" s="549"/>
      <c r="L26" s="549"/>
      <c r="M26" s="560"/>
    </row>
    <row r="27" spans="1:13" s="211" customFormat="1" ht="13.5" customHeight="1">
      <c r="A27" s="553"/>
      <c r="B27" s="551"/>
      <c r="C27" s="561"/>
      <c r="D27" s="557"/>
      <c r="E27" s="555"/>
      <c r="F27" s="563"/>
      <c r="G27" s="457"/>
      <c r="H27" s="561"/>
      <c r="I27" s="547"/>
      <c r="J27" s="547"/>
      <c r="K27" s="549"/>
      <c r="L27" s="549"/>
      <c r="M27" s="560"/>
    </row>
    <row r="28" spans="1:13" s="211" customFormat="1" ht="21.75" customHeight="1">
      <c r="A28" s="553"/>
      <c r="B28" s="551"/>
      <c r="C28" s="561"/>
      <c r="D28" s="557"/>
      <c r="E28" s="555"/>
      <c r="F28" s="563"/>
      <c r="G28" s="457"/>
      <c r="H28" s="561"/>
      <c r="I28" s="547"/>
      <c r="J28" s="547"/>
      <c r="K28" s="549"/>
      <c r="L28" s="549"/>
      <c r="M28" s="560"/>
    </row>
    <row r="29" spans="1:13" s="211" customFormat="1" ht="21.75" customHeight="1" thickBot="1">
      <c r="A29" s="553"/>
      <c r="B29" s="551"/>
      <c r="C29" s="561"/>
      <c r="D29" s="557"/>
      <c r="E29" s="555"/>
      <c r="F29" s="563"/>
      <c r="G29" s="457"/>
      <c r="H29" s="561"/>
      <c r="I29" s="547"/>
      <c r="J29" s="547"/>
      <c r="K29" s="549"/>
      <c r="L29" s="549"/>
      <c r="M29" s="560"/>
    </row>
    <row r="30" spans="1:13" s="211" customFormat="1" ht="13.5" customHeight="1">
      <c r="A30" s="553">
        <f>'7. Mapa Final'!A30</f>
        <v>3</v>
      </c>
      <c r="B30" s="551" t="str">
        <f>'7. Mapa Final'!B30</f>
        <v xml:space="preserve">Incumplimiento de los matenimientos preventivos, correctivos </v>
      </c>
      <c r="C30" s="561" t="str">
        <f>'7. Mapa Final'!C30</f>
        <v>No ejecutar en forma oportuna y acorde con estipulaciones técnicas los mantenimientos de bienes muebles, inmuebles y equipos</v>
      </c>
      <c r="D30" s="556" t="str">
        <f>'7. Mapa Final'!J30</f>
        <v>Baja - 2</v>
      </c>
      <c r="E30" s="554" t="str">
        <f>'7. Mapa Final'!K30</f>
        <v>Leve - 1</v>
      </c>
      <c r="F30" s="563" t="str">
        <f>'7. Mapa Final'!M30</f>
        <v>Bajo - 2</v>
      </c>
      <c r="G30" s="457" t="s">
        <v>365</v>
      </c>
      <c r="H30" s="572" t="s">
        <v>541</v>
      </c>
      <c r="I30" s="547"/>
      <c r="J30" s="547" t="s">
        <v>492</v>
      </c>
      <c r="K30" s="548">
        <v>45474</v>
      </c>
      <c r="L30" s="558">
        <v>2602262</v>
      </c>
      <c r="M30" s="564" t="s">
        <v>542</v>
      </c>
    </row>
    <row r="31" spans="1:13" s="211" customFormat="1" ht="13.5" customHeight="1">
      <c r="A31" s="553"/>
      <c r="B31" s="551"/>
      <c r="C31" s="561"/>
      <c r="D31" s="557"/>
      <c r="E31" s="555"/>
      <c r="F31" s="563"/>
      <c r="G31" s="457"/>
      <c r="H31" s="561"/>
      <c r="I31" s="547"/>
      <c r="J31" s="547"/>
      <c r="K31" s="549"/>
      <c r="L31" s="549"/>
      <c r="M31" s="560"/>
    </row>
    <row r="32" spans="1:13" s="211" customFormat="1" ht="13.5" customHeight="1">
      <c r="A32" s="553"/>
      <c r="B32" s="551"/>
      <c r="C32" s="561"/>
      <c r="D32" s="557"/>
      <c r="E32" s="555"/>
      <c r="F32" s="563"/>
      <c r="G32" s="457"/>
      <c r="H32" s="561"/>
      <c r="I32" s="547"/>
      <c r="J32" s="547"/>
      <c r="K32" s="549"/>
      <c r="L32" s="549"/>
      <c r="M32" s="560"/>
    </row>
    <row r="33" spans="1:13" s="211" customFormat="1" ht="13.5" customHeight="1">
      <c r="A33" s="553"/>
      <c r="B33" s="551"/>
      <c r="C33" s="561"/>
      <c r="D33" s="557"/>
      <c r="E33" s="555"/>
      <c r="F33" s="563"/>
      <c r="G33" s="457"/>
      <c r="H33" s="561"/>
      <c r="I33" s="547"/>
      <c r="J33" s="547"/>
      <c r="K33" s="549"/>
      <c r="L33" s="549"/>
      <c r="M33" s="560"/>
    </row>
    <row r="34" spans="1:13" s="211" customFormat="1" ht="13.5" customHeight="1">
      <c r="A34" s="553"/>
      <c r="B34" s="551"/>
      <c r="C34" s="561"/>
      <c r="D34" s="557"/>
      <c r="E34" s="555"/>
      <c r="F34" s="563"/>
      <c r="G34" s="457"/>
      <c r="H34" s="561"/>
      <c r="I34" s="547"/>
      <c r="J34" s="547"/>
      <c r="K34" s="549"/>
      <c r="L34" s="549"/>
      <c r="M34" s="560"/>
    </row>
    <row r="35" spans="1:13" s="211" customFormat="1" ht="13.5" customHeight="1">
      <c r="A35" s="553"/>
      <c r="B35" s="551"/>
      <c r="C35" s="561"/>
      <c r="D35" s="557"/>
      <c r="E35" s="555"/>
      <c r="F35" s="563"/>
      <c r="G35" s="457"/>
      <c r="H35" s="561"/>
      <c r="I35" s="547"/>
      <c r="J35" s="547"/>
      <c r="K35" s="549"/>
      <c r="L35" s="549"/>
      <c r="M35" s="560"/>
    </row>
    <row r="36" spans="1:13" s="211" customFormat="1" ht="13.5" customHeight="1">
      <c r="A36" s="553"/>
      <c r="B36" s="551"/>
      <c r="C36" s="561"/>
      <c r="D36" s="557"/>
      <c r="E36" s="555"/>
      <c r="F36" s="563"/>
      <c r="G36" s="457"/>
      <c r="H36" s="561"/>
      <c r="I36" s="547"/>
      <c r="J36" s="547"/>
      <c r="K36" s="549"/>
      <c r="L36" s="549"/>
      <c r="M36" s="560"/>
    </row>
    <row r="37" spans="1:13" s="211" customFormat="1" ht="13.5" customHeight="1">
      <c r="A37" s="553"/>
      <c r="B37" s="551"/>
      <c r="C37" s="561"/>
      <c r="D37" s="557"/>
      <c r="E37" s="555"/>
      <c r="F37" s="563"/>
      <c r="G37" s="457"/>
      <c r="H37" s="561"/>
      <c r="I37" s="547"/>
      <c r="J37" s="547"/>
      <c r="K37" s="549"/>
      <c r="L37" s="549"/>
      <c r="M37" s="560"/>
    </row>
    <row r="38" spans="1:13" s="211" customFormat="1" ht="21.75" customHeight="1">
      <c r="A38" s="553"/>
      <c r="B38" s="551"/>
      <c r="C38" s="561"/>
      <c r="D38" s="557"/>
      <c r="E38" s="555"/>
      <c r="F38" s="563"/>
      <c r="G38" s="457"/>
      <c r="H38" s="561"/>
      <c r="I38" s="547"/>
      <c r="J38" s="547"/>
      <c r="K38" s="549"/>
      <c r="L38" s="549"/>
      <c r="M38" s="560"/>
    </row>
    <row r="39" spans="1:13" s="211" customFormat="1" ht="47.25" customHeight="1" thickBot="1">
      <c r="A39" s="553"/>
      <c r="B39" s="551"/>
      <c r="C39" s="561"/>
      <c r="D39" s="557"/>
      <c r="E39" s="555"/>
      <c r="F39" s="563"/>
      <c r="G39" s="457"/>
      <c r="H39" s="561"/>
      <c r="I39" s="547"/>
      <c r="J39" s="547"/>
      <c r="K39" s="549"/>
      <c r="L39" s="549"/>
      <c r="M39" s="560"/>
    </row>
    <row r="40" spans="1:13" s="211" customFormat="1" ht="13.5" customHeight="1">
      <c r="A40" s="562">
        <f>'7. Mapa Final'!A40</f>
        <v>4</v>
      </c>
      <c r="B40" s="551" t="str">
        <f>'7. Mapa Final'!B40</f>
        <v xml:space="preserve">Recibir dádivas o beneficios a nombre propio o de terceros para  afectar la seguridad o confidencialidad de la información   </v>
      </c>
      <c r="C40" s="561" t="str">
        <f>'7. Mapa Final'!C40</f>
        <v>Recibir dádivas o beneficios a nombre propio o de terceros por   revelar información confidencial,  alterar, retener o no publicar información.</v>
      </c>
      <c r="D40" s="556" t="e">
        <f>'7. Mapa Final'!J40</f>
        <v>#DIV/0!</v>
      </c>
      <c r="E40" s="554" t="e">
        <f>'7. Mapa Final'!K40</f>
        <v>#VALUE!</v>
      </c>
      <c r="F40" s="563" t="e">
        <f>'7. Mapa Final'!M40</f>
        <v>#DIV/0!</v>
      </c>
      <c r="G40" s="457"/>
      <c r="H40" s="561"/>
      <c r="I40" s="549"/>
      <c r="J40" s="549"/>
      <c r="K40" s="548"/>
      <c r="L40" s="558"/>
      <c r="M40" s="560"/>
    </row>
    <row r="41" spans="1:13" s="211" customFormat="1" ht="13.5" customHeight="1">
      <c r="A41" s="562"/>
      <c r="B41" s="551"/>
      <c r="C41" s="561"/>
      <c r="D41" s="557"/>
      <c r="E41" s="555"/>
      <c r="F41" s="563"/>
      <c r="G41" s="457"/>
      <c r="H41" s="561"/>
      <c r="I41" s="549"/>
      <c r="J41" s="549"/>
      <c r="K41" s="549"/>
      <c r="L41" s="549"/>
      <c r="M41" s="560"/>
    </row>
    <row r="42" spans="1:13" s="211" customFormat="1" ht="13.5" customHeight="1">
      <c r="A42" s="562"/>
      <c r="B42" s="551"/>
      <c r="C42" s="561"/>
      <c r="D42" s="557"/>
      <c r="E42" s="555"/>
      <c r="F42" s="563"/>
      <c r="G42" s="457"/>
      <c r="H42" s="561"/>
      <c r="I42" s="549"/>
      <c r="J42" s="549"/>
      <c r="K42" s="549"/>
      <c r="L42" s="549"/>
      <c r="M42" s="560"/>
    </row>
    <row r="43" spans="1:13" s="211" customFormat="1" ht="13.5" customHeight="1">
      <c r="A43" s="562"/>
      <c r="B43" s="551"/>
      <c r="C43" s="561"/>
      <c r="D43" s="557"/>
      <c r="E43" s="555"/>
      <c r="F43" s="563"/>
      <c r="G43" s="457"/>
      <c r="H43" s="561"/>
      <c r="I43" s="549"/>
      <c r="J43" s="549"/>
      <c r="K43" s="549"/>
      <c r="L43" s="549"/>
      <c r="M43" s="560"/>
    </row>
    <row r="44" spans="1:13" s="211" customFormat="1" ht="13.5" customHeight="1">
      <c r="A44" s="562"/>
      <c r="B44" s="551"/>
      <c r="C44" s="561"/>
      <c r="D44" s="557"/>
      <c r="E44" s="555"/>
      <c r="F44" s="563"/>
      <c r="G44" s="457"/>
      <c r="H44" s="561"/>
      <c r="I44" s="549"/>
      <c r="J44" s="549"/>
      <c r="K44" s="549"/>
      <c r="L44" s="549"/>
      <c r="M44" s="560"/>
    </row>
    <row r="45" spans="1:13" s="211" customFormat="1" ht="13.5" customHeight="1">
      <c r="A45" s="562"/>
      <c r="B45" s="551"/>
      <c r="C45" s="561"/>
      <c r="D45" s="557"/>
      <c r="E45" s="555"/>
      <c r="F45" s="563"/>
      <c r="G45" s="457"/>
      <c r="H45" s="561"/>
      <c r="I45" s="549"/>
      <c r="J45" s="549"/>
      <c r="K45" s="549"/>
      <c r="L45" s="549"/>
      <c r="M45" s="560"/>
    </row>
    <row r="46" spans="1:13" s="211" customFormat="1" ht="13.5" customHeight="1">
      <c r="A46" s="562"/>
      <c r="B46" s="551"/>
      <c r="C46" s="561"/>
      <c r="D46" s="557"/>
      <c r="E46" s="555"/>
      <c r="F46" s="563"/>
      <c r="G46" s="457"/>
      <c r="H46" s="561"/>
      <c r="I46" s="549"/>
      <c r="J46" s="549"/>
      <c r="K46" s="549"/>
      <c r="L46" s="549"/>
      <c r="M46" s="560"/>
    </row>
    <row r="47" spans="1:13" s="211" customFormat="1" ht="13.5" customHeight="1">
      <c r="A47" s="562"/>
      <c r="B47" s="551"/>
      <c r="C47" s="561"/>
      <c r="D47" s="557"/>
      <c r="E47" s="555"/>
      <c r="F47" s="563"/>
      <c r="G47" s="457"/>
      <c r="H47" s="561"/>
      <c r="I47" s="549"/>
      <c r="J47" s="549"/>
      <c r="K47" s="549"/>
      <c r="L47" s="549"/>
      <c r="M47" s="560"/>
    </row>
    <row r="48" spans="1:13" s="211" customFormat="1" ht="21.75" customHeight="1">
      <c r="A48" s="562"/>
      <c r="B48" s="551"/>
      <c r="C48" s="561"/>
      <c r="D48" s="557"/>
      <c r="E48" s="555"/>
      <c r="F48" s="563"/>
      <c r="G48" s="457"/>
      <c r="H48" s="561"/>
      <c r="I48" s="549"/>
      <c r="J48" s="549"/>
      <c r="K48" s="549"/>
      <c r="L48" s="549"/>
      <c r="M48" s="560"/>
    </row>
    <row r="49" spans="1:13" s="211" customFormat="1" ht="21.75" customHeight="1" thickBot="1">
      <c r="A49" s="562"/>
      <c r="B49" s="551"/>
      <c r="C49" s="561"/>
      <c r="D49" s="557"/>
      <c r="E49" s="555"/>
      <c r="F49" s="563"/>
      <c r="G49" s="457"/>
      <c r="H49" s="561"/>
      <c r="I49" s="549"/>
      <c r="J49" s="549"/>
      <c r="K49" s="549"/>
      <c r="L49" s="549"/>
      <c r="M49" s="560"/>
    </row>
    <row r="50" spans="1:13" s="211" customFormat="1" ht="13.5" customHeight="1">
      <c r="A50" s="562">
        <f>'7. Mapa Final'!A50</f>
        <v>5</v>
      </c>
      <c r="B50" s="551" t="str">
        <f>'7. Mapa Final'!B50</f>
        <v>Ofrecer, prometer, entregar, aceptar o solicitar una ventaja indebida  para influir  en la toma de decisiones  para  la adquisición de predios en donación.</v>
      </c>
      <c r="C50" s="561" t="str">
        <f>'7. Mapa Final'!C50</f>
        <v>Cuando se emite un concepto favorable que conlleve a la adquisición de un predio por donación omitiendo el cumplimiento de los requisitos establecidos, con el fin de favorecer intereses particulares.</v>
      </c>
      <c r="D50" s="556" t="e">
        <f>'7. Mapa Final'!J50</f>
        <v>#DIV/0!</v>
      </c>
      <c r="E50" s="554" t="e">
        <f>'7. Mapa Final'!K50</f>
        <v>#VALUE!</v>
      </c>
      <c r="F50" s="563" t="e">
        <f>'7. Mapa Final'!M50</f>
        <v>#DIV/0!</v>
      </c>
      <c r="G50" s="457"/>
      <c r="H50" s="561"/>
      <c r="I50" s="549"/>
      <c r="J50" s="549"/>
      <c r="K50" s="548"/>
      <c r="L50" s="558"/>
      <c r="M50" s="560"/>
    </row>
    <row r="51" spans="1:13" s="211" customFormat="1" ht="13.5" customHeight="1">
      <c r="A51" s="562"/>
      <c r="B51" s="551"/>
      <c r="C51" s="561"/>
      <c r="D51" s="557"/>
      <c r="E51" s="555"/>
      <c r="F51" s="563"/>
      <c r="G51" s="457"/>
      <c r="H51" s="561"/>
      <c r="I51" s="549"/>
      <c r="J51" s="549"/>
      <c r="K51" s="549"/>
      <c r="L51" s="549"/>
      <c r="M51" s="560"/>
    </row>
    <row r="52" spans="1:13" s="211" customFormat="1" ht="13.5" customHeight="1">
      <c r="A52" s="562"/>
      <c r="B52" s="551"/>
      <c r="C52" s="561"/>
      <c r="D52" s="557"/>
      <c r="E52" s="555"/>
      <c r="F52" s="563"/>
      <c r="G52" s="457"/>
      <c r="H52" s="561"/>
      <c r="I52" s="549"/>
      <c r="J52" s="549"/>
      <c r="K52" s="549"/>
      <c r="L52" s="549"/>
      <c r="M52" s="560"/>
    </row>
    <row r="53" spans="1:13" s="211" customFormat="1" ht="13.5" customHeight="1">
      <c r="A53" s="562"/>
      <c r="B53" s="551"/>
      <c r="C53" s="561"/>
      <c r="D53" s="557"/>
      <c r="E53" s="555"/>
      <c r="F53" s="563"/>
      <c r="G53" s="457"/>
      <c r="H53" s="561"/>
      <c r="I53" s="549"/>
      <c r="J53" s="549"/>
      <c r="K53" s="549"/>
      <c r="L53" s="549"/>
      <c r="M53" s="560"/>
    </row>
    <row r="54" spans="1:13" s="211" customFormat="1" ht="13.5" customHeight="1">
      <c r="A54" s="562"/>
      <c r="B54" s="551"/>
      <c r="C54" s="561"/>
      <c r="D54" s="557"/>
      <c r="E54" s="555"/>
      <c r="F54" s="563"/>
      <c r="G54" s="457"/>
      <c r="H54" s="561"/>
      <c r="I54" s="549"/>
      <c r="J54" s="549"/>
      <c r="K54" s="549"/>
      <c r="L54" s="549"/>
      <c r="M54" s="560"/>
    </row>
    <row r="55" spans="1:13" s="211" customFormat="1" ht="13.5" customHeight="1">
      <c r="A55" s="562"/>
      <c r="B55" s="551"/>
      <c r="C55" s="561"/>
      <c r="D55" s="557"/>
      <c r="E55" s="555"/>
      <c r="F55" s="563"/>
      <c r="G55" s="457"/>
      <c r="H55" s="561"/>
      <c r="I55" s="549"/>
      <c r="J55" s="549"/>
      <c r="K55" s="549"/>
      <c r="L55" s="549"/>
      <c r="M55" s="560"/>
    </row>
    <row r="56" spans="1:13" s="211" customFormat="1" ht="13.5" customHeight="1">
      <c r="A56" s="562"/>
      <c r="B56" s="551"/>
      <c r="C56" s="561"/>
      <c r="D56" s="557"/>
      <c r="E56" s="555"/>
      <c r="F56" s="563"/>
      <c r="G56" s="457"/>
      <c r="H56" s="561"/>
      <c r="I56" s="549"/>
      <c r="J56" s="549"/>
      <c r="K56" s="549"/>
      <c r="L56" s="549"/>
      <c r="M56" s="560"/>
    </row>
    <row r="57" spans="1:13" s="211" customFormat="1" ht="13.5" customHeight="1">
      <c r="A57" s="562"/>
      <c r="B57" s="551"/>
      <c r="C57" s="561"/>
      <c r="D57" s="557"/>
      <c r="E57" s="555"/>
      <c r="F57" s="563"/>
      <c r="G57" s="457"/>
      <c r="H57" s="561"/>
      <c r="I57" s="549"/>
      <c r="J57" s="549"/>
      <c r="K57" s="549"/>
      <c r="L57" s="549"/>
      <c r="M57" s="560"/>
    </row>
    <row r="58" spans="1:13" s="211" customFormat="1" ht="21.75" customHeight="1">
      <c r="A58" s="562"/>
      <c r="B58" s="551"/>
      <c r="C58" s="561"/>
      <c r="D58" s="557"/>
      <c r="E58" s="555"/>
      <c r="F58" s="563"/>
      <c r="G58" s="457"/>
      <c r="H58" s="561"/>
      <c r="I58" s="549"/>
      <c r="J58" s="549"/>
      <c r="K58" s="549"/>
      <c r="L58" s="549"/>
      <c r="M58" s="560"/>
    </row>
    <row r="59" spans="1:13" s="211" customFormat="1" ht="21.75" customHeight="1" thickBot="1">
      <c r="A59" s="562"/>
      <c r="B59" s="551"/>
      <c r="C59" s="561"/>
      <c r="D59" s="557"/>
      <c r="E59" s="555"/>
      <c r="F59" s="563"/>
      <c r="G59" s="457"/>
      <c r="H59" s="561"/>
      <c r="I59" s="549"/>
      <c r="J59" s="549"/>
      <c r="K59" s="549"/>
      <c r="L59" s="549"/>
      <c r="M59" s="560"/>
    </row>
    <row r="60" spans="1:13" s="211" customFormat="1" ht="13.5" customHeight="1">
      <c r="A60" s="562">
        <f>'7. Mapa Final'!A60</f>
        <v>6</v>
      </c>
      <c r="B60" s="551" t="str">
        <f>'7. Mapa Final'!B60</f>
        <v>Ofrecer, prometer, entregar, aceptar o solicitar una ventaja indebida para conseguir el favorecimiento competitivo  en  la evaluación técnica (proceso de selección) en  contratos de Estudios y Diseños o Construcción de sedes y despachos judiciales.</v>
      </c>
      <c r="C60" s="561" t="str">
        <f>'7. Mapa Final'!C60</f>
        <v>Cuando se emite un concepto técnico basado en una evaluación que redunde en ventajas para agentes internos y externos, sin la adecuada justificación técnica.</v>
      </c>
      <c r="D60" s="556" t="e">
        <f>'7. Mapa Final'!J60</f>
        <v>#DIV/0!</v>
      </c>
      <c r="E60" s="554" t="e">
        <f>'7. Mapa Final'!K60</f>
        <v>#VALUE!</v>
      </c>
      <c r="F60" s="563" t="e">
        <f>'7. Mapa Final'!M60</f>
        <v>#DIV/0!</v>
      </c>
      <c r="G60" s="457"/>
      <c r="H60" s="561"/>
      <c r="I60" s="549"/>
      <c r="J60" s="549"/>
      <c r="K60" s="548"/>
      <c r="L60" s="558"/>
      <c r="M60" s="560"/>
    </row>
    <row r="61" spans="1:13" s="211" customFormat="1" ht="13.5" customHeight="1">
      <c r="A61" s="562"/>
      <c r="B61" s="551"/>
      <c r="C61" s="561"/>
      <c r="D61" s="557"/>
      <c r="E61" s="555"/>
      <c r="F61" s="563"/>
      <c r="G61" s="457"/>
      <c r="H61" s="561"/>
      <c r="I61" s="549"/>
      <c r="J61" s="549"/>
      <c r="K61" s="549"/>
      <c r="L61" s="549"/>
      <c r="M61" s="560"/>
    </row>
    <row r="62" spans="1:13" s="211" customFormat="1" ht="13.5" customHeight="1">
      <c r="A62" s="562"/>
      <c r="B62" s="551"/>
      <c r="C62" s="561"/>
      <c r="D62" s="557"/>
      <c r="E62" s="555"/>
      <c r="F62" s="563"/>
      <c r="G62" s="457"/>
      <c r="H62" s="561"/>
      <c r="I62" s="549"/>
      <c r="J62" s="549"/>
      <c r="K62" s="549"/>
      <c r="L62" s="549"/>
      <c r="M62" s="560"/>
    </row>
    <row r="63" spans="1:13" s="211" customFormat="1" ht="13.5" customHeight="1">
      <c r="A63" s="562"/>
      <c r="B63" s="551"/>
      <c r="C63" s="561"/>
      <c r="D63" s="557"/>
      <c r="E63" s="555"/>
      <c r="F63" s="563"/>
      <c r="G63" s="457"/>
      <c r="H63" s="561"/>
      <c r="I63" s="549"/>
      <c r="J63" s="549"/>
      <c r="K63" s="549"/>
      <c r="L63" s="549"/>
      <c r="M63" s="560"/>
    </row>
    <row r="64" spans="1:13" s="211" customFormat="1" ht="13.5" customHeight="1">
      <c r="A64" s="562"/>
      <c r="B64" s="551"/>
      <c r="C64" s="561"/>
      <c r="D64" s="557"/>
      <c r="E64" s="555"/>
      <c r="F64" s="563"/>
      <c r="G64" s="457"/>
      <c r="H64" s="561"/>
      <c r="I64" s="549"/>
      <c r="J64" s="549"/>
      <c r="K64" s="549"/>
      <c r="L64" s="549"/>
      <c r="M64" s="560"/>
    </row>
    <row r="65" spans="1:13" s="211" customFormat="1" ht="13.5" customHeight="1">
      <c r="A65" s="562"/>
      <c r="B65" s="551"/>
      <c r="C65" s="561"/>
      <c r="D65" s="557"/>
      <c r="E65" s="555"/>
      <c r="F65" s="563"/>
      <c r="G65" s="457"/>
      <c r="H65" s="561"/>
      <c r="I65" s="549"/>
      <c r="J65" s="549"/>
      <c r="K65" s="549"/>
      <c r="L65" s="549"/>
      <c r="M65" s="560"/>
    </row>
    <row r="66" spans="1:13" s="211" customFormat="1" ht="13.5" customHeight="1">
      <c r="A66" s="562"/>
      <c r="B66" s="551"/>
      <c r="C66" s="561"/>
      <c r="D66" s="557"/>
      <c r="E66" s="555"/>
      <c r="F66" s="563"/>
      <c r="G66" s="457"/>
      <c r="H66" s="561"/>
      <c r="I66" s="549"/>
      <c r="J66" s="549"/>
      <c r="K66" s="549"/>
      <c r="L66" s="549"/>
      <c r="M66" s="560"/>
    </row>
    <row r="67" spans="1:13" s="211" customFormat="1" ht="13.5" customHeight="1">
      <c r="A67" s="562"/>
      <c r="B67" s="551"/>
      <c r="C67" s="561"/>
      <c r="D67" s="557"/>
      <c r="E67" s="555"/>
      <c r="F67" s="563"/>
      <c r="G67" s="457"/>
      <c r="H67" s="561"/>
      <c r="I67" s="549"/>
      <c r="J67" s="549"/>
      <c r="K67" s="549"/>
      <c r="L67" s="549"/>
      <c r="M67" s="560"/>
    </row>
    <row r="68" spans="1:13" s="211" customFormat="1" ht="21.75" customHeight="1">
      <c r="A68" s="562"/>
      <c r="B68" s="551"/>
      <c r="C68" s="561"/>
      <c r="D68" s="557"/>
      <c r="E68" s="555"/>
      <c r="F68" s="563"/>
      <c r="G68" s="457"/>
      <c r="H68" s="561"/>
      <c r="I68" s="549"/>
      <c r="J68" s="549"/>
      <c r="K68" s="549"/>
      <c r="L68" s="549"/>
      <c r="M68" s="560"/>
    </row>
    <row r="69" spans="1:13" s="211" customFormat="1" ht="21.75" customHeight="1">
      <c r="A69" s="562"/>
      <c r="B69" s="551"/>
      <c r="C69" s="561"/>
      <c r="D69" s="557"/>
      <c r="E69" s="555"/>
      <c r="F69" s="563"/>
      <c r="G69" s="457"/>
      <c r="H69" s="561"/>
      <c r="I69" s="549"/>
      <c r="J69" s="549"/>
      <c r="K69" s="549"/>
      <c r="L69" s="549"/>
      <c r="M69" s="560"/>
    </row>
    <row r="70" spans="1:13" s="211" customFormat="1" ht="13.5" customHeight="1">
      <c r="A70" s="562">
        <f>'7. Mapa Final'!A70</f>
        <v>7</v>
      </c>
      <c r="B70" s="551" t="str">
        <f>'7. Mapa Final'!B70</f>
        <v>Ofrecer, prometer, entregar, aceptar o solicitar una ventaja indebida para conseguir el favorecimiento competitivo  en  la adición  de  contratos de Estudios y Diseños o construcción de sedes y despachos judiciales.</v>
      </c>
      <c r="C70" s="561" t="str">
        <f>'7. Mapa Final'!C70</f>
        <v>Cuando se adicionen contratos que son ventajosos para agentes internos y externos, sin la adecuada justificación que soporte su valor.</v>
      </c>
      <c r="D70" s="556" t="e">
        <f>'7. Mapa Final'!J70</f>
        <v>#DIV/0!</v>
      </c>
      <c r="E70" s="554" t="e">
        <f>'7. Mapa Final'!K70</f>
        <v>#VALUE!</v>
      </c>
      <c r="F70" s="563" t="e">
        <f>'7. Mapa Final'!M70</f>
        <v>#DIV/0!</v>
      </c>
      <c r="G70" s="457"/>
      <c r="H70" s="561"/>
      <c r="I70" s="549"/>
      <c r="J70" s="549"/>
      <c r="K70" s="548"/>
      <c r="L70" s="548"/>
      <c r="M70" s="560"/>
    </row>
    <row r="71" spans="1:13" s="211" customFormat="1" ht="13.5" customHeight="1">
      <c r="A71" s="562"/>
      <c r="B71" s="551"/>
      <c r="C71" s="561"/>
      <c r="D71" s="557"/>
      <c r="E71" s="555"/>
      <c r="F71" s="563"/>
      <c r="G71" s="457"/>
      <c r="H71" s="561"/>
      <c r="I71" s="549"/>
      <c r="J71" s="549"/>
      <c r="K71" s="549"/>
      <c r="L71" s="549"/>
      <c r="M71" s="560"/>
    </row>
    <row r="72" spans="1:13" s="211" customFormat="1" ht="13.5" customHeight="1">
      <c r="A72" s="562"/>
      <c r="B72" s="551"/>
      <c r="C72" s="561"/>
      <c r="D72" s="557"/>
      <c r="E72" s="555"/>
      <c r="F72" s="563"/>
      <c r="G72" s="457"/>
      <c r="H72" s="561"/>
      <c r="I72" s="549"/>
      <c r="J72" s="549"/>
      <c r="K72" s="549"/>
      <c r="L72" s="549"/>
      <c r="M72" s="560"/>
    </row>
    <row r="73" spans="1:13" s="211" customFormat="1" ht="13.5" customHeight="1">
      <c r="A73" s="562"/>
      <c r="B73" s="551"/>
      <c r="C73" s="561"/>
      <c r="D73" s="557"/>
      <c r="E73" s="555"/>
      <c r="F73" s="563"/>
      <c r="G73" s="457"/>
      <c r="H73" s="561"/>
      <c r="I73" s="549"/>
      <c r="J73" s="549"/>
      <c r="K73" s="549"/>
      <c r="L73" s="549"/>
      <c r="M73" s="560"/>
    </row>
    <row r="74" spans="1:13" s="211" customFormat="1" ht="13.5" customHeight="1">
      <c r="A74" s="562"/>
      <c r="B74" s="551"/>
      <c r="C74" s="561"/>
      <c r="D74" s="557"/>
      <c r="E74" s="555"/>
      <c r="F74" s="563"/>
      <c r="G74" s="457"/>
      <c r="H74" s="561"/>
      <c r="I74" s="549"/>
      <c r="J74" s="549"/>
      <c r="K74" s="549"/>
      <c r="L74" s="549"/>
      <c r="M74" s="560"/>
    </row>
    <row r="75" spans="1:13" s="211" customFormat="1" ht="13.5" customHeight="1">
      <c r="A75" s="562"/>
      <c r="B75" s="551"/>
      <c r="C75" s="561"/>
      <c r="D75" s="557"/>
      <c r="E75" s="555"/>
      <c r="F75" s="563"/>
      <c r="G75" s="457"/>
      <c r="H75" s="561"/>
      <c r="I75" s="549"/>
      <c r="J75" s="549"/>
      <c r="K75" s="549"/>
      <c r="L75" s="549"/>
      <c r="M75" s="560"/>
    </row>
    <row r="76" spans="1:13" s="211" customFormat="1" ht="13.5" customHeight="1">
      <c r="A76" s="562"/>
      <c r="B76" s="551"/>
      <c r="C76" s="561"/>
      <c r="D76" s="557"/>
      <c r="E76" s="555"/>
      <c r="F76" s="563"/>
      <c r="G76" s="457"/>
      <c r="H76" s="561"/>
      <c r="I76" s="549"/>
      <c r="J76" s="549"/>
      <c r="K76" s="549"/>
      <c r="L76" s="549"/>
      <c r="M76" s="560"/>
    </row>
    <row r="77" spans="1:13" s="211" customFormat="1" ht="13.5" customHeight="1">
      <c r="A77" s="562"/>
      <c r="B77" s="551"/>
      <c r="C77" s="561"/>
      <c r="D77" s="557"/>
      <c r="E77" s="555"/>
      <c r="F77" s="563"/>
      <c r="G77" s="457"/>
      <c r="H77" s="561"/>
      <c r="I77" s="549"/>
      <c r="J77" s="549"/>
      <c r="K77" s="549"/>
      <c r="L77" s="549"/>
      <c r="M77" s="560"/>
    </row>
    <row r="78" spans="1:13" s="211" customFormat="1" ht="21.75" customHeight="1">
      <c r="A78" s="562"/>
      <c r="B78" s="551"/>
      <c r="C78" s="561"/>
      <c r="D78" s="557"/>
      <c r="E78" s="555"/>
      <c r="F78" s="563"/>
      <c r="G78" s="457"/>
      <c r="H78" s="561"/>
      <c r="I78" s="549"/>
      <c r="J78" s="549"/>
      <c r="K78" s="549"/>
      <c r="L78" s="549"/>
      <c r="M78" s="560"/>
    </row>
    <row r="79" spans="1:13" s="211" customFormat="1" ht="21.75" customHeight="1">
      <c r="A79" s="562"/>
      <c r="B79" s="551"/>
      <c r="C79" s="561"/>
      <c r="D79" s="557"/>
      <c r="E79" s="555"/>
      <c r="F79" s="563"/>
      <c r="G79" s="457"/>
      <c r="H79" s="561"/>
      <c r="I79" s="549"/>
      <c r="J79" s="549"/>
      <c r="K79" s="549"/>
      <c r="L79" s="549"/>
      <c r="M79" s="560"/>
    </row>
    <row r="80" spans="1:13" s="211" customFormat="1" ht="13.5" customHeight="1">
      <c r="A80" s="562">
        <f>'7. Mapa Final'!A80</f>
        <v>8</v>
      </c>
      <c r="B80" s="551" t="str">
        <f>'7. Mapa Final'!B80</f>
        <v>Ofrecer, prometer, entregar, aceptar o solicitar una ventaja indebida para conseguir la recepción de Diseños u obras.</v>
      </c>
      <c r="C80" s="561" t="str">
        <f>'7. Mapa Final'!C80</f>
        <v>Cuando un agente interno o externos, obtiene una ventaja indebida por recibir Estudios y Diseños u Obras, que no cumplan con los requisitos contractuales.</v>
      </c>
      <c r="D80" s="556" t="e">
        <f>'7. Mapa Final'!J80</f>
        <v>#DIV/0!</v>
      </c>
      <c r="E80" s="554">
        <f>'7. Mapa Final'!K80</f>
        <v>0</v>
      </c>
      <c r="F80" s="563" t="e">
        <f>'7. Mapa Final'!M80</f>
        <v>#DIV/0!</v>
      </c>
      <c r="G80" s="457"/>
      <c r="H80" s="561"/>
      <c r="I80" s="549"/>
      <c r="J80" s="549"/>
      <c r="K80" s="548"/>
      <c r="L80" s="548"/>
      <c r="M80" s="560"/>
    </row>
    <row r="81" spans="1:13" s="211" customFormat="1" ht="13.5" customHeight="1">
      <c r="A81" s="562"/>
      <c r="B81" s="551"/>
      <c r="C81" s="561"/>
      <c r="D81" s="557"/>
      <c r="E81" s="555"/>
      <c r="F81" s="563"/>
      <c r="G81" s="457"/>
      <c r="H81" s="561"/>
      <c r="I81" s="549"/>
      <c r="J81" s="549"/>
      <c r="K81" s="549"/>
      <c r="L81" s="549"/>
      <c r="M81" s="560"/>
    </row>
    <row r="82" spans="1:13" s="211" customFormat="1" ht="13.5" customHeight="1">
      <c r="A82" s="562"/>
      <c r="B82" s="551"/>
      <c r="C82" s="561"/>
      <c r="D82" s="557"/>
      <c r="E82" s="555"/>
      <c r="F82" s="563"/>
      <c r="G82" s="457"/>
      <c r="H82" s="561"/>
      <c r="I82" s="549"/>
      <c r="J82" s="549"/>
      <c r="K82" s="549"/>
      <c r="L82" s="549"/>
      <c r="M82" s="560"/>
    </row>
    <row r="83" spans="1:13" s="211" customFormat="1" ht="13.5" customHeight="1">
      <c r="A83" s="562"/>
      <c r="B83" s="551"/>
      <c r="C83" s="561"/>
      <c r="D83" s="557"/>
      <c r="E83" s="555"/>
      <c r="F83" s="563"/>
      <c r="G83" s="457"/>
      <c r="H83" s="561"/>
      <c r="I83" s="549"/>
      <c r="J83" s="549"/>
      <c r="K83" s="549"/>
      <c r="L83" s="549"/>
      <c r="M83" s="560"/>
    </row>
    <row r="84" spans="1:13" s="211" customFormat="1" ht="13.5" customHeight="1">
      <c r="A84" s="562"/>
      <c r="B84" s="551"/>
      <c r="C84" s="561"/>
      <c r="D84" s="557"/>
      <c r="E84" s="555"/>
      <c r="F84" s="563"/>
      <c r="G84" s="457"/>
      <c r="H84" s="561"/>
      <c r="I84" s="549"/>
      <c r="J84" s="549"/>
      <c r="K84" s="549"/>
      <c r="L84" s="549"/>
      <c r="M84" s="560"/>
    </row>
    <row r="85" spans="1:13" s="211" customFormat="1" ht="13.5" customHeight="1">
      <c r="A85" s="562"/>
      <c r="B85" s="551"/>
      <c r="C85" s="561"/>
      <c r="D85" s="557"/>
      <c r="E85" s="555"/>
      <c r="F85" s="563"/>
      <c r="G85" s="457"/>
      <c r="H85" s="561"/>
      <c r="I85" s="549"/>
      <c r="J85" s="549"/>
      <c r="K85" s="549"/>
      <c r="L85" s="549"/>
      <c r="M85" s="560"/>
    </row>
    <row r="86" spans="1:13" s="211" customFormat="1" ht="13.5" customHeight="1">
      <c r="A86" s="562"/>
      <c r="B86" s="551"/>
      <c r="C86" s="561"/>
      <c r="D86" s="557"/>
      <c r="E86" s="555"/>
      <c r="F86" s="563"/>
      <c r="G86" s="457"/>
      <c r="H86" s="561"/>
      <c r="I86" s="549"/>
      <c r="J86" s="549"/>
      <c r="K86" s="549"/>
      <c r="L86" s="549"/>
      <c r="M86" s="560"/>
    </row>
    <row r="87" spans="1:13" s="211" customFormat="1" ht="13.5" customHeight="1">
      <c r="A87" s="562"/>
      <c r="B87" s="551"/>
      <c r="C87" s="561"/>
      <c r="D87" s="557"/>
      <c r="E87" s="555"/>
      <c r="F87" s="563"/>
      <c r="G87" s="457"/>
      <c r="H87" s="561"/>
      <c r="I87" s="549"/>
      <c r="J87" s="549"/>
      <c r="K87" s="549"/>
      <c r="L87" s="549"/>
      <c r="M87" s="560"/>
    </row>
    <row r="88" spans="1:13" s="211" customFormat="1" ht="21.75" customHeight="1">
      <c r="A88" s="562"/>
      <c r="B88" s="551"/>
      <c r="C88" s="561"/>
      <c r="D88" s="557"/>
      <c r="E88" s="555"/>
      <c r="F88" s="563"/>
      <c r="G88" s="457"/>
      <c r="H88" s="561"/>
      <c r="I88" s="549"/>
      <c r="J88" s="549"/>
      <c r="K88" s="549"/>
      <c r="L88" s="549"/>
      <c r="M88" s="560"/>
    </row>
    <row r="89" spans="1:13" s="211" customFormat="1" ht="21.75" customHeight="1">
      <c r="A89" s="562"/>
      <c r="B89" s="551"/>
      <c r="C89" s="561"/>
      <c r="D89" s="557"/>
      <c r="E89" s="555"/>
      <c r="F89" s="563"/>
      <c r="G89" s="457"/>
      <c r="H89" s="561"/>
      <c r="I89" s="549"/>
      <c r="J89" s="549"/>
      <c r="K89" s="549"/>
      <c r="L89" s="549"/>
      <c r="M89" s="560"/>
    </row>
  </sheetData>
  <mergeCells count="121">
    <mergeCell ref="J70:J79"/>
    <mergeCell ref="K70:K79"/>
    <mergeCell ref="L70:L79"/>
    <mergeCell ref="M70:M79"/>
    <mergeCell ref="A80:A89"/>
    <mergeCell ref="B80:B89"/>
    <mergeCell ref="C80:C89"/>
    <mergeCell ref="D80:D89"/>
    <mergeCell ref="E80:E89"/>
    <mergeCell ref="F80:F89"/>
    <mergeCell ref="M80:M89"/>
    <mergeCell ref="G80:G89"/>
    <mergeCell ref="H80:H89"/>
    <mergeCell ref="I80:I89"/>
    <mergeCell ref="J80:J89"/>
    <mergeCell ref="K80:K89"/>
    <mergeCell ref="L80:L89"/>
    <mergeCell ref="A70:A79"/>
    <mergeCell ref="B70:B79"/>
    <mergeCell ref="C70:C79"/>
    <mergeCell ref="D70:D79"/>
    <mergeCell ref="E70:E79"/>
    <mergeCell ref="F70:F79"/>
    <mergeCell ref="G70:G79"/>
    <mergeCell ref="H70:H79"/>
    <mergeCell ref="I70:I79"/>
    <mergeCell ref="J50:J59"/>
    <mergeCell ref="K50:K59"/>
    <mergeCell ref="L50:L59"/>
    <mergeCell ref="M50:M59"/>
    <mergeCell ref="A60:A69"/>
    <mergeCell ref="B60:B69"/>
    <mergeCell ref="C60:C69"/>
    <mergeCell ref="D60:D69"/>
    <mergeCell ref="E60:E69"/>
    <mergeCell ref="F60:F69"/>
    <mergeCell ref="M60:M69"/>
    <mergeCell ref="G60:G69"/>
    <mergeCell ref="H60:H69"/>
    <mergeCell ref="I60:I69"/>
    <mergeCell ref="J60:J69"/>
    <mergeCell ref="K60:K69"/>
    <mergeCell ref="L60:L69"/>
    <mergeCell ref="A50:A59"/>
    <mergeCell ref="B50:B59"/>
    <mergeCell ref="C50:C59"/>
    <mergeCell ref="D50:D59"/>
    <mergeCell ref="E50:E59"/>
    <mergeCell ref="F50:F59"/>
    <mergeCell ref="G50:G59"/>
    <mergeCell ref="H50:H59"/>
    <mergeCell ref="I50:I59"/>
    <mergeCell ref="L30:L39"/>
    <mergeCell ref="M30:M39"/>
    <mergeCell ref="A40:A49"/>
    <mergeCell ref="B40:B49"/>
    <mergeCell ref="C40:C49"/>
    <mergeCell ref="D40:D49"/>
    <mergeCell ref="E40:E49"/>
    <mergeCell ref="F40:F49"/>
    <mergeCell ref="M40:M49"/>
    <mergeCell ref="G40:G49"/>
    <mergeCell ref="H40:H49"/>
    <mergeCell ref="I40:I49"/>
    <mergeCell ref="J40:J49"/>
    <mergeCell ref="K40:K49"/>
    <mergeCell ref="L40:L49"/>
    <mergeCell ref="M20:M29"/>
    <mergeCell ref="A30:A39"/>
    <mergeCell ref="B30:B39"/>
    <mergeCell ref="C30:C39"/>
    <mergeCell ref="D30:D39"/>
    <mergeCell ref="E30:E39"/>
    <mergeCell ref="F30:F39"/>
    <mergeCell ref="G30:G39"/>
    <mergeCell ref="H30:H39"/>
    <mergeCell ref="I30:I39"/>
    <mergeCell ref="G20:G29"/>
    <mergeCell ref="H20:H29"/>
    <mergeCell ref="I20:I29"/>
    <mergeCell ref="J20:J29"/>
    <mergeCell ref="K20:K29"/>
    <mergeCell ref="L20:L29"/>
    <mergeCell ref="A20:A29"/>
    <mergeCell ref="B20:B29"/>
    <mergeCell ref="C20:C29"/>
    <mergeCell ref="D20:D29"/>
    <mergeCell ref="E20:E29"/>
    <mergeCell ref="F20:F29"/>
    <mergeCell ref="J30:J39"/>
    <mergeCell ref="K30:K39"/>
    <mergeCell ref="A7:C7"/>
    <mergeCell ref="D7:F7"/>
    <mergeCell ref="G7:G8"/>
    <mergeCell ref="H7:H8"/>
    <mergeCell ref="I7:J7"/>
    <mergeCell ref="K7:L7"/>
    <mergeCell ref="M7:M8"/>
    <mergeCell ref="H10:H19"/>
    <mergeCell ref="I10:I19"/>
    <mergeCell ref="J10:J19"/>
    <mergeCell ref="K10:K19"/>
    <mergeCell ref="L10:L19"/>
    <mergeCell ref="M10:M19"/>
    <mergeCell ref="A9:G9"/>
    <mergeCell ref="A10:A19"/>
    <mergeCell ref="B10:B19"/>
    <mergeCell ref="C10:C19"/>
    <mergeCell ref="D10:D19"/>
    <mergeCell ref="E10:E19"/>
    <mergeCell ref="F10:F19"/>
    <mergeCell ref="G10:G19"/>
    <mergeCell ref="A1:C3"/>
    <mergeCell ref="A4:B4"/>
    <mergeCell ref="C4:M4"/>
    <mergeCell ref="A5:B5"/>
    <mergeCell ref="C5:M5"/>
    <mergeCell ref="A6:B6"/>
    <mergeCell ref="C6:M6"/>
    <mergeCell ref="D1:K2"/>
    <mergeCell ref="L1:M2"/>
  </mergeCells>
  <conditionalFormatting sqref="A7:B7">
    <cfRule type="containsText" dxfId="147" priority="285" operator="containsText" text="1- Bajo">
      <formula>NOT(ISERROR(SEARCH("1- Bajo",A7)))</formula>
    </cfRule>
    <cfRule type="containsText" dxfId="146" priority="280" operator="containsText" text="3- Moderado">
      <formula>NOT(ISERROR(SEARCH("3- Moderado",A7)))</formula>
    </cfRule>
    <cfRule type="containsText" dxfId="145" priority="281" operator="containsText" text="6- Moderado">
      <formula>NOT(ISERROR(SEARCH("6- Moderado",A7)))</formula>
    </cfRule>
    <cfRule type="containsText" dxfId="144" priority="282" operator="containsText" text="4- Moderado">
      <formula>NOT(ISERROR(SEARCH("4- Moderado",A7)))</formula>
    </cfRule>
    <cfRule type="containsText" dxfId="143" priority="283" operator="containsText" text="3- Bajo">
      <formula>NOT(ISERROR(SEARCH("3- Bajo",A7)))</formula>
    </cfRule>
    <cfRule type="containsText" dxfId="142" priority="284" operator="containsText" text="4- Bajo">
      <formula>NOT(ISERROR(SEARCH("4- Bajo",A7)))</formula>
    </cfRule>
  </conditionalFormatting>
  <conditionalFormatting sqref="A10:B10 D10:E10">
    <cfRule type="containsText" dxfId="141" priority="272" operator="containsText" text="1- Bajo">
      <formula>NOT(ISERROR(SEARCH("1- Bajo",A10)))</formula>
    </cfRule>
    <cfRule type="containsText" dxfId="140" priority="271" operator="containsText" text="4- Bajo">
      <formula>NOT(ISERROR(SEARCH("4- Bajo",A10)))</formula>
    </cfRule>
    <cfRule type="containsText" dxfId="139" priority="270" operator="containsText" text="3- Bajo">
      <formula>NOT(ISERROR(SEARCH("3- Bajo",A10)))</formula>
    </cfRule>
  </conditionalFormatting>
  <conditionalFormatting sqref="A20:B20 D20:E20">
    <cfRule type="containsText" dxfId="138" priority="251" operator="containsText" text="1- Bajo">
      <formula>NOT(ISERROR(SEARCH("1- Bajo",A20)))</formula>
    </cfRule>
    <cfRule type="containsText" dxfId="137" priority="250" operator="containsText" text="4- Bajo">
      <formula>NOT(ISERROR(SEARCH("4- Bajo",A20)))</formula>
    </cfRule>
    <cfRule type="containsText" dxfId="136" priority="249" operator="containsText" text="3- Bajo">
      <formula>NOT(ISERROR(SEARCH("3- Bajo",A20)))</formula>
    </cfRule>
  </conditionalFormatting>
  <conditionalFormatting sqref="A30:B30 D30:E30">
    <cfRule type="containsText" dxfId="135" priority="229" operator="containsText" text="4- Bajo">
      <formula>NOT(ISERROR(SEARCH("4- Bajo",A30)))</formula>
    </cfRule>
    <cfRule type="containsText" dxfId="134" priority="230" operator="containsText" text="1- Bajo">
      <formula>NOT(ISERROR(SEARCH("1- Bajo",A30)))</formula>
    </cfRule>
    <cfRule type="containsText" dxfId="133" priority="228" operator="containsText" text="3- Bajo">
      <formula>NOT(ISERROR(SEARCH("3- Bajo",A30)))</formula>
    </cfRule>
  </conditionalFormatting>
  <conditionalFormatting sqref="A40:B40 D40:E40">
    <cfRule type="containsText" dxfId="132" priority="208" operator="containsText" text="4- Bajo">
      <formula>NOT(ISERROR(SEARCH("4- Bajo",A40)))</formula>
    </cfRule>
    <cfRule type="containsText" dxfId="131" priority="209" operator="containsText" text="1- Bajo">
      <formula>NOT(ISERROR(SEARCH("1- Bajo",A40)))</formula>
    </cfRule>
    <cfRule type="containsText" dxfId="130" priority="207" operator="containsText" text="3- Bajo">
      <formula>NOT(ISERROR(SEARCH("3- Bajo",A40)))</formula>
    </cfRule>
  </conditionalFormatting>
  <conditionalFormatting sqref="A50:B50 D50:E50">
    <cfRule type="containsText" dxfId="129" priority="186" operator="containsText" text="3- Bajo">
      <formula>NOT(ISERROR(SEARCH("3- Bajo",A50)))</formula>
    </cfRule>
    <cfRule type="containsText" dxfId="128" priority="187" operator="containsText" text="4- Bajo">
      <formula>NOT(ISERROR(SEARCH("4- Bajo",A50)))</formula>
    </cfRule>
    <cfRule type="containsText" dxfId="127" priority="188" operator="containsText" text="1- Bajo">
      <formula>NOT(ISERROR(SEARCH("1- Bajo",A50)))</formula>
    </cfRule>
  </conditionalFormatting>
  <conditionalFormatting sqref="A60:B60 D60:E60">
    <cfRule type="containsText" dxfId="126" priority="167" operator="containsText" text="1- Bajo">
      <formula>NOT(ISERROR(SEARCH("1- Bajo",A60)))</formula>
    </cfRule>
    <cfRule type="containsText" dxfId="125" priority="166" operator="containsText" text="4- Bajo">
      <formula>NOT(ISERROR(SEARCH("4- Bajo",A60)))</formula>
    </cfRule>
    <cfRule type="containsText" dxfId="124" priority="165" operator="containsText" text="3- Bajo">
      <formula>NOT(ISERROR(SEARCH("3- Bajo",A60)))</formula>
    </cfRule>
  </conditionalFormatting>
  <conditionalFormatting sqref="A70:B70 D70:E70">
    <cfRule type="containsText" dxfId="123" priority="146" operator="containsText" text="1- Bajo">
      <formula>NOT(ISERROR(SEARCH("1- Bajo",A70)))</formula>
    </cfRule>
    <cfRule type="containsText" dxfId="122" priority="145" operator="containsText" text="4- Bajo">
      <formula>NOT(ISERROR(SEARCH("4- Bajo",A70)))</formula>
    </cfRule>
    <cfRule type="containsText" dxfId="121" priority="144" operator="containsText" text="3- Bajo">
      <formula>NOT(ISERROR(SEARCH("3- Bajo",A70)))</formula>
    </cfRule>
  </conditionalFormatting>
  <conditionalFormatting sqref="A80:B80 D80:E80">
    <cfRule type="containsText" dxfId="120" priority="125" operator="containsText" text="1- Bajo">
      <formula>NOT(ISERROR(SEARCH("1- Bajo",A80)))</formula>
    </cfRule>
    <cfRule type="containsText" dxfId="119" priority="123" operator="containsText" text="3- Bajo">
      <formula>NOT(ISERROR(SEARCH("3- Bajo",A80)))</formula>
    </cfRule>
    <cfRule type="containsText" dxfId="118" priority="124" operator="containsText" text="4- Bajo">
      <formula>NOT(ISERROR(SEARCH("4- Bajo",A80)))</formula>
    </cfRule>
  </conditionalFormatting>
  <conditionalFormatting sqref="C8:F8">
    <cfRule type="containsText" dxfId="117" priority="277" operator="containsText" text="3- Bajo">
      <formula>NOT(ISERROR(SEARCH("3- Bajo",C8)))</formula>
    </cfRule>
    <cfRule type="containsText" dxfId="116" priority="276" operator="containsText" text="4- Moderado">
      <formula>NOT(ISERROR(SEARCH("4- Moderado",C8)))</formula>
    </cfRule>
    <cfRule type="containsText" dxfId="115" priority="274" operator="containsText" text="3- Moderado">
      <formula>NOT(ISERROR(SEARCH("3- Moderado",C8)))</formula>
    </cfRule>
    <cfRule type="containsText" dxfId="114" priority="279" operator="containsText" text="1- Bajo">
      <formula>NOT(ISERROR(SEARCH("1- Bajo",C8)))</formula>
    </cfRule>
    <cfRule type="containsText" dxfId="113" priority="278" operator="containsText" text="4- Bajo">
      <formula>NOT(ISERROR(SEARCH("4- Bajo",C8)))</formula>
    </cfRule>
    <cfRule type="containsText" dxfId="112" priority="275" operator="containsText" text="6- Moderado">
      <formula>NOT(ISERROR(SEARCH("6- Moderado",C8)))</formula>
    </cfRule>
  </conditionalFormatting>
  <conditionalFormatting sqref="D10:D89">
    <cfRule type="containsText" dxfId="111" priority="111" operator="containsText" text="Alta">
      <formula>NOT(ISERROR(SEARCH("Alta",D10)))</formula>
    </cfRule>
    <cfRule type="containsText" dxfId="110" priority="115" operator="containsText" text="Media">
      <formula>NOT(ISERROR(SEARCH("Media",D10)))</formula>
    </cfRule>
    <cfRule type="containsText" dxfId="109" priority="113" operator="containsText" text="Muy Baja">
      <formula>NOT(ISERROR(SEARCH("Muy Baja",D10)))</formula>
    </cfRule>
    <cfRule type="containsText" dxfId="108" priority="112" operator="containsText" text="Baja">
      <formula>NOT(ISERROR(SEARCH("Baja",D10)))</formula>
    </cfRule>
    <cfRule type="containsText" dxfId="107" priority="110" operator="containsText" text="Muy Alta">
      <formula>NOT(ISERROR(SEARCH("Muy Alta",D10)))</formula>
    </cfRule>
  </conditionalFormatting>
  <conditionalFormatting sqref="D10:E10 A10:B10">
    <cfRule type="containsText" dxfId="106" priority="269" operator="containsText" text="4- Moderado">
      <formula>NOT(ISERROR(SEARCH("4- Moderado",A10)))</formula>
    </cfRule>
    <cfRule type="containsText" dxfId="105" priority="267" operator="containsText" text="3- Moderado">
      <formula>NOT(ISERROR(SEARCH("3- Moderado",A10)))</formula>
    </cfRule>
    <cfRule type="containsText" dxfId="104" priority="268" operator="containsText" text="6- Moderado">
      <formula>NOT(ISERROR(SEARCH("6- Moderado",A10)))</formula>
    </cfRule>
  </conditionalFormatting>
  <conditionalFormatting sqref="D20:E20 A20:B20">
    <cfRule type="containsText" dxfId="103" priority="247" operator="containsText" text="6- Moderado">
      <formula>NOT(ISERROR(SEARCH("6- Moderado",A20)))</formula>
    </cfRule>
    <cfRule type="containsText" dxfId="102" priority="246" operator="containsText" text="3- Moderado">
      <formula>NOT(ISERROR(SEARCH("3- Moderado",A20)))</formula>
    </cfRule>
    <cfRule type="containsText" dxfId="101" priority="248" operator="containsText" text="4- Moderado">
      <formula>NOT(ISERROR(SEARCH("4- Moderado",A20)))</formula>
    </cfRule>
  </conditionalFormatting>
  <conditionalFormatting sqref="D30:E30 A30:B30">
    <cfRule type="containsText" dxfId="100" priority="227" operator="containsText" text="4- Moderado">
      <formula>NOT(ISERROR(SEARCH("4- Moderado",A30)))</formula>
    </cfRule>
    <cfRule type="containsText" dxfId="99" priority="225" operator="containsText" text="3- Moderado">
      <formula>NOT(ISERROR(SEARCH("3- Moderado",A30)))</formula>
    </cfRule>
    <cfRule type="containsText" dxfId="98" priority="226" operator="containsText" text="6- Moderado">
      <formula>NOT(ISERROR(SEARCH("6- Moderado",A30)))</formula>
    </cfRule>
  </conditionalFormatting>
  <conditionalFormatting sqref="D40:E40 A40:B40">
    <cfRule type="containsText" dxfId="97" priority="205" operator="containsText" text="6- Moderado">
      <formula>NOT(ISERROR(SEARCH("6- Moderado",A40)))</formula>
    </cfRule>
    <cfRule type="containsText" dxfId="96" priority="206" operator="containsText" text="4- Moderado">
      <formula>NOT(ISERROR(SEARCH("4- Moderado",A40)))</formula>
    </cfRule>
    <cfRule type="containsText" dxfId="95" priority="204" operator="containsText" text="3- Moderado">
      <formula>NOT(ISERROR(SEARCH("3- Moderado",A40)))</formula>
    </cfRule>
  </conditionalFormatting>
  <conditionalFormatting sqref="D50:E50 A50:B50">
    <cfRule type="containsText" dxfId="94" priority="185" operator="containsText" text="4- Moderado">
      <formula>NOT(ISERROR(SEARCH("4- Moderado",A50)))</formula>
    </cfRule>
    <cfRule type="containsText" dxfId="93" priority="184" operator="containsText" text="6- Moderado">
      <formula>NOT(ISERROR(SEARCH("6- Moderado",A50)))</formula>
    </cfRule>
    <cfRule type="containsText" dxfId="92" priority="183" operator="containsText" text="3- Moderado">
      <formula>NOT(ISERROR(SEARCH("3- Moderado",A50)))</formula>
    </cfRule>
  </conditionalFormatting>
  <conditionalFormatting sqref="D60:E60 A60:B60">
    <cfRule type="containsText" dxfId="91" priority="164" operator="containsText" text="4- Moderado">
      <formula>NOT(ISERROR(SEARCH("4- Moderado",A60)))</formula>
    </cfRule>
    <cfRule type="containsText" dxfId="90" priority="163" operator="containsText" text="6- Moderado">
      <formula>NOT(ISERROR(SEARCH("6- Moderado",A60)))</formula>
    </cfRule>
    <cfRule type="containsText" dxfId="89" priority="162" operator="containsText" text="3- Moderado">
      <formula>NOT(ISERROR(SEARCH("3- Moderado",A60)))</formula>
    </cfRule>
  </conditionalFormatting>
  <conditionalFormatting sqref="D70:E70 A70:B70">
    <cfRule type="containsText" dxfId="88" priority="143" operator="containsText" text="4- Moderado">
      <formula>NOT(ISERROR(SEARCH("4- Moderado",A70)))</formula>
    </cfRule>
    <cfRule type="containsText" dxfId="87" priority="142" operator="containsText" text="6- Moderado">
      <formula>NOT(ISERROR(SEARCH("6- Moderado",A70)))</formula>
    </cfRule>
    <cfRule type="containsText" dxfId="86" priority="141" operator="containsText" text="3- Moderado">
      <formula>NOT(ISERROR(SEARCH("3- Moderado",A70)))</formula>
    </cfRule>
  </conditionalFormatting>
  <conditionalFormatting sqref="D80:E80 A80:B80">
    <cfRule type="containsText" dxfId="85" priority="122" operator="containsText" text="4- Moderado">
      <formula>NOT(ISERROR(SEARCH("4- Moderado",A80)))</formula>
    </cfRule>
    <cfRule type="containsText" dxfId="84" priority="121" operator="containsText" text="6- Moderado">
      <formula>NOT(ISERROR(SEARCH("6- Moderado",A80)))</formula>
    </cfRule>
    <cfRule type="containsText" dxfId="83" priority="120" operator="containsText" text="3- Moderado">
      <formula>NOT(ISERROR(SEARCH("3- Moderado",A80)))</formula>
    </cfRule>
  </conditionalFormatting>
  <conditionalFormatting sqref="E10:E89">
    <cfRule type="containsText" dxfId="82" priority="109" operator="containsText" text="Leve">
      <formula>NOT(ISERROR(SEARCH("Leve",E10)))</formula>
    </cfRule>
    <cfRule type="containsText" dxfId="81" priority="108" operator="containsText" text="Menor">
      <formula>NOT(ISERROR(SEARCH("Menor",E10)))</formula>
    </cfRule>
    <cfRule type="containsText" dxfId="80" priority="107" operator="containsText" text="Mayor">
      <formula>NOT(ISERROR(SEARCH("Mayor",E10)))</formula>
    </cfRule>
    <cfRule type="containsText" dxfId="79" priority="106" operator="containsText" text="Catastrófico">
      <formula>NOT(ISERROR(SEARCH("Catastrófico",E10)))</formula>
    </cfRule>
  </conditionalFormatting>
  <conditionalFormatting sqref="E10:F89">
    <cfRule type="containsText" dxfId="78" priority="114" operator="containsText" text="Moderado">
      <formula>NOT(ISERROR(SEARCH("Moderado",E10)))</formula>
    </cfRule>
  </conditionalFormatting>
  <conditionalFormatting sqref="F10:F19">
    <cfRule type="colorScale" priority="273">
      <colorScale>
        <cfvo type="min"/>
        <cfvo type="max"/>
        <color rgb="FFFF7128"/>
        <color rgb="FFFFEF9C"/>
      </colorScale>
    </cfRule>
  </conditionalFormatting>
  <conditionalFormatting sqref="F10:F89">
    <cfRule type="containsText" dxfId="77" priority="119" operator="containsText" text="Extremo">
      <formula>NOT(ISERROR(SEARCH("Extremo",F10)))</formula>
    </cfRule>
    <cfRule type="containsText" dxfId="76" priority="118" operator="containsText" text="Alto">
      <formula>NOT(ISERROR(SEARCH("Alto",F10)))</formula>
    </cfRule>
    <cfRule type="containsText" dxfId="75" priority="117" operator="containsText" text="Moderado">
      <formula>NOT(ISERROR(SEARCH("Moderado",F10)))</formula>
    </cfRule>
    <cfRule type="containsText" dxfId="74" priority="116" operator="containsText" text="Bajo">
      <formula>NOT(ISERROR(SEARCH("Bajo",F10)))</formula>
    </cfRule>
  </conditionalFormatting>
  <conditionalFormatting sqref="F20:F29">
    <cfRule type="colorScale" priority="252">
      <colorScale>
        <cfvo type="min"/>
        <cfvo type="max"/>
        <color rgb="FFFF7128"/>
        <color rgb="FFFFEF9C"/>
      </colorScale>
    </cfRule>
  </conditionalFormatting>
  <conditionalFormatting sqref="F30:F39">
    <cfRule type="colorScale" priority="231">
      <colorScale>
        <cfvo type="min"/>
        <cfvo type="max"/>
        <color rgb="FFFF7128"/>
        <color rgb="FFFFEF9C"/>
      </colorScale>
    </cfRule>
  </conditionalFormatting>
  <conditionalFormatting sqref="F40:F49">
    <cfRule type="colorScale" priority="210">
      <colorScale>
        <cfvo type="min"/>
        <cfvo type="max"/>
        <color rgb="FFFF7128"/>
        <color rgb="FFFFEF9C"/>
      </colorScale>
    </cfRule>
  </conditionalFormatting>
  <conditionalFormatting sqref="F50:F59">
    <cfRule type="colorScale" priority="189">
      <colorScale>
        <cfvo type="min"/>
        <cfvo type="max"/>
        <color rgb="FFFF7128"/>
        <color rgb="FFFFEF9C"/>
      </colorScale>
    </cfRule>
  </conditionalFormatting>
  <conditionalFormatting sqref="F60:F69">
    <cfRule type="colorScale" priority="168">
      <colorScale>
        <cfvo type="min"/>
        <cfvo type="max"/>
        <color rgb="FFFF7128"/>
        <color rgb="FFFFEF9C"/>
      </colorScale>
    </cfRule>
  </conditionalFormatting>
  <conditionalFormatting sqref="F70:F79">
    <cfRule type="colorScale" priority="147">
      <colorScale>
        <cfvo type="min"/>
        <cfvo type="max"/>
        <color rgb="FFFF7128"/>
        <color rgb="FFFFEF9C"/>
      </colorScale>
    </cfRule>
  </conditionalFormatting>
  <conditionalFormatting sqref="F80:F89">
    <cfRule type="colorScale" priority="126">
      <colorScale>
        <cfvo type="min"/>
        <cfvo type="max"/>
        <color rgb="FFFF7128"/>
        <color rgb="FFFFEF9C"/>
      </colorScale>
    </cfRule>
  </conditionalFormatting>
  <dataValidations count="4">
    <dataValidation allowBlank="1" showInputMessage="1" showErrorMessage="1" prompt="seleccionar si el responsable de ejecutar las acciones es el nivel central" sqref="J8"/>
    <dataValidation allowBlank="1" showInputMessage="1" showErrorMessage="1" prompt="Seleccionar si el responsable es el responsable de las acciones es el nivel central" sqref="I7:I8"/>
    <dataValidation allowBlank="1" showInputMessage="1" showErrorMessage="1" prompt="Describir las actividades que se van a desarrollar para el proyecto" sqref="H7"/>
    <dataValidation allowBlank="1" showInputMessage="1" showErrorMessage="1" prompt="Registrar qué factor  que ocasina el riesgo: un facot identtficado el contexto._x000a_O  personas, recursos, estilo de direccion , factores externos, , codiciones ambientales" sqref="C8"/>
  </dataValidations>
  <pageMargins left="0.7" right="0.7" top="0.75" bottom="0.75" header="0.3" footer="0.3"/>
  <pageSetup paperSize="5"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'9- Matriz de Calor '!$S$7:$S$10</xm:f>
          </x14:formula1>
          <xm:sqref>G9:G89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89"/>
  <sheetViews>
    <sheetView showGridLines="0" tabSelected="1" zoomScale="80" zoomScaleNormal="80" workbookViewId="0">
      <pane xSplit="7" ySplit="9" topLeftCell="H10" activePane="bottomRight" state="frozen"/>
      <selection pane="topRight" activeCell="H1" sqref="H1"/>
      <selection pane="bottomLeft" activeCell="A10" sqref="A10"/>
      <selection pane="bottomRight" activeCell="H30" sqref="H30:H39"/>
    </sheetView>
  </sheetViews>
  <sheetFormatPr baseColWidth="10" defaultColWidth="11.42578125" defaultRowHeight="15"/>
  <cols>
    <col min="1" max="1" width="6.140625" style="212" customWidth="1"/>
    <col min="2" max="2" width="22.42578125" style="212" customWidth="1"/>
    <col min="3" max="3" width="42" customWidth="1"/>
    <col min="4" max="4" width="16.85546875" style="213" customWidth="1"/>
    <col min="5" max="5" width="13.28515625" style="214" customWidth="1"/>
    <col min="6" max="6" width="13.7109375" style="214" customWidth="1"/>
    <col min="7" max="7" width="14.140625" customWidth="1"/>
    <col min="8" max="8" width="51.5703125" customWidth="1"/>
    <col min="9" max="9" width="10.5703125" customWidth="1"/>
    <col min="10" max="10" width="11" customWidth="1"/>
    <col min="11" max="11" width="15" customWidth="1"/>
    <col min="12" max="12" width="14.42578125" customWidth="1"/>
    <col min="13" max="13" width="48.28515625" customWidth="1"/>
  </cols>
  <sheetData>
    <row r="1" spans="1:13" s="11" customFormat="1" ht="16.5" customHeight="1">
      <c r="A1" s="492"/>
      <c r="B1" s="492"/>
      <c r="C1" s="492"/>
      <c r="D1" s="539" t="s">
        <v>537</v>
      </c>
      <c r="E1" s="540"/>
      <c r="F1" s="540"/>
      <c r="G1" s="540"/>
      <c r="H1" s="540"/>
      <c r="I1" s="540"/>
      <c r="J1" s="540"/>
      <c r="K1" s="540"/>
      <c r="L1" s="543"/>
      <c r="M1" s="544"/>
    </row>
    <row r="2" spans="1:13" s="11" customFormat="1" ht="39.75" customHeight="1">
      <c r="A2" s="492"/>
      <c r="B2" s="492"/>
      <c r="C2" s="492"/>
      <c r="D2" s="541"/>
      <c r="E2" s="542"/>
      <c r="F2" s="542"/>
      <c r="G2" s="542"/>
      <c r="H2" s="542"/>
      <c r="I2" s="542"/>
      <c r="J2" s="542"/>
      <c r="K2" s="542"/>
      <c r="L2" s="545"/>
      <c r="M2" s="546"/>
    </row>
    <row r="3" spans="1:13" s="11" customFormat="1" ht="3" customHeight="1">
      <c r="A3" s="492"/>
      <c r="B3" s="492"/>
      <c r="C3" s="492"/>
      <c r="D3" s="204"/>
      <c r="E3" s="204"/>
      <c r="F3" s="204"/>
      <c r="G3" s="204"/>
      <c r="H3" s="204"/>
      <c r="I3" s="204"/>
      <c r="J3" s="204"/>
      <c r="K3" s="290"/>
      <c r="L3" s="290"/>
      <c r="M3" s="290"/>
    </row>
    <row r="4" spans="1:13" s="11" customFormat="1" ht="21.75" customHeight="1">
      <c r="A4" s="526" t="s">
        <v>324</v>
      </c>
      <c r="B4" s="526"/>
      <c r="C4" s="528" t="str">
        <f>'6. Valoración Controles'!C4:K4</f>
        <v>MEJORAMIENTO INFRAESTRUCTURA FÍSICA</v>
      </c>
      <c r="D4" s="528"/>
      <c r="E4" s="528"/>
      <c r="F4" s="528"/>
      <c r="G4" s="528"/>
      <c r="H4" s="528"/>
      <c r="I4" s="528"/>
      <c r="J4" s="528"/>
      <c r="K4" s="528"/>
      <c r="L4" s="528"/>
      <c r="M4" s="528"/>
    </row>
    <row r="5" spans="1:13" s="11" customFormat="1" ht="40.9" customHeight="1">
      <c r="A5" s="526" t="s">
        <v>325</v>
      </c>
      <c r="B5" s="526"/>
      <c r="C5" s="527"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527"/>
      <c r="E5" s="527"/>
      <c r="F5" s="527"/>
      <c r="G5" s="527"/>
      <c r="H5" s="527"/>
      <c r="I5" s="527"/>
      <c r="J5" s="527"/>
      <c r="K5" s="527"/>
      <c r="L5" s="527"/>
      <c r="M5" s="527"/>
    </row>
    <row r="6" spans="1:13" s="11" customFormat="1" ht="24.75" customHeight="1">
      <c r="A6" s="526" t="s">
        <v>326</v>
      </c>
      <c r="B6" s="526"/>
      <c r="C6" s="527" t="s">
        <v>526</v>
      </c>
      <c r="D6" s="527"/>
      <c r="E6" s="527"/>
      <c r="F6" s="527"/>
      <c r="G6" s="527"/>
      <c r="H6" s="527"/>
      <c r="I6" s="527"/>
      <c r="J6" s="527"/>
      <c r="K6" s="527"/>
      <c r="L6" s="527"/>
      <c r="M6" s="527"/>
    </row>
    <row r="7" spans="1:13" s="209" customFormat="1" ht="24.75" customHeight="1">
      <c r="A7" s="581" t="s">
        <v>461</v>
      </c>
      <c r="B7" s="581"/>
      <c r="C7" s="581"/>
      <c r="D7" s="582" t="s">
        <v>462</v>
      </c>
      <c r="E7" s="582"/>
      <c r="F7" s="582"/>
      <c r="G7" s="583" t="s">
        <v>463</v>
      </c>
      <c r="H7" s="584" t="s">
        <v>464</v>
      </c>
      <c r="I7" s="584" t="s">
        <v>465</v>
      </c>
      <c r="J7" s="584"/>
      <c r="K7" s="584" t="s">
        <v>466</v>
      </c>
      <c r="L7" s="584"/>
      <c r="M7" s="583" t="s">
        <v>533</v>
      </c>
    </row>
    <row r="8" spans="1:13" s="210" customFormat="1" ht="57" customHeight="1">
      <c r="A8" s="205" t="s">
        <v>35</v>
      </c>
      <c r="B8" s="205" t="s">
        <v>185</v>
      </c>
      <c r="C8" s="205" t="s">
        <v>187</v>
      </c>
      <c r="D8" s="206" t="s">
        <v>197</v>
      </c>
      <c r="E8" s="206" t="s">
        <v>468</v>
      </c>
      <c r="F8" s="206" t="s">
        <v>469</v>
      </c>
      <c r="G8" s="583"/>
      <c r="H8" s="584"/>
      <c r="I8" s="207" t="s">
        <v>470</v>
      </c>
      <c r="J8" s="207" t="s">
        <v>471</v>
      </c>
      <c r="K8" s="207" t="s">
        <v>472</v>
      </c>
      <c r="L8" s="207" t="s">
        <v>473</v>
      </c>
      <c r="M8" s="583"/>
    </row>
    <row r="9" spans="1:13" s="211" customFormat="1" ht="3.75" customHeight="1" thickBot="1">
      <c r="A9" s="568"/>
      <c r="B9" s="568"/>
      <c r="C9" s="568"/>
      <c r="D9" s="568"/>
      <c r="E9" s="568"/>
      <c r="F9" s="568"/>
      <c r="G9" s="568"/>
      <c r="H9" s="218"/>
      <c r="I9" s="218"/>
      <c r="J9" s="218"/>
      <c r="K9" s="218"/>
      <c r="L9" s="218"/>
      <c r="M9" s="218"/>
    </row>
    <row r="10" spans="1:13" s="211" customFormat="1" ht="13.5" customHeight="1">
      <c r="A10" s="552">
        <f>'7. Mapa Final'!A10</f>
        <v>1</v>
      </c>
      <c r="B10" s="550" t="str">
        <f>'7. Mapa Final'!B10</f>
        <v xml:space="preserve">Daño, pérdida o uso indebido de bienes muebles o  inmuebles </v>
      </c>
      <c r="C10" s="569" t="str">
        <f>'7. Mapa Final'!C10</f>
        <v>Los bienes inmuebles sean sustraidos, sufran daños superiores a los generados por su uso</v>
      </c>
      <c r="D10" s="570" t="str">
        <f>'7. Mapa Final'!J10</f>
        <v>Baja - 2</v>
      </c>
      <c r="E10" s="571" t="str">
        <f>'7. Mapa Final'!K10</f>
        <v>Menor - 2</v>
      </c>
      <c r="F10" s="565" t="str">
        <f>'7. Mapa Final'!M10</f>
        <v>Moderado - 4</v>
      </c>
      <c r="G10" s="456" t="s">
        <v>365</v>
      </c>
      <c r="H10" s="566" t="s">
        <v>528</v>
      </c>
      <c r="I10" s="586" t="s">
        <v>474</v>
      </c>
      <c r="J10" s="585"/>
      <c r="K10" s="558">
        <v>45566</v>
      </c>
      <c r="L10" s="558">
        <v>45657</v>
      </c>
      <c r="M10" s="559" t="s">
        <v>539</v>
      </c>
    </row>
    <row r="11" spans="1:13" s="211" customFormat="1" ht="13.5" customHeight="1">
      <c r="A11" s="553"/>
      <c r="B11" s="551"/>
      <c r="C11" s="561"/>
      <c r="D11" s="557"/>
      <c r="E11" s="555"/>
      <c r="F11" s="563"/>
      <c r="G11" s="457"/>
      <c r="H11" s="561"/>
      <c r="I11" s="587"/>
      <c r="J11" s="549"/>
      <c r="K11" s="549"/>
      <c r="L11" s="549"/>
      <c r="M11" s="560"/>
    </row>
    <row r="12" spans="1:13" s="211" customFormat="1" ht="13.5" customHeight="1">
      <c r="A12" s="553"/>
      <c r="B12" s="551"/>
      <c r="C12" s="561"/>
      <c r="D12" s="557"/>
      <c r="E12" s="555"/>
      <c r="F12" s="563"/>
      <c r="G12" s="457"/>
      <c r="H12" s="561"/>
      <c r="I12" s="587"/>
      <c r="J12" s="549"/>
      <c r="K12" s="549"/>
      <c r="L12" s="549"/>
      <c r="M12" s="560"/>
    </row>
    <row r="13" spans="1:13" s="211" customFormat="1" ht="13.5" customHeight="1">
      <c r="A13" s="553"/>
      <c r="B13" s="551"/>
      <c r="C13" s="561"/>
      <c r="D13" s="557"/>
      <c r="E13" s="555"/>
      <c r="F13" s="563"/>
      <c r="G13" s="457"/>
      <c r="H13" s="561"/>
      <c r="I13" s="587"/>
      <c r="J13" s="549"/>
      <c r="K13" s="549"/>
      <c r="L13" s="549"/>
      <c r="M13" s="560"/>
    </row>
    <row r="14" spans="1:13" s="211" customFormat="1" ht="13.5" customHeight="1">
      <c r="A14" s="553"/>
      <c r="B14" s="551"/>
      <c r="C14" s="561"/>
      <c r="D14" s="557"/>
      <c r="E14" s="555"/>
      <c r="F14" s="563"/>
      <c r="G14" s="457"/>
      <c r="H14" s="561"/>
      <c r="I14" s="587"/>
      <c r="J14" s="549"/>
      <c r="K14" s="549"/>
      <c r="L14" s="549"/>
      <c r="M14" s="560"/>
    </row>
    <row r="15" spans="1:13" s="211" customFormat="1" ht="13.5" customHeight="1">
      <c r="A15" s="553"/>
      <c r="B15" s="551"/>
      <c r="C15" s="561"/>
      <c r="D15" s="557"/>
      <c r="E15" s="555"/>
      <c r="F15" s="563"/>
      <c r="G15" s="457"/>
      <c r="H15" s="561"/>
      <c r="I15" s="587"/>
      <c r="J15" s="549"/>
      <c r="K15" s="549"/>
      <c r="L15" s="549"/>
      <c r="M15" s="560"/>
    </row>
    <row r="16" spans="1:13" s="211" customFormat="1" ht="13.5" customHeight="1">
      <c r="A16" s="553"/>
      <c r="B16" s="551"/>
      <c r="C16" s="561"/>
      <c r="D16" s="557"/>
      <c r="E16" s="555"/>
      <c r="F16" s="563"/>
      <c r="G16" s="457"/>
      <c r="H16" s="561"/>
      <c r="I16" s="587"/>
      <c r="J16" s="549"/>
      <c r="K16" s="549"/>
      <c r="L16" s="549"/>
      <c r="M16" s="560"/>
    </row>
    <row r="17" spans="1:13" s="211" customFormat="1" ht="13.5" customHeight="1">
      <c r="A17" s="553"/>
      <c r="B17" s="551"/>
      <c r="C17" s="561"/>
      <c r="D17" s="557"/>
      <c r="E17" s="555"/>
      <c r="F17" s="563"/>
      <c r="G17" s="457"/>
      <c r="H17" s="561"/>
      <c r="I17" s="587"/>
      <c r="J17" s="549"/>
      <c r="K17" s="549"/>
      <c r="L17" s="549"/>
      <c r="M17" s="560"/>
    </row>
    <row r="18" spans="1:13" s="211" customFormat="1" ht="21.75" customHeight="1">
      <c r="A18" s="553"/>
      <c r="B18" s="551"/>
      <c r="C18" s="561"/>
      <c r="D18" s="557"/>
      <c r="E18" s="555"/>
      <c r="F18" s="563"/>
      <c r="G18" s="457"/>
      <c r="H18" s="561"/>
      <c r="I18" s="587"/>
      <c r="J18" s="549"/>
      <c r="K18" s="549"/>
      <c r="L18" s="549"/>
      <c r="M18" s="560"/>
    </row>
    <row r="19" spans="1:13" s="211" customFormat="1" ht="21.75" customHeight="1">
      <c r="A19" s="553"/>
      <c r="B19" s="551"/>
      <c r="C19" s="561"/>
      <c r="D19" s="557"/>
      <c r="E19" s="555"/>
      <c r="F19" s="563"/>
      <c r="G19" s="457"/>
      <c r="H19" s="561"/>
      <c r="I19" s="587"/>
      <c r="J19" s="549"/>
      <c r="K19" s="549"/>
      <c r="L19" s="549"/>
      <c r="M19" s="560"/>
    </row>
    <row r="20" spans="1:13" s="211" customFormat="1" ht="13.5" customHeight="1">
      <c r="A20" s="553">
        <f>'7. Mapa Final'!A20</f>
        <v>2</v>
      </c>
      <c r="B20" s="551" t="str">
        <f>'7. Mapa Final'!B20</f>
        <v xml:space="preserve">Titulación de bienes inmuebles sin legalizar </v>
      </c>
      <c r="C20" s="561" t="str">
        <f>'7. Mapa Final'!C20</f>
        <v>No tener  definido y con documentacion el estado legal de los bienes  inmuebles de la Rama</v>
      </c>
      <c r="D20" s="556" t="str">
        <f>'7. Mapa Final'!J20</f>
        <v>Media - 3</v>
      </c>
      <c r="E20" s="554" t="str">
        <f>'7. Mapa Final'!K20</f>
        <v>Menor - 2</v>
      </c>
      <c r="F20" s="563" t="str">
        <f>'7. Mapa Final'!M20</f>
        <v>Moderado - 6</v>
      </c>
      <c r="G20" s="457" t="s">
        <v>365</v>
      </c>
      <c r="H20" s="572" t="s">
        <v>543</v>
      </c>
      <c r="I20" s="587" t="s">
        <v>474</v>
      </c>
      <c r="J20" s="549"/>
      <c r="K20" s="548">
        <v>45566</v>
      </c>
      <c r="L20" s="548">
        <v>45657</v>
      </c>
      <c r="M20" s="564" t="s">
        <v>544</v>
      </c>
    </row>
    <row r="21" spans="1:13" s="211" customFormat="1" ht="13.5" customHeight="1">
      <c r="A21" s="553"/>
      <c r="B21" s="551"/>
      <c r="C21" s="561"/>
      <c r="D21" s="557"/>
      <c r="E21" s="555"/>
      <c r="F21" s="563"/>
      <c r="G21" s="457"/>
      <c r="H21" s="561"/>
      <c r="I21" s="587"/>
      <c r="J21" s="549"/>
      <c r="K21" s="549"/>
      <c r="L21" s="549"/>
      <c r="M21" s="560"/>
    </row>
    <row r="22" spans="1:13" s="211" customFormat="1" ht="13.5" customHeight="1">
      <c r="A22" s="553"/>
      <c r="B22" s="551"/>
      <c r="C22" s="561"/>
      <c r="D22" s="557"/>
      <c r="E22" s="555"/>
      <c r="F22" s="563"/>
      <c r="G22" s="457"/>
      <c r="H22" s="561"/>
      <c r="I22" s="587"/>
      <c r="J22" s="549"/>
      <c r="K22" s="549"/>
      <c r="L22" s="549"/>
      <c r="M22" s="560"/>
    </row>
    <row r="23" spans="1:13" s="211" customFormat="1" ht="13.5" customHeight="1">
      <c r="A23" s="553"/>
      <c r="B23" s="551"/>
      <c r="C23" s="561"/>
      <c r="D23" s="557"/>
      <c r="E23" s="555"/>
      <c r="F23" s="563"/>
      <c r="G23" s="457"/>
      <c r="H23" s="561"/>
      <c r="I23" s="587"/>
      <c r="J23" s="549"/>
      <c r="K23" s="549"/>
      <c r="L23" s="549"/>
      <c r="M23" s="560"/>
    </row>
    <row r="24" spans="1:13" s="211" customFormat="1" ht="13.5" customHeight="1">
      <c r="A24" s="553"/>
      <c r="B24" s="551"/>
      <c r="C24" s="561"/>
      <c r="D24" s="557"/>
      <c r="E24" s="555"/>
      <c r="F24" s="563"/>
      <c r="G24" s="457"/>
      <c r="H24" s="561"/>
      <c r="I24" s="587"/>
      <c r="J24" s="549"/>
      <c r="K24" s="549"/>
      <c r="L24" s="549"/>
      <c r="M24" s="560"/>
    </row>
    <row r="25" spans="1:13" s="211" customFormat="1" ht="13.5" customHeight="1">
      <c r="A25" s="553"/>
      <c r="B25" s="551"/>
      <c r="C25" s="561"/>
      <c r="D25" s="557"/>
      <c r="E25" s="555"/>
      <c r="F25" s="563"/>
      <c r="G25" s="457"/>
      <c r="H25" s="561"/>
      <c r="I25" s="587"/>
      <c r="J25" s="549"/>
      <c r="K25" s="549"/>
      <c r="L25" s="549"/>
      <c r="M25" s="560"/>
    </row>
    <row r="26" spans="1:13" s="211" customFormat="1" ht="13.5" customHeight="1">
      <c r="A26" s="553"/>
      <c r="B26" s="551"/>
      <c r="C26" s="561"/>
      <c r="D26" s="557"/>
      <c r="E26" s="555"/>
      <c r="F26" s="563"/>
      <c r="G26" s="457"/>
      <c r="H26" s="561"/>
      <c r="I26" s="587"/>
      <c r="J26" s="549"/>
      <c r="K26" s="549"/>
      <c r="L26" s="549"/>
      <c r="M26" s="560"/>
    </row>
    <row r="27" spans="1:13" s="211" customFormat="1" ht="13.5" customHeight="1">
      <c r="A27" s="553"/>
      <c r="B27" s="551"/>
      <c r="C27" s="561"/>
      <c r="D27" s="557"/>
      <c r="E27" s="555"/>
      <c r="F27" s="563"/>
      <c r="G27" s="457"/>
      <c r="H27" s="561"/>
      <c r="I27" s="587"/>
      <c r="J27" s="549"/>
      <c r="K27" s="549"/>
      <c r="L27" s="549"/>
      <c r="M27" s="560"/>
    </row>
    <row r="28" spans="1:13" s="211" customFormat="1" ht="21.75" customHeight="1">
      <c r="A28" s="553"/>
      <c r="B28" s="551"/>
      <c r="C28" s="561"/>
      <c r="D28" s="557"/>
      <c r="E28" s="555"/>
      <c r="F28" s="563"/>
      <c r="G28" s="457"/>
      <c r="H28" s="561"/>
      <c r="I28" s="587"/>
      <c r="J28" s="549"/>
      <c r="K28" s="549"/>
      <c r="L28" s="549"/>
      <c r="M28" s="560"/>
    </row>
    <row r="29" spans="1:13" s="211" customFormat="1" ht="21.75" customHeight="1">
      <c r="A29" s="553"/>
      <c r="B29" s="551"/>
      <c r="C29" s="561"/>
      <c r="D29" s="557"/>
      <c r="E29" s="555"/>
      <c r="F29" s="563"/>
      <c r="G29" s="457"/>
      <c r="H29" s="561"/>
      <c r="I29" s="587"/>
      <c r="J29" s="549"/>
      <c r="K29" s="549"/>
      <c r="L29" s="549"/>
      <c r="M29" s="560"/>
    </row>
    <row r="30" spans="1:13" s="211" customFormat="1" ht="13.5" customHeight="1">
      <c r="A30" s="553">
        <f>'7. Mapa Final'!A30</f>
        <v>3</v>
      </c>
      <c r="B30" s="551" t="str">
        <f>'7. Mapa Final'!B30</f>
        <v xml:space="preserve">Incumplimiento de los matenimientos preventivos, correctivos </v>
      </c>
      <c r="C30" s="561" t="str">
        <f>'7. Mapa Final'!C30</f>
        <v>No ejecutar en forma oportuna y acorde con estipulaciones técnicas los mantenimientos de bienes muebles, inmuebles y equipos</v>
      </c>
      <c r="D30" s="556" t="str">
        <f>'7. Mapa Final'!J30</f>
        <v>Baja - 2</v>
      </c>
      <c r="E30" s="554" t="str">
        <f>'7. Mapa Final'!K30</f>
        <v>Leve - 1</v>
      </c>
      <c r="F30" s="563" t="str">
        <f>'7. Mapa Final'!M30</f>
        <v>Bajo - 2</v>
      </c>
      <c r="G30" s="457" t="s">
        <v>365</v>
      </c>
      <c r="H30" s="572" t="s">
        <v>545</v>
      </c>
      <c r="I30" s="587" t="s">
        <v>474</v>
      </c>
      <c r="J30" s="549"/>
      <c r="K30" s="548">
        <v>45566</v>
      </c>
      <c r="L30" s="548">
        <v>45657</v>
      </c>
      <c r="M30" s="564" t="s">
        <v>546</v>
      </c>
    </row>
    <row r="31" spans="1:13" s="211" customFormat="1" ht="13.5" customHeight="1">
      <c r="A31" s="553"/>
      <c r="B31" s="551"/>
      <c r="C31" s="561"/>
      <c r="D31" s="557"/>
      <c r="E31" s="555"/>
      <c r="F31" s="563"/>
      <c r="G31" s="457"/>
      <c r="H31" s="561"/>
      <c r="I31" s="587"/>
      <c r="J31" s="549"/>
      <c r="K31" s="549"/>
      <c r="L31" s="549"/>
      <c r="M31" s="560"/>
    </row>
    <row r="32" spans="1:13" s="211" customFormat="1" ht="13.5" customHeight="1">
      <c r="A32" s="553"/>
      <c r="B32" s="551"/>
      <c r="C32" s="561"/>
      <c r="D32" s="557"/>
      <c r="E32" s="555"/>
      <c r="F32" s="563"/>
      <c r="G32" s="457"/>
      <c r="H32" s="561"/>
      <c r="I32" s="587"/>
      <c r="J32" s="549"/>
      <c r="K32" s="549"/>
      <c r="L32" s="549"/>
      <c r="M32" s="560"/>
    </row>
    <row r="33" spans="1:13" s="211" customFormat="1" ht="13.5" customHeight="1">
      <c r="A33" s="553"/>
      <c r="B33" s="551"/>
      <c r="C33" s="561"/>
      <c r="D33" s="557"/>
      <c r="E33" s="555"/>
      <c r="F33" s="563"/>
      <c r="G33" s="457"/>
      <c r="H33" s="561"/>
      <c r="I33" s="587"/>
      <c r="J33" s="549"/>
      <c r="K33" s="549"/>
      <c r="L33" s="549"/>
      <c r="M33" s="560"/>
    </row>
    <row r="34" spans="1:13" s="211" customFormat="1" ht="13.5" customHeight="1">
      <c r="A34" s="553"/>
      <c r="B34" s="551"/>
      <c r="C34" s="561"/>
      <c r="D34" s="557"/>
      <c r="E34" s="555"/>
      <c r="F34" s="563"/>
      <c r="G34" s="457"/>
      <c r="H34" s="561"/>
      <c r="I34" s="587"/>
      <c r="J34" s="549"/>
      <c r="K34" s="549"/>
      <c r="L34" s="549"/>
      <c r="M34" s="560"/>
    </row>
    <row r="35" spans="1:13" s="211" customFormat="1" ht="13.5" customHeight="1">
      <c r="A35" s="553"/>
      <c r="B35" s="551"/>
      <c r="C35" s="561"/>
      <c r="D35" s="557"/>
      <c r="E35" s="555"/>
      <c r="F35" s="563"/>
      <c r="G35" s="457"/>
      <c r="H35" s="561"/>
      <c r="I35" s="587"/>
      <c r="J35" s="549"/>
      <c r="K35" s="549"/>
      <c r="L35" s="549"/>
      <c r="M35" s="560"/>
    </row>
    <row r="36" spans="1:13" s="211" customFormat="1" ht="13.5" customHeight="1">
      <c r="A36" s="553"/>
      <c r="B36" s="551"/>
      <c r="C36" s="561"/>
      <c r="D36" s="557"/>
      <c r="E36" s="555"/>
      <c r="F36" s="563"/>
      <c r="G36" s="457"/>
      <c r="H36" s="561"/>
      <c r="I36" s="587"/>
      <c r="J36" s="549"/>
      <c r="K36" s="549"/>
      <c r="L36" s="549"/>
      <c r="M36" s="560"/>
    </row>
    <row r="37" spans="1:13" s="211" customFormat="1" ht="13.5" customHeight="1">
      <c r="A37" s="553"/>
      <c r="B37" s="551"/>
      <c r="C37" s="561"/>
      <c r="D37" s="557"/>
      <c r="E37" s="555"/>
      <c r="F37" s="563"/>
      <c r="G37" s="457"/>
      <c r="H37" s="561"/>
      <c r="I37" s="587"/>
      <c r="J37" s="549"/>
      <c r="K37" s="549"/>
      <c r="L37" s="549"/>
      <c r="M37" s="560"/>
    </row>
    <row r="38" spans="1:13" s="211" customFormat="1" ht="21.75" customHeight="1">
      <c r="A38" s="553"/>
      <c r="B38" s="551"/>
      <c r="C38" s="561"/>
      <c r="D38" s="557"/>
      <c r="E38" s="555"/>
      <c r="F38" s="563"/>
      <c r="G38" s="457"/>
      <c r="H38" s="561"/>
      <c r="I38" s="587"/>
      <c r="J38" s="549"/>
      <c r="K38" s="549"/>
      <c r="L38" s="549"/>
      <c r="M38" s="560"/>
    </row>
    <row r="39" spans="1:13" s="211" customFormat="1" ht="21.75" customHeight="1">
      <c r="A39" s="553"/>
      <c r="B39" s="551"/>
      <c r="C39" s="561"/>
      <c r="D39" s="557"/>
      <c r="E39" s="555"/>
      <c r="F39" s="563"/>
      <c r="G39" s="457"/>
      <c r="H39" s="561"/>
      <c r="I39" s="587"/>
      <c r="J39" s="549"/>
      <c r="K39" s="549"/>
      <c r="L39" s="549"/>
      <c r="M39" s="560"/>
    </row>
    <row r="40" spans="1:13" s="211" customFormat="1" ht="13.5" customHeight="1">
      <c r="A40" s="562">
        <f>'7. Mapa Final'!A40</f>
        <v>4</v>
      </c>
      <c r="B40" s="551" t="str">
        <f>'7. Mapa Final'!B40</f>
        <v xml:space="preserve">Recibir dádivas o beneficios a nombre propio o de terceros para  afectar la seguridad o confidencialidad de la información   </v>
      </c>
      <c r="C40" s="561" t="str">
        <f>'7. Mapa Final'!C40</f>
        <v>Recibir dádivas o beneficios a nombre propio o de terceros por   revelar información confidencial,  alterar, retener o no publicar información.</v>
      </c>
      <c r="D40" s="556" t="e">
        <f>'7. Mapa Final'!J40</f>
        <v>#DIV/0!</v>
      </c>
      <c r="E40" s="554" t="e">
        <f>'7. Mapa Final'!K40</f>
        <v>#VALUE!</v>
      </c>
      <c r="F40" s="563" t="e">
        <f>'7. Mapa Final'!M40</f>
        <v>#DIV/0!</v>
      </c>
      <c r="G40" s="457"/>
      <c r="H40" s="561"/>
      <c r="I40" s="549"/>
      <c r="J40" s="549"/>
      <c r="K40" s="548"/>
      <c r="L40" s="548"/>
      <c r="M40" s="560"/>
    </row>
    <row r="41" spans="1:13" s="211" customFormat="1" ht="13.5" customHeight="1">
      <c r="A41" s="562"/>
      <c r="B41" s="551"/>
      <c r="C41" s="561"/>
      <c r="D41" s="557"/>
      <c r="E41" s="555"/>
      <c r="F41" s="563"/>
      <c r="G41" s="457"/>
      <c r="H41" s="561"/>
      <c r="I41" s="549"/>
      <c r="J41" s="549"/>
      <c r="K41" s="549"/>
      <c r="L41" s="549"/>
      <c r="M41" s="560"/>
    </row>
    <row r="42" spans="1:13" s="211" customFormat="1" ht="13.5" customHeight="1">
      <c r="A42" s="562"/>
      <c r="B42" s="551"/>
      <c r="C42" s="561"/>
      <c r="D42" s="557"/>
      <c r="E42" s="555"/>
      <c r="F42" s="563"/>
      <c r="G42" s="457"/>
      <c r="H42" s="561"/>
      <c r="I42" s="549"/>
      <c r="J42" s="549"/>
      <c r="K42" s="549"/>
      <c r="L42" s="549"/>
      <c r="M42" s="560"/>
    </row>
    <row r="43" spans="1:13" s="211" customFormat="1" ht="13.5" customHeight="1">
      <c r="A43" s="562"/>
      <c r="B43" s="551"/>
      <c r="C43" s="561"/>
      <c r="D43" s="557"/>
      <c r="E43" s="555"/>
      <c r="F43" s="563"/>
      <c r="G43" s="457"/>
      <c r="H43" s="561"/>
      <c r="I43" s="549"/>
      <c r="J43" s="549"/>
      <c r="K43" s="549"/>
      <c r="L43" s="549"/>
      <c r="M43" s="560"/>
    </row>
    <row r="44" spans="1:13" s="211" customFormat="1" ht="13.5" customHeight="1">
      <c r="A44" s="562"/>
      <c r="B44" s="551"/>
      <c r="C44" s="561"/>
      <c r="D44" s="557"/>
      <c r="E44" s="555"/>
      <c r="F44" s="563"/>
      <c r="G44" s="457"/>
      <c r="H44" s="561"/>
      <c r="I44" s="549"/>
      <c r="J44" s="549"/>
      <c r="K44" s="549"/>
      <c r="L44" s="549"/>
      <c r="M44" s="560"/>
    </row>
    <row r="45" spans="1:13" s="211" customFormat="1" ht="13.5" customHeight="1">
      <c r="A45" s="562"/>
      <c r="B45" s="551"/>
      <c r="C45" s="561"/>
      <c r="D45" s="557"/>
      <c r="E45" s="555"/>
      <c r="F45" s="563"/>
      <c r="G45" s="457"/>
      <c r="H45" s="561"/>
      <c r="I45" s="549"/>
      <c r="J45" s="549"/>
      <c r="K45" s="549"/>
      <c r="L45" s="549"/>
      <c r="M45" s="560"/>
    </row>
    <row r="46" spans="1:13" s="211" customFormat="1" ht="13.5" customHeight="1">
      <c r="A46" s="562"/>
      <c r="B46" s="551"/>
      <c r="C46" s="561"/>
      <c r="D46" s="557"/>
      <c r="E46" s="555"/>
      <c r="F46" s="563"/>
      <c r="G46" s="457"/>
      <c r="H46" s="561"/>
      <c r="I46" s="549"/>
      <c r="J46" s="549"/>
      <c r="K46" s="549"/>
      <c r="L46" s="549"/>
      <c r="M46" s="560"/>
    </row>
    <row r="47" spans="1:13" s="211" customFormat="1" ht="13.5" customHeight="1">
      <c r="A47" s="562"/>
      <c r="B47" s="551"/>
      <c r="C47" s="561"/>
      <c r="D47" s="557"/>
      <c r="E47" s="555"/>
      <c r="F47" s="563"/>
      <c r="G47" s="457"/>
      <c r="H47" s="561"/>
      <c r="I47" s="549"/>
      <c r="J47" s="549"/>
      <c r="K47" s="549"/>
      <c r="L47" s="549"/>
      <c r="M47" s="560"/>
    </row>
    <row r="48" spans="1:13" s="211" customFormat="1" ht="21.75" customHeight="1">
      <c r="A48" s="562"/>
      <c r="B48" s="551"/>
      <c r="C48" s="561"/>
      <c r="D48" s="557"/>
      <c r="E48" s="555"/>
      <c r="F48" s="563"/>
      <c r="G48" s="457"/>
      <c r="H48" s="561"/>
      <c r="I48" s="549"/>
      <c r="J48" s="549"/>
      <c r="K48" s="549"/>
      <c r="L48" s="549"/>
      <c r="M48" s="560"/>
    </row>
    <row r="49" spans="1:13" s="211" customFormat="1" ht="21.75" customHeight="1">
      <c r="A49" s="562"/>
      <c r="B49" s="551"/>
      <c r="C49" s="561"/>
      <c r="D49" s="557"/>
      <c r="E49" s="555"/>
      <c r="F49" s="563"/>
      <c r="G49" s="457"/>
      <c r="H49" s="561"/>
      <c r="I49" s="549"/>
      <c r="J49" s="549"/>
      <c r="K49" s="549"/>
      <c r="L49" s="549"/>
      <c r="M49" s="560"/>
    </row>
    <row r="50" spans="1:13" s="211" customFormat="1" ht="13.5" customHeight="1">
      <c r="A50" s="562">
        <f>'7. Mapa Final'!A50</f>
        <v>5</v>
      </c>
      <c r="B50" s="551" t="str">
        <f>'7. Mapa Final'!B50</f>
        <v>Ofrecer, prometer, entregar, aceptar o solicitar una ventaja indebida  para influir  en la toma de decisiones  para  la adquisición de predios en donación.</v>
      </c>
      <c r="C50" s="561" t="str">
        <f>'7. Mapa Final'!C50</f>
        <v>Cuando se emite un concepto favorable que conlleve a la adquisición de un predio por donación omitiendo el cumplimiento de los requisitos establecidos, con el fin de favorecer intereses particulares.</v>
      </c>
      <c r="D50" s="556" t="e">
        <f>'7. Mapa Final'!J50</f>
        <v>#DIV/0!</v>
      </c>
      <c r="E50" s="554" t="e">
        <f>'7. Mapa Final'!K50</f>
        <v>#VALUE!</v>
      </c>
      <c r="F50" s="563" t="e">
        <f>'7. Mapa Final'!M50</f>
        <v>#DIV/0!</v>
      </c>
      <c r="G50" s="457"/>
      <c r="H50" s="561"/>
      <c r="I50" s="549" t="s">
        <v>474</v>
      </c>
      <c r="J50" s="549"/>
      <c r="K50" s="548">
        <v>45566</v>
      </c>
      <c r="L50" s="548">
        <v>45657</v>
      </c>
      <c r="M50" s="560"/>
    </row>
    <row r="51" spans="1:13" s="211" customFormat="1" ht="13.5" customHeight="1">
      <c r="A51" s="562"/>
      <c r="B51" s="551"/>
      <c r="C51" s="561"/>
      <c r="D51" s="557"/>
      <c r="E51" s="555"/>
      <c r="F51" s="563"/>
      <c r="G51" s="457"/>
      <c r="H51" s="561"/>
      <c r="I51" s="549"/>
      <c r="J51" s="549"/>
      <c r="K51" s="549"/>
      <c r="L51" s="549"/>
      <c r="M51" s="560"/>
    </row>
    <row r="52" spans="1:13" s="211" customFormat="1" ht="13.5" customHeight="1">
      <c r="A52" s="562"/>
      <c r="B52" s="551"/>
      <c r="C52" s="561"/>
      <c r="D52" s="557"/>
      <c r="E52" s="555"/>
      <c r="F52" s="563"/>
      <c r="G52" s="457"/>
      <c r="H52" s="561"/>
      <c r="I52" s="549"/>
      <c r="J52" s="549"/>
      <c r="K52" s="549"/>
      <c r="L52" s="549"/>
      <c r="M52" s="560"/>
    </row>
    <row r="53" spans="1:13" s="211" customFormat="1" ht="13.5" customHeight="1">
      <c r="A53" s="562"/>
      <c r="B53" s="551"/>
      <c r="C53" s="561"/>
      <c r="D53" s="557"/>
      <c r="E53" s="555"/>
      <c r="F53" s="563"/>
      <c r="G53" s="457"/>
      <c r="H53" s="561"/>
      <c r="I53" s="549"/>
      <c r="J53" s="549"/>
      <c r="K53" s="549"/>
      <c r="L53" s="549"/>
      <c r="M53" s="560"/>
    </row>
    <row r="54" spans="1:13" s="211" customFormat="1" ht="13.5" customHeight="1">
      <c r="A54" s="562"/>
      <c r="B54" s="551"/>
      <c r="C54" s="561"/>
      <c r="D54" s="557"/>
      <c r="E54" s="555"/>
      <c r="F54" s="563"/>
      <c r="G54" s="457"/>
      <c r="H54" s="561"/>
      <c r="I54" s="549"/>
      <c r="J54" s="549"/>
      <c r="K54" s="549"/>
      <c r="L54" s="549"/>
      <c r="M54" s="560"/>
    </row>
    <row r="55" spans="1:13" s="211" customFormat="1" ht="13.5" customHeight="1">
      <c r="A55" s="562"/>
      <c r="B55" s="551"/>
      <c r="C55" s="561"/>
      <c r="D55" s="557"/>
      <c r="E55" s="555"/>
      <c r="F55" s="563"/>
      <c r="G55" s="457"/>
      <c r="H55" s="561"/>
      <c r="I55" s="549"/>
      <c r="J55" s="549"/>
      <c r="K55" s="549"/>
      <c r="L55" s="549"/>
      <c r="M55" s="560"/>
    </row>
    <row r="56" spans="1:13" s="211" customFormat="1" ht="13.5" customHeight="1">
      <c r="A56" s="562"/>
      <c r="B56" s="551"/>
      <c r="C56" s="561"/>
      <c r="D56" s="557"/>
      <c r="E56" s="555"/>
      <c r="F56" s="563"/>
      <c r="G56" s="457"/>
      <c r="H56" s="561"/>
      <c r="I56" s="549"/>
      <c r="J56" s="549"/>
      <c r="K56" s="549"/>
      <c r="L56" s="549"/>
      <c r="M56" s="560"/>
    </row>
    <row r="57" spans="1:13" s="211" customFormat="1" ht="13.5" customHeight="1">
      <c r="A57" s="562"/>
      <c r="B57" s="551"/>
      <c r="C57" s="561"/>
      <c r="D57" s="557"/>
      <c r="E57" s="555"/>
      <c r="F57" s="563"/>
      <c r="G57" s="457"/>
      <c r="H57" s="561"/>
      <c r="I57" s="549"/>
      <c r="J57" s="549"/>
      <c r="K57" s="549"/>
      <c r="L57" s="549"/>
      <c r="M57" s="560"/>
    </row>
    <row r="58" spans="1:13" s="211" customFormat="1" ht="21.75" customHeight="1">
      <c r="A58" s="562"/>
      <c r="B58" s="551"/>
      <c r="C58" s="561"/>
      <c r="D58" s="557"/>
      <c r="E58" s="555"/>
      <c r="F58" s="563"/>
      <c r="G58" s="457"/>
      <c r="H58" s="561"/>
      <c r="I58" s="549"/>
      <c r="J58" s="549"/>
      <c r="K58" s="549"/>
      <c r="L58" s="549"/>
      <c r="M58" s="560"/>
    </row>
    <row r="59" spans="1:13" s="211" customFormat="1" ht="21.75" customHeight="1">
      <c r="A59" s="562"/>
      <c r="B59" s="551"/>
      <c r="C59" s="561"/>
      <c r="D59" s="557"/>
      <c r="E59" s="555"/>
      <c r="F59" s="563"/>
      <c r="G59" s="457"/>
      <c r="H59" s="561"/>
      <c r="I59" s="549"/>
      <c r="J59" s="549"/>
      <c r="K59" s="549"/>
      <c r="L59" s="549"/>
      <c r="M59" s="560"/>
    </row>
    <row r="60" spans="1:13" s="211" customFormat="1" ht="13.5" customHeight="1">
      <c r="A60" s="562">
        <f>'7. Mapa Final'!A60</f>
        <v>6</v>
      </c>
      <c r="B60" s="551" t="str">
        <f>'7. Mapa Final'!B60</f>
        <v>Ofrecer, prometer, entregar, aceptar o solicitar una ventaja indebida para conseguir el favorecimiento competitivo  en  la evaluación técnica (proceso de selección) en  contratos de Estudios y Diseños o Construcción de sedes y despachos judiciales.</v>
      </c>
      <c r="C60" s="561" t="str">
        <f>'7. Mapa Final'!C60</f>
        <v>Cuando se emite un concepto técnico basado en una evaluación que redunde en ventajas para agentes internos y externos, sin la adecuada justificación técnica.</v>
      </c>
      <c r="D60" s="556" t="e">
        <f>'7. Mapa Final'!J60</f>
        <v>#DIV/0!</v>
      </c>
      <c r="E60" s="554" t="e">
        <f>'7. Mapa Final'!K60</f>
        <v>#VALUE!</v>
      </c>
      <c r="F60" s="563" t="e">
        <f>'7. Mapa Final'!M60</f>
        <v>#DIV/0!</v>
      </c>
      <c r="G60" s="457"/>
      <c r="H60" s="561"/>
      <c r="I60" s="549" t="s">
        <v>474</v>
      </c>
      <c r="J60" s="549"/>
      <c r="K60" s="548">
        <v>45566</v>
      </c>
      <c r="L60" s="548">
        <v>45657</v>
      </c>
      <c r="M60" s="560"/>
    </row>
    <row r="61" spans="1:13" s="211" customFormat="1" ht="13.5" customHeight="1">
      <c r="A61" s="562"/>
      <c r="B61" s="551"/>
      <c r="C61" s="561"/>
      <c r="D61" s="557"/>
      <c r="E61" s="555"/>
      <c r="F61" s="563"/>
      <c r="G61" s="457"/>
      <c r="H61" s="561"/>
      <c r="I61" s="549"/>
      <c r="J61" s="549"/>
      <c r="K61" s="549"/>
      <c r="L61" s="549"/>
      <c r="M61" s="560"/>
    </row>
    <row r="62" spans="1:13" s="211" customFormat="1" ht="13.5" customHeight="1">
      <c r="A62" s="562"/>
      <c r="B62" s="551"/>
      <c r="C62" s="561"/>
      <c r="D62" s="557"/>
      <c r="E62" s="555"/>
      <c r="F62" s="563"/>
      <c r="G62" s="457"/>
      <c r="H62" s="561"/>
      <c r="I62" s="549"/>
      <c r="J62" s="549"/>
      <c r="K62" s="549"/>
      <c r="L62" s="549"/>
      <c r="M62" s="560"/>
    </row>
    <row r="63" spans="1:13" s="211" customFormat="1" ht="13.5" customHeight="1">
      <c r="A63" s="562"/>
      <c r="B63" s="551"/>
      <c r="C63" s="561"/>
      <c r="D63" s="557"/>
      <c r="E63" s="555"/>
      <c r="F63" s="563"/>
      <c r="G63" s="457"/>
      <c r="H63" s="561"/>
      <c r="I63" s="549"/>
      <c r="J63" s="549"/>
      <c r="K63" s="549"/>
      <c r="L63" s="549"/>
      <c r="M63" s="560"/>
    </row>
    <row r="64" spans="1:13" s="211" customFormat="1" ht="13.5" customHeight="1">
      <c r="A64" s="562"/>
      <c r="B64" s="551"/>
      <c r="C64" s="561"/>
      <c r="D64" s="557"/>
      <c r="E64" s="555"/>
      <c r="F64" s="563"/>
      <c r="G64" s="457"/>
      <c r="H64" s="561"/>
      <c r="I64" s="549"/>
      <c r="J64" s="549"/>
      <c r="K64" s="549"/>
      <c r="L64" s="549"/>
      <c r="M64" s="560"/>
    </row>
    <row r="65" spans="1:13" s="211" customFormat="1" ht="13.5" customHeight="1">
      <c r="A65" s="562"/>
      <c r="B65" s="551"/>
      <c r="C65" s="561"/>
      <c r="D65" s="557"/>
      <c r="E65" s="555"/>
      <c r="F65" s="563"/>
      <c r="G65" s="457"/>
      <c r="H65" s="561"/>
      <c r="I65" s="549"/>
      <c r="J65" s="549"/>
      <c r="K65" s="549"/>
      <c r="L65" s="549"/>
      <c r="M65" s="560"/>
    </row>
    <row r="66" spans="1:13" s="211" customFormat="1" ht="13.5" customHeight="1">
      <c r="A66" s="562"/>
      <c r="B66" s="551"/>
      <c r="C66" s="561"/>
      <c r="D66" s="557"/>
      <c r="E66" s="555"/>
      <c r="F66" s="563"/>
      <c r="G66" s="457"/>
      <c r="H66" s="561"/>
      <c r="I66" s="549"/>
      <c r="J66" s="549"/>
      <c r="K66" s="549"/>
      <c r="L66" s="549"/>
      <c r="M66" s="560"/>
    </row>
    <row r="67" spans="1:13" s="211" customFormat="1" ht="13.5" customHeight="1">
      <c r="A67" s="562"/>
      <c r="B67" s="551"/>
      <c r="C67" s="561"/>
      <c r="D67" s="557"/>
      <c r="E67" s="555"/>
      <c r="F67" s="563"/>
      <c r="G67" s="457"/>
      <c r="H67" s="561"/>
      <c r="I67" s="549"/>
      <c r="J67" s="549"/>
      <c r="K67" s="549"/>
      <c r="L67" s="549"/>
      <c r="M67" s="560"/>
    </row>
    <row r="68" spans="1:13" s="211" customFormat="1" ht="21.75" customHeight="1">
      <c r="A68" s="562"/>
      <c r="B68" s="551"/>
      <c r="C68" s="561"/>
      <c r="D68" s="557"/>
      <c r="E68" s="555"/>
      <c r="F68" s="563"/>
      <c r="G68" s="457"/>
      <c r="H68" s="561"/>
      <c r="I68" s="549"/>
      <c r="J68" s="549"/>
      <c r="K68" s="549"/>
      <c r="L68" s="549"/>
      <c r="M68" s="560"/>
    </row>
    <row r="69" spans="1:13" s="211" customFormat="1" ht="21.75" customHeight="1">
      <c r="A69" s="562"/>
      <c r="B69" s="551"/>
      <c r="C69" s="561"/>
      <c r="D69" s="557"/>
      <c r="E69" s="555"/>
      <c r="F69" s="563"/>
      <c r="G69" s="457"/>
      <c r="H69" s="561"/>
      <c r="I69" s="549"/>
      <c r="J69" s="549"/>
      <c r="K69" s="549"/>
      <c r="L69" s="549"/>
      <c r="M69" s="560"/>
    </row>
    <row r="70" spans="1:13" s="211" customFormat="1" ht="13.5" customHeight="1">
      <c r="A70" s="562">
        <f>'7. Mapa Final'!A70</f>
        <v>7</v>
      </c>
      <c r="B70" s="551" t="str">
        <f>'7. Mapa Final'!B70</f>
        <v>Ofrecer, prometer, entregar, aceptar o solicitar una ventaja indebida para conseguir el favorecimiento competitivo  en  la adición  de  contratos de Estudios y Diseños o construcción de sedes y despachos judiciales.</v>
      </c>
      <c r="C70" s="561" t="str">
        <f>'7. Mapa Final'!C70</f>
        <v>Cuando se adicionen contratos que son ventajosos para agentes internos y externos, sin la adecuada justificación que soporte su valor.</v>
      </c>
      <c r="D70" s="556" t="e">
        <f>'7. Mapa Final'!J70</f>
        <v>#DIV/0!</v>
      </c>
      <c r="E70" s="554" t="e">
        <f>'7. Mapa Final'!K70</f>
        <v>#VALUE!</v>
      </c>
      <c r="F70" s="563" t="e">
        <f>'7. Mapa Final'!M70</f>
        <v>#DIV/0!</v>
      </c>
      <c r="G70" s="457"/>
      <c r="H70" s="561"/>
      <c r="I70" s="549" t="s">
        <v>474</v>
      </c>
      <c r="J70" s="549"/>
      <c r="K70" s="548">
        <v>45566</v>
      </c>
      <c r="L70" s="548">
        <v>45657</v>
      </c>
      <c r="M70" s="560"/>
    </row>
    <row r="71" spans="1:13" s="211" customFormat="1" ht="13.5" customHeight="1">
      <c r="A71" s="562"/>
      <c r="B71" s="551"/>
      <c r="C71" s="561"/>
      <c r="D71" s="557"/>
      <c r="E71" s="555"/>
      <c r="F71" s="563"/>
      <c r="G71" s="457"/>
      <c r="H71" s="561"/>
      <c r="I71" s="549"/>
      <c r="J71" s="549"/>
      <c r="K71" s="549"/>
      <c r="L71" s="549"/>
      <c r="M71" s="560"/>
    </row>
    <row r="72" spans="1:13" s="211" customFormat="1" ht="13.5" customHeight="1">
      <c r="A72" s="562"/>
      <c r="B72" s="551"/>
      <c r="C72" s="561"/>
      <c r="D72" s="557"/>
      <c r="E72" s="555"/>
      <c r="F72" s="563"/>
      <c r="G72" s="457"/>
      <c r="H72" s="561"/>
      <c r="I72" s="549"/>
      <c r="J72" s="549"/>
      <c r="K72" s="549"/>
      <c r="L72" s="549"/>
      <c r="M72" s="560"/>
    </row>
    <row r="73" spans="1:13" s="211" customFormat="1" ht="13.5" customHeight="1">
      <c r="A73" s="562"/>
      <c r="B73" s="551"/>
      <c r="C73" s="561"/>
      <c r="D73" s="557"/>
      <c r="E73" s="555"/>
      <c r="F73" s="563"/>
      <c r="G73" s="457"/>
      <c r="H73" s="561"/>
      <c r="I73" s="549"/>
      <c r="J73" s="549"/>
      <c r="K73" s="549"/>
      <c r="L73" s="549"/>
      <c r="M73" s="560"/>
    </row>
    <row r="74" spans="1:13" s="211" customFormat="1" ht="13.5" customHeight="1">
      <c r="A74" s="562"/>
      <c r="B74" s="551"/>
      <c r="C74" s="561"/>
      <c r="D74" s="557"/>
      <c r="E74" s="555"/>
      <c r="F74" s="563"/>
      <c r="G74" s="457"/>
      <c r="H74" s="561"/>
      <c r="I74" s="549"/>
      <c r="J74" s="549"/>
      <c r="K74" s="549"/>
      <c r="L74" s="549"/>
      <c r="M74" s="560"/>
    </row>
    <row r="75" spans="1:13" s="211" customFormat="1" ht="13.5" customHeight="1">
      <c r="A75" s="562"/>
      <c r="B75" s="551"/>
      <c r="C75" s="561"/>
      <c r="D75" s="557"/>
      <c r="E75" s="555"/>
      <c r="F75" s="563"/>
      <c r="G75" s="457"/>
      <c r="H75" s="561"/>
      <c r="I75" s="549"/>
      <c r="J75" s="549"/>
      <c r="K75" s="549"/>
      <c r="L75" s="549"/>
      <c r="M75" s="560"/>
    </row>
    <row r="76" spans="1:13" s="211" customFormat="1" ht="13.5" customHeight="1">
      <c r="A76" s="562"/>
      <c r="B76" s="551"/>
      <c r="C76" s="561"/>
      <c r="D76" s="557"/>
      <c r="E76" s="555"/>
      <c r="F76" s="563"/>
      <c r="G76" s="457"/>
      <c r="H76" s="561"/>
      <c r="I76" s="549"/>
      <c r="J76" s="549"/>
      <c r="K76" s="549"/>
      <c r="L76" s="549"/>
      <c r="M76" s="560"/>
    </row>
    <row r="77" spans="1:13" s="211" customFormat="1" ht="13.5" customHeight="1">
      <c r="A77" s="562"/>
      <c r="B77" s="551"/>
      <c r="C77" s="561"/>
      <c r="D77" s="557"/>
      <c r="E77" s="555"/>
      <c r="F77" s="563"/>
      <c r="G77" s="457"/>
      <c r="H77" s="561"/>
      <c r="I77" s="549"/>
      <c r="J77" s="549"/>
      <c r="K77" s="549"/>
      <c r="L77" s="549"/>
      <c r="M77" s="560"/>
    </row>
    <row r="78" spans="1:13" s="211" customFormat="1" ht="21.75" customHeight="1">
      <c r="A78" s="562"/>
      <c r="B78" s="551"/>
      <c r="C78" s="561"/>
      <c r="D78" s="557"/>
      <c r="E78" s="555"/>
      <c r="F78" s="563"/>
      <c r="G78" s="457"/>
      <c r="H78" s="561"/>
      <c r="I78" s="549"/>
      <c r="J78" s="549"/>
      <c r="K78" s="549"/>
      <c r="L78" s="549"/>
      <c r="M78" s="560"/>
    </row>
    <row r="79" spans="1:13" s="211" customFormat="1" ht="21.75" customHeight="1">
      <c r="A79" s="562"/>
      <c r="B79" s="551"/>
      <c r="C79" s="561"/>
      <c r="D79" s="557"/>
      <c r="E79" s="555"/>
      <c r="F79" s="563"/>
      <c r="G79" s="457"/>
      <c r="H79" s="561"/>
      <c r="I79" s="549"/>
      <c r="J79" s="549"/>
      <c r="K79" s="549"/>
      <c r="L79" s="549"/>
      <c r="M79" s="560"/>
    </row>
    <row r="80" spans="1:13" s="211" customFormat="1" ht="13.5" customHeight="1">
      <c r="A80" s="562">
        <f>'7. Mapa Final'!A80</f>
        <v>8</v>
      </c>
      <c r="B80" s="551" t="str">
        <f>'7. Mapa Final'!B80</f>
        <v>Ofrecer, prometer, entregar, aceptar o solicitar una ventaja indebida para conseguir la recepción de Diseños u obras.</v>
      </c>
      <c r="C80" s="561" t="str">
        <f>'7. Mapa Final'!C80</f>
        <v>Cuando un agente interno o externos, obtiene una ventaja indebida por recibir Estudios y Diseños u Obras, que no cumplan con los requisitos contractuales.</v>
      </c>
      <c r="D80" s="556" t="e">
        <f>'7. Mapa Final'!J80</f>
        <v>#DIV/0!</v>
      </c>
      <c r="E80" s="554">
        <f>'7. Mapa Final'!K80</f>
        <v>0</v>
      </c>
      <c r="F80" s="563" t="e">
        <f>'7. Mapa Final'!M80</f>
        <v>#DIV/0!</v>
      </c>
      <c r="G80" s="457"/>
      <c r="H80" s="561"/>
      <c r="I80" s="549" t="s">
        <v>474</v>
      </c>
      <c r="J80" s="549"/>
      <c r="K80" s="548">
        <v>45566</v>
      </c>
      <c r="L80" s="548">
        <v>45657</v>
      </c>
      <c r="M80" s="560"/>
    </row>
    <row r="81" spans="1:13" s="211" customFormat="1" ht="13.5" customHeight="1">
      <c r="A81" s="562"/>
      <c r="B81" s="551"/>
      <c r="C81" s="561"/>
      <c r="D81" s="557"/>
      <c r="E81" s="555"/>
      <c r="F81" s="563"/>
      <c r="G81" s="457"/>
      <c r="H81" s="561"/>
      <c r="I81" s="549"/>
      <c r="J81" s="549"/>
      <c r="K81" s="549"/>
      <c r="L81" s="549"/>
      <c r="M81" s="560"/>
    </row>
    <row r="82" spans="1:13" s="211" customFormat="1" ht="13.5" customHeight="1">
      <c r="A82" s="562"/>
      <c r="B82" s="551"/>
      <c r="C82" s="561"/>
      <c r="D82" s="557"/>
      <c r="E82" s="555"/>
      <c r="F82" s="563"/>
      <c r="G82" s="457"/>
      <c r="H82" s="561"/>
      <c r="I82" s="549"/>
      <c r="J82" s="549"/>
      <c r="K82" s="549"/>
      <c r="L82" s="549"/>
      <c r="M82" s="560"/>
    </row>
    <row r="83" spans="1:13" s="211" customFormat="1" ht="13.5" customHeight="1">
      <c r="A83" s="562"/>
      <c r="B83" s="551"/>
      <c r="C83" s="561"/>
      <c r="D83" s="557"/>
      <c r="E83" s="555"/>
      <c r="F83" s="563"/>
      <c r="G83" s="457"/>
      <c r="H83" s="561"/>
      <c r="I83" s="549"/>
      <c r="J83" s="549"/>
      <c r="K83" s="549"/>
      <c r="L83" s="549"/>
      <c r="M83" s="560"/>
    </row>
    <row r="84" spans="1:13" s="211" customFormat="1" ht="13.5" customHeight="1">
      <c r="A84" s="562"/>
      <c r="B84" s="551"/>
      <c r="C84" s="561"/>
      <c r="D84" s="557"/>
      <c r="E84" s="555"/>
      <c r="F84" s="563"/>
      <c r="G84" s="457"/>
      <c r="H84" s="561"/>
      <c r="I84" s="549"/>
      <c r="J84" s="549"/>
      <c r="K84" s="549"/>
      <c r="L84" s="549"/>
      <c r="M84" s="560"/>
    </row>
    <row r="85" spans="1:13" s="211" customFormat="1" ht="13.5" customHeight="1">
      <c r="A85" s="562"/>
      <c r="B85" s="551"/>
      <c r="C85" s="561"/>
      <c r="D85" s="557"/>
      <c r="E85" s="555"/>
      <c r="F85" s="563"/>
      <c r="G85" s="457"/>
      <c r="H85" s="561"/>
      <c r="I85" s="549"/>
      <c r="J85" s="549"/>
      <c r="K85" s="549"/>
      <c r="L85" s="549"/>
      <c r="M85" s="560"/>
    </row>
    <row r="86" spans="1:13" s="211" customFormat="1" ht="13.5" customHeight="1">
      <c r="A86" s="562"/>
      <c r="B86" s="551"/>
      <c r="C86" s="561"/>
      <c r="D86" s="557"/>
      <c r="E86" s="555"/>
      <c r="F86" s="563"/>
      <c r="G86" s="457"/>
      <c r="H86" s="561"/>
      <c r="I86" s="549"/>
      <c r="J86" s="549"/>
      <c r="K86" s="549"/>
      <c r="L86" s="549"/>
      <c r="M86" s="560"/>
    </row>
    <row r="87" spans="1:13" s="211" customFormat="1" ht="13.5" customHeight="1">
      <c r="A87" s="562"/>
      <c r="B87" s="551"/>
      <c r="C87" s="561"/>
      <c r="D87" s="557"/>
      <c r="E87" s="555"/>
      <c r="F87" s="563"/>
      <c r="G87" s="457"/>
      <c r="H87" s="561"/>
      <c r="I87" s="549"/>
      <c r="J87" s="549"/>
      <c r="K87" s="549"/>
      <c r="L87" s="549"/>
      <c r="M87" s="560"/>
    </row>
    <row r="88" spans="1:13" s="211" customFormat="1" ht="21.75" customHeight="1">
      <c r="A88" s="562"/>
      <c r="B88" s="551"/>
      <c r="C88" s="561"/>
      <c r="D88" s="557"/>
      <c r="E88" s="555"/>
      <c r="F88" s="563"/>
      <c r="G88" s="457"/>
      <c r="H88" s="561"/>
      <c r="I88" s="549"/>
      <c r="J88" s="549"/>
      <c r="K88" s="549"/>
      <c r="L88" s="549"/>
      <c r="M88" s="560"/>
    </row>
    <row r="89" spans="1:13" s="211" customFormat="1" ht="21.75" customHeight="1">
      <c r="A89" s="562"/>
      <c r="B89" s="551"/>
      <c r="C89" s="561"/>
      <c r="D89" s="557"/>
      <c r="E89" s="555"/>
      <c r="F89" s="563"/>
      <c r="G89" s="457"/>
      <c r="H89" s="561"/>
      <c r="I89" s="549"/>
      <c r="J89" s="549"/>
      <c r="K89" s="549"/>
      <c r="L89" s="549"/>
      <c r="M89" s="560"/>
    </row>
  </sheetData>
  <mergeCells count="121">
    <mergeCell ref="J70:J79"/>
    <mergeCell ref="K70:K79"/>
    <mergeCell ref="L70:L79"/>
    <mergeCell ref="M70:M79"/>
    <mergeCell ref="A80:A89"/>
    <mergeCell ref="B80:B89"/>
    <mergeCell ref="C80:C89"/>
    <mergeCell ref="D80:D89"/>
    <mergeCell ref="E80:E89"/>
    <mergeCell ref="F80:F89"/>
    <mergeCell ref="M80:M89"/>
    <mergeCell ref="G80:G89"/>
    <mergeCell ref="H80:H89"/>
    <mergeCell ref="I80:I89"/>
    <mergeCell ref="J80:J89"/>
    <mergeCell ref="K80:K89"/>
    <mergeCell ref="L80:L89"/>
    <mergeCell ref="A70:A79"/>
    <mergeCell ref="B70:B79"/>
    <mergeCell ref="C70:C79"/>
    <mergeCell ref="D70:D79"/>
    <mergeCell ref="E70:E79"/>
    <mergeCell ref="F70:F79"/>
    <mergeCell ref="G70:G79"/>
    <mergeCell ref="H70:H79"/>
    <mergeCell ref="I70:I79"/>
    <mergeCell ref="J50:J59"/>
    <mergeCell ref="K50:K59"/>
    <mergeCell ref="L50:L59"/>
    <mergeCell ref="M50:M59"/>
    <mergeCell ref="A60:A69"/>
    <mergeCell ref="B60:B69"/>
    <mergeCell ref="C60:C69"/>
    <mergeCell ref="D60:D69"/>
    <mergeCell ref="E60:E69"/>
    <mergeCell ref="F60:F69"/>
    <mergeCell ref="M60:M69"/>
    <mergeCell ref="G60:G69"/>
    <mergeCell ref="H60:H69"/>
    <mergeCell ref="I60:I69"/>
    <mergeCell ref="J60:J69"/>
    <mergeCell ref="K60:K69"/>
    <mergeCell ref="L60:L69"/>
    <mergeCell ref="A50:A59"/>
    <mergeCell ref="B50:B59"/>
    <mergeCell ref="C50:C59"/>
    <mergeCell ref="D50:D59"/>
    <mergeCell ref="E50:E59"/>
    <mergeCell ref="F50:F59"/>
    <mergeCell ref="G50:G59"/>
    <mergeCell ref="H50:H59"/>
    <mergeCell ref="I50:I59"/>
    <mergeCell ref="L30:L39"/>
    <mergeCell ref="M30:M39"/>
    <mergeCell ref="A40:A49"/>
    <mergeCell ref="B40:B49"/>
    <mergeCell ref="C40:C49"/>
    <mergeCell ref="D40:D49"/>
    <mergeCell ref="E40:E49"/>
    <mergeCell ref="F40:F49"/>
    <mergeCell ref="M40:M49"/>
    <mergeCell ref="G40:G49"/>
    <mergeCell ref="H40:H49"/>
    <mergeCell ref="I40:I49"/>
    <mergeCell ref="J40:J49"/>
    <mergeCell ref="K40:K49"/>
    <mergeCell ref="L40:L49"/>
    <mergeCell ref="M20:M29"/>
    <mergeCell ref="A30:A39"/>
    <mergeCell ref="B30:B39"/>
    <mergeCell ref="C30:C39"/>
    <mergeCell ref="D30:D39"/>
    <mergeCell ref="E30:E39"/>
    <mergeCell ref="F30:F39"/>
    <mergeCell ref="G30:G39"/>
    <mergeCell ref="H30:H39"/>
    <mergeCell ref="I30:I39"/>
    <mergeCell ref="G20:G29"/>
    <mergeCell ref="H20:H29"/>
    <mergeCell ref="I20:I29"/>
    <mergeCell ref="J20:J29"/>
    <mergeCell ref="K20:K29"/>
    <mergeCell ref="L20:L29"/>
    <mergeCell ref="A20:A29"/>
    <mergeCell ref="B20:B29"/>
    <mergeCell ref="C20:C29"/>
    <mergeCell ref="D20:D29"/>
    <mergeCell ref="E20:E29"/>
    <mergeCell ref="F20:F29"/>
    <mergeCell ref="J30:J39"/>
    <mergeCell ref="K30:K39"/>
    <mergeCell ref="A7:C7"/>
    <mergeCell ref="D7:F7"/>
    <mergeCell ref="G7:G8"/>
    <mergeCell ref="H7:H8"/>
    <mergeCell ref="I7:J7"/>
    <mergeCell ref="K7:L7"/>
    <mergeCell ref="M7:M8"/>
    <mergeCell ref="H10:H19"/>
    <mergeCell ref="I10:I19"/>
    <mergeCell ref="J10:J19"/>
    <mergeCell ref="K10:K19"/>
    <mergeCell ref="L10:L19"/>
    <mergeCell ref="M10:M19"/>
    <mergeCell ref="A9:G9"/>
    <mergeCell ref="A10:A19"/>
    <mergeCell ref="B10:B19"/>
    <mergeCell ref="C10:C19"/>
    <mergeCell ref="D10:D19"/>
    <mergeCell ref="E10:E19"/>
    <mergeCell ref="F10:F19"/>
    <mergeCell ref="G10:G19"/>
    <mergeCell ref="A1:C3"/>
    <mergeCell ref="A4:B4"/>
    <mergeCell ref="C4:M4"/>
    <mergeCell ref="A5:B5"/>
    <mergeCell ref="C5:M5"/>
    <mergeCell ref="A6:B6"/>
    <mergeCell ref="C6:M6"/>
    <mergeCell ref="D1:K2"/>
    <mergeCell ref="L1:M2"/>
  </mergeCells>
  <conditionalFormatting sqref="A7:B7">
    <cfRule type="containsText" dxfId="73" priority="285" operator="containsText" text="1- Bajo">
      <formula>NOT(ISERROR(SEARCH("1- Bajo",A7)))</formula>
    </cfRule>
    <cfRule type="containsText" dxfId="72" priority="280" operator="containsText" text="3- Moderado">
      <formula>NOT(ISERROR(SEARCH("3- Moderado",A7)))</formula>
    </cfRule>
    <cfRule type="containsText" dxfId="71" priority="281" operator="containsText" text="6- Moderado">
      <formula>NOT(ISERROR(SEARCH("6- Moderado",A7)))</formula>
    </cfRule>
    <cfRule type="containsText" dxfId="70" priority="282" operator="containsText" text="4- Moderado">
      <formula>NOT(ISERROR(SEARCH("4- Moderado",A7)))</formula>
    </cfRule>
    <cfRule type="containsText" dxfId="69" priority="283" operator="containsText" text="3- Bajo">
      <formula>NOT(ISERROR(SEARCH("3- Bajo",A7)))</formula>
    </cfRule>
    <cfRule type="containsText" dxfId="68" priority="284" operator="containsText" text="4- Bajo">
      <formula>NOT(ISERROR(SEARCH("4- Bajo",A7)))</formula>
    </cfRule>
  </conditionalFormatting>
  <conditionalFormatting sqref="A10:B10 D10:E10">
    <cfRule type="containsText" dxfId="67" priority="272" operator="containsText" text="1- Bajo">
      <formula>NOT(ISERROR(SEARCH("1- Bajo",A10)))</formula>
    </cfRule>
    <cfRule type="containsText" dxfId="66" priority="271" operator="containsText" text="4- Bajo">
      <formula>NOT(ISERROR(SEARCH("4- Bajo",A10)))</formula>
    </cfRule>
    <cfRule type="containsText" dxfId="65" priority="270" operator="containsText" text="3- Bajo">
      <formula>NOT(ISERROR(SEARCH("3- Bajo",A10)))</formula>
    </cfRule>
  </conditionalFormatting>
  <conditionalFormatting sqref="A20:B20 D20:E20">
    <cfRule type="containsText" dxfId="64" priority="251" operator="containsText" text="1- Bajo">
      <formula>NOT(ISERROR(SEARCH("1- Bajo",A20)))</formula>
    </cfRule>
    <cfRule type="containsText" dxfId="63" priority="250" operator="containsText" text="4- Bajo">
      <formula>NOT(ISERROR(SEARCH("4- Bajo",A20)))</formula>
    </cfRule>
    <cfRule type="containsText" dxfId="62" priority="249" operator="containsText" text="3- Bajo">
      <formula>NOT(ISERROR(SEARCH("3- Bajo",A20)))</formula>
    </cfRule>
  </conditionalFormatting>
  <conditionalFormatting sqref="A30:B30 D30:E30">
    <cfRule type="containsText" dxfId="61" priority="229" operator="containsText" text="4- Bajo">
      <formula>NOT(ISERROR(SEARCH("4- Bajo",A30)))</formula>
    </cfRule>
    <cfRule type="containsText" dxfId="60" priority="230" operator="containsText" text="1- Bajo">
      <formula>NOT(ISERROR(SEARCH("1- Bajo",A30)))</formula>
    </cfRule>
    <cfRule type="containsText" dxfId="59" priority="228" operator="containsText" text="3- Bajo">
      <formula>NOT(ISERROR(SEARCH("3- Bajo",A30)))</formula>
    </cfRule>
  </conditionalFormatting>
  <conditionalFormatting sqref="A40:B40 D40:E40">
    <cfRule type="containsText" dxfId="58" priority="208" operator="containsText" text="4- Bajo">
      <formula>NOT(ISERROR(SEARCH("4- Bajo",A40)))</formula>
    </cfRule>
    <cfRule type="containsText" dxfId="57" priority="209" operator="containsText" text="1- Bajo">
      <formula>NOT(ISERROR(SEARCH("1- Bajo",A40)))</formula>
    </cfRule>
    <cfRule type="containsText" dxfId="56" priority="207" operator="containsText" text="3- Bajo">
      <formula>NOT(ISERROR(SEARCH("3- Bajo",A40)))</formula>
    </cfRule>
  </conditionalFormatting>
  <conditionalFormatting sqref="A50:B50 D50:E50">
    <cfRule type="containsText" dxfId="55" priority="186" operator="containsText" text="3- Bajo">
      <formula>NOT(ISERROR(SEARCH("3- Bajo",A50)))</formula>
    </cfRule>
    <cfRule type="containsText" dxfId="54" priority="187" operator="containsText" text="4- Bajo">
      <formula>NOT(ISERROR(SEARCH("4- Bajo",A50)))</formula>
    </cfRule>
    <cfRule type="containsText" dxfId="53" priority="188" operator="containsText" text="1- Bajo">
      <formula>NOT(ISERROR(SEARCH("1- Bajo",A50)))</formula>
    </cfRule>
  </conditionalFormatting>
  <conditionalFormatting sqref="A60:B60 D60:E60">
    <cfRule type="containsText" dxfId="52" priority="167" operator="containsText" text="1- Bajo">
      <formula>NOT(ISERROR(SEARCH("1- Bajo",A60)))</formula>
    </cfRule>
    <cfRule type="containsText" dxfId="51" priority="166" operator="containsText" text="4- Bajo">
      <formula>NOT(ISERROR(SEARCH("4- Bajo",A60)))</formula>
    </cfRule>
    <cfRule type="containsText" dxfId="50" priority="165" operator="containsText" text="3- Bajo">
      <formula>NOT(ISERROR(SEARCH("3- Bajo",A60)))</formula>
    </cfRule>
  </conditionalFormatting>
  <conditionalFormatting sqref="A70:B70 D70:E70">
    <cfRule type="containsText" dxfId="49" priority="146" operator="containsText" text="1- Bajo">
      <formula>NOT(ISERROR(SEARCH("1- Bajo",A70)))</formula>
    </cfRule>
    <cfRule type="containsText" dxfId="48" priority="145" operator="containsText" text="4- Bajo">
      <formula>NOT(ISERROR(SEARCH("4- Bajo",A70)))</formula>
    </cfRule>
    <cfRule type="containsText" dxfId="47" priority="144" operator="containsText" text="3- Bajo">
      <formula>NOT(ISERROR(SEARCH("3- Bajo",A70)))</formula>
    </cfRule>
  </conditionalFormatting>
  <conditionalFormatting sqref="A80:B80 D80:E80">
    <cfRule type="containsText" dxfId="46" priority="125" operator="containsText" text="1- Bajo">
      <formula>NOT(ISERROR(SEARCH("1- Bajo",A80)))</formula>
    </cfRule>
    <cfRule type="containsText" dxfId="45" priority="123" operator="containsText" text="3- Bajo">
      <formula>NOT(ISERROR(SEARCH("3- Bajo",A80)))</formula>
    </cfRule>
    <cfRule type="containsText" dxfId="44" priority="124" operator="containsText" text="4- Bajo">
      <formula>NOT(ISERROR(SEARCH("4- Bajo",A80)))</formula>
    </cfRule>
  </conditionalFormatting>
  <conditionalFormatting sqref="C8:F8">
    <cfRule type="containsText" dxfId="43" priority="277" operator="containsText" text="3- Bajo">
      <formula>NOT(ISERROR(SEARCH("3- Bajo",C8)))</formula>
    </cfRule>
    <cfRule type="containsText" dxfId="42" priority="276" operator="containsText" text="4- Moderado">
      <formula>NOT(ISERROR(SEARCH("4- Moderado",C8)))</formula>
    </cfRule>
    <cfRule type="containsText" dxfId="41" priority="274" operator="containsText" text="3- Moderado">
      <formula>NOT(ISERROR(SEARCH("3- Moderado",C8)))</formula>
    </cfRule>
    <cfRule type="containsText" dxfId="40" priority="279" operator="containsText" text="1- Bajo">
      <formula>NOT(ISERROR(SEARCH("1- Bajo",C8)))</formula>
    </cfRule>
    <cfRule type="containsText" dxfId="39" priority="278" operator="containsText" text="4- Bajo">
      <formula>NOT(ISERROR(SEARCH("4- Bajo",C8)))</formula>
    </cfRule>
    <cfRule type="containsText" dxfId="38" priority="275" operator="containsText" text="6- Moderado">
      <formula>NOT(ISERROR(SEARCH("6- Moderado",C8)))</formula>
    </cfRule>
  </conditionalFormatting>
  <conditionalFormatting sqref="D10:D89">
    <cfRule type="containsText" dxfId="37" priority="111" operator="containsText" text="Alta">
      <formula>NOT(ISERROR(SEARCH("Alta",D10)))</formula>
    </cfRule>
    <cfRule type="containsText" dxfId="36" priority="115" operator="containsText" text="Media">
      <formula>NOT(ISERROR(SEARCH("Media",D10)))</formula>
    </cfRule>
    <cfRule type="containsText" dxfId="35" priority="113" operator="containsText" text="Muy Baja">
      <formula>NOT(ISERROR(SEARCH("Muy Baja",D10)))</formula>
    </cfRule>
    <cfRule type="containsText" dxfId="34" priority="112" operator="containsText" text="Baja">
      <formula>NOT(ISERROR(SEARCH("Baja",D10)))</formula>
    </cfRule>
    <cfRule type="containsText" dxfId="33" priority="110" operator="containsText" text="Muy Alta">
      <formula>NOT(ISERROR(SEARCH("Muy Alta",D10)))</formula>
    </cfRule>
  </conditionalFormatting>
  <conditionalFormatting sqref="D10:E10 A10:B10">
    <cfRule type="containsText" dxfId="32" priority="269" operator="containsText" text="4- Moderado">
      <formula>NOT(ISERROR(SEARCH("4- Moderado",A10)))</formula>
    </cfRule>
    <cfRule type="containsText" dxfId="31" priority="267" operator="containsText" text="3- Moderado">
      <formula>NOT(ISERROR(SEARCH("3- Moderado",A10)))</formula>
    </cfRule>
    <cfRule type="containsText" dxfId="30" priority="268" operator="containsText" text="6- Moderado">
      <formula>NOT(ISERROR(SEARCH("6- Moderado",A10)))</formula>
    </cfRule>
  </conditionalFormatting>
  <conditionalFormatting sqref="D20:E20 A20:B20">
    <cfRule type="containsText" dxfId="29" priority="247" operator="containsText" text="6- Moderado">
      <formula>NOT(ISERROR(SEARCH("6- Moderado",A20)))</formula>
    </cfRule>
    <cfRule type="containsText" dxfId="28" priority="246" operator="containsText" text="3- Moderado">
      <formula>NOT(ISERROR(SEARCH("3- Moderado",A20)))</formula>
    </cfRule>
    <cfRule type="containsText" dxfId="27" priority="248" operator="containsText" text="4- Moderado">
      <formula>NOT(ISERROR(SEARCH("4- Moderado",A20)))</formula>
    </cfRule>
  </conditionalFormatting>
  <conditionalFormatting sqref="D30:E30 A30:B30">
    <cfRule type="containsText" dxfId="26" priority="227" operator="containsText" text="4- Moderado">
      <formula>NOT(ISERROR(SEARCH("4- Moderado",A30)))</formula>
    </cfRule>
    <cfRule type="containsText" dxfId="25" priority="225" operator="containsText" text="3- Moderado">
      <formula>NOT(ISERROR(SEARCH("3- Moderado",A30)))</formula>
    </cfRule>
    <cfRule type="containsText" dxfId="24" priority="226" operator="containsText" text="6- Moderado">
      <formula>NOT(ISERROR(SEARCH("6- Moderado",A30)))</formula>
    </cfRule>
  </conditionalFormatting>
  <conditionalFormatting sqref="D40:E40 A40:B40">
    <cfRule type="containsText" dxfId="23" priority="205" operator="containsText" text="6- Moderado">
      <formula>NOT(ISERROR(SEARCH("6- Moderado",A40)))</formula>
    </cfRule>
    <cfRule type="containsText" dxfId="22" priority="206" operator="containsText" text="4- Moderado">
      <formula>NOT(ISERROR(SEARCH("4- Moderado",A40)))</formula>
    </cfRule>
    <cfRule type="containsText" dxfId="21" priority="204" operator="containsText" text="3- Moderado">
      <formula>NOT(ISERROR(SEARCH("3- Moderado",A40)))</formula>
    </cfRule>
  </conditionalFormatting>
  <conditionalFormatting sqref="D50:E50 A50:B50">
    <cfRule type="containsText" dxfId="20" priority="185" operator="containsText" text="4- Moderado">
      <formula>NOT(ISERROR(SEARCH("4- Moderado",A50)))</formula>
    </cfRule>
    <cfRule type="containsText" dxfId="19" priority="184" operator="containsText" text="6- Moderado">
      <formula>NOT(ISERROR(SEARCH("6- Moderado",A50)))</formula>
    </cfRule>
    <cfRule type="containsText" dxfId="18" priority="183" operator="containsText" text="3- Moderado">
      <formula>NOT(ISERROR(SEARCH("3- Moderado",A50)))</formula>
    </cfRule>
  </conditionalFormatting>
  <conditionalFormatting sqref="D60:E60 A60:B60">
    <cfRule type="containsText" dxfId="17" priority="164" operator="containsText" text="4- Moderado">
      <formula>NOT(ISERROR(SEARCH("4- Moderado",A60)))</formula>
    </cfRule>
    <cfRule type="containsText" dxfId="16" priority="163" operator="containsText" text="6- Moderado">
      <formula>NOT(ISERROR(SEARCH("6- Moderado",A60)))</formula>
    </cfRule>
    <cfRule type="containsText" dxfId="15" priority="162" operator="containsText" text="3- Moderado">
      <formula>NOT(ISERROR(SEARCH("3- Moderado",A60)))</formula>
    </cfRule>
  </conditionalFormatting>
  <conditionalFormatting sqref="D70:E70 A70:B70">
    <cfRule type="containsText" dxfId="14" priority="143" operator="containsText" text="4- Moderado">
      <formula>NOT(ISERROR(SEARCH("4- Moderado",A70)))</formula>
    </cfRule>
    <cfRule type="containsText" dxfId="13" priority="142" operator="containsText" text="6- Moderado">
      <formula>NOT(ISERROR(SEARCH("6- Moderado",A70)))</formula>
    </cfRule>
    <cfRule type="containsText" dxfId="12" priority="141" operator="containsText" text="3- Moderado">
      <formula>NOT(ISERROR(SEARCH("3- Moderado",A70)))</formula>
    </cfRule>
  </conditionalFormatting>
  <conditionalFormatting sqref="D80:E80 A80:B80">
    <cfRule type="containsText" dxfId="11" priority="122" operator="containsText" text="4- Moderado">
      <formula>NOT(ISERROR(SEARCH("4- Moderado",A80)))</formula>
    </cfRule>
    <cfRule type="containsText" dxfId="10" priority="121" operator="containsText" text="6- Moderado">
      <formula>NOT(ISERROR(SEARCH("6- Moderado",A80)))</formula>
    </cfRule>
    <cfRule type="containsText" dxfId="9" priority="120" operator="containsText" text="3- Moderado">
      <formula>NOT(ISERROR(SEARCH("3- Moderado",A80)))</formula>
    </cfRule>
  </conditionalFormatting>
  <conditionalFormatting sqref="E10:E89">
    <cfRule type="containsText" dxfId="8" priority="109" operator="containsText" text="Leve">
      <formula>NOT(ISERROR(SEARCH("Leve",E10)))</formula>
    </cfRule>
    <cfRule type="containsText" dxfId="7" priority="108" operator="containsText" text="Menor">
      <formula>NOT(ISERROR(SEARCH("Menor",E10)))</formula>
    </cfRule>
    <cfRule type="containsText" dxfId="6" priority="107" operator="containsText" text="Mayor">
      <formula>NOT(ISERROR(SEARCH("Mayor",E10)))</formula>
    </cfRule>
    <cfRule type="containsText" dxfId="5" priority="106" operator="containsText" text="Catastrófico">
      <formula>NOT(ISERROR(SEARCH("Catastrófico",E10)))</formula>
    </cfRule>
  </conditionalFormatting>
  <conditionalFormatting sqref="E10:F89">
    <cfRule type="containsText" dxfId="4" priority="114" operator="containsText" text="Moderado">
      <formula>NOT(ISERROR(SEARCH("Moderado",E10)))</formula>
    </cfRule>
  </conditionalFormatting>
  <conditionalFormatting sqref="F10:F19">
    <cfRule type="colorScale" priority="273">
      <colorScale>
        <cfvo type="min"/>
        <cfvo type="max"/>
        <color rgb="FFFF7128"/>
        <color rgb="FFFFEF9C"/>
      </colorScale>
    </cfRule>
  </conditionalFormatting>
  <conditionalFormatting sqref="F10:F89">
    <cfRule type="containsText" dxfId="3" priority="119" operator="containsText" text="Extremo">
      <formula>NOT(ISERROR(SEARCH("Extremo",F10)))</formula>
    </cfRule>
    <cfRule type="containsText" dxfId="2" priority="118" operator="containsText" text="Alto">
      <formula>NOT(ISERROR(SEARCH("Alto",F10)))</formula>
    </cfRule>
    <cfRule type="containsText" dxfId="1" priority="117" operator="containsText" text="Moderado">
      <formula>NOT(ISERROR(SEARCH("Moderado",F10)))</formula>
    </cfRule>
    <cfRule type="containsText" dxfId="0" priority="116" operator="containsText" text="Bajo">
      <formula>NOT(ISERROR(SEARCH("Bajo",F10)))</formula>
    </cfRule>
  </conditionalFormatting>
  <conditionalFormatting sqref="F20:F29">
    <cfRule type="colorScale" priority="252">
      <colorScale>
        <cfvo type="min"/>
        <cfvo type="max"/>
        <color rgb="FFFF7128"/>
        <color rgb="FFFFEF9C"/>
      </colorScale>
    </cfRule>
  </conditionalFormatting>
  <conditionalFormatting sqref="F30:F39">
    <cfRule type="colorScale" priority="231">
      <colorScale>
        <cfvo type="min"/>
        <cfvo type="max"/>
        <color rgb="FFFF7128"/>
        <color rgb="FFFFEF9C"/>
      </colorScale>
    </cfRule>
  </conditionalFormatting>
  <conditionalFormatting sqref="F40:F49">
    <cfRule type="colorScale" priority="210">
      <colorScale>
        <cfvo type="min"/>
        <cfvo type="max"/>
        <color rgb="FFFF7128"/>
        <color rgb="FFFFEF9C"/>
      </colorScale>
    </cfRule>
  </conditionalFormatting>
  <conditionalFormatting sqref="F50:F59">
    <cfRule type="colorScale" priority="189">
      <colorScale>
        <cfvo type="min"/>
        <cfvo type="max"/>
        <color rgb="FFFF7128"/>
        <color rgb="FFFFEF9C"/>
      </colorScale>
    </cfRule>
  </conditionalFormatting>
  <conditionalFormatting sqref="F60:F69">
    <cfRule type="colorScale" priority="168">
      <colorScale>
        <cfvo type="min"/>
        <cfvo type="max"/>
        <color rgb="FFFF7128"/>
        <color rgb="FFFFEF9C"/>
      </colorScale>
    </cfRule>
  </conditionalFormatting>
  <conditionalFormatting sqref="F70:F79">
    <cfRule type="colorScale" priority="147">
      <colorScale>
        <cfvo type="min"/>
        <cfvo type="max"/>
        <color rgb="FFFF7128"/>
        <color rgb="FFFFEF9C"/>
      </colorScale>
    </cfRule>
  </conditionalFormatting>
  <conditionalFormatting sqref="F80:F89">
    <cfRule type="colorScale" priority="126">
      <colorScale>
        <cfvo type="min"/>
        <cfvo type="max"/>
        <color rgb="FFFF7128"/>
        <color rgb="FFFFEF9C"/>
      </colorScale>
    </cfRule>
  </conditionalFormatting>
  <dataValidations count="4">
    <dataValidation allowBlank="1" showInputMessage="1" showErrorMessage="1" prompt="Registrar qué factor  que ocasina el riesgo: un facot identtficado el contexto._x000a_O  personas, recursos, estilo de direccion , factores externos, , codiciones ambientales" sqref="C8"/>
    <dataValidation allowBlank="1" showInputMessage="1" showErrorMessage="1" prompt="Describir las actividades que se van a desarrollar para el proyecto" sqref="H7"/>
    <dataValidation allowBlank="1" showInputMessage="1" showErrorMessage="1" prompt="Seleccionar si el responsable es el responsable de las acciones es el nivel central" sqref="I7:I8"/>
    <dataValidation allowBlank="1" showInputMessage="1" showErrorMessage="1" prompt="seleccionar si el responsable de ejecutar las acciones es el nivel central" sqref="J8"/>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'9- Matriz de Calor '!$S$7:$S$10</xm:f>
          </x14:formula1>
          <xm:sqref>G9:G89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zoomScale="90" zoomScaleNormal="90" workbookViewId="0">
      <selection activeCell="L6" sqref="L6"/>
    </sheetView>
  </sheetViews>
  <sheetFormatPr baseColWidth="10" defaultColWidth="11.42578125" defaultRowHeight="15"/>
  <sheetData>
    <row r="1" spans="2:10" ht="9" customHeight="1"/>
    <row r="2" spans="2:10" ht="27" customHeight="1">
      <c r="B2" s="302" t="s">
        <v>19</v>
      </c>
      <c r="C2" s="302"/>
      <c r="D2" s="302"/>
      <c r="E2" s="302"/>
      <c r="F2" s="302"/>
      <c r="G2" s="302"/>
      <c r="H2" s="302"/>
      <c r="I2" s="302"/>
      <c r="J2" s="302"/>
    </row>
    <row r="3" spans="2:10" ht="5.25" customHeight="1" thickBot="1"/>
    <row r="4" spans="2:10" ht="15" customHeight="1">
      <c r="B4" s="303" t="s">
        <v>20</v>
      </c>
      <c r="C4" s="304"/>
      <c r="D4" s="304"/>
      <c r="E4" s="304"/>
      <c r="F4" s="304"/>
      <c r="G4" s="304"/>
      <c r="H4" s="304"/>
      <c r="I4" s="304"/>
      <c r="J4" s="305"/>
    </row>
    <row r="5" spans="2:10">
      <c r="B5" s="306"/>
      <c r="C5" s="307"/>
      <c r="D5" s="307"/>
      <c r="E5" s="307"/>
      <c r="F5" s="307"/>
      <c r="G5" s="307"/>
      <c r="H5" s="307"/>
      <c r="I5" s="307"/>
      <c r="J5" s="308"/>
    </row>
    <row r="6" spans="2:10">
      <c r="B6" s="306"/>
      <c r="C6" s="307"/>
      <c r="D6" s="307"/>
      <c r="E6" s="307"/>
      <c r="F6" s="307"/>
      <c r="G6" s="307"/>
      <c r="H6" s="307"/>
      <c r="I6" s="307"/>
      <c r="J6" s="308"/>
    </row>
    <row r="7" spans="2:10" ht="15.75" thickBot="1">
      <c r="B7" s="309"/>
      <c r="C7" s="310"/>
      <c r="D7" s="310"/>
      <c r="E7" s="310"/>
      <c r="F7" s="310"/>
      <c r="G7" s="310"/>
      <c r="H7" s="310"/>
      <c r="I7" s="310"/>
      <c r="J7" s="311"/>
    </row>
    <row r="8" spans="2:10" ht="6.75" customHeight="1" thickBot="1"/>
    <row r="9" spans="2:10" ht="15" customHeight="1">
      <c r="B9" s="303" t="s">
        <v>21</v>
      </c>
      <c r="C9" s="304"/>
      <c r="D9" s="304"/>
      <c r="E9" s="304"/>
      <c r="F9" s="304"/>
      <c r="G9" s="304"/>
      <c r="H9" s="304"/>
      <c r="I9" s="304"/>
      <c r="J9" s="305"/>
    </row>
    <row r="10" spans="2:10">
      <c r="B10" s="306"/>
      <c r="C10" s="307"/>
      <c r="D10" s="307"/>
      <c r="E10" s="307"/>
      <c r="F10" s="307"/>
      <c r="G10" s="307"/>
      <c r="H10" s="307"/>
      <c r="I10" s="307"/>
      <c r="J10" s="308"/>
    </row>
    <row r="11" spans="2:10">
      <c r="B11" s="306"/>
      <c r="C11" s="307"/>
      <c r="D11" s="307"/>
      <c r="E11" s="307"/>
      <c r="F11" s="307"/>
      <c r="G11" s="307"/>
      <c r="H11" s="307"/>
      <c r="I11" s="307"/>
      <c r="J11" s="308"/>
    </row>
    <row r="12" spans="2:10">
      <c r="B12" s="306"/>
      <c r="C12" s="307"/>
      <c r="D12" s="307"/>
      <c r="E12" s="307"/>
      <c r="F12" s="307"/>
      <c r="G12" s="307"/>
      <c r="H12" s="307"/>
      <c r="I12" s="307"/>
      <c r="J12" s="308"/>
    </row>
    <row r="13" spans="2:10">
      <c r="B13" s="306"/>
      <c r="C13" s="307"/>
      <c r="D13" s="307"/>
      <c r="E13" s="307"/>
      <c r="F13" s="307"/>
      <c r="G13" s="307"/>
      <c r="H13" s="307"/>
      <c r="I13" s="307"/>
      <c r="J13" s="308"/>
    </row>
    <row r="14" spans="2:10">
      <c r="B14" s="306"/>
      <c r="C14" s="307"/>
      <c r="D14" s="307"/>
      <c r="E14" s="307"/>
      <c r="F14" s="307"/>
      <c r="G14" s="307"/>
      <c r="H14" s="307"/>
      <c r="I14" s="307"/>
      <c r="J14" s="308"/>
    </row>
    <row r="15" spans="2:10" ht="7.5" customHeight="1" thickBot="1">
      <c r="B15" s="309"/>
      <c r="C15" s="310"/>
      <c r="D15" s="310"/>
      <c r="E15" s="310"/>
      <c r="F15" s="310"/>
      <c r="G15" s="310"/>
      <c r="H15" s="310"/>
      <c r="I15" s="310"/>
      <c r="J15" s="311"/>
    </row>
    <row r="16" spans="2:10" ht="15" customHeight="1" thickBot="1"/>
    <row r="17" spans="2:10">
      <c r="B17" s="303" t="s">
        <v>22</v>
      </c>
      <c r="C17" s="304"/>
      <c r="D17" s="304"/>
      <c r="E17" s="304"/>
      <c r="F17" s="304"/>
      <c r="G17" s="304"/>
      <c r="H17" s="304"/>
      <c r="I17" s="304"/>
      <c r="J17" s="305"/>
    </row>
    <row r="18" spans="2:10">
      <c r="B18" s="306"/>
      <c r="C18" s="307"/>
      <c r="D18" s="307"/>
      <c r="E18" s="307"/>
      <c r="F18" s="307"/>
      <c r="G18" s="307"/>
      <c r="H18" s="307"/>
      <c r="I18" s="307"/>
      <c r="J18" s="308"/>
    </row>
    <row r="19" spans="2:10">
      <c r="B19" s="306"/>
      <c r="C19" s="307"/>
      <c r="D19" s="307"/>
      <c r="E19" s="307"/>
      <c r="F19" s="307"/>
      <c r="G19" s="307"/>
      <c r="H19" s="307"/>
      <c r="I19" s="307"/>
      <c r="J19" s="308"/>
    </row>
    <row r="20" spans="2:10" ht="6" customHeight="1" thickBot="1">
      <c r="B20" s="309"/>
      <c r="C20" s="310"/>
      <c r="D20" s="310"/>
      <c r="E20" s="310"/>
      <c r="F20" s="310"/>
      <c r="G20" s="310"/>
      <c r="H20" s="310"/>
      <c r="I20" s="310"/>
      <c r="J20" s="311"/>
    </row>
    <row r="21" spans="2:10" ht="15" customHeight="1" thickBot="1"/>
    <row r="22" spans="2:10">
      <c r="B22" s="303" t="s">
        <v>23</v>
      </c>
      <c r="C22" s="304"/>
      <c r="D22" s="304"/>
      <c r="E22" s="304"/>
      <c r="F22" s="304"/>
      <c r="G22" s="304"/>
      <c r="H22" s="304"/>
      <c r="I22" s="304"/>
      <c r="J22" s="305"/>
    </row>
    <row r="23" spans="2:10">
      <c r="B23" s="306"/>
      <c r="C23" s="307"/>
      <c r="D23" s="307"/>
      <c r="E23" s="307"/>
      <c r="F23" s="307"/>
      <c r="G23" s="307"/>
      <c r="H23" s="307"/>
      <c r="I23" s="307"/>
      <c r="J23" s="308"/>
    </row>
    <row r="24" spans="2:10">
      <c r="B24" s="306"/>
      <c r="C24" s="307"/>
      <c r="D24" s="307"/>
      <c r="E24" s="307"/>
      <c r="F24" s="307"/>
      <c r="G24" s="307"/>
      <c r="H24" s="307"/>
      <c r="I24" s="307"/>
      <c r="J24" s="308"/>
    </row>
    <row r="25" spans="2:10">
      <c r="B25" s="306"/>
      <c r="C25" s="307"/>
      <c r="D25" s="307"/>
      <c r="E25" s="307"/>
      <c r="F25" s="307"/>
      <c r="G25" s="307"/>
      <c r="H25" s="307"/>
      <c r="I25" s="307"/>
      <c r="J25" s="308"/>
    </row>
    <row r="26" spans="2:10">
      <c r="B26" s="306"/>
      <c r="C26" s="307"/>
      <c r="D26" s="307"/>
      <c r="E26" s="307"/>
      <c r="F26" s="307"/>
      <c r="G26" s="307"/>
      <c r="H26" s="307"/>
      <c r="I26" s="307"/>
      <c r="J26" s="308"/>
    </row>
    <row r="27" spans="2:10">
      <c r="B27" s="306"/>
      <c r="C27" s="307"/>
      <c r="D27" s="307"/>
      <c r="E27" s="307"/>
      <c r="F27" s="307"/>
      <c r="G27" s="307"/>
      <c r="H27" s="307"/>
      <c r="I27" s="307"/>
      <c r="J27" s="308"/>
    </row>
    <row r="28" spans="2:10">
      <c r="B28" s="306"/>
      <c r="C28" s="307"/>
      <c r="D28" s="307"/>
      <c r="E28" s="307"/>
      <c r="F28" s="307"/>
      <c r="G28" s="307"/>
      <c r="H28" s="307"/>
      <c r="I28" s="307"/>
      <c r="J28" s="308"/>
    </row>
    <row r="29" spans="2:10">
      <c r="B29" s="306"/>
      <c r="C29" s="307"/>
      <c r="D29" s="307"/>
      <c r="E29" s="307"/>
      <c r="F29" s="307"/>
      <c r="G29" s="307"/>
      <c r="H29" s="307"/>
      <c r="I29" s="307"/>
      <c r="J29" s="308"/>
    </row>
    <row r="30" spans="2:10" ht="15.75" thickBot="1">
      <c r="B30" s="309"/>
      <c r="C30" s="310"/>
      <c r="D30" s="310"/>
      <c r="E30" s="310"/>
      <c r="F30" s="310"/>
      <c r="G30" s="310"/>
      <c r="H30" s="310"/>
      <c r="I30" s="310"/>
      <c r="J30" s="311"/>
    </row>
  </sheetData>
  <mergeCells count="5">
    <mergeCell ref="B2:J2"/>
    <mergeCell ref="B4:J7"/>
    <mergeCell ref="B9:J15"/>
    <mergeCell ref="B17:J20"/>
    <mergeCell ref="B22:J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87"/>
  <sheetViews>
    <sheetView showGridLines="0" view="pageBreakPreview" zoomScale="90" zoomScaleNormal="96" zoomScaleSheetLayoutView="90" workbookViewId="0">
      <pane xSplit="2" ySplit="10" topLeftCell="C11" activePane="bottomRight" state="frozen"/>
      <selection pane="topRight" activeCell="C1" sqref="C1"/>
      <selection pane="bottomLeft" activeCell="A11" sqref="A11"/>
      <selection pane="bottomRight" activeCell="G2" sqref="G2"/>
    </sheetView>
  </sheetViews>
  <sheetFormatPr baseColWidth="10" defaultColWidth="10.42578125" defaultRowHeight="14.25"/>
  <cols>
    <col min="1" max="1" width="53.28515625" style="81" customWidth="1"/>
    <col min="2" max="2" width="15.42578125" style="82" customWidth="1"/>
    <col min="3" max="3" width="50.42578125" style="71" customWidth="1"/>
    <col min="4" max="4" width="35.42578125" style="82" customWidth="1"/>
    <col min="5" max="5" width="55.85546875" style="71" customWidth="1"/>
    <col min="6" max="6" width="4.7109375" style="71" customWidth="1"/>
    <col min="7" max="16384" width="10.42578125" style="71"/>
  </cols>
  <sheetData>
    <row r="1" spans="1:8" ht="80.25" customHeight="1">
      <c r="A1" s="83"/>
      <c r="B1" s="312" t="s">
        <v>24</v>
      </c>
      <c r="C1" s="312"/>
      <c r="D1" s="312"/>
      <c r="E1" s="83"/>
      <c r="F1" s="84"/>
      <c r="G1" s="84"/>
      <c r="H1" s="84"/>
    </row>
    <row r="2" spans="1:8" ht="69" customHeight="1">
      <c r="A2" s="247" t="s">
        <v>25</v>
      </c>
      <c r="B2" s="313" t="s">
        <v>495</v>
      </c>
      <c r="C2" s="314"/>
      <c r="D2" s="248" t="s">
        <v>26</v>
      </c>
      <c r="E2" s="249" t="s">
        <v>527</v>
      </c>
    </row>
    <row r="3" spans="1:8" ht="16.7" customHeight="1">
      <c r="A3" s="250"/>
      <c r="B3" s="251"/>
      <c r="C3" s="251"/>
      <c r="D3" s="72"/>
      <c r="E3" s="251"/>
    </row>
    <row r="4" spans="1:8" ht="54.75" customHeight="1">
      <c r="A4" s="247" t="s">
        <v>27</v>
      </c>
      <c r="B4" s="315" t="s">
        <v>496</v>
      </c>
      <c r="C4" s="316"/>
      <c r="D4" s="316"/>
      <c r="E4" s="316"/>
    </row>
    <row r="5" spans="1:8" ht="13.5" customHeight="1">
      <c r="A5" s="73"/>
      <c r="B5" s="74"/>
      <c r="D5" s="72"/>
      <c r="E5" s="72"/>
    </row>
    <row r="6" spans="1:8" ht="21" customHeight="1">
      <c r="A6" s="317" t="s">
        <v>28</v>
      </c>
      <c r="B6" s="318" t="s">
        <v>497</v>
      </c>
      <c r="C6" s="318"/>
      <c r="D6" s="318" t="s">
        <v>29</v>
      </c>
      <c r="E6" s="318"/>
    </row>
    <row r="7" spans="1:8" ht="105.75" customHeight="1">
      <c r="A7" s="317"/>
      <c r="B7" s="319" t="s">
        <v>30</v>
      </c>
      <c r="C7" s="320"/>
      <c r="D7" s="321" t="s">
        <v>498</v>
      </c>
      <c r="E7" s="321"/>
    </row>
    <row r="8" spans="1:8" ht="21" customHeight="1">
      <c r="A8" s="73"/>
      <c r="B8" s="74"/>
      <c r="D8" s="72"/>
      <c r="E8" s="72"/>
    </row>
    <row r="9" spans="1:8" ht="20.25" customHeight="1">
      <c r="A9" s="323" t="s">
        <v>31</v>
      </c>
      <c r="B9" s="323"/>
      <c r="C9" s="323"/>
      <c r="D9" s="323"/>
      <c r="E9" s="323"/>
    </row>
    <row r="10" spans="1:8" ht="20.25" customHeight="1">
      <c r="A10" s="85" t="s">
        <v>32</v>
      </c>
      <c r="B10" s="85" t="s">
        <v>33</v>
      </c>
      <c r="C10" s="85" t="s">
        <v>34</v>
      </c>
      <c r="D10" s="85" t="s">
        <v>35</v>
      </c>
      <c r="E10" s="85" t="s">
        <v>36</v>
      </c>
    </row>
    <row r="11" spans="1:8" s="77" customFormat="1" ht="118.5" customHeight="1">
      <c r="A11" s="324" t="s">
        <v>37</v>
      </c>
      <c r="B11" s="75">
        <v>1</v>
      </c>
      <c r="C11" s="252" t="s">
        <v>38</v>
      </c>
      <c r="D11" s="76">
        <v>1</v>
      </c>
      <c r="E11" s="252" t="s">
        <v>499</v>
      </c>
    </row>
    <row r="12" spans="1:8" s="77" customFormat="1" ht="113.25" customHeight="1">
      <c r="A12" s="324"/>
      <c r="B12" s="75">
        <v>2</v>
      </c>
      <c r="C12" s="252" t="s">
        <v>39</v>
      </c>
      <c r="D12" s="76"/>
      <c r="E12" s="252"/>
      <c r="H12" s="77" t="s">
        <v>500</v>
      </c>
    </row>
    <row r="13" spans="1:8" ht="80.25" customHeight="1">
      <c r="A13" s="325" t="s">
        <v>40</v>
      </c>
      <c r="B13" s="78">
        <v>3</v>
      </c>
      <c r="C13" s="253" t="s">
        <v>501</v>
      </c>
      <c r="D13" s="78">
        <v>2</v>
      </c>
      <c r="E13" s="253" t="s">
        <v>41</v>
      </c>
    </row>
    <row r="14" spans="1:8" ht="80.25" customHeight="1">
      <c r="A14" s="325"/>
      <c r="B14" s="78">
        <v>4</v>
      </c>
      <c r="C14" s="253" t="s">
        <v>42</v>
      </c>
      <c r="D14" s="78"/>
      <c r="E14" s="253"/>
    </row>
    <row r="15" spans="1:8" ht="80.25" customHeight="1">
      <c r="A15" s="325"/>
      <c r="B15" s="78">
        <v>5</v>
      </c>
      <c r="C15" s="253" t="s">
        <v>43</v>
      </c>
      <c r="D15" s="78"/>
      <c r="E15" s="253"/>
    </row>
    <row r="16" spans="1:8" ht="80.25" customHeight="1">
      <c r="A16" s="322" t="s">
        <v>44</v>
      </c>
      <c r="B16" s="78">
        <v>6</v>
      </c>
      <c r="C16" s="253" t="s">
        <v>45</v>
      </c>
      <c r="D16" s="78">
        <v>3</v>
      </c>
      <c r="E16" s="252" t="s">
        <v>502</v>
      </c>
    </row>
    <row r="17" spans="1:10" ht="80.25" customHeight="1">
      <c r="A17" s="322"/>
      <c r="B17" s="78">
        <v>7</v>
      </c>
      <c r="C17" s="253" t="s">
        <v>46</v>
      </c>
      <c r="D17" s="78">
        <v>4</v>
      </c>
      <c r="E17" s="252" t="s">
        <v>47</v>
      </c>
    </row>
    <row r="18" spans="1:10" ht="80.25" customHeight="1">
      <c r="A18" s="322"/>
      <c r="B18" s="78">
        <v>8</v>
      </c>
      <c r="C18" s="253" t="s">
        <v>48</v>
      </c>
      <c r="D18" s="78"/>
      <c r="E18" s="254"/>
    </row>
    <row r="19" spans="1:10" ht="80.25" customHeight="1">
      <c r="A19" s="322"/>
      <c r="B19" s="78">
        <v>9</v>
      </c>
      <c r="C19" s="253" t="s">
        <v>49</v>
      </c>
      <c r="D19" s="78"/>
      <c r="E19" s="253"/>
    </row>
    <row r="20" spans="1:10" ht="80.25" customHeight="1">
      <c r="A20" s="322"/>
      <c r="B20" s="78">
        <v>10</v>
      </c>
      <c r="C20" s="253" t="s">
        <v>503</v>
      </c>
      <c r="D20" s="78"/>
      <c r="E20" s="252"/>
      <c r="J20" s="79"/>
    </row>
    <row r="21" spans="1:10" ht="80.25" customHeight="1">
      <c r="A21" s="322"/>
      <c r="B21" s="78">
        <v>11</v>
      </c>
      <c r="C21" s="253" t="s">
        <v>50</v>
      </c>
      <c r="D21" s="78"/>
      <c r="E21" s="253"/>
      <c r="J21" s="79"/>
    </row>
    <row r="22" spans="1:10" ht="80.25" customHeight="1">
      <c r="A22" s="322"/>
      <c r="B22" s="78">
        <v>12</v>
      </c>
      <c r="C22" s="253" t="s">
        <v>504</v>
      </c>
      <c r="D22" s="78"/>
      <c r="E22" s="253"/>
      <c r="J22" s="79"/>
    </row>
    <row r="23" spans="1:10" ht="80.25" customHeight="1">
      <c r="A23" s="322" t="s">
        <v>51</v>
      </c>
      <c r="B23" s="78">
        <v>13</v>
      </c>
      <c r="C23" s="252" t="s">
        <v>52</v>
      </c>
      <c r="D23" s="75">
        <v>5</v>
      </c>
      <c r="E23" s="252" t="s">
        <v>505</v>
      </c>
    </row>
    <row r="24" spans="1:10" ht="80.25" customHeight="1">
      <c r="A24" s="322"/>
      <c r="B24" s="78">
        <v>14</v>
      </c>
      <c r="C24" s="252" t="s">
        <v>53</v>
      </c>
      <c r="D24" s="75">
        <v>6</v>
      </c>
      <c r="E24" s="252" t="s">
        <v>54</v>
      </c>
    </row>
    <row r="25" spans="1:10" ht="80.25" customHeight="1">
      <c r="A25" s="322"/>
      <c r="B25" s="78">
        <v>15</v>
      </c>
      <c r="C25" s="252" t="s">
        <v>55</v>
      </c>
      <c r="D25" s="75">
        <v>7</v>
      </c>
      <c r="E25" s="252" t="s">
        <v>506</v>
      </c>
    </row>
    <row r="26" spans="1:10" ht="80.25" customHeight="1">
      <c r="A26" s="322"/>
      <c r="B26" s="78">
        <v>16</v>
      </c>
      <c r="C26" s="252" t="s">
        <v>56</v>
      </c>
      <c r="D26" s="75"/>
      <c r="E26" s="252"/>
    </row>
    <row r="27" spans="1:10" ht="174.75" customHeight="1">
      <c r="A27" s="86" t="s">
        <v>57</v>
      </c>
      <c r="B27" s="78">
        <v>17</v>
      </c>
      <c r="C27" s="252" t="s">
        <v>58</v>
      </c>
      <c r="D27" s="75">
        <v>8</v>
      </c>
      <c r="E27" s="252" t="s">
        <v>507</v>
      </c>
    </row>
    <row r="28" spans="1:10" ht="48.75" customHeight="1">
      <c r="A28" s="322" t="s">
        <v>59</v>
      </c>
      <c r="B28" s="78">
        <v>18</v>
      </c>
      <c r="C28" s="255" t="s">
        <v>60</v>
      </c>
      <c r="D28" s="78"/>
      <c r="E28" s="253"/>
    </row>
    <row r="29" spans="1:10" ht="87" customHeight="1">
      <c r="A29" s="322"/>
      <c r="B29" s="78">
        <v>19</v>
      </c>
      <c r="C29" s="255" t="s">
        <v>61</v>
      </c>
      <c r="D29" s="78"/>
      <c r="E29" s="253"/>
    </row>
    <row r="30" spans="1:10" ht="20.25" customHeight="1">
      <c r="A30" s="323" t="s">
        <v>62</v>
      </c>
      <c r="B30" s="323"/>
      <c r="C30" s="323"/>
      <c r="D30" s="323"/>
      <c r="E30" s="323"/>
    </row>
    <row r="31" spans="1:10" ht="20.25" customHeight="1">
      <c r="A31" s="85" t="s">
        <v>32</v>
      </c>
      <c r="B31" s="85" t="s">
        <v>33</v>
      </c>
      <c r="C31" s="85" t="s">
        <v>63</v>
      </c>
      <c r="D31" s="85" t="s">
        <v>35</v>
      </c>
      <c r="E31" s="85" t="s">
        <v>64</v>
      </c>
    </row>
    <row r="32" spans="1:10" ht="98.45" customHeight="1">
      <c r="A32" s="322" t="s">
        <v>65</v>
      </c>
      <c r="B32" s="75">
        <v>1</v>
      </c>
      <c r="C32" s="252" t="s">
        <v>66</v>
      </c>
      <c r="D32" s="75">
        <v>1</v>
      </c>
      <c r="E32" s="252" t="s">
        <v>67</v>
      </c>
    </row>
    <row r="33" spans="1:5" ht="81" customHeight="1">
      <c r="A33" s="322"/>
      <c r="B33" s="75">
        <v>2</v>
      </c>
      <c r="C33" s="252" t="s">
        <v>68</v>
      </c>
      <c r="D33" s="75">
        <v>2</v>
      </c>
      <c r="E33" s="252" t="s">
        <v>69</v>
      </c>
    </row>
    <row r="34" spans="1:5" ht="92.25" customHeight="1">
      <c r="A34" s="322"/>
      <c r="B34" s="75"/>
      <c r="C34" s="252"/>
      <c r="D34" s="75">
        <v>3</v>
      </c>
      <c r="E34" s="252" t="s">
        <v>70</v>
      </c>
    </row>
    <row r="35" spans="1:5" ht="68.25" customHeight="1">
      <c r="A35" s="322"/>
      <c r="B35" s="75"/>
      <c r="C35" s="252"/>
      <c r="D35" s="75">
        <v>4</v>
      </c>
      <c r="E35" s="252" t="s">
        <v>71</v>
      </c>
    </row>
    <row r="36" spans="1:5" ht="68.25" customHeight="1">
      <c r="A36" s="322"/>
      <c r="B36" s="75"/>
      <c r="C36" s="77"/>
      <c r="D36" s="75">
        <v>5</v>
      </c>
      <c r="E36" s="252" t="s">
        <v>508</v>
      </c>
    </row>
    <row r="37" spans="1:5" ht="41.45" customHeight="1">
      <c r="A37" s="322"/>
      <c r="B37" s="75"/>
      <c r="C37" s="255"/>
      <c r="D37" s="75">
        <v>6</v>
      </c>
      <c r="E37" s="252" t="s">
        <v>72</v>
      </c>
    </row>
    <row r="38" spans="1:5" ht="49.5" customHeight="1">
      <c r="A38" s="322"/>
      <c r="B38" s="75"/>
      <c r="C38" s="255"/>
      <c r="D38" s="75">
        <v>7</v>
      </c>
      <c r="E38" s="255" t="s">
        <v>73</v>
      </c>
    </row>
    <row r="39" spans="1:5" ht="49.5" customHeight="1">
      <c r="A39" s="322" t="s">
        <v>74</v>
      </c>
      <c r="B39" s="75">
        <v>3</v>
      </c>
      <c r="C39" s="255" t="s">
        <v>75</v>
      </c>
      <c r="D39" s="75">
        <v>8</v>
      </c>
      <c r="E39" s="255" t="s">
        <v>76</v>
      </c>
    </row>
    <row r="40" spans="1:5" ht="49.5" customHeight="1">
      <c r="A40" s="322"/>
      <c r="B40" s="75"/>
      <c r="C40" s="255"/>
      <c r="D40" s="75">
        <v>9</v>
      </c>
      <c r="E40" s="255" t="s">
        <v>77</v>
      </c>
    </row>
    <row r="41" spans="1:5" s="80" customFormat="1" ht="68.25" customHeight="1">
      <c r="A41" s="322"/>
      <c r="B41" s="75"/>
      <c r="C41" s="255"/>
      <c r="D41" s="75">
        <v>10</v>
      </c>
      <c r="E41" s="255" t="s">
        <v>78</v>
      </c>
    </row>
    <row r="42" spans="1:5" s="80" customFormat="1" ht="78.75" customHeight="1">
      <c r="A42" s="322"/>
      <c r="B42" s="75"/>
      <c r="C42" s="256"/>
      <c r="D42" s="75">
        <v>11</v>
      </c>
      <c r="E42" s="255" t="s">
        <v>79</v>
      </c>
    </row>
    <row r="43" spans="1:5" s="80" customFormat="1" ht="42.75">
      <c r="A43" s="322" t="s">
        <v>80</v>
      </c>
      <c r="B43" s="75">
        <v>4</v>
      </c>
      <c r="C43" s="252" t="s">
        <v>81</v>
      </c>
      <c r="D43" s="75">
        <v>12</v>
      </c>
      <c r="E43" s="257" t="s">
        <v>82</v>
      </c>
    </row>
    <row r="44" spans="1:5" s="80" customFormat="1" ht="55.5" customHeight="1">
      <c r="A44" s="322"/>
      <c r="B44" s="75">
        <v>5</v>
      </c>
      <c r="C44" s="252" t="s">
        <v>83</v>
      </c>
      <c r="D44" s="75"/>
      <c r="E44" s="252"/>
    </row>
    <row r="45" spans="1:5" s="80" customFormat="1" ht="57">
      <c r="A45" s="322"/>
      <c r="B45" s="75">
        <v>6</v>
      </c>
      <c r="C45" s="252" t="s">
        <v>84</v>
      </c>
      <c r="D45" s="75">
        <v>13</v>
      </c>
      <c r="E45" s="252" t="s">
        <v>85</v>
      </c>
    </row>
    <row r="46" spans="1:5" s="80" customFormat="1" ht="61.5" customHeight="1">
      <c r="A46" s="322"/>
      <c r="B46" s="75">
        <v>7</v>
      </c>
      <c r="C46" s="252" t="s">
        <v>509</v>
      </c>
      <c r="D46" s="75">
        <v>14</v>
      </c>
      <c r="E46" s="252" t="s">
        <v>86</v>
      </c>
    </row>
    <row r="47" spans="1:5" ht="71.25" customHeight="1">
      <c r="A47" s="322"/>
      <c r="B47" s="75">
        <v>8</v>
      </c>
      <c r="C47" s="257" t="s">
        <v>87</v>
      </c>
      <c r="D47" s="75">
        <v>15</v>
      </c>
      <c r="E47" s="252" t="s">
        <v>88</v>
      </c>
    </row>
    <row r="48" spans="1:5" ht="105" customHeight="1">
      <c r="A48" s="322"/>
      <c r="B48" s="75">
        <v>9</v>
      </c>
      <c r="C48" s="252" t="s">
        <v>510</v>
      </c>
      <c r="D48" s="75">
        <v>16</v>
      </c>
      <c r="E48" s="252" t="s">
        <v>89</v>
      </c>
    </row>
    <row r="49" spans="1:5" ht="75.75" customHeight="1">
      <c r="A49" s="322" t="s">
        <v>90</v>
      </c>
      <c r="B49" s="75">
        <v>10</v>
      </c>
      <c r="C49" s="252" t="s">
        <v>511</v>
      </c>
      <c r="D49" s="75">
        <v>17</v>
      </c>
      <c r="E49" s="252" t="s">
        <v>91</v>
      </c>
    </row>
    <row r="50" spans="1:5" ht="62.45" customHeight="1">
      <c r="A50" s="322"/>
      <c r="B50" s="75">
        <v>11</v>
      </c>
      <c r="C50" s="252" t="s">
        <v>512</v>
      </c>
      <c r="D50" s="76">
        <v>18</v>
      </c>
      <c r="E50" s="252" t="s">
        <v>92</v>
      </c>
    </row>
    <row r="51" spans="1:5" ht="42.75">
      <c r="A51" s="322"/>
      <c r="B51" s="75">
        <v>12</v>
      </c>
      <c r="C51" s="252" t="s">
        <v>93</v>
      </c>
      <c r="D51" s="76">
        <v>19</v>
      </c>
      <c r="E51" s="252" t="s">
        <v>94</v>
      </c>
    </row>
    <row r="52" spans="1:5" ht="57">
      <c r="A52" s="322" t="s">
        <v>95</v>
      </c>
      <c r="B52" s="75">
        <v>13</v>
      </c>
      <c r="C52" s="252" t="s">
        <v>96</v>
      </c>
      <c r="D52" s="76">
        <v>20</v>
      </c>
      <c r="E52" s="257" t="s">
        <v>97</v>
      </c>
    </row>
    <row r="53" spans="1:5" ht="28.5">
      <c r="A53" s="322"/>
      <c r="B53" s="75">
        <v>14</v>
      </c>
      <c r="C53" s="252" t="s">
        <v>513</v>
      </c>
      <c r="D53" s="76">
        <v>21</v>
      </c>
      <c r="E53" s="257" t="s">
        <v>98</v>
      </c>
    </row>
    <row r="54" spans="1:5" ht="85.5">
      <c r="A54" s="322"/>
      <c r="B54" s="75">
        <v>15</v>
      </c>
      <c r="C54" s="252" t="s">
        <v>514</v>
      </c>
      <c r="D54" s="76"/>
      <c r="E54" s="257"/>
    </row>
    <row r="55" spans="1:5" ht="28.5">
      <c r="A55" s="322"/>
      <c r="B55" s="75">
        <v>16</v>
      </c>
      <c r="C55" s="252" t="s">
        <v>99</v>
      </c>
      <c r="D55" s="76"/>
      <c r="E55" s="257"/>
    </row>
    <row r="56" spans="1:5" ht="28.5">
      <c r="A56" s="322"/>
      <c r="B56" s="75">
        <v>17</v>
      </c>
      <c r="C56" s="252" t="s">
        <v>100</v>
      </c>
      <c r="D56" s="76"/>
      <c r="E56" s="257"/>
    </row>
    <row r="57" spans="1:5" ht="28.5">
      <c r="A57" s="322"/>
      <c r="B57" s="75">
        <v>18</v>
      </c>
      <c r="C57" s="252" t="s">
        <v>515</v>
      </c>
      <c r="D57" s="76"/>
      <c r="E57" s="257"/>
    </row>
    <row r="58" spans="1:5" ht="28.5">
      <c r="A58" s="322"/>
      <c r="B58" s="75">
        <v>19</v>
      </c>
      <c r="C58" s="252" t="s">
        <v>101</v>
      </c>
      <c r="D58" s="76"/>
      <c r="E58" s="257"/>
    </row>
    <row r="59" spans="1:5" ht="42.75">
      <c r="A59" s="322"/>
      <c r="B59" s="75">
        <v>20</v>
      </c>
      <c r="C59" s="252" t="s">
        <v>102</v>
      </c>
      <c r="D59" s="76"/>
      <c r="E59" s="257"/>
    </row>
    <row r="60" spans="1:5" ht="57">
      <c r="A60" s="322"/>
      <c r="B60" s="75">
        <v>21</v>
      </c>
      <c r="C60" s="252" t="s">
        <v>103</v>
      </c>
      <c r="D60" s="76"/>
      <c r="E60" s="257"/>
    </row>
    <row r="61" spans="1:5" ht="28.5">
      <c r="A61" s="322"/>
      <c r="B61" s="75">
        <v>22</v>
      </c>
      <c r="C61" s="252" t="s">
        <v>104</v>
      </c>
      <c r="D61" s="76"/>
      <c r="E61" s="258"/>
    </row>
    <row r="62" spans="1:5" ht="42.75">
      <c r="A62" s="322" t="s">
        <v>105</v>
      </c>
      <c r="B62" s="75">
        <v>23</v>
      </c>
      <c r="C62" s="252" t="s">
        <v>106</v>
      </c>
      <c r="D62" s="76">
        <v>22</v>
      </c>
      <c r="E62" s="257" t="s">
        <v>107</v>
      </c>
    </row>
    <row r="63" spans="1:5" ht="42.75">
      <c r="A63" s="322"/>
      <c r="B63" s="75">
        <v>24</v>
      </c>
      <c r="C63" s="252" t="s">
        <v>108</v>
      </c>
      <c r="D63" s="76">
        <v>23</v>
      </c>
      <c r="E63" s="252" t="s">
        <v>109</v>
      </c>
    </row>
    <row r="64" spans="1:5" ht="28.5">
      <c r="A64" s="322"/>
      <c r="B64" s="75">
        <v>25</v>
      </c>
      <c r="C64" s="252" t="s">
        <v>110</v>
      </c>
      <c r="D64" s="76"/>
      <c r="E64" s="257"/>
    </row>
    <row r="65" spans="1:10" ht="71.25">
      <c r="A65" s="328" t="s">
        <v>111</v>
      </c>
      <c r="B65" s="75">
        <v>26</v>
      </c>
      <c r="C65" s="252" t="s">
        <v>112</v>
      </c>
      <c r="D65" s="76">
        <v>24</v>
      </c>
      <c r="E65" s="257" t="s">
        <v>113</v>
      </c>
    </row>
    <row r="66" spans="1:10" ht="45" customHeight="1">
      <c r="A66" s="329"/>
      <c r="B66" s="75"/>
      <c r="C66" s="252"/>
      <c r="D66" s="76"/>
      <c r="E66" s="76"/>
    </row>
    <row r="67" spans="1:10" ht="77.25" customHeight="1">
      <c r="A67" s="322" t="s">
        <v>114</v>
      </c>
      <c r="B67" s="75">
        <v>27</v>
      </c>
      <c r="C67" s="252" t="s">
        <v>115</v>
      </c>
      <c r="D67" s="76">
        <v>25</v>
      </c>
      <c r="E67" s="252" t="s">
        <v>116</v>
      </c>
    </row>
    <row r="68" spans="1:10" ht="15.95" customHeight="1">
      <c r="A68" s="322"/>
      <c r="B68" s="75"/>
      <c r="C68" s="252"/>
      <c r="D68" s="76">
        <v>26</v>
      </c>
      <c r="E68" s="252" t="s">
        <v>117</v>
      </c>
    </row>
    <row r="69" spans="1:10" ht="50.25" customHeight="1">
      <c r="A69" s="322" t="s">
        <v>118</v>
      </c>
      <c r="B69" s="75">
        <v>28</v>
      </c>
      <c r="C69" s="257" t="s">
        <v>119</v>
      </c>
      <c r="D69" s="76">
        <v>27</v>
      </c>
      <c r="E69" s="257" t="s">
        <v>120</v>
      </c>
    </row>
    <row r="70" spans="1:10" ht="50.25" customHeight="1">
      <c r="A70" s="322"/>
      <c r="B70" s="75">
        <v>29</v>
      </c>
      <c r="C70" s="257" t="s">
        <v>121</v>
      </c>
      <c r="D70" s="76">
        <v>28</v>
      </c>
      <c r="E70" s="257" t="s">
        <v>122</v>
      </c>
    </row>
    <row r="71" spans="1:10" ht="50.25" customHeight="1">
      <c r="A71" s="322"/>
      <c r="B71" s="75"/>
      <c r="C71" s="77"/>
      <c r="D71" s="76">
        <v>29</v>
      </c>
      <c r="E71" s="257" t="s">
        <v>123</v>
      </c>
    </row>
    <row r="72" spans="1:10" ht="50.25" customHeight="1">
      <c r="A72" s="322"/>
      <c r="B72" s="75"/>
      <c r="C72" s="259"/>
      <c r="D72" s="76">
        <v>30</v>
      </c>
      <c r="E72" s="257" t="s">
        <v>124</v>
      </c>
    </row>
    <row r="73" spans="1:10" ht="50.25" customHeight="1">
      <c r="A73" s="322"/>
      <c r="B73" s="75"/>
      <c r="C73" s="257"/>
      <c r="D73" s="76">
        <v>31</v>
      </c>
      <c r="E73" s="257" t="s">
        <v>125</v>
      </c>
    </row>
    <row r="74" spans="1:10" ht="50.25" customHeight="1">
      <c r="A74" s="322"/>
      <c r="B74" s="75"/>
      <c r="C74" s="257"/>
      <c r="D74" s="76">
        <v>32</v>
      </c>
      <c r="E74" s="257" t="s">
        <v>126</v>
      </c>
    </row>
    <row r="75" spans="1:10" ht="50.25" customHeight="1">
      <c r="A75" s="322"/>
      <c r="B75" s="75"/>
      <c r="C75" s="257"/>
      <c r="D75" s="76">
        <v>33</v>
      </c>
      <c r="E75" s="259" t="s">
        <v>127</v>
      </c>
    </row>
    <row r="76" spans="1:10" ht="39.950000000000003" customHeight="1">
      <c r="A76" s="322"/>
      <c r="B76" s="75"/>
      <c r="C76" s="76"/>
      <c r="D76" s="76">
        <v>34</v>
      </c>
      <c r="E76" s="257" t="s">
        <v>128</v>
      </c>
    </row>
    <row r="77" spans="1:10" ht="39.950000000000003" customHeight="1">
      <c r="A77" s="328" t="s">
        <v>129</v>
      </c>
      <c r="B77" s="75">
        <v>30</v>
      </c>
      <c r="C77" s="252" t="s">
        <v>130</v>
      </c>
      <c r="D77" s="76">
        <v>35</v>
      </c>
      <c r="E77" s="252" t="s">
        <v>131</v>
      </c>
    </row>
    <row r="78" spans="1:10" ht="72" customHeight="1">
      <c r="A78" s="330"/>
      <c r="B78" s="75">
        <v>31</v>
      </c>
      <c r="C78" s="252" t="s">
        <v>132</v>
      </c>
      <c r="D78" s="76">
        <v>36</v>
      </c>
      <c r="E78" s="252" t="s">
        <v>133</v>
      </c>
    </row>
    <row r="79" spans="1:10" ht="72" customHeight="1">
      <c r="A79" s="330"/>
      <c r="B79" s="75">
        <v>32</v>
      </c>
      <c r="C79" s="252" t="s">
        <v>134</v>
      </c>
      <c r="D79" s="87">
        <v>37</v>
      </c>
      <c r="E79" s="252" t="s">
        <v>516</v>
      </c>
    </row>
    <row r="80" spans="1:10" ht="72" customHeight="1">
      <c r="A80" s="330"/>
      <c r="B80" s="75">
        <v>33</v>
      </c>
      <c r="C80" s="252" t="s">
        <v>135</v>
      </c>
      <c r="D80" s="87">
        <v>38</v>
      </c>
      <c r="E80" s="252" t="s">
        <v>517</v>
      </c>
      <c r="J80" s="71" t="s">
        <v>136</v>
      </c>
    </row>
    <row r="81" spans="1:6" ht="77.25" customHeight="1">
      <c r="A81" s="330"/>
      <c r="B81" s="88">
        <v>34</v>
      </c>
      <c r="C81" s="260" t="s">
        <v>137</v>
      </c>
      <c r="D81" s="89">
        <v>39</v>
      </c>
      <c r="E81" s="260" t="s">
        <v>138</v>
      </c>
    </row>
    <row r="82" spans="1:6">
      <c r="B82" s="261"/>
      <c r="C82" s="262"/>
      <c r="D82" s="261"/>
    </row>
    <row r="83" spans="1:6" ht="45.75" customHeight="1">
      <c r="A83" s="263" t="s">
        <v>518</v>
      </c>
      <c r="B83" s="331" t="s">
        <v>519</v>
      </c>
      <c r="C83" s="332"/>
      <c r="D83" s="264" t="s">
        <v>520</v>
      </c>
      <c r="E83" s="265" t="s">
        <v>521</v>
      </c>
      <c r="F83" s="266"/>
    </row>
    <row r="84" spans="1:6" ht="36" customHeight="1">
      <c r="A84" s="267" t="s">
        <v>522</v>
      </c>
      <c r="B84" s="326" t="s">
        <v>523</v>
      </c>
      <c r="C84" s="327"/>
      <c r="D84" s="268" t="s">
        <v>524</v>
      </c>
      <c r="E84" s="269" t="s">
        <v>525</v>
      </c>
      <c r="F84" s="266"/>
    </row>
    <row r="85" spans="1:6" ht="18" customHeight="1">
      <c r="E85" s="270"/>
    </row>
    <row r="86" spans="1:6" ht="36" customHeight="1"/>
    <row r="87" spans="1:6" ht="36" customHeight="1"/>
  </sheetData>
  <mergeCells count="27">
    <mergeCell ref="B84:C84"/>
    <mergeCell ref="A62:A64"/>
    <mergeCell ref="A65:A66"/>
    <mergeCell ref="A67:A68"/>
    <mergeCell ref="A69:A76"/>
    <mergeCell ref="A77:A81"/>
    <mergeCell ref="B83:C83"/>
    <mergeCell ref="A52:A61"/>
    <mergeCell ref="A9:E9"/>
    <mergeCell ref="A11:A12"/>
    <mergeCell ref="A13:A15"/>
    <mergeCell ref="A16:A22"/>
    <mergeCell ref="A23:A26"/>
    <mergeCell ref="A28:A29"/>
    <mergeCell ref="A30:E30"/>
    <mergeCell ref="A32:A38"/>
    <mergeCell ref="A39:A42"/>
    <mergeCell ref="A43:A48"/>
    <mergeCell ref="A49:A51"/>
    <mergeCell ref="B1:D1"/>
    <mergeCell ref="B2:C2"/>
    <mergeCell ref="B4:E4"/>
    <mergeCell ref="A6:A7"/>
    <mergeCell ref="B6:C6"/>
    <mergeCell ref="D6:E6"/>
    <mergeCell ref="B7:C7"/>
    <mergeCell ref="D7:E7"/>
  </mergeCells>
  <pageMargins left="0.7" right="0.7" top="0.75" bottom="0.75" header="0.3" footer="0.3"/>
  <pageSetup scale="14"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U106"/>
  <sheetViews>
    <sheetView showGridLines="0" zoomScaleNormal="100" workbookViewId="0">
      <pane ySplit="5" topLeftCell="A6" activePane="bottomLeft" state="frozen"/>
      <selection pane="bottomLeft" activeCell="A21" sqref="A21"/>
    </sheetView>
  </sheetViews>
  <sheetFormatPr baseColWidth="10" defaultColWidth="10.5703125" defaultRowHeight="15"/>
  <cols>
    <col min="1" max="1" width="79.7109375" style="34" customWidth="1"/>
    <col min="2" max="5" width="17.42578125" style="34" customWidth="1"/>
    <col min="6" max="6" width="23.42578125" style="34" customWidth="1"/>
    <col min="7" max="7" width="3.5703125" style="34" customWidth="1"/>
    <col min="22" max="16384" width="10.5703125" style="34"/>
  </cols>
  <sheetData>
    <row r="1" spans="1:7" ht="59.25" customHeight="1">
      <c r="A1"/>
      <c r="B1" s="333"/>
      <c r="C1" s="333"/>
      <c r="D1" s="333"/>
      <c r="E1" s="333"/>
      <c r="F1"/>
      <c r="G1"/>
    </row>
    <row r="2" spans="1:7">
      <c r="A2"/>
      <c r="B2"/>
      <c r="C2"/>
      <c r="D2"/>
      <c r="E2"/>
      <c r="F2"/>
      <c r="G2"/>
    </row>
    <row r="3" spans="1:7" ht="22.5" customHeight="1">
      <c r="A3" s="334" t="s">
        <v>139</v>
      </c>
      <c r="B3" s="334"/>
      <c r="C3" s="334"/>
      <c r="D3" s="334"/>
      <c r="E3" s="334"/>
      <c r="F3" s="335"/>
      <c r="G3"/>
    </row>
    <row r="4" spans="1:7" ht="21.75" customHeight="1">
      <c r="A4" s="336" t="s">
        <v>140</v>
      </c>
      <c r="B4" s="337" t="s">
        <v>141</v>
      </c>
      <c r="C4" s="337"/>
      <c r="D4" s="337"/>
      <c r="E4" s="337"/>
      <c r="F4" s="338" t="s">
        <v>142</v>
      </c>
      <c r="G4"/>
    </row>
    <row r="5" spans="1:7">
      <c r="A5" s="336"/>
      <c r="B5" s="43" t="s">
        <v>143</v>
      </c>
      <c r="C5" s="43" t="s">
        <v>144</v>
      </c>
      <c r="D5" s="43" t="s">
        <v>145</v>
      </c>
      <c r="E5" s="43" t="s">
        <v>146</v>
      </c>
      <c r="F5" s="339"/>
      <c r="G5"/>
    </row>
    <row r="6" spans="1:7" ht="34.5" customHeight="1">
      <c r="A6" s="280" t="s">
        <v>147</v>
      </c>
      <c r="B6" s="281"/>
      <c r="C6" s="282"/>
      <c r="D6" s="282">
        <v>8.9</v>
      </c>
      <c r="E6" s="282">
        <v>13.16</v>
      </c>
      <c r="F6" s="283" t="s">
        <v>148</v>
      </c>
      <c r="G6"/>
    </row>
    <row r="7" spans="1:7" ht="34.5" customHeight="1">
      <c r="A7" s="284" t="s">
        <v>149</v>
      </c>
      <c r="B7" s="281"/>
      <c r="C7" s="282"/>
      <c r="D7" s="282">
        <v>11</v>
      </c>
      <c r="E7" s="282" t="s">
        <v>150</v>
      </c>
      <c r="F7" s="283" t="s">
        <v>148</v>
      </c>
      <c r="G7"/>
    </row>
    <row r="8" spans="1:7" ht="34.5" customHeight="1">
      <c r="A8" s="284" t="s">
        <v>151</v>
      </c>
      <c r="B8" s="285"/>
      <c r="C8" s="286"/>
      <c r="D8" s="286">
        <v>1</v>
      </c>
      <c r="E8" s="286" t="s">
        <v>152</v>
      </c>
      <c r="F8" s="283" t="s">
        <v>148</v>
      </c>
      <c r="G8"/>
    </row>
    <row r="9" spans="1:7" ht="34.5" customHeight="1">
      <c r="A9" s="287" t="s">
        <v>153</v>
      </c>
      <c r="B9" s="285">
        <v>16</v>
      </c>
      <c r="C9" s="286">
        <v>3.4</v>
      </c>
      <c r="D9" s="286" t="s">
        <v>154</v>
      </c>
      <c r="E9" s="286" t="s">
        <v>155</v>
      </c>
      <c r="F9" s="283" t="s">
        <v>148</v>
      </c>
      <c r="G9"/>
    </row>
    <row r="10" spans="1:7" ht="34.5" customHeight="1">
      <c r="A10" s="287" t="s">
        <v>156</v>
      </c>
      <c r="B10" s="285" t="s">
        <v>157</v>
      </c>
      <c r="C10" s="285">
        <v>7</v>
      </c>
      <c r="D10" s="282" t="s">
        <v>158</v>
      </c>
      <c r="E10" s="282" t="s">
        <v>159</v>
      </c>
      <c r="F10" s="283" t="s">
        <v>148</v>
      </c>
      <c r="G10"/>
    </row>
    <row r="11" spans="1:7" ht="34.5" customHeight="1">
      <c r="A11" s="284" t="s">
        <v>160</v>
      </c>
      <c r="B11" s="281"/>
      <c r="C11" s="282"/>
      <c r="D11" s="282" t="s">
        <v>161</v>
      </c>
      <c r="E11" s="282">
        <v>28</v>
      </c>
      <c r="F11" s="283" t="s">
        <v>148</v>
      </c>
      <c r="G11"/>
    </row>
    <row r="12" spans="1:7" ht="34.5" customHeight="1">
      <c r="A12" s="288" t="s">
        <v>162</v>
      </c>
      <c r="B12" s="285"/>
      <c r="C12" s="286"/>
      <c r="D12" s="286" t="s">
        <v>163</v>
      </c>
      <c r="E12" s="286">
        <v>20.21</v>
      </c>
      <c r="F12" s="289" t="s">
        <v>148</v>
      </c>
      <c r="G12"/>
    </row>
    <row r="13" spans="1:7" ht="34.5" customHeight="1">
      <c r="A13" s="288" t="s">
        <v>164</v>
      </c>
      <c r="B13" s="285"/>
      <c r="C13" s="286"/>
      <c r="D13" s="282" t="s">
        <v>165</v>
      </c>
      <c r="E13" s="286" t="s">
        <v>166</v>
      </c>
      <c r="F13" s="289" t="s">
        <v>148</v>
      </c>
      <c r="G13"/>
    </row>
    <row r="14" spans="1:7" ht="34.5" customHeight="1">
      <c r="A14" s="288" t="s">
        <v>167</v>
      </c>
      <c r="B14" s="285">
        <v>2.17</v>
      </c>
      <c r="C14" s="286">
        <v>8</v>
      </c>
      <c r="D14" s="286">
        <v>1</v>
      </c>
      <c r="E14" s="286" t="s">
        <v>168</v>
      </c>
      <c r="F14" s="289" t="s">
        <v>169</v>
      </c>
      <c r="G14"/>
    </row>
    <row r="15" spans="1:7" ht="24.75" hidden="1" customHeight="1">
      <c r="A15" s="46"/>
      <c r="B15" s="47"/>
      <c r="C15" s="47"/>
      <c r="D15" s="47"/>
      <c r="E15" s="47"/>
      <c r="F15" s="48"/>
      <c r="G15"/>
    </row>
    <row r="16" spans="1:7" hidden="1">
      <c r="A16" s="44"/>
      <c r="B16" s="45"/>
      <c r="C16" s="45"/>
      <c r="D16" s="45"/>
      <c r="E16" s="45"/>
      <c r="F16" s="49"/>
      <c r="G16"/>
    </row>
    <row r="17" spans="1:7" hidden="1">
      <c r="A17" s="46"/>
      <c r="B17" s="50"/>
      <c r="C17" s="50"/>
      <c r="D17" s="50"/>
      <c r="E17" s="50"/>
      <c r="F17" s="48"/>
      <c r="G17"/>
    </row>
    <row r="18" spans="1:7" hidden="1">
      <c r="A18" s="51"/>
      <c r="B18" s="52"/>
      <c r="C18" s="52"/>
      <c r="D18" s="52"/>
      <c r="E18" s="52"/>
      <c r="F18" s="53"/>
      <c r="G18"/>
    </row>
    <row r="19" spans="1:7" hidden="1">
      <c r="A19" s="46"/>
      <c r="B19" s="47"/>
      <c r="C19" s="47"/>
      <c r="D19" s="47"/>
      <c r="E19" s="47"/>
      <c r="F19" s="48"/>
      <c r="G19"/>
    </row>
    <row r="20" spans="1:7" hidden="1">
      <c r="A20" s="51"/>
      <c r="B20" s="54"/>
      <c r="C20" s="54"/>
      <c r="D20" s="54"/>
      <c r="E20" s="52"/>
      <c r="F20" s="49"/>
      <c r="G20"/>
    </row>
    <row r="21" spans="1:7" customFormat="1" ht="21.75" customHeight="1"/>
    <row r="22" spans="1:7" customFormat="1"/>
    <row r="23" spans="1:7" customFormat="1"/>
    <row r="24" spans="1:7" customFormat="1"/>
    <row r="25" spans="1:7" customFormat="1"/>
    <row r="26" spans="1:7" customFormat="1"/>
    <row r="27" spans="1:7" customFormat="1"/>
    <row r="28" spans="1:7" customFormat="1"/>
    <row r="29" spans="1:7" customFormat="1"/>
    <row r="30" spans="1:7" customFormat="1"/>
    <row r="31" spans="1:7" customFormat="1"/>
    <row r="32" spans="1:7"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sheetData>
  <mergeCells count="5">
    <mergeCell ref="B1:E1"/>
    <mergeCell ref="A3:F3"/>
    <mergeCell ref="A4:A5"/>
    <mergeCell ref="B4:E4"/>
    <mergeCell ref="F4:F5"/>
  </mergeCells>
  <dataValidations count="2">
    <dataValidation allowBlank="1" showInputMessage="1" showErrorMessage="1" prompt="Proponer y escribir en una frase la estrategia para gestionar la debilidad, la oportunidad, la amenaza o la fortaleza.Usar verbo de acción en infinitivo._x000a_" sqref="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dataValidations>
  <printOptions horizontalCentered="1"/>
  <pageMargins left="0.70866141732283472" right="0.70866141732283472" top="0.74803149606299213" bottom="0.74803149606299213" header="0.31496062992125984" footer="0.31496062992125984"/>
  <pageSetup scale="5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I59"/>
  <sheetViews>
    <sheetView showGridLines="0" zoomScale="90" zoomScaleNormal="90" workbookViewId="0">
      <selection activeCell="E5" sqref="E5"/>
    </sheetView>
  </sheetViews>
  <sheetFormatPr baseColWidth="10" defaultColWidth="11.42578125" defaultRowHeight="14.25"/>
  <cols>
    <col min="1" max="1" width="2.7109375" style="90" customWidth="1"/>
    <col min="2" max="2" width="24.7109375" style="90" customWidth="1"/>
    <col min="3" max="3" width="11.28515625" style="91" customWidth="1"/>
    <col min="4" max="4" width="19.28515625" style="91" customWidth="1"/>
    <col min="5" max="5" width="7.5703125" style="90" customWidth="1"/>
    <col min="6" max="6" width="24.7109375" style="90" customWidth="1"/>
    <col min="7" max="7" width="79.140625" style="90" customWidth="1"/>
    <col min="8" max="8" width="11.42578125" style="90"/>
    <col min="9" max="9" width="32" style="90" customWidth="1"/>
    <col min="10" max="16384" width="11.42578125" style="90"/>
  </cols>
  <sheetData>
    <row r="1" spans="2:9" ht="15" thickBot="1"/>
    <row r="2" spans="2:9" ht="18">
      <c r="B2" s="371" t="s">
        <v>170</v>
      </c>
      <c r="C2" s="372"/>
      <c r="D2" s="372"/>
      <c r="E2" s="372"/>
      <c r="F2" s="372"/>
      <c r="G2" s="373"/>
    </row>
    <row r="3" spans="2:9" ht="15">
      <c r="B3" s="374" t="s">
        <v>171</v>
      </c>
      <c r="C3" s="375"/>
      <c r="D3" s="376"/>
      <c r="E3" s="376"/>
      <c r="F3" s="376"/>
      <c r="G3" s="377"/>
    </row>
    <row r="4" spans="2:9" ht="88.5" customHeight="1">
      <c r="B4" s="378" t="s">
        <v>172</v>
      </c>
      <c r="C4" s="379"/>
      <c r="D4" s="379"/>
      <c r="E4" s="379"/>
      <c r="F4" s="379"/>
      <c r="G4" s="380"/>
    </row>
    <row r="5" spans="2:9" ht="15">
      <c r="B5" s="92"/>
      <c r="C5" s="93"/>
      <c r="D5" s="94"/>
      <c r="E5" s="95"/>
      <c r="F5" s="95"/>
      <c r="G5" s="95"/>
    </row>
    <row r="6" spans="2:9" ht="16.5" customHeight="1">
      <c r="B6" s="381" t="s">
        <v>173</v>
      </c>
      <c r="C6" s="382"/>
      <c r="D6" s="382"/>
      <c r="E6" s="382"/>
      <c r="F6" s="382"/>
      <c r="G6" s="383"/>
    </row>
    <row r="7" spans="2:9" ht="76.5" customHeight="1">
      <c r="B7" s="381"/>
      <c r="C7" s="382"/>
      <c r="D7" s="382"/>
      <c r="E7" s="382"/>
      <c r="F7" s="382"/>
      <c r="G7" s="383"/>
    </row>
    <row r="8" spans="2:9" ht="15" thickBot="1">
      <c r="B8" s="96"/>
      <c r="C8" s="97"/>
      <c r="D8" s="97"/>
      <c r="E8" s="98"/>
      <c r="F8" s="99"/>
      <c r="G8" s="99"/>
    </row>
    <row r="9" spans="2:9">
      <c r="B9" s="100"/>
      <c r="C9" s="101" t="s">
        <v>174</v>
      </c>
      <c r="D9" s="384" t="s">
        <v>175</v>
      </c>
      <c r="E9" s="385"/>
      <c r="F9" s="386" t="s">
        <v>176</v>
      </c>
      <c r="G9" s="387"/>
    </row>
    <row r="10" spans="2:9" ht="15" customHeight="1">
      <c r="B10" s="102"/>
      <c r="C10" s="103">
        <v>5</v>
      </c>
      <c r="D10" s="388" t="s">
        <v>177</v>
      </c>
      <c r="E10" s="389"/>
      <c r="F10" s="390" t="s">
        <v>178</v>
      </c>
      <c r="G10" s="367"/>
      <c r="H10" s="356"/>
      <c r="I10" s="356"/>
    </row>
    <row r="11" spans="2:9">
      <c r="B11" s="102"/>
      <c r="C11" s="103">
        <v>5</v>
      </c>
      <c r="D11" s="388" t="s">
        <v>179</v>
      </c>
      <c r="E11" s="389"/>
      <c r="F11" s="390" t="s">
        <v>180</v>
      </c>
      <c r="G11" s="367"/>
      <c r="H11" s="356"/>
      <c r="I11" s="356"/>
    </row>
    <row r="12" spans="2:9">
      <c r="B12" s="102"/>
      <c r="C12" s="103">
        <v>5</v>
      </c>
      <c r="D12" s="388" t="s">
        <v>181</v>
      </c>
      <c r="E12" s="389"/>
      <c r="F12" s="390" t="s">
        <v>182</v>
      </c>
      <c r="G12" s="367"/>
      <c r="H12" s="356"/>
      <c r="I12" s="356"/>
    </row>
    <row r="13" spans="2:9" ht="27.75" customHeight="1">
      <c r="B13" s="102"/>
      <c r="C13" s="103">
        <v>5</v>
      </c>
      <c r="D13" s="388" t="s">
        <v>183</v>
      </c>
      <c r="E13" s="389"/>
      <c r="F13" s="390" t="s">
        <v>184</v>
      </c>
      <c r="G13" s="367"/>
      <c r="H13" s="356"/>
      <c r="I13" s="356"/>
    </row>
    <row r="14" spans="2:9">
      <c r="B14" s="102"/>
      <c r="C14" s="103">
        <v>5</v>
      </c>
      <c r="D14" s="388" t="s">
        <v>185</v>
      </c>
      <c r="E14" s="389"/>
      <c r="F14" s="390" t="s">
        <v>186</v>
      </c>
      <c r="G14" s="367"/>
      <c r="H14" s="356"/>
      <c r="I14" s="356"/>
    </row>
    <row r="15" spans="2:9" ht="41.25" customHeight="1">
      <c r="B15" s="102"/>
      <c r="C15" s="103">
        <v>5</v>
      </c>
      <c r="D15" s="388" t="s">
        <v>187</v>
      </c>
      <c r="E15" s="389"/>
      <c r="F15" s="390" t="s">
        <v>188</v>
      </c>
      <c r="G15" s="367"/>
      <c r="H15" s="356"/>
      <c r="I15" s="356"/>
    </row>
    <row r="16" spans="2:9" ht="41.25" customHeight="1">
      <c r="B16" s="102"/>
      <c r="C16" s="103">
        <v>5</v>
      </c>
      <c r="D16" s="391" t="s">
        <v>189</v>
      </c>
      <c r="E16" s="392"/>
      <c r="F16" s="390" t="s">
        <v>190</v>
      </c>
      <c r="G16" s="367"/>
      <c r="H16" s="356"/>
      <c r="I16" s="356"/>
    </row>
    <row r="17" spans="2:9" ht="51.75" customHeight="1">
      <c r="B17" s="102"/>
      <c r="C17" s="103">
        <v>5</v>
      </c>
      <c r="D17" s="392" t="s">
        <v>191</v>
      </c>
      <c r="E17" s="393"/>
      <c r="F17" s="390" t="s">
        <v>192</v>
      </c>
      <c r="G17" s="367"/>
      <c r="H17" s="356"/>
      <c r="I17" s="356"/>
    </row>
    <row r="18" spans="2:9" ht="51.75" customHeight="1">
      <c r="B18" s="102"/>
      <c r="C18" s="103">
        <v>5</v>
      </c>
      <c r="D18" s="391" t="s">
        <v>193</v>
      </c>
      <c r="E18" s="392"/>
      <c r="F18" s="390" t="s">
        <v>194</v>
      </c>
      <c r="G18" s="367"/>
      <c r="H18" s="356"/>
      <c r="I18" s="356"/>
    </row>
    <row r="19" spans="2:9" ht="51.75" customHeight="1">
      <c r="B19" s="102"/>
      <c r="C19" s="103">
        <v>5</v>
      </c>
      <c r="D19" s="104" t="s">
        <v>195</v>
      </c>
      <c r="E19" s="105"/>
      <c r="F19" s="390" t="s">
        <v>196</v>
      </c>
      <c r="G19" s="367"/>
      <c r="H19" s="356"/>
      <c r="I19" s="356"/>
    </row>
    <row r="20" spans="2:9" ht="51.75" customHeight="1">
      <c r="B20" s="102"/>
      <c r="C20" s="103">
        <v>5</v>
      </c>
      <c r="D20" s="104" t="s">
        <v>197</v>
      </c>
      <c r="E20" s="105"/>
      <c r="F20" s="390" t="s">
        <v>198</v>
      </c>
      <c r="G20" s="367"/>
      <c r="H20" s="356"/>
      <c r="I20" s="356"/>
    </row>
    <row r="21" spans="2:9" ht="66.75" customHeight="1">
      <c r="B21" s="102"/>
      <c r="C21" s="103">
        <v>5</v>
      </c>
      <c r="D21" s="391" t="s">
        <v>199</v>
      </c>
      <c r="E21" s="392"/>
      <c r="F21" s="390" t="s">
        <v>200</v>
      </c>
      <c r="G21" s="367"/>
      <c r="H21" s="356"/>
      <c r="I21" s="356"/>
    </row>
    <row r="22" spans="2:9" ht="36" customHeight="1">
      <c r="B22" s="102"/>
      <c r="C22" s="103">
        <v>5</v>
      </c>
      <c r="D22" s="394" t="s">
        <v>201</v>
      </c>
      <c r="E22" s="395"/>
      <c r="F22" s="390" t="s">
        <v>202</v>
      </c>
      <c r="G22" s="367"/>
      <c r="H22" s="370"/>
      <c r="I22" s="370"/>
    </row>
    <row r="23" spans="2:9" ht="26.25" customHeight="1">
      <c r="B23" s="102"/>
      <c r="C23" s="103">
        <v>5</v>
      </c>
      <c r="D23" s="396" t="s">
        <v>203</v>
      </c>
      <c r="E23" s="396"/>
      <c r="F23" s="366" t="s">
        <v>204</v>
      </c>
      <c r="G23" s="367"/>
      <c r="H23" s="356"/>
      <c r="I23" s="356"/>
    </row>
    <row r="24" spans="2:9" ht="26.25" customHeight="1">
      <c r="B24" s="102"/>
      <c r="C24" s="103">
        <v>5</v>
      </c>
      <c r="D24" s="396" t="s">
        <v>205</v>
      </c>
      <c r="E24" s="396"/>
      <c r="F24" s="366" t="s">
        <v>206</v>
      </c>
      <c r="G24" s="367"/>
      <c r="H24" s="356"/>
      <c r="I24" s="356"/>
    </row>
    <row r="25" spans="2:9" ht="26.25" customHeight="1">
      <c r="B25" s="102"/>
      <c r="C25" s="103">
        <v>5</v>
      </c>
      <c r="D25" s="364" t="s">
        <v>207</v>
      </c>
      <c r="E25" s="365"/>
      <c r="F25" s="366" t="s">
        <v>208</v>
      </c>
      <c r="G25" s="367"/>
      <c r="H25" s="356"/>
      <c r="I25" s="356"/>
    </row>
    <row r="26" spans="2:9" ht="27" customHeight="1">
      <c r="B26" s="106"/>
      <c r="C26" s="357" t="s">
        <v>209</v>
      </c>
      <c r="D26" s="358"/>
      <c r="E26" s="358"/>
      <c r="F26" s="358"/>
      <c r="G26" s="359"/>
    </row>
    <row r="27" spans="2:9" ht="27" customHeight="1">
      <c r="B27" s="360" t="s">
        <v>210</v>
      </c>
      <c r="C27" s="361"/>
      <c r="D27" s="361"/>
      <c r="E27" s="361"/>
      <c r="F27" s="361"/>
      <c r="G27" s="362"/>
    </row>
    <row r="28" spans="2:9" ht="10.5" customHeight="1">
      <c r="B28" s="107"/>
      <c r="D28" s="108"/>
      <c r="E28" s="109"/>
      <c r="F28" s="110"/>
      <c r="G28" s="110"/>
    </row>
    <row r="29" spans="2:9">
      <c r="B29" s="107"/>
      <c r="C29" s="111"/>
      <c r="D29" s="363" t="s">
        <v>175</v>
      </c>
      <c r="E29" s="363"/>
      <c r="F29" s="368" t="s">
        <v>176</v>
      </c>
      <c r="G29" s="369"/>
    </row>
    <row r="30" spans="2:9">
      <c r="B30" s="107"/>
      <c r="D30" s="347" t="s">
        <v>177</v>
      </c>
      <c r="E30" s="347"/>
      <c r="F30" s="348" t="s">
        <v>211</v>
      </c>
      <c r="G30" s="349"/>
      <c r="H30" s="356"/>
      <c r="I30" s="356"/>
    </row>
    <row r="31" spans="2:9">
      <c r="B31" s="107"/>
      <c r="D31" s="347" t="s">
        <v>179</v>
      </c>
      <c r="E31" s="347"/>
      <c r="F31" s="348" t="s">
        <v>212</v>
      </c>
      <c r="G31" s="349"/>
      <c r="H31" s="356"/>
      <c r="I31" s="356"/>
    </row>
    <row r="32" spans="2:9">
      <c r="B32" s="107"/>
      <c r="D32" s="347" t="s">
        <v>181</v>
      </c>
      <c r="E32" s="347"/>
      <c r="F32" s="348" t="s">
        <v>213</v>
      </c>
      <c r="G32" s="349"/>
      <c r="H32" s="356"/>
      <c r="I32" s="356"/>
    </row>
    <row r="33" spans="2:9">
      <c r="B33" s="107"/>
      <c r="D33" s="347" t="s">
        <v>183</v>
      </c>
      <c r="E33" s="347"/>
      <c r="F33" s="348" t="s">
        <v>214</v>
      </c>
      <c r="G33" s="349"/>
      <c r="H33" s="356"/>
      <c r="I33" s="356"/>
    </row>
    <row r="34" spans="2:9">
      <c r="B34" s="107"/>
      <c r="D34" s="347" t="s">
        <v>185</v>
      </c>
      <c r="E34" s="347"/>
      <c r="F34" s="348" t="s">
        <v>215</v>
      </c>
      <c r="G34" s="349"/>
      <c r="H34" s="356"/>
      <c r="I34" s="356"/>
    </row>
    <row r="35" spans="2:9" ht="40.9" customHeight="1">
      <c r="B35" s="107"/>
      <c r="D35" s="347" t="s">
        <v>216</v>
      </c>
      <c r="E35" s="347"/>
      <c r="F35" s="348" t="s">
        <v>217</v>
      </c>
      <c r="G35" s="349"/>
      <c r="H35" s="356"/>
      <c r="I35" s="356"/>
    </row>
    <row r="36" spans="2:9" ht="42" customHeight="1">
      <c r="B36" s="112"/>
      <c r="C36" s="113"/>
      <c r="D36" s="347" t="s">
        <v>218</v>
      </c>
      <c r="E36" s="347"/>
      <c r="F36" s="348" t="s">
        <v>219</v>
      </c>
      <c r="G36" s="349"/>
      <c r="H36" s="346"/>
      <c r="I36" s="346"/>
    </row>
    <row r="37" spans="2:9" ht="30.75" customHeight="1">
      <c r="B37" s="112"/>
      <c r="C37" s="113"/>
      <c r="D37" s="347" t="s">
        <v>220</v>
      </c>
      <c r="E37" s="347"/>
      <c r="F37" s="352" t="s">
        <v>221</v>
      </c>
      <c r="G37" s="353"/>
      <c r="H37" s="346"/>
      <c r="I37" s="346"/>
    </row>
    <row r="38" spans="2:9" ht="33" customHeight="1">
      <c r="B38" s="112"/>
      <c r="C38" s="113"/>
      <c r="D38" s="347" t="s">
        <v>222</v>
      </c>
      <c r="E38" s="347"/>
      <c r="F38" s="352" t="s">
        <v>221</v>
      </c>
      <c r="G38" s="353"/>
      <c r="H38" s="346"/>
      <c r="I38" s="346"/>
    </row>
    <row r="39" spans="2:9" ht="30" customHeight="1">
      <c r="B39" s="112"/>
      <c r="C39" s="113"/>
      <c r="D39" s="347" t="s">
        <v>223</v>
      </c>
      <c r="E39" s="347"/>
      <c r="F39" s="352" t="s">
        <v>221</v>
      </c>
      <c r="G39" s="353"/>
      <c r="H39" s="346"/>
      <c r="I39" s="346"/>
    </row>
    <row r="40" spans="2:9" ht="30" customHeight="1">
      <c r="B40" s="112"/>
      <c r="C40" s="113"/>
      <c r="D40" s="347" t="s">
        <v>224</v>
      </c>
      <c r="E40" s="347"/>
      <c r="F40" s="352" t="s">
        <v>221</v>
      </c>
      <c r="G40" s="353"/>
      <c r="H40" s="346"/>
      <c r="I40" s="346"/>
    </row>
    <row r="41" spans="2:9" ht="30" customHeight="1">
      <c r="B41" s="112"/>
      <c r="C41" s="113"/>
      <c r="D41" s="350" t="s">
        <v>225</v>
      </c>
      <c r="E41" s="351"/>
      <c r="F41" s="348" t="s">
        <v>226</v>
      </c>
      <c r="G41" s="349"/>
      <c r="H41" s="346"/>
      <c r="I41" s="346"/>
    </row>
    <row r="42" spans="2:9" ht="35.25" customHeight="1">
      <c r="B42" s="112"/>
      <c r="C42" s="113"/>
      <c r="D42" s="347" t="s">
        <v>227</v>
      </c>
      <c r="E42" s="347"/>
      <c r="F42" s="348" t="s">
        <v>228</v>
      </c>
      <c r="G42" s="349"/>
      <c r="H42" s="346"/>
      <c r="I42" s="346"/>
    </row>
    <row r="43" spans="2:9" ht="31.5" customHeight="1">
      <c r="B43" s="112"/>
      <c r="C43" s="113"/>
      <c r="D43" s="347" t="s">
        <v>220</v>
      </c>
      <c r="E43" s="347"/>
      <c r="F43" s="352" t="s">
        <v>221</v>
      </c>
      <c r="G43" s="353"/>
      <c r="H43" s="346"/>
      <c r="I43" s="346"/>
    </row>
    <row r="44" spans="2:9" ht="35.25" customHeight="1">
      <c r="B44" s="112"/>
      <c r="C44" s="113"/>
      <c r="D44" s="347" t="s">
        <v>229</v>
      </c>
      <c r="E44" s="347"/>
      <c r="F44" s="352" t="s">
        <v>221</v>
      </c>
      <c r="G44" s="353"/>
      <c r="H44" s="346"/>
      <c r="I44" s="346"/>
    </row>
    <row r="45" spans="2:9" ht="57" customHeight="1">
      <c r="B45" s="112"/>
      <c r="C45" s="113"/>
      <c r="D45" s="347" t="s">
        <v>224</v>
      </c>
      <c r="E45" s="347"/>
      <c r="F45" s="352" t="s">
        <v>221</v>
      </c>
      <c r="G45" s="353"/>
      <c r="H45" s="346"/>
      <c r="I45" s="346"/>
    </row>
    <row r="46" spans="2:9" ht="32.25" customHeight="1">
      <c r="B46" s="112"/>
      <c r="C46" s="113"/>
      <c r="D46" s="347" t="s">
        <v>222</v>
      </c>
      <c r="E46" s="347"/>
      <c r="F46" s="352" t="s">
        <v>221</v>
      </c>
      <c r="G46" s="353"/>
      <c r="H46" s="346"/>
      <c r="I46" s="346"/>
    </row>
    <row r="47" spans="2:9" ht="32.25" customHeight="1">
      <c r="B47" s="112"/>
      <c r="C47" s="113"/>
      <c r="D47" s="350" t="s">
        <v>230</v>
      </c>
      <c r="E47" s="351"/>
      <c r="F47" s="354" t="s">
        <v>231</v>
      </c>
      <c r="G47" s="355"/>
      <c r="H47" s="346"/>
      <c r="I47" s="346"/>
    </row>
    <row r="48" spans="2:9" ht="32.25" customHeight="1">
      <c r="B48" s="112"/>
      <c r="C48" s="113"/>
      <c r="D48" s="347" t="s">
        <v>232</v>
      </c>
      <c r="E48" s="347"/>
      <c r="F48" s="348" t="s">
        <v>233</v>
      </c>
      <c r="G48" s="349"/>
      <c r="H48" s="346"/>
      <c r="I48" s="346"/>
    </row>
    <row r="49" spans="2:9" ht="32.25" customHeight="1">
      <c r="B49" s="112"/>
      <c r="C49" s="113"/>
      <c r="D49" s="347" t="s">
        <v>234</v>
      </c>
      <c r="E49" s="347"/>
      <c r="F49" s="348" t="s">
        <v>235</v>
      </c>
      <c r="G49" s="349"/>
      <c r="H49" s="346"/>
      <c r="I49" s="346"/>
    </row>
    <row r="50" spans="2:9" ht="32.25" customHeight="1">
      <c r="B50" s="112"/>
      <c r="C50" s="113"/>
      <c r="D50" s="347" t="s">
        <v>236</v>
      </c>
      <c r="E50" s="347"/>
      <c r="F50" s="348" t="s">
        <v>237</v>
      </c>
      <c r="G50" s="349"/>
      <c r="H50" s="346"/>
      <c r="I50" s="346"/>
    </row>
    <row r="51" spans="2:9" ht="32.25" customHeight="1">
      <c r="B51" s="112"/>
      <c r="C51" s="113"/>
      <c r="D51" s="108"/>
      <c r="E51" s="108"/>
      <c r="F51" s="110"/>
      <c r="G51" s="110"/>
      <c r="H51" s="346"/>
      <c r="I51" s="346"/>
    </row>
    <row r="52" spans="2:9" ht="32.25" customHeight="1">
      <c r="B52" s="112"/>
      <c r="C52" s="113"/>
      <c r="D52" s="108"/>
      <c r="E52" s="108"/>
      <c r="F52" s="110"/>
      <c r="G52" s="110"/>
    </row>
    <row r="53" spans="2:9" ht="32.25" customHeight="1">
      <c r="B53" s="112"/>
      <c r="C53" s="113"/>
      <c r="D53" s="108"/>
      <c r="E53" s="108"/>
      <c r="F53" s="110"/>
      <c r="G53" s="110"/>
    </row>
    <row r="54" spans="2:9" ht="21.75" customHeight="1">
      <c r="B54" s="340" t="s">
        <v>238</v>
      </c>
      <c r="C54" s="341"/>
      <c r="D54" s="341"/>
      <c r="E54" s="341"/>
      <c r="F54" s="341"/>
      <c r="G54" s="342"/>
    </row>
    <row r="55" spans="2:9" ht="21.75" customHeight="1">
      <c r="B55" s="340" t="s">
        <v>239</v>
      </c>
      <c r="C55" s="341"/>
      <c r="D55" s="341"/>
      <c r="E55" s="341"/>
      <c r="F55" s="341"/>
      <c r="G55" s="342"/>
    </row>
    <row r="56" spans="2:9" ht="20.25" customHeight="1">
      <c r="B56" s="340" t="s">
        <v>240</v>
      </c>
      <c r="C56" s="341"/>
      <c r="D56" s="341"/>
      <c r="E56" s="341"/>
      <c r="F56" s="341"/>
      <c r="G56" s="342"/>
    </row>
    <row r="57" spans="2:9" ht="20.25" customHeight="1">
      <c r="B57" s="340" t="s">
        <v>241</v>
      </c>
      <c r="C57" s="341"/>
      <c r="D57" s="341"/>
      <c r="E57" s="341"/>
      <c r="F57" s="341"/>
      <c r="G57" s="342"/>
    </row>
    <row r="58" spans="2:9" ht="18" customHeight="1" thickBot="1">
      <c r="B58" s="343" t="s">
        <v>242</v>
      </c>
      <c r="C58" s="344"/>
      <c r="D58" s="344"/>
      <c r="E58" s="344"/>
      <c r="F58" s="344"/>
      <c r="G58" s="345"/>
    </row>
    <row r="59" spans="2:9">
      <c r="B59" s="114"/>
      <c r="C59" s="115"/>
      <c r="D59" s="114"/>
      <c r="E59" s="114"/>
      <c r="F59" s="114"/>
      <c r="G59" s="114"/>
    </row>
  </sheetData>
  <mergeCells count="125">
    <mergeCell ref="F20:G20"/>
    <mergeCell ref="D21:E21"/>
    <mergeCell ref="F21:G21"/>
    <mergeCell ref="D22:E22"/>
    <mergeCell ref="F22:G22"/>
    <mergeCell ref="D23:E23"/>
    <mergeCell ref="F23:G23"/>
    <mergeCell ref="D24:E24"/>
    <mergeCell ref="F24:G24"/>
    <mergeCell ref="D15:E15"/>
    <mergeCell ref="F15:G15"/>
    <mergeCell ref="D16:E16"/>
    <mergeCell ref="F16:G16"/>
    <mergeCell ref="D17:E17"/>
    <mergeCell ref="F17:G17"/>
    <mergeCell ref="D18:E18"/>
    <mergeCell ref="F18:G18"/>
    <mergeCell ref="F19:G19"/>
    <mergeCell ref="H10:I10"/>
    <mergeCell ref="H11:I11"/>
    <mergeCell ref="H12:I12"/>
    <mergeCell ref="H13:I13"/>
    <mergeCell ref="H14:I14"/>
    <mergeCell ref="B2:G2"/>
    <mergeCell ref="B3:G3"/>
    <mergeCell ref="B4:G4"/>
    <mergeCell ref="B6:G7"/>
    <mergeCell ref="D9:E9"/>
    <mergeCell ref="F9:G9"/>
    <mergeCell ref="D10:E10"/>
    <mergeCell ref="F10:G10"/>
    <mergeCell ref="D11:E11"/>
    <mergeCell ref="F11:G11"/>
    <mergeCell ref="D12:E12"/>
    <mergeCell ref="F12:G12"/>
    <mergeCell ref="D13:E13"/>
    <mergeCell ref="F13:G13"/>
    <mergeCell ref="D14:E14"/>
    <mergeCell ref="F14:G14"/>
    <mergeCell ref="H20:I20"/>
    <mergeCell ref="H21:I21"/>
    <mergeCell ref="H22:I22"/>
    <mergeCell ref="H23:I23"/>
    <mergeCell ref="H24:I24"/>
    <mergeCell ref="H15:I15"/>
    <mergeCell ref="H16:I16"/>
    <mergeCell ref="H17:I17"/>
    <mergeCell ref="H18:I18"/>
    <mergeCell ref="H19:I19"/>
    <mergeCell ref="H31:I31"/>
    <mergeCell ref="D32:E32"/>
    <mergeCell ref="H32:I32"/>
    <mergeCell ref="D33:E33"/>
    <mergeCell ref="H33:I33"/>
    <mergeCell ref="H25:I25"/>
    <mergeCell ref="C26:G26"/>
    <mergeCell ref="B27:G27"/>
    <mergeCell ref="D29:E29"/>
    <mergeCell ref="D30:E30"/>
    <mergeCell ref="H30:I30"/>
    <mergeCell ref="D25:E25"/>
    <mergeCell ref="F25:G25"/>
    <mergeCell ref="F29:G29"/>
    <mergeCell ref="F30:G30"/>
    <mergeCell ref="F31:G31"/>
    <mergeCell ref="D31:E31"/>
    <mergeCell ref="F32:G32"/>
    <mergeCell ref="F33:G33"/>
    <mergeCell ref="H37:I37"/>
    <mergeCell ref="D38:E38"/>
    <mergeCell ref="H38:I38"/>
    <mergeCell ref="D39:E39"/>
    <mergeCell ref="H39:I39"/>
    <mergeCell ref="H34:I34"/>
    <mergeCell ref="D35:E35"/>
    <mergeCell ref="H35:I35"/>
    <mergeCell ref="D36:E36"/>
    <mergeCell ref="H36:I36"/>
    <mergeCell ref="F34:G34"/>
    <mergeCell ref="D34:E34"/>
    <mergeCell ref="F35:G35"/>
    <mergeCell ref="F36:G36"/>
    <mergeCell ref="F37:G37"/>
    <mergeCell ref="D37:E37"/>
    <mergeCell ref="F38:G38"/>
    <mergeCell ref="F39:G39"/>
    <mergeCell ref="H43:I43"/>
    <mergeCell ref="D44:E44"/>
    <mergeCell ref="H44:I44"/>
    <mergeCell ref="D45:E45"/>
    <mergeCell ref="H45:I45"/>
    <mergeCell ref="H40:I40"/>
    <mergeCell ref="D41:E41"/>
    <mergeCell ref="H41:I41"/>
    <mergeCell ref="D42:E42"/>
    <mergeCell ref="H42:I42"/>
    <mergeCell ref="F40:G40"/>
    <mergeCell ref="D40:E40"/>
    <mergeCell ref="F41:G41"/>
    <mergeCell ref="F42:G42"/>
    <mergeCell ref="F43:G43"/>
    <mergeCell ref="D43:E43"/>
    <mergeCell ref="F44:G44"/>
    <mergeCell ref="F45:G45"/>
    <mergeCell ref="B56:G56"/>
    <mergeCell ref="B57:G57"/>
    <mergeCell ref="B58:G58"/>
    <mergeCell ref="H49:I49"/>
    <mergeCell ref="D50:E50"/>
    <mergeCell ref="F50:G50"/>
    <mergeCell ref="H50:I50"/>
    <mergeCell ref="H51:I51"/>
    <mergeCell ref="H46:I46"/>
    <mergeCell ref="D47:E47"/>
    <mergeCell ref="H47:I47"/>
    <mergeCell ref="D48:E48"/>
    <mergeCell ref="H48:I48"/>
    <mergeCell ref="F46:G46"/>
    <mergeCell ref="D46:E46"/>
    <mergeCell ref="F47:G47"/>
    <mergeCell ref="F48:G48"/>
    <mergeCell ref="F49:G49"/>
    <mergeCell ref="D49:E49"/>
    <mergeCell ref="B54:G54"/>
    <mergeCell ref="B55:G55"/>
  </mergeCells>
  <printOptions horizontalCentered="1"/>
  <pageMargins left="0.31496062992125984" right="0.31496062992125984" top="1.1417322834645669" bottom="1.1417322834645669" header="0.31496062992125984" footer="0.31496062992125984"/>
  <pageSetup scale="77"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IX100"/>
  <sheetViews>
    <sheetView showGridLines="0" zoomScale="80" zoomScaleNormal="80" zoomScalePageLayoutView="50" workbookViewId="0">
      <pane xSplit="4" ySplit="9" topLeftCell="E10" activePane="bottomRight" state="frozen"/>
      <selection pane="topRight" activeCell="E1" sqref="E1"/>
      <selection pane="bottomLeft" activeCell="A10" sqref="A10"/>
      <selection pane="bottomRight" activeCell="D11" sqref="D11"/>
    </sheetView>
  </sheetViews>
  <sheetFormatPr baseColWidth="10" defaultColWidth="11.42578125" defaultRowHeight="12.75"/>
  <cols>
    <col min="1" max="1" width="5" style="60" bestFit="1" customWidth="1"/>
    <col min="2" max="2" width="26.28515625" style="60" customWidth="1"/>
    <col min="3" max="3" width="25.140625" style="60" customWidth="1"/>
    <col min="4" max="4" width="48.7109375" style="61" customWidth="1"/>
    <col min="5" max="5" width="16.7109375" style="60" customWidth="1"/>
    <col min="6" max="6" width="18.85546875" style="60" customWidth="1"/>
    <col min="7" max="7" width="12.5703125" style="60" customWidth="1"/>
    <col min="8" max="8" width="18.28515625" style="60" customWidth="1"/>
    <col min="9" max="9" width="41.42578125" style="60" customWidth="1"/>
    <col min="10" max="10" width="41.7109375" style="60" customWidth="1"/>
    <col min="11" max="11" width="12.28515625" style="60" customWidth="1"/>
    <col min="12" max="12" width="11" style="60" customWidth="1"/>
    <col min="13" max="13" width="16.42578125" style="60" customWidth="1"/>
    <col min="14" max="14" width="16.140625" style="60" customWidth="1"/>
    <col min="15" max="15" width="6.28515625" style="60" hidden="1" customWidth="1"/>
    <col min="16" max="16" width="11.42578125" style="55"/>
    <col min="17" max="17" width="47.85546875" style="55" customWidth="1"/>
    <col min="18" max="258" width="11.42578125" style="55"/>
    <col min="259" max="16384" width="11.42578125" style="56"/>
  </cols>
  <sheetData>
    <row r="1" spans="1:258">
      <c r="A1" s="397"/>
      <c r="B1" s="398"/>
      <c r="C1" s="124"/>
      <c r="D1" s="125"/>
      <c r="E1" s="124"/>
      <c r="F1" s="124"/>
      <c r="G1" s="124"/>
      <c r="H1" s="124"/>
      <c r="I1" s="124"/>
      <c r="J1" s="124"/>
      <c r="K1" s="124"/>
      <c r="L1" s="124"/>
      <c r="M1" s="124"/>
      <c r="N1" s="124"/>
      <c r="O1" s="123"/>
    </row>
    <row r="2" spans="1:258">
      <c r="A2" s="397"/>
      <c r="B2" s="398"/>
      <c r="C2" s="124"/>
      <c r="D2" s="125"/>
      <c r="E2" s="124"/>
      <c r="F2" s="124"/>
      <c r="G2" s="124"/>
      <c r="H2" s="124"/>
      <c r="I2" s="124"/>
      <c r="J2" s="124"/>
      <c r="K2" s="124"/>
      <c r="L2" s="124"/>
      <c r="M2" s="124"/>
      <c r="N2" s="124"/>
      <c r="O2" s="123"/>
    </row>
    <row r="3" spans="1:258">
      <c r="A3" s="397"/>
      <c r="B3" s="398"/>
      <c r="C3" s="126"/>
      <c r="D3" s="125"/>
      <c r="E3" s="124"/>
      <c r="F3" s="124"/>
      <c r="G3" s="124"/>
      <c r="H3" s="124"/>
      <c r="I3" s="124"/>
      <c r="J3" s="124"/>
      <c r="K3" s="124"/>
      <c r="L3" s="124"/>
      <c r="M3" s="124"/>
      <c r="N3" s="124"/>
      <c r="O3" s="123"/>
    </row>
    <row r="4" spans="1:258" ht="19.5" customHeight="1">
      <c r="A4" s="399" t="s">
        <v>243</v>
      </c>
      <c r="B4" s="399"/>
      <c r="C4" s="400" t="s">
        <v>4</v>
      </c>
      <c r="D4" s="400"/>
      <c r="E4" s="400"/>
      <c r="F4" s="400"/>
      <c r="G4" s="400"/>
      <c r="H4" s="400"/>
      <c r="I4" s="400"/>
      <c r="J4" s="400"/>
      <c r="K4" s="400"/>
      <c r="L4" s="400"/>
      <c r="M4" s="400"/>
      <c r="N4" s="400"/>
      <c r="O4" s="117"/>
    </row>
    <row r="5" spans="1:258" ht="38.450000000000003" customHeight="1">
      <c r="A5" s="399" t="s">
        <v>244</v>
      </c>
      <c r="B5" s="399"/>
      <c r="C5" s="401" t="s">
        <v>30</v>
      </c>
      <c r="D5" s="401"/>
      <c r="E5" s="401"/>
      <c r="F5" s="401"/>
      <c r="G5" s="401"/>
      <c r="H5" s="401"/>
      <c r="I5" s="401"/>
      <c r="J5" s="401"/>
      <c r="K5" s="401"/>
      <c r="L5" s="401"/>
      <c r="M5" s="401"/>
      <c r="N5" s="401"/>
      <c r="O5" s="118"/>
    </row>
    <row r="6" spans="1:258" ht="16.5" customHeight="1">
      <c r="A6" s="399" t="s">
        <v>245</v>
      </c>
      <c r="B6" s="399"/>
      <c r="C6" s="402" t="s">
        <v>526</v>
      </c>
      <c r="D6" s="402"/>
      <c r="E6" s="402"/>
      <c r="F6" s="402"/>
      <c r="G6" s="402"/>
      <c r="H6" s="402"/>
      <c r="I6" s="402"/>
      <c r="J6" s="402"/>
      <c r="K6" s="402"/>
      <c r="L6" s="402"/>
      <c r="M6" s="402"/>
      <c r="N6" s="402"/>
      <c r="O6" s="119"/>
    </row>
    <row r="7" spans="1:258" ht="15.6" customHeight="1">
      <c r="A7" s="116" t="s">
        <v>246</v>
      </c>
      <c r="B7" s="116"/>
      <c r="C7" s="116"/>
      <c r="D7" s="411" t="s">
        <v>247</v>
      </c>
      <c r="E7" s="411" t="s">
        <v>248</v>
      </c>
      <c r="F7" s="411"/>
      <c r="G7" s="411"/>
      <c r="H7" s="411"/>
      <c r="I7" s="411" t="s">
        <v>249</v>
      </c>
      <c r="J7" s="411"/>
      <c r="K7" s="411"/>
      <c r="L7" s="411"/>
      <c r="M7" s="411"/>
      <c r="N7" s="412" t="s">
        <v>250</v>
      </c>
      <c r="O7" s="412"/>
    </row>
    <row r="8" spans="1:258" ht="33" customHeight="1">
      <c r="A8" s="414" t="s">
        <v>251</v>
      </c>
      <c r="B8" s="415" t="s">
        <v>252</v>
      </c>
      <c r="C8" s="120" t="s">
        <v>253</v>
      </c>
      <c r="D8" s="411"/>
      <c r="E8" s="416" t="s">
        <v>191</v>
      </c>
      <c r="F8" s="416" t="s">
        <v>254</v>
      </c>
      <c r="G8" s="403" t="s">
        <v>255</v>
      </c>
      <c r="H8" s="403" t="s">
        <v>197</v>
      </c>
      <c r="I8" s="403" t="s">
        <v>256</v>
      </c>
      <c r="J8" s="121" t="s">
        <v>257</v>
      </c>
      <c r="K8" s="403" t="s">
        <v>249</v>
      </c>
      <c r="L8" s="403" t="s">
        <v>258</v>
      </c>
      <c r="M8" s="403" t="s">
        <v>259</v>
      </c>
      <c r="N8" s="404" t="s">
        <v>260</v>
      </c>
      <c r="O8" s="410" t="s">
        <v>261</v>
      </c>
    </row>
    <row r="9" spans="1:258" s="58" customFormat="1" ht="33" customHeight="1">
      <c r="A9" s="414"/>
      <c r="B9" s="411"/>
      <c r="C9" s="122" t="s">
        <v>262</v>
      </c>
      <c r="D9" s="411"/>
      <c r="E9" s="416"/>
      <c r="F9" s="416"/>
      <c r="G9" s="403"/>
      <c r="H9" s="403"/>
      <c r="I9" s="403"/>
      <c r="J9" s="121" t="s">
        <v>263</v>
      </c>
      <c r="K9" s="403" t="s">
        <v>264</v>
      </c>
      <c r="L9" s="403"/>
      <c r="M9" s="403" t="s">
        <v>264</v>
      </c>
      <c r="N9" s="404"/>
      <c r="O9" s="410"/>
      <c r="P9" s="55"/>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7"/>
      <c r="FN9" s="57"/>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row>
    <row r="10" spans="1:258" ht="64.5" customHeight="1">
      <c r="A10" s="405">
        <v>1</v>
      </c>
      <c r="B10" s="406" t="s">
        <v>265</v>
      </c>
      <c r="C10" s="407" t="s">
        <v>266</v>
      </c>
      <c r="D10" s="230" t="s">
        <v>267</v>
      </c>
      <c r="E10" s="408">
        <v>52</v>
      </c>
      <c r="F10" s="408">
        <v>3</v>
      </c>
      <c r="G10" s="409">
        <f>+F10/E10</f>
        <v>5.7692307692307696E-2</v>
      </c>
      <c r="H10" s="405" t="str">
        <f>CONCATENATE(IF(G10&lt;='8- Politicas de admiistracion '!$D$6,'8- Politicas de admiistracion '!$B$6,IF(G10&lt;='8- Politicas de admiistracion '!$D$7,'8- Politicas de admiistracion '!$B$7,IF(G10&lt;='8- Politicas de admiistracion '!$D$8,'8- Politicas de admiistracion '!$B$8,IF(G10&lt;='8- Politicas de admiistracion '!$D$9,'8- Politicas de admiistracion '!$B$9,IF(G10&lt;='8- Politicas de admiistracion '!$D$10,'8- Politicas de admiistracion '!$B$10,"Probabilidad no valida")))))," - ",VLOOKUP(IF(G10&lt;='8- Politicas de admiistracion '!$D$6,'8- Politicas de admiistracion '!$B$6,IF(G10&lt;='8- Politicas de admiistracion '!$D$7,'8- Politicas de admiistracion '!$B$7,IF(G10&lt;='8- Politicas de admiistracion '!$D$8,'8- Politicas de admiistracion '!$B$8,IF(G10&lt;='8- Politicas de admiistracion '!$D$9,'8- Politicas de admiistracion '!$B$9,IF(G10&lt;='8- Politicas de admiistracion '!$D$10,'8- Politicas de admiistracion '!$B$10,"Probabilidad no valida"))))),'8- Politicas de admiistracion '!$B$6:$F$10,5,FALSE))</f>
        <v>Baja - 2</v>
      </c>
      <c r="I10" s="231" t="s">
        <v>268</v>
      </c>
      <c r="J10" s="231" t="s">
        <v>269</v>
      </c>
      <c r="K10" s="232" t="str">
        <f>IFERROR(CONCATENATE(INDEX('8- Politicas de admiistracion '!$B$16:$F$53,MATCH('5. Identificación de Riesgos'!J10,'8- Politicas de admiistracion '!$C$16:$C$54,0),1)," - ",L10),"")</f>
        <v>Menor - 2</v>
      </c>
      <c r="L10" s="233">
        <f>IFERROR(VLOOKUP(INDEX('8- Politicas de admiistracion '!$B$16:$F$64,MATCH('5. Identificación de Riesgos'!J10,'8- Politicas de admiistracion '!$C$16:$C$64,0),1),'8- Politicas de admiistracion '!$B$16:$F$64,5,FALSE),"")</f>
        <v>2</v>
      </c>
      <c r="M10" s="405" t="str">
        <f>IFERROR(CONCATENATE(INDEX('8- Politicas de admiistracion '!$B$16:$F$53,MATCH(ROUND(AVERAGE(L10:L19),0),'8- Politicas de admiistracion '!$F$16:$F$53,0),1)," - ",ROUND(AVERAGE(L10:L19),0)),"")</f>
        <v>Menor - 2</v>
      </c>
      <c r="N10" s="405" t="str">
        <f>IFERROR(CONCATENATE(VLOOKUP((LEFT(H10,LEN(H10)-4)&amp;LEFT(M10,LEN(M10)-4)),'9- Matriz de Calor '!$D$17:$E$41,2,0)," - ",RIGHT(H10,1)*RIGHT(M10,1)),"")</f>
        <v>Moderado - 4</v>
      </c>
      <c r="O10" s="413">
        <f>RIGHT(H10,1)*RIGHT(M10,1)</f>
        <v>4</v>
      </c>
    </row>
    <row r="11" spans="1:258" ht="37.5" customHeight="1">
      <c r="A11" s="405"/>
      <c r="B11" s="406"/>
      <c r="C11" s="407"/>
      <c r="D11" s="231" t="s">
        <v>273</v>
      </c>
      <c r="E11" s="408"/>
      <c r="F11" s="408"/>
      <c r="G11" s="409"/>
      <c r="H11" s="405"/>
      <c r="I11" s="231" t="s">
        <v>270</v>
      </c>
      <c r="J11" s="231" t="s">
        <v>271</v>
      </c>
      <c r="K11" s="232" t="s">
        <v>272</v>
      </c>
      <c r="L11" s="233">
        <v>3</v>
      </c>
      <c r="M11" s="405"/>
      <c r="N11" s="405"/>
      <c r="O11" s="413"/>
    </row>
    <row r="12" spans="1:258" ht="31.5" customHeight="1">
      <c r="A12" s="405"/>
      <c r="B12" s="406"/>
      <c r="C12" s="407"/>
      <c r="D12" s="231" t="s">
        <v>277</v>
      </c>
      <c r="E12" s="408"/>
      <c r="F12" s="408"/>
      <c r="G12" s="409"/>
      <c r="H12" s="405"/>
      <c r="I12" s="231" t="s">
        <v>274</v>
      </c>
      <c r="J12" s="276" t="s">
        <v>279</v>
      </c>
      <c r="K12" s="232" t="s">
        <v>276</v>
      </c>
      <c r="L12" s="233">
        <v>1</v>
      </c>
      <c r="M12" s="405"/>
      <c r="N12" s="405"/>
      <c r="O12" s="413"/>
    </row>
    <row r="13" spans="1:258" ht="35.25" customHeight="1">
      <c r="A13" s="405"/>
      <c r="B13" s="406"/>
      <c r="C13" s="407"/>
      <c r="D13" s="231" t="s">
        <v>280</v>
      </c>
      <c r="E13" s="408"/>
      <c r="F13" s="408"/>
      <c r="G13" s="409"/>
      <c r="H13" s="405"/>
      <c r="I13" s="276"/>
      <c r="J13" s="276"/>
      <c r="K13" s="232" t="s">
        <v>276</v>
      </c>
      <c r="L13" s="233">
        <v>1</v>
      </c>
      <c r="M13" s="405"/>
      <c r="N13" s="405"/>
      <c r="O13" s="413"/>
    </row>
    <row r="14" spans="1:258" ht="52.5" customHeight="1">
      <c r="A14" s="405"/>
      <c r="B14" s="406"/>
      <c r="C14" s="407"/>
      <c r="D14" s="231" t="s">
        <v>479</v>
      </c>
      <c r="E14" s="408"/>
      <c r="F14" s="408"/>
      <c r="G14" s="409"/>
      <c r="H14" s="405"/>
      <c r="I14" s="276"/>
      <c r="J14" s="276"/>
      <c r="K14" s="232" t="str">
        <f>IFERROR(CONCATENATE(INDEX('8- Politicas de admiistracion '!$B$16:$F$53,MATCH('5. Identificación de Riesgos'!J14,'8- Politicas de admiistracion '!$C$16:$C$54,0),1)," - ",L14),"")</f>
        <v/>
      </c>
      <c r="L14" s="233" t="str">
        <f>IFERROR(VLOOKUP(INDEX('8- Politicas de admiistracion '!$B$16:$F$64,MATCH('5. Identificación de Riesgos'!J14,'8- Politicas de admiistracion '!$C$16:$C$64,0),1),'8- Politicas de admiistracion '!$B$16:$F$64,5,FALSE),"")</f>
        <v/>
      </c>
      <c r="M14" s="405"/>
      <c r="N14" s="405"/>
      <c r="O14" s="413"/>
    </row>
    <row r="15" spans="1:258" ht="31.5" customHeight="1">
      <c r="A15" s="405"/>
      <c r="B15" s="406"/>
      <c r="C15" s="407"/>
      <c r="D15" s="231"/>
      <c r="E15" s="408"/>
      <c r="F15" s="408"/>
      <c r="G15" s="409"/>
      <c r="H15" s="405"/>
      <c r="I15" s="276"/>
      <c r="J15" s="277"/>
      <c r="K15" s="232" t="s">
        <v>286</v>
      </c>
      <c r="L15" s="233" t="str">
        <f>IFERROR(VLOOKUP(INDEX('8- Politicas de admiistracion '!$B$16:$F$64,MATCH('5. Identificación de Riesgos'!J15,'8- Politicas de admiistracion '!$C$16:$C$64,0),1),'8- Politicas de admiistracion '!$B$16:$F$64,5,FALSE),"")</f>
        <v/>
      </c>
      <c r="M15" s="405"/>
      <c r="N15" s="405"/>
      <c r="O15" s="413"/>
    </row>
    <row r="16" spans="1:258" ht="22.5" hidden="1" customHeight="1">
      <c r="A16" s="405"/>
      <c r="B16" s="406"/>
      <c r="C16" s="407"/>
      <c r="D16" s="231"/>
      <c r="E16" s="408"/>
      <c r="F16" s="408"/>
      <c r="G16" s="409"/>
      <c r="H16" s="405"/>
      <c r="I16" s="231"/>
      <c r="J16" s="231"/>
      <c r="K16" s="232" t="s">
        <v>281</v>
      </c>
      <c r="L16" s="233" t="s">
        <v>281</v>
      </c>
      <c r="M16" s="405"/>
      <c r="N16" s="405"/>
      <c r="O16" s="413"/>
    </row>
    <row r="17" spans="1:15" ht="15" hidden="1">
      <c r="A17" s="405"/>
      <c r="B17" s="406"/>
      <c r="C17" s="407"/>
      <c r="D17" s="231"/>
      <c r="E17" s="408"/>
      <c r="F17" s="408"/>
      <c r="G17" s="409"/>
      <c r="H17" s="405"/>
      <c r="I17" s="231"/>
      <c r="J17" s="231"/>
      <c r="K17" s="232" t="s">
        <v>281</v>
      </c>
      <c r="L17" s="233" t="s">
        <v>281</v>
      </c>
      <c r="M17" s="405"/>
      <c r="N17" s="405"/>
      <c r="O17" s="413"/>
    </row>
    <row r="18" spans="1:15" ht="15" hidden="1">
      <c r="A18" s="405"/>
      <c r="B18" s="406"/>
      <c r="C18" s="407"/>
      <c r="D18" s="231"/>
      <c r="E18" s="408"/>
      <c r="F18" s="408"/>
      <c r="G18" s="409"/>
      <c r="H18" s="405"/>
      <c r="I18" s="231"/>
      <c r="J18" s="231"/>
      <c r="K18" s="232" t="s">
        <v>281</v>
      </c>
      <c r="L18" s="233" t="s">
        <v>281</v>
      </c>
      <c r="M18" s="405"/>
      <c r="N18" s="405"/>
      <c r="O18" s="413"/>
    </row>
    <row r="19" spans="1:15" ht="15" hidden="1">
      <c r="A19" s="405"/>
      <c r="B19" s="406"/>
      <c r="C19" s="407"/>
      <c r="D19" s="231"/>
      <c r="E19" s="408"/>
      <c r="F19" s="408"/>
      <c r="G19" s="409"/>
      <c r="H19" s="405"/>
      <c r="I19" s="231"/>
      <c r="J19" s="231"/>
      <c r="K19" s="232" t="s">
        <v>281</v>
      </c>
      <c r="L19" s="233" t="s">
        <v>281</v>
      </c>
      <c r="M19" s="405"/>
      <c r="N19" s="405"/>
      <c r="O19" s="413"/>
    </row>
    <row r="20" spans="1:15" ht="38.25" customHeight="1">
      <c r="A20" s="405">
        <v>2</v>
      </c>
      <c r="B20" s="406" t="s">
        <v>282</v>
      </c>
      <c r="C20" s="407" t="s">
        <v>283</v>
      </c>
      <c r="D20" s="234" t="s">
        <v>284</v>
      </c>
      <c r="E20" s="405">
        <v>9</v>
      </c>
      <c r="F20" s="405">
        <v>1</v>
      </c>
      <c r="G20" s="409">
        <f t="shared" ref="G20" si="0">+F20/E20</f>
        <v>0.1111111111111111</v>
      </c>
      <c r="H20" s="405" t="str">
        <f>CONCATENATE(IF(G20&lt;='8- Politicas de admiistracion '!$D$6,'8- Politicas de admiistracion '!$B$6,IF(G20&lt;='8- Politicas de admiistracion '!$D$7,'8- Politicas de admiistracion '!$B$7,IF(G20&lt;='8- Politicas de admiistracion '!$D$8,'8- Politicas de admiistracion '!$B$8,IF(G20&lt;='8- Politicas de admiistracion '!$D$9,'8- Politicas de admiistracion '!$B$9,IF(G20&lt;='8- Politicas de admiistracion '!$D$10,'8- Politicas de admiistracion '!$B$10,"Probabilidad no valida")))))," - ",VLOOKUP(IF(G20&lt;='8- Politicas de admiistracion '!$D$6,'8- Politicas de admiistracion '!$B$6,IF(G20&lt;='8- Politicas de admiistracion '!$D$7,'8- Politicas de admiistracion '!$B$7,IF(G20&lt;='8- Politicas de admiistracion '!$D$8,'8- Politicas de admiistracion '!$B$8,IF(G20&lt;='8- Politicas de admiistracion '!$D$9,'8- Politicas de admiistracion '!$B$9,IF(G20&lt;='8- Politicas de admiistracion '!$D$10,'8- Politicas de admiistracion '!$B$10,"Probabilidad no valida"))))),'8- Politicas de admiistracion '!$B$6:$F$10,5,FALSE))</f>
        <v>Media - 3</v>
      </c>
      <c r="I20" s="231" t="s">
        <v>270</v>
      </c>
      <c r="J20" s="230" t="s">
        <v>285</v>
      </c>
      <c r="K20" s="232" t="s">
        <v>286</v>
      </c>
      <c r="L20" s="233">
        <v>2</v>
      </c>
      <c r="M20" s="405" t="str">
        <f>IFERROR(CONCATENATE(INDEX('8- Politicas de admiistracion '!$B$16:$F$53,MATCH(ROUND(AVERAGE(L20:L29),0),'8- Politicas de admiistracion '!$F$16:$F$53,0),1)," - ",ROUND(AVERAGE(L20:L29),0)),"")</f>
        <v>Menor - 2</v>
      </c>
      <c r="N20" s="405" t="str">
        <f>IFERROR(CONCATENATE(VLOOKUP((LEFT(H20,LEN(H20)-4)&amp;LEFT(M20,LEN(M20)-4)),'9- Matriz de Calor '!$D$17:$E$41,2,0)," - ",RIGHT(H20,1)*RIGHT(M20,1)),"")</f>
        <v>Moderado - 6</v>
      </c>
      <c r="O20" s="413">
        <f>RIGHT(H20,1)*RIGHT(M20,1)</f>
        <v>6</v>
      </c>
    </row>
    <row r="21" spans="1:15" ht="38.25" customHeight="1">
      <c r="A21" s="405"/>
      <c r="B21" s="406"/>
      <c r="C21" s="407"/>
      <c r="D21" s="234" t="s">
        <v>287</v>
      </c>
      <c r="E21" s="405"/>
      <c r="F21" s="405"/>
      <c r="G21" s="409"/>
      <c r="H21" s="405"/>
      <c r="I21" s="231" t="s">
        <v>295</v>
      </c>
      <c r="J21" s="230" t="s">
        <v>288</v>
      </c>
      <c r="K21" s="232" t="s">
        <v>289</v>
      </c>
      <c r="L21" s="233">
        <v>4</v>
      </c>
      <c r="M21" s="405"/>
      <c r="N21" s="405"/>
      <c r="O21" s="413"/>
    </row>
    <row r="22" spans="1:15" ht="40.5" customHeight="1">
      <c r="A22" s="405"/>
      <c r="B22" s="406"/>
      <c r="C22" s="407"/>
      <c r="D22" s="234" t="s">
        <v>477</v>
      </c>
      <c r="E22" s="405"/>
      <c r="F22" s="405"/>
      <c r="G22" s="409"/>
      <c r="H22" s="405"/>
      <c r="I22" s="231" t="s">
        <v>268</v>
      </c>
      <c r="J22" s="273" t="s">
        <v>291</v>
      </c>
      <c r="K22" s="272" t="s">
        <v>276</v>
      </c>
      <c r="L22" s="233">
        <v>1</v>
      </c>
      <c r="M22" s="405"/>
      <c r="N22" s="405"/>
      <c r="O22" s="413"/>
    </row>
    <row r="23" spans="1:15" ht="50.25" customHeight="1">
      <c r="A23" s="405"/>
      <c r="B23" s="406"/>
      <c r="C23" s="407"/>
      <c r="D23" s="234" t="s">
        <v>476</v>
      </c>
      <c r="E23" s="405"/>
      <c r="F23" s="405"/>
      <c r="G23" s="409"/>
      <c r="H23" s="405"/>
      <c r="I23" s="231"/>
      <c r="J23" s="230"/>
      <c r="K23" s="232"/>
      <c r="L23" s="233"/>
      <c r="M23" s="405"/>
      <c r="N23" s="405"/>
      <c r="O23" s="413"/>
    </row>
    <row r="24" spans="1:15" ht="10.5" hidden="1" customHeight="1">
      <c r="A24" s="405"/>
      <c r="B24" s="406"/>
      <c r="C24" s="407"/>
      <c r="D24" s="234"/>
      <c r="E24" s="405"/>
      <c r="F24" s="405"/>
      <c r="G24" s="409"/>
      <c r="H24" s="405"/>
      <c r="I24" s="231"/>
      <c r="J24" s="230"/>
      <c r="K24" s="232" t="s">
        <v>281</v>
      </c>
      <c r="L24" s="233" t="s">
        <v>281</v>
      </c>
      <c r="M24" s="405"/>
      <c r="N24" s="405"/>
      <c r="O24" s="413"/>
    </row>
    <row r="25" spans="1:15" ht="10.5" hidden="1" customHeight="1">
      <c r="A25" s="405"/>
      <c r="B25" s="406"/>
      <c r="C25" s="407"/>
      <c r="D25" s="234"/>
      <c r="E25" s="405"/>
      <c r="F25" s="405"/>
      <c r="G25" s="409"/>
      <c r="H25" s="405"/>
      <c r="I25" s="231"/>
      <c r="J25" s="230"/>
      <c r="K25" s="232" t="s">
        <v>281</v>
      </c>
      <c r="L25" s="233" t="s">
        <v>281</v>
      </c>
      <c r="M25" s="405"/>
      <c r="N25" s="405"/>
      <c r="O25" s="413"/>
    </row>
    <row r="26" spans="1:15" ht="10.5" hidden="1" customHeight="1">
      <c r="A26" s="405"/>
      <c r="B26" s="406"/>
      <c r="C26" s="407"/>
      <c r="D26" s="234"/>
      <c r="E26" s="405"/>
      <c r="F26" s="405"/>
      <c r="G26" s="409"/>
      <c r="H26" s="405"/>
      <c r="I26" s="231"/>
      <c r="J26" s="230"/>
      <c r="K26" s="232" t="s">
        <v>281</v>
      </c>
      <c r="L26" s="233" t="s">
        <v>281</v>
      </c>
      <c r="M26" s="405"/>
      <c r="N26" s="405"/>
      <c r="O26" s="413"/>
    </row>
    <row r="27" spans="1:15" ht="10.5" hidden="1" customHeight="1">
      <c r="A27" s="405"/>
      <c r="B27" s="406"/>
      <c r="C27" s="407"/>
      <c r="D27" s="234"/>
      <c r="E27" s="405"/>
      <c r="F27" s="405"/>
      <c r="G27" s="409"/>
      <c r="H27" s="405"/>
      <c r="I27" s="231"/>
      <c r="J27" s="230"/>
      <c r="K27" s="232" t="s">
        <v>281</v>
      </c>
      <c r="L27" s="233" t="s">
        <v>281</v>
      </c>
      <c r="M27" s="405"/>
      <c r="N27" s="405"/>
      <c r="O27" s="413"/>
    </row>
    <row r="28" spans="1:15" ht="10.5" hidden="1" customHeight="1">
      <c r="A28" s="405"/>
      <c r="B28" s="406"/>
      <c r="C28" s="407"/>
      <c r="D28" s="234"/>
      <c r="E28" s="405"/>
      <c r="F28" s="405"/>
      <c r="G28" s="409"/>
      <c r="H28" s="405"/>
      <c r="I28" s="231"/>
      <c r="J28" s="230"/>
      <c r="K28" s="232" t="s">
        <v>281</v>
      </c>
      <c r="L28" s="233" t="s">
        <v>281</v>
      </c>
      <c r="M28" s="405"/>
      <c r="N28" s="405"/>
      <c r="O28" s="413"/>
    </row>
    <row r="29" spans="1:15" ht="10.5" hidden="1" customHeight="1">
      <c r="A29" s="405"/>
      <c r="B29" s="406"/>
      <c r="C29" s="407"/>
      <c r="D29" s="234"/>
      <c r="E29" s="405"/>
      <c r="F29" s="405"/>
      <c r="G29" s="409"/>
      <c r="H29" s="405"/>
      <c r="I29" s="231"/>
      <c r="J29" s="230"/>
      <c r="K29" s="232" t="s">
        <v>281</v>
      </c>
      <c r="L29" s="233" t="s">
        <v>281</v>
      </c>
      <c r="M29" s="405"/>
      <c r="N29" s="405"/>
      <c r="O29" s="413"/>
    </row>
    <row r="30" spans="1:15" ht="35.25" customHeight="1">
      <c r="A30" s="405">
        <v>3</v>
      </c>
      <c r="B30" s="417" t="s">
        <v>292</v>
      </c>
      <c r="C30" s="407" t="s">
        <v>293</v>
      </c>
      <c r="D30" s="234" t="s">
        <v>487</v>
      </c>
      <c r="E30" s="405">
        <v>15</v>
      </c>
      <c r="F30" s="405">
        <v>2</v>
      </c>
      <c r="G30" s="409">
        <f t="shared" ref="G30" si="1">+F30/E30</f>
        <v>0.13333333333333333</v>
      </c>
      <c r="H30" s="405" t="str">
        <f>CONCATENATE(IF(G30&lt;='8- Politicas de admiistracion '!$D$6,'8- Politicas de admiistracion '!$B$6,IF(G30&lt;='8- Politicas de admiistracion '!$D$7,'8- Politicas de admiistracion '!$B$7,IF(G30&lt;='8- Politicas de admiistracion '!$D$8,'8- Politicas de admiistracion '!$B$8,IF(G30&lt;='8- Politicas de admiistracion '!$D$9,'8- Politicas de admiistracion '!$B$9,IF(G30&lt;='8- Politicas de admiistracion '!$D$10,'8- Politicas de admiistracion '!$B$10,"Probabilidad no valida")))))," - ",VLOOKUP(IF(G30&lt;='8- Politicas de admiistracion '!$D$6,'8- Politicas de admiistracion '!$B$6,IF(G30&lt;='8- Politicas de admiistracion '!$D$7,'8- Politicas de admiistracion '!$B$7,IF(G30&lt;='8- Politicas de admiistracion '!$D$8,'8- Politicas de admiistracion '!$B$8,IF(G30&lt;='8- Politicas de admiistracion '!$D$9,'8- Politicas de admiistracion '!$B$9,IF(G30&lt;='8- Politicas de admiistracion '!$D$10,'8- Politicas de admiistracion '!$B$10,"Probabilidad no valida"))))),'8- Politicas de admiistracion '!$B$6:$F$10,5,FALSE))</f>
        <v>Media - 3</v>
      </c>
      <c r="I30" s="236" t="s">
        <v>295</v>
      </c>
      <c r="J30" s="231" t="s">
        <v>269</v>
      </c>
      <c r="K30" s="232" t="s">
        <v>276</v>
      </c>
      <c r="L30" s="233">
        <v>1</v>
      </c>
      <c r="M30" s="405" t="str">
        <f>IFERROR(CONCATENATE(INDEX('8- Politicas de admiistracion '!$B$16:$F$53,MATCH(ROUND(AVERAGE(L30:L39),0),'8- Politicas de admiistracion '!$F$16:$F$53,0),1)," - ",ROUND(AVERAGE(L30:L39),0)),"")</f>
        <v>Leve - 1</v>
      </c>
      <c r="N30" s="405" t="str">
        <f>IFERROR(CONCATENATE(VLOOKUP((LEFT(H30,LEN(H30)-4)&amp;LEFT(M30,LEN(M30)-4)),'9- Matriz de Calor '!$D$17:$E$41,2,0)," - ",RIGHT(H30,1)*RIGHT(M30,1)),"")</f>
        <v>Moderado - 3</v>
      </c>
      <c r="O30" s="413">
        <f>RIGHT(H30,1)*RIGHT(M30,1)</f>
        <v>3</v>
      </c>
    </row>
    <row r="31" spans="1:15" ht="35.25" customHeight="1">
      <c r="A31" s="405"/>
      <c r="B31" s="417"/>
      <c r="C31" s="407"/>
      <c r="D31" s="230" t="s">
        <v>475</v>
      </c>
      <c r="E31" s="405"/>
      <c r="F31" s="405"/>
      <c r="G31" s="409"/>
      <c r="H31" s="405"/>
      <c r="I31" s="279"/>
      <c r="J31" s="276"/>
      <c r="K31" s="232"/>
      <c r="L31" s="233"/>
      <c r="M31" s="405"/>
      <c r="N31" s="405"/>
      <c r="O31" s="413"/>
    </row>
    <row r="32" spans="1:15" ht="38.25" customHeight="1">
      <c r="A32" s="405"/>
      <c r="B32" s="417"/>
      <c r="C32" s="407"/>
      <c r="D32" s="231" t="s">
        <v>297</v>
      </c>
      <c r="E32" s="405"/>
      <c r="F32" s="405"/>
      <c r="G32" s="409"/>
      <c r="H32" s="405"/>
      <c r="I32" s="279"/>
      <c r="J32" s="278"/>
      <c r="K32" s="232"/>
      <c r="L32" s="233"/>
      <c r="M32" s="405"/>
      <c r="N32" s="405"/>
      <c r="O32" s="413"/>
    </row>
    <row r="33" spans="1:15" ht="21" hidden="1" customHeight="1">
      <c r="A33" s="405"/>
      <c r="B33" s="417"/>
      <c r="C33" s="407"/>
      <c r="D33" s="231"/>
      <c r="E33" s="405"/>
      <c r="F33" s="405"/>
      <c r="G33" s="409"/>
      <c r="H33" s="405"/>
      <c r="I33" s="236"/>
      <c r="J33" s="236"/>
      <c r="K33" s="232"/>
      <c r="L33" s="233"/>
      <c r="M33" s="405"/>
      <c r="N33" s="405"/>
      <c r="O33" s="413"/>
    </row>
    <row r="34" spans="1:15" ht="15.75" hidden="1" customHeight="1">
      <c r="A34" s="405"/>
      <c r="B34" s="417"/>
      <c r="C34" s="407"/>
      <c r="D34" s="237"/>
      <c r="E34" s="405"/>
      <c r="F34" s="405"/>
      <c r="G34" s="409"/>
      <c r="H34" s="405"/>
      <c r="I34" s="236"/>
      <c r="J34" s="236"/>
      <c r="K34" s="232" t="s">
        <v>281</v>
      </c>
      <c r="L34" s="233" t="s">
        <v>281</v>
      </c>
      <c r="M34" s="405"/>
      <c r="N34" s="405"/>
      <c r="O34" s="413"/>
    </row>
    <row r="35" spans="1:15" ht="15" hidden="1">
      <c r="A35" s="405"/>
      <c r="B35" s="417"/>
      <c r="C35" s="407"/>
      <c r="D35" s="231"/>
      <c r="E35" s="405"/>
      <c r="F35" s="405"/>
      <c r="G35" s="409"/>
      <c r="H35" s="405"/>
      <c r="I35" s="236"/>
      <c r="J35" s="236"/>
      <c r="K35" s="232" t="s">
        <v>281</v>
      </c>
      <c r="L35" s="233" t="s">
        <v>281</v>
      </c>
      <c r="M35" s="405"/>
      <c r="N35" s="405"/>
      <c r="O35" s="413"/>
    </row>
    <row r="36" spans="1:15" ht="15" hidden="1">
      <c r="A36" s="405"/>
      <c r="B36" s="417"/>
      <c r="C36" s="407"/>
      <c r="D36" s="237"/>
      <c r="E36" s="405"/>
      <c r="F36" s="405"/>
      <c r="G36" s="409"/>
      <c r="H36" s="405"/>
      <c r="I36" s="236"/>
      <c r="J36" s="236"/>
      <c r="K36" s="232" t="s">
        <v>281</v>
      </c>
      <c r="L36" s="233" t="s">
        <v>281</v>
      </c>
      <c r="M36" s="405"/>
      <c r="N36" s="405"/>
      <c r="O36" s="413"/>
    </row>
    <row r="37" spans="1:15" ht="15" hidden="1">
      <c r="A37" s="405"/>
      <c r="B37" s="417"/>
      <c r="C37" s="407"/>
      <c r="D37" s="230"/>
      <c r="E37" s="405"/>
      <c r="F37" s="405"/>
      <c r="G37" s="409"/>
      <c r="H37" s="405"/>
      <c r="I37" s="236"/>
      <c r="J37" s="236"/>
      <c r="K37" s="232" t="s">
        <v>281</v>
      </c>
      <c r="L37" s="233" t="s">
        <v>281</v>
      </c>
      <c r="M37" s="405"/>
      <c r="N37" s="405"/>
      <c r="O37" s="413"/>
    </row>
    <row r="38" spans="1:15" ht="15" hidden="1">
      <c r="A38" s="405"/>
      <c r="B38" s="417"/>
      <c r="C38" s="407"/>
      <c r="D38" s="230"/>
      <c r="E38" s="405"/>
      <c r="F38" s="405"/>
      <c r="G38" s="409"/>
      <c r="H38" s="405"/>
      <c r="I38" s="236"/>
      <c r="J38" s="236"/>
      <c r="K38" s="232" t="s">
        <v>281</v>
      </c>
      <c r="L38" s="233" t="s">
        <v>281</v>
      </c>
      <c r="M38" s="405"/>
      <c r="N38" s="405"/>
      <c r="O38" s="413"/>
    </row>
    <row r="39" spans="1:15" ht="15" hidden="1">
      <c r="A39" s="405"/>
      <c r="B39" s="417"/>
      <c r="C39" s="407"/>
      <c r="D39" s="230"/>
      <c r="E39" s="405"/>
      <c r="F39" s="405"/>
      <c r="G39" s="409"/>
      <c r="H39" s="405"/>
      <c r="I39" s="236"/>
      <c r="J39" s="236"/>
      <c r="K39" s="232" t="s">
        <v>281</v>
      </c>
      <c r="L39" s="233" t="s">
        <v>281</v>
      </c>
      <c r="M39" s="405"/>
      <c r="N39" s="405"/>
      <c r="O39" s="413"/>
    </row>
    <row r="40" spans="1:15" ht="35.25" customHeight="1">
      <c r="A40" s="419">
        <v>4</v>
      </c>
      <c r="B40" s="417" t="s">
        <v>298</v>
      </c>
      <c r="C40" s="407" t="s">
        <v>299</v>
      </c>
      <c r="D40" s="234" t="s">
        <v>300</v>
      </c>
      <c r="E40" s="405"/>
      <c r="F40" s="405"/>
      <c r="G40" s="409" t="e">
        <f t="shared" ref="G40" si="2">+F40/E40</f>
        <v>#DIV/0!</v>
      </c>
      <c r="H40" s="405" t="e">
        <f>CONCATENATE(IF(G40&lt;='[9]8- Politicas de admiistracion '!$D$6,'[9]8- Politicas de admiistracion '!$B$6,IF(G40&lt;='[9]8- Politicas de admiistracion '!$D$7,'[9]8- Politicas de admiistracion '!$B$7,IF(G40&lt;='[9]8- Politicas de admiistracion '!$D$8,'[9]8- Politicas de admiistracion '!$B$8,IF(G40&lt;='[9]8- Politicas de admiistracion '!$D$9,'[9]8- Politicas de admiistracion '!$B$9,IF(G40&lt;='[9]8- Politicas de admiistracion '!$D$10,'[9]8- Politicas de admiistracion '!$B$10,"Probabilidad no valida")))))," - ",VLOOKUP(IF(G40&lt;='[9]8- Politicas de admiistracion '!$D$6,'[9]8- Politicas de admiistracion '!$B$6,IF(G40&lt;='[9]8- Politicas de admiistracion '!$D$7,'[9]8- Politicas de admiistracion '!$B$7,IF(G40&lt;='[9]8- Politicas de admiistracion '!$D$8,'[9]8- Politicas de admiistracion '!$B$8,IF(G40&lt;='[9]8- Politicas de admiistracion '!$D$9,'[9]8- Politicas de admiistracion '!$B$9,IF(G40&lt;='[9]8- Politicas de admiistracion '!$D$10,'[9]8- Politicas de admiistracion '!$B$10,"Probabilidad no valida"))))),'[9]8- Politicas de admiistracion '!$B$6:$F$10,5,FALSE))</f>
        <v>#DIV/0!</v>
      </c>
      <c r="I40" s="231"/>
      <c r="J40" s="230"/>
      <c r="K40" s="238" t="str">
        <f>IFERROR(CONCATENATE(INDEX('[9]8- Politicas de admiistracion '!$B$16:$F$53,MATCH('[9]5-. Identificación de Riesgos'!J40,'[9]8- Politicas de admiistracion '!$C$16:$C$54,0),1)," - ",L40),"")</f>
        <v/>
      </c>
      <c r="L40" s="239" t="str">
        <f>IFERROR(VLOOKUP(INDEX('[9]8- Politicas de admiistracion '!$B$16:$F$64,MATCH('[9]5-. Identificación de Riesgos'!J40,'[9]8- Politicas de admiistracion '!$C$16:$C$64,0),1),'[9]8- Politicas de admiistracion '!$B$16:$F$64,5,FALSE),"")</f>
        <v/>
      </c>
      <c r="M40" s="405" t="str">
        <f>IFERROR(CONCATENATE(INDEX('8- Politicas de admiistracion '!$B$16:$F$53,MATCH(ROUND(AVERAGE(L40:L49),0),'8- Politicas de admiistracion '!$F$16:$F$53,0),1)," - ",ROUND(AVERAGE(L40:L49),0)),"")</f>
        <v/>
      </c>
      <c r="N40" s="405" t="str">
        <f>IFERROR(CONCATENATE(VLOOKUP((LEFT(H40,LEN(H40)-4)&amp;LEFT(M40,LEN(M40)-4)),'9- Matriz de Calor '!$D$17:$E$41,2,0)," - ",RIGHT(H40,1)*RIGHT(M40,1)),"")</f>
        <v/>
      </c>
      <c r="O40" s="413" t="e">
        <f>RIGHT(H40,1)*RIGHT(M40,1)</f>
        <v>#DIV/0!</v>
      </c>
    </row>
    <row r="41" spans="1:15" ht="75">
      <c r="A41" s="419"/>
      <c r="B41" s="417"/>
      <c r="C41" s="407"/>
      <c r="D41" s="234" t="s">
        <v>302</v>
      </c>
      <c r="E41" s="405"/>
      <c r="F41" s="405"/>
      <c r="G41" s="409"/>
      <c r="H41" s="405"/>
      <c r="I41" s="231"/>
      <c r="J41" s="230"/>
      <c r="K41" s="238" t="str">
        <f>IFERROR(CONCATENATE(INDEX('[9]8- Politicas de admiistracion '!$B$16:$F$53,MATCH('[9]5-. Identificación de Riesgos'!J41,'[9]8- Politicas de admiistracion '!$C$16:$C$54,0),1)," - ",L41),"")</f>
        <v/>
      </c>
      <c r="L41" s="239" t="str">
        <f>IFERROR(VLOOKUP(INDEX('[9]8- Politicas de admiistracion '!$B$16:$F$64,MATCH('[9]5-. Identificación de Riesgos'!J41,'[9]8- Politicas de admiistracion '!$C$16:$C$64,0),1),'[9]8- Politicas de admiistracion '!$B$16:$F$64,5,FALSE),"")</f>
        <v/>
      </c>
      <c r="M41" s="405"/>
      <c r="N41" s="405"/>
      <c r="O41" s="413"/>
    </row>
    <row r="42" spans="1:15" ht="30">
      <c r="A42" s="419"/>
      <c r="B42" s="417"/>
      <c r="C42" s="407"/>
      <c r="D42" s="234" t="s">
        <v>303</v>
      </c>
      <c r="E42" s="405"/>
      <c r="F42" s="405"/>
      <c r="G42" s="409"/>
      <c r="H42" s="405"/>
      <c r="I42" s="236"/>
      <c r="J42" s="230"/>
      <c r="K42" s="238" t="str">
        <f>IFERROR(CONCATENATE(INDEX('[9]8- Politicas de admiistracion '!$B$16:$F$53,MATCH('[9]5-. Identificación de Riesgos'!J42,'[9]8- Politicas de admiistracion '!$C$16:$C$54,0),1)," - ",L42),"")</f>
        <v/>
      </c>
      <c r="L42" s="239" t="str">
        <f>IFERROR(VLOOKUP(INDEX('[9]8- Politicas de admiistracion '!$B$16:$F$64,MATCH('[9]5-. Identificación de Riesgos'!J42,'[9]8- Politicas de admiistracion '!$C$16:$C$64,0),1),'[9]8- Politicas de admiistracion '!$B$16:$F$64,5,FALSE),"")</f>
        <v/>
      </c>
      <c r="M42" s="405"/>
      <c r="N42" s="405"/>
      <c r="O42" s="413"/>
    </row>
    <row r="43" spans="1:15" ht="15">
      <c r="A43" s="419"/>
      <c r="B43" s="417"/>
      <c r="C43" s="407"/>
      <c r="D43" s="234" t="s">
        <v>304</v>
      </c>
      <c r="E43" s="405"/>
      <c r="F43" s="405"/>
      <c r="G43" s="409"/>
      <c r="H43" s="405"/>
      <c r="I43" s="236"/>
      <c r="J43" s="230"/>
      <c r="K43" s="238" t="str">
        <f>IFERROR(CONCATENATE(INDEX('[9]8- Politicas de admiistracion '!$B$16:$F$53,MATCH('[9]5-. Identificación de Riesgos'!J43,'[9]8- Politicas de admiistracion '!$C$16:$C$54,0),1)," - ",L43),"")</f>
        <v/>
      </c>
      <c r="L43" s="239" t="str">
        <f>IFERROR(VLOOKUP(INDEX('[9]8- Politicas de admiistracion '!$B$16:$F$64,MATCH('[9]5-. Identificación de Riesgos'!J43,'[9]8- Politicas de admiistracion '!$C$16:$C$64,0),1),'[9]8- Politicas de admiistracion '!$B$16:$F$64,5,FALSE),"")</f>
        <v/>
      </c>
      <c r="M43" s="405"/>
      <c r="N43" s="405"/>
      <c r="O43" s="413"/>
    </row>
    <row r="44" spans="1:15" ht="10.5" hidden="1" customHeight="1">
      <c r="A44" s="419"/>
      <c r="B44" s="417"/>
      <c r="C44" s="407"/>
      <c r="D44" s="230"/>
      <c r="E44" s="405"/>
      <c r="F44" s="405"/>
      <c r="G44" s="409"/>
      <c r="H44" s="405"/>
      <c r="I44" s="236"/>
      <c r="J44" s="230"/>
      <c r="K44" s="238" t="str">
        <f>IFERROR(CONCATENATE(INDEX('[9]8- Politicas de admiistracion '!$B$16:$F$53,MATCH('[9]5-. Identificación de Riesgos'!J44,'[9]8- Politicas de admiistracion '!$C$16:$C$54,0),1)," - ",L44),"")</f>
        <v/>
      </c>
      <c r="L44" s="239" t="str">
        <f>IFERROR(VLOOKUP(INDEX('[9]8- Politicas de admiistracion '!$B$16:$F$64,MATCH('[9]5-. Identificación de Riesgos'!J44,'[9]8- Politicas de admiistracion '!$C$16:$C$64,0),1),'[9]8- Politicas de admiistracion '!$B$16:$F$64,5,FALSE),"")</f>
        <v/>
      </c>
      <c r="M44" s="405"/>
      <c r="N44" s="405"/>
      <c r="O44" s="413"/>
    </row>
    <row r="45" spans="1:15" ht="10.5" hidden="1" customHeight="1">
      <c r="A45" s="419"/>
      <c r="B45" s="417"/>
      <c r="C45" s="407"/>
      <c r="D45" s="231"/>
      <c r="E45" s="405"/>
      <c r="F45" s="405"/>
      <c r="G45" s="409"/>
      <c r="H45" s="405"/>
      <c r="I45" s="236"/>
      <c r="J45" s="230"/>
      <c r="K45" s="238" t="str">
        <f>IFERROR(CONCATENATE(INDEX('[9]8- Politicas de admiistracion '!$B$16:$F$53,MATCH('[9]5-. Identificación de Riesgos'!J45,'[9]8- Politicas de admiistracion '!$C$16:$C$54,0),1)," - ",L45),"")</f>
        <v/>
      </c>
      <c r="L45" s="239" t="str">
        <f>IFERROR(VLOOKUP(INDEX('[9]8- Politicas de admiistracion '!$B$16:$F$64,MATCH('[9]5-. Identificación de Riesgos'!J45,'[9]8- Politicas de admiistracion '!$C$16:$C$64,0),1),'[9]8- Politicas de admiistracion '!$B$16:$F$64,5,FALSE),"")</f>
        <v/>
      </c>
      <c r="M45" s="405"/>
      <c r="N45" s="405"/>
      <c r="O45" s="413"/>
    </row>
    <row r="46" spans="1:15" ht="10.5" hidden="1" customHeight="1">
      <c r="A46" s="419"/>
      <c r="B46" s="417"/>
      <c r="C46" s="407"/>
      <c r="D46" s="237"/>
      <c r="E46" s="405"/>
      <c r="F46" s="405"/>
      <c r="G46" s="409"/>
      <c r="H46" s="405"/>
      <c r="I46" s="236"/>
      <c r="J46" s="230"/>
      <c r="K46" s="238" t="str">
        <f>IFERROR(CONCATENATE(INDEX('[9]8- Politicas de admiistracion '!$B$16:$F$53,MATCH('[9]5-. Identificación de Riesgos'!J46,'[9]8- Politicas de admiistracion '!$C$16:$C$54,0),1)," - ",L46),"")</f>
        <v/>
      </c>
      <c r="L46" s="239" t="str">
        <f>IFERROR(VLOOKUP(INDEX('[9]8- Politicas de admiistracion '!$B$16:$F$64,MATCH('[9]5-. Identificación de Riesgos'!J46,'[9]8- Politicas de admiistracion '!$C$16:$C$64,0),1),'[9]8- Politicas de admiistracion '!$B$16:$F$64,5,FALSE),"")</f>
        <v/>
      </c>
      <c r="M46" s="405"/>
      <c r="N46" s="405"/>
      <c r="O46" s="413"/>
    </row>
    <row r="47" spans="1:15" ht="10.5" hidden="1" customHeight="1">
      <c r="A47" s="419"/>
      <c r="B47" s="417"/>
      <c r="C47" s="407"/>
      <c r="D47" s="230"/>
      <c r="E47" s="405"/>
      <c r="F47" s="405"/>
      <c r="G47" s="409"/>
      <c r="H47" s="405"/>
      <c r="I47" s="236"/>
      <c r="J47" s="230"/>
      <c r="K47" s="238" t="str">
        <f>IFERROR(CONCATENATE(INDEX('[9]8- Politicas de admiistracion '!$B$16:$F$53,MATCH('[9]5-. Identificación de Riesgos'!J47,'[9]8- Politicas de admiistracion '!$C$16:$C$54,0),1)," - ",L47),"")</f>
        <v/>
      </c>
      <c r="L47" s="239" t="str">
        <f>IFERROR(VLOOKUP(INDEX('[9]8- Politicas de admiistracion '!$B$16:$F$64,MATCH('[9]5-. Identificación de Riesgos'!J47,'[9]8- Politicas de admiistracion '!$C$16:$C$64,0),1),'[9]8- Politicas de admiistracion '!$B$16:$F$64,5,FALSE),"")</f>
        <v/>
      </c>
      <c r="M47" s="405"/>
      <c r="N47" s="405"/>
      <c r="O47" s="413"/>
    </row>
    <row r="48" spans="1:15" ht="10.5" hidden="1" customHeight="1">
      <c r="A48" s="419"/>
      <c r="B48" s="417"/>
      <c r="C48" s="407"/>
      <c r="D48" s="230"/>
      <c r="E48" s="405"/>
      <c r="F48" s="405"/>
      <c r="G48" s="409"/>
      <c r="H48" s="405"/>
      <c r="I48" s="236"/>
      <c r="J48" s="230"/>
      <c r="K48" s="238" t="str">
        <f>IFERROR(CONCATENATE(INDEX('[9]8- Politicas de admiistracion '!$B$16:$F$53,MATCH('[9]5-. Identificación de Riesgos'!J48,'[9]8- Politicas de admiistracion '!$C$16:$C$54,0),1)," - ",L48),"")</f>
        <v/>
      </c>
      <c r="L48" s="239" t="str">
        <f>IFERROR(VLOOKUP(INDEX('[9]8- Politicas de admiistracion '!$B$16:$F$64,MATCH('[9]5-. Identificación de Riesgos'!J48,'[9]8- Politicas de admiistracion '!$C$16:$C$64,0),1),'[9]8- Politicas de admiistracion '!$B$16:$F$64,5,FALSE),"")</f>
        <v/>
      </c>
      <c r="M48" s="405"/>
      <c r="N48" s="405"/>
      <c r="O48" s="413"/>
    </row>
    <row r="49" spans="1:258" ht="10.5" hidden="1" customHeight="1">
      <c r="A49" s="419"/>
      <c r="B49" s="417"/>
      <c r="C49" s="407"/>
      <c r="D49" s="230"/>
      <c r="E49" s="405"/>
      <c r="F49" s="405"/>
      <c r="G49" s="409"/>
      <c r="H49" s="405"/>
      <c r="I49" s="231"/>
      <c r="J49" s="230"/>
      <c r="K49" s="238" t="str">
        <f>IFERROR(CONCATENATE(INDEX('[9]8- Politicas de admiistracion '!$B$16:$F$53,MATCH('[9]5-. Identificación de Riesgos'!J49,'[9]8- Politicas de admiistracion '!$C$16:$C$54,0),1)," - ",L49),"")</f>
        <v/>
      </c>
      <c r="L49" s="239" t="str">
        <f>IFERROR(VLOOKUP(INDEX('[9]8- Politicas de admiistracion '!$B$16:$F$64,MATCH('[9]5-. Identificación de Riesgos'!J49,'[9]8- Politicas de admiistracion '!$C$16:$C$64,0),1),'[9]8- Politicas de admiistracion '!$B$16:$F$64,5,FALSE),"")</f>
        <v/>
      </c>
      <c r="M49" s="405"/>
      <c r="N49" s="405"/>
      <c r="O49" s="413"/>
    </row>
    <row r="50" spans="1:258" ht="30.75" customHeight="1">
      <c r="A50" s="419">
        <v>5</v>
      </c>
      <c r="B50" s="417" t="s">
        <v>305</v>
      </c>
      <c r="C50" s="407" t="s">
        <v>306</v>
      </c>
      <c r="D50" s="234" t="s">
        <v>307</v>
      </c>
      <c r="E50" s="405"/>
      <c r="F50" s="405"/>
      <c r="G50" s="409" t="e">
        <f t="shared" ref="G50" si="3">+F50/E50</f>
        <v>#DIV/0!</v>
      </c>
      <c r="H50" s="405" t="e">
        <f>CONCATENATE(IF(G50&lt;='[9]8- Politicas de admiistracion '!$D$6,'[9]8- Politicas de admiistracion '!$B$6,IF(G50&lt;='[9]8- Politicas de admiistracion '!$D$7,'[9]8- Politicas de admiistracion '!$B$7,IF(G50&lt;='[9]8- Politicas de admiistracion '!$D$8,'[9]8- Politicas de admiistracion '!$B$8,IF(G50&lt;='[9]8- Politicas de admiistracion '!$D$9,'[9]8- Politicas de admiistracion '!$B$9,IF(G50&lt;='[9]8- Politicas de admiistracion '!$D$10,'[9]8- Politicas de admiistracion '!$B$10,"Probabilidad no valida")))))," - ",VLOOKUP(IF(G50&lt;='[9]8- Politicas de admiistracion '!$D$6,'[9]8- Politicas de admiistracion '!$B$6,IF(G50&lt;='[9]8- Politicas de admiistracion '!$D$7,'[9]8- Politicas de admiistracion '!$B$7,IF(G50&lt;='[9]8- Politicas de admiistracion '!$D$8,'[9]8- Politicas de admiistracion '!$B$8,IF(G50&lt;='[9]8- Politicas de admiistracion '!$D$9,'[9]8- Politicas de admiistracion '!$B$9,IF(G50&lt;='[9]8- Politicas de admiistracion '!$D$10,'[9]8- Politicas de admiistracion '!$B$10,"Probabilidad no valida"))))),'[9]8- Politicas de admiistracion '!$B$6:$F$10,5,FALSE))</f>
        <v>#DIV/0!</v>
      </c>
      <c r="I50" s="236"/>
      <c r="J50" s="230"/>
      <c r="K50" s="238" t="str">
        <f>IFERROR(CONCATENATE(INDEX('[9]8- Politicas de admiistracion '!$B$16:$F$53,MATCH('[9]5-. Identificación de Riesgos'!J50,'[9]8- Politicas de admiistracion '!$C$16:$C$54,0),1)," - ",L50),"")</f>
        <v/>
      </c>
      <c r="L50" s="239" t="str">
        <f>IFERROR(VLOOKUP(INDEX('[9]8- Politicas de admiistracion '!$B$16:$F$64,MATCH('[9]5-. Identificación de Riesgos'!J50,'[9]8- Politicas de admiistracion '!$C$16:$C$64,0),1),'[9]8- Politicas de admiistracion '!$B$16:$F$64,5,FALSE),"")</f>
        <v/>
      </c>
      <c r="M50" s="405" t="str">
        <f>IFERROR(CONCATENATE(INDEX('8- Politicas de admiistracion '!$B$16:$F$53,MATCH(ROUND(AVERAGE(L50:L59),0),'8- Politicas de admiistracion '!$F$16:$F$53,0),1)," - ",ROUND(AVERAGE(L50:L59),0)),"")</f>
        <v/>
      </c>
      <c r="N50" s="405" t="str">
        <f>IFERROR(CONCATENATE(VLOOKUP((LEFT(H50,LEN(H50)-4)&amp;LEFT(M50,LEN(M50)-4)),'9- Matriz de Calor '!$D$17:$E$41,2,0)," - ",RIGHT(H50,1)*RIGHT(M50,1)),"")</f>
        <v/>
      </c>
      <c r="O50" s="413" t="e">
        <f>RIGHT(H50,1)*RIGHT(M50,1)</f>
        <v>#DIV/0!</v>
      </c>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c r="FH50" s="56"/>
      <c r="FI50" s="56"/>
      <c r="FJ50" s="56"/>
      <c r="FK50" s="56"/>
      <c r="FL50" s="56"/>
      <c r="FM50" s="56"/>
      <c r="FN50" s="56"/>
      <c r="FO50" s="56"/>
      <c r="FP50" s="56"/>
      <c r="FQ50" s="56"/>
      <c r="FR50" s="56"/>
      <c r="FS50" s="56"/>
      <c r="FT50" s="56"/>
      <c r="FU50" s="56"/>
      <c r="FV50" s="56"/>
      <c r="FW50" s="56"/>
      <c r="FX50" s="56"/>
      <c r="FY50" s="56"/>
      <c r="FZ50" s="56"/>
      <c r="GA50" s="56"/>
      <c r="GB50" s="56"/>
      <c r="GC50" s="56"/>
      <c r="GD50" s="56"/>
      <c r="GE50" s="56"/>
      <c r="GF50" s="56"/>
      <c r="GG50" s="56"/>
      <c r="GH50" s="56"/>
      <c r="GI50" s="56"/>
      <c r="GJ50" s="56"/>
      <c r="GK50" s="56"/>
      <c r="GL50" s="56"/>
      <c r="GM50" s="56"/>
      <c r="GN50" s="56"/>
      <c r="GO50" s="56"/>
      <c r="GP50" s="56"/>
      <c r="GQ50" s="56"/>
      <c r="GR50" s="56"/>
      <c r="GS50" s="56"/>
      <c r="GT50" s="56"/>
      <c r="GU50" s="56"/>
      <c r="GV50" s="56"/>
      <c r="GW50" s="56"/>
      <c r="GX50" s="56"/>
      <c r="GY50" s="56"/>
      <c r="GZ50" s="56"/>
      <c r="HA50" s="56"/>
      <c r="HB50" s="56"/>
      <c r="HC50" s="56"/>
      <c r="HD50" s="56"/>
      <c r="HE50" s="56"/>
      <c r="HF50" s="56"/>
      <c r="HG50" s="56"/>
      <c r="HH50" s="56"/>
      <c r="HI50" s="56"/>
      <c r="HJ50" s="56"/>
      <c r="HK50" s="56"/>
      <c r="HL50" s="56"/>
      <c r="HM50" s="56"/>
      <c r="HN50" s="56"/>
      <c r="HO50" s="56"/>
      <c r="HP50" s="56"/>
      <c r="HQ50" s="56"/>
      <c r="HR50" s="56"/>
      <c r="HS50" s="56"/>
      <c r="HT50" s="56"/>
      <c r="HU50" s="56"/>
      <c r="HV50" s="56"/>
      <c r="HW50" s="56"/>
      <c r="HX50" s="56"/>
      <c r="HY50" s="56"/>
      <c r="HZ50" s="56"/>
      <c r="IA50" s="56"/>
      <c r="IB50" s="56"/>
      <c r="IC50" s="56"/>
      <c r="ID50" s="56"/>
      <c r="IE50" s="56"/>
      <c r="IF50" s="56"/>
      <c r="IG50" s="56"/>
      <c r="IH50" s="56"/>
      <c r="II50" s="56"/>
      <c r="IJ50" s="56"/>
      <c r="IK50" s="56"/>
      <c r="IL50" s="56"/>
      <c r="IM50" s="56"/>
      <c r="IN50" s="56"/>
      <c r="IO50" s="56"/>
      <c r="IP50" s="56"/>
      <c r="IQ50" s="56"/>
      <c r="IR50" s="56"/>
      <c r="IS50" s="56"/>
      <c r="IT50" s="56"/>
      <c r="IU50" s="56"/>
      <c r="IV50" s="56"/>
      <c r="IW50" s="56"/>
      <c r="IX50" s="56"/>
    </row>
    <row r="51" spans="1:258" ht="33.75" customHeight="1">
      <c r="A51" s="419"/>
      <c r="B51" s="417"/>
      <c r="C51" s="407"/>
      <c r="D51" s="234" t="s">
        <v>309</v>
      </c>
      <c r="E51" s="405"/>
      <c r="F51" s="405"/>
      <c r="G51" s="409"/>
      <c r="H51" s="405"/>
      <c r="I51" s="236"/>
      <c r="J51" s="230"/>
      <c r="K51" s="238" t="str">
        <f>IFERROR(CONCATENATE(INDEX('[9]8- Politicas de admiistracion '!$B$16:$F$53,MATCH('[9]5-. Identificación de Riesgos'!J51,'[9]8- Politicas de admiistracion '!$C$16:$C$54,0),1)," - ",L51),"")</f>
        <v/>
      </c>
      <c r="L51" s="239" t="str">
        <f>IFERROR(VLOOKUP(INDEX('[9]8- Politicas de admiistracion '!$B$16:$F$64,MATCH('[9]5-. Identificación de Riesgos'!J51,'[9]8- Politicas de admiistracion '!$C$16:$C$64,0),1),'[9]8- Politicas de admiistracion '!$B$16:$F$64,5,FALSE),"")</f>
        <v/>
      </c>
      <c r="M51" s="405"/>
      <c r="N51" s="405"/>
      <c r="O51" s="413"/>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6"/>
      <c r="FM51" s="56"/>
      <c r="FN51" s="56"/>
      <c r="FO51" s="56"/>
      <c r="FP51" s="56"/>
      <c r="FQ51" s="56"/>
      <c r="FR51" s="56"/>
      <c r="FS51" s="56"/>
      <c r="FT51" s="56"/>
      <c r="FU51" s="56"/>
      <c r="FV51" s="56"/>
      <c r="FW51" s="56"/>
      <c r="FX51" s="56"/>
      <c r="FY51" s="56"/>
      <c r="FZ51" s="56"/>
      <c r="GA51" s="56"/>
      <c r="GB51" s="56"/>
      <c r="GC51" s="56"/>
      <c r="GD51" s="56"/>
      <c r="GE51" s="56"/>
      <c r="GF51" s="56"/>
      <c r="GG51" s="56"/>
      <c r="GH51" s="56"/>
      <c r="GI51" s="56"/>
      <c r="GJ51" s="56"/>
      <c r="GK51" s="56"/>
      <c r="GL51" s="56"/>
      <c r="GM51" s="56"/>
      <c r="GN51" s="56"/>
      <c r="GO51" s="56"/>
      <c r="GP51" s="56"/>
      <c r="GQ51" s="56"/>
      <c r="GR51" s="56"/>
      <c r="GS51" s="56"/>
      <c r="GT51" s="56"/>
      <c r="GU51" s="56"/>
      <c r="GV51" s="56"/>
      <c r="GW51" s="56"/>
      <c r="GX51" s="56"/>
      <c r="GY51" s="56"/>
      <c r="GZ51" s="56"/>
      <c r="HA51" s="56"/>
      <c r="HB51" s="56"/>
      <c r="HC51" s="56"/>
      <c r="HD51" s="56"/>
      <c r="HE51" s="56"/>
      <c r="HF51" s="56"/>
      <c r="HG51" s="56"/>
      <c r="HH51" s="56"/>
      <c r="HI51" s="56"/>
      <c r="HJ51" s="56"/>
      <c r="HK51" s="56"/>
      <c r="HL51" s="56"/>
      <c r="HM51" s="56"/>
      <c r="HN51" s="56"/>
      <c r="HO51" s="56"/>
      <c r="HP51" s="56"/>
      <c r="HQ51" s="56"/>
      <c r="HR51" s="56"/>
      <c r="HS51" s="56"/>
      <c r="HT51" s="56"/>
      <c r="HU51" s="56"/>
      <c r="HV51" s="56"/>
      <c r="HW51" s="56"/>
      <c r="HX51" s="56"/>
      <c r="HY51" s="56"/>
      <c r="HZ51" s="56"/>
      <c r="IA51" s="56"/>
      <c r="IB51" s="56"/>
      <c r="IC51" s="56"/>
      <c r="ID51" s="56"/>
      <c r="IE51" s="56"/>
      <c r="IF51" s="56"/>
      <c r="IG51" s="56"/>
      <c r="IH51" s="56"/>
      <c r="II51" s="56"/>
      <c r="IJ51" s="56"/>
      <c r="IK51" s="56"/>
      <c r="IL51" s="56"/>
      <c r="IM51" s="56"/>
      <c r="IN51" s="56"/>
      <c r="IO51" s="56"/>
      <c r="IP51" s="56"/>
      <c r="IQ51" s="56"/>
      <c r="IR51" s="56"/>
      <c r="IS51" s="56"/>
      <c r="IT51" s="56"/>
      <c r="IU51" s="56"/>
      <c r="IV51" s="56"/>
      <c r="IW51" s="56"/>
      <c r="IX51" s="56"/>
    </row>
    <row r="52" spans="1:258" ht="39" customHeight="1">
      <c r="A52" s="419"/>
      <c r="B52" s="417"/>
      <c r="C52" s="407"/>
      <c r="D52" s="234" t="s">
        <v>310</v>
      </c>
      <c r="E52" s="405"/>
      <c r="F52" s="405"/>
      <c r="G52" s="409"/>
      <c r="H52" s="405"/>
      <c r="I52" s="236"/>
      <c r="J52" s="230"/>
      <c r="K52" s="238" t="str">
        <f>IFERROR(CONCATENATE(INDEX('[9]8- Politicas de admiistracion '!$B$16:$F$53,MATCH('[9]5-. Identificación de Riesgos'!J52,'[9]8- Politicas de admiistracion '!$C$16:$C$54,0),1)," - ",L52),"")</f>
        <v/>
      </c>
      <c r="L52" s="239" t="str">
        <f>IFERROR(VLOOKUP(INDEX('[9]8- Politicas de admiistracion '!$B$16:$F$64,MATCH('[9]5-. Identificación de Riesgos'!J52,'[9]8- Politicas de admiistracion '!$C$16:$C$64,0),1),'[9]8- Politicas de admiistracion '!$B$16:$F$64,5,FALSE),"")</f>
        <v/>
      </c>
      <c r="M52" s="405"/>
      <c r="N52" s="405"/>
      <c r="O52" s="413"/>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c r="EO52" s="56"/>
      <c r="EP52" s="56"/>
      <c r="EQ52" s="56"/>
      <c r="ER52" s="56"/>
      <c r="ES52" s="56"/>
      <c r="ET52" s="56"/>
      <c r="EU52" s="56"/>
      <c r="EV52" s="56"/>
      <c r="EW52" s="56"/>
      <c r="EX52" s="56"/>
      <c r="EY52" s="56"/>
      <c r="EZ52" s="56"/>
      <c r="FA52" s="56"/>
      <c r="FB52" s="56"/>
      <c r="FC52" s="56"/>
      <c r="FD52" s="56"/>
      <c r="FE52" s="56"/>
      <c r="FF52" s="56"/>
      <c r="FG52" s="56"/>
      <c r="FH52" s="56"/>
      <c r="FI52" s="56"/>
      <c r="FJ52" s="56"/>
      <c r="FK52" s="56"/>
      <c r="FL52" s="56"/>
      <c r="FM52" s="56"/>
      <c r="FN52" s="56"/>
      <c r="FO52" s="56"/>
      <c r="FP52" s="56"/>
      <c r="FQ52" s="56"/>
      <c r="FR52" s="56"/>
      <c r="FS52" s="56"/>
      <c r="FT52" s="56"/>
      <c r="FU52" s="56"/>
      <c r="FV52" s="56"/>
      <c r="FW52" s="56"/>
      <c r="FX52" s="56"/>
      <c r="FY52" s="56"/>
      <c r="FZ52" s="56"/>
      <c r="GA52" s="56"/>
      <c r="GB52" s="56"/>
      <c r="GC52" s="56"/>
      <c r="GD52" s="56"/>
      <c r="GE52" s="56"/>
      <c r="GF52" s="56"/>
      <c r="GG52" s="56"/>
      <c r="GH52" s="56"/>
      <c r="GI52" s="56"/>
      <c r="GJ52" s="56"/>
      <c r="GK52" s="56"/>
      <c r="GL52" s="56"/>
      <c r="GM52" s="56"/>
      <c r="GN52" s="56"/>
      <c r="GO52" s="56"/>
      <c r="GP52" s="56"/>
      <c r="GQ52" s="56"/>
      <c r="GR52" s="56"/>
      <c r="GS52" s="56"/>
      <c r="GT52" s="56"/>
      <c r="GU52" s="56"/>
      <c r="GV52" s="56"/>
      <c r="GW52" s="56"/>
      <c r="GX52" s="56"/>
      <c r="GY52" s="56"/>
      <c r="GZ52" s="56"/>
      <c r="HA52" s="56"/>
      <c r="HB52" s="56"/>
      <c r="HC52" s="56"/>
      <c r="HD52" s="56"/>
      <c r="HE52" s="56"/>
      <c r="HF52" s="56"/>
      <c r="HG52" s="56"/>
      <c r="HH52" s="56"/>
      <c r="HI52" s="56"/>
      <c r="HJ52" s="56"/>
      <c r="HK52" s="56"/>
      <c r="HL52" s="56"/>
      <c r="HM52" s="56"/>
      <c r="HN52" s="56"/>
      <c r="HO52" s="56"/>
      <c r="HP52" s="56"/>
      <c r="HQ52" s="56"/>
      <c r="HR52" s="56"/>
      <c r="HS52" s="56"/>
      <c r="HT52" s="56"/>
      <c r="HU52" s="56"/>
      <c r="HV52" s="56"/>
      <c r="HW52" s="56"/>
      <c r="HX52" s="56"/>
      <c r="HY52" s="56"/>
      <c r="HZ52" s="56"/>
      <c r="IA52" s="56"/>
      <c r="IB52" s="56"/>
      <c r="IC52" s="56"/>
      <c r="ID52" s="56"/>
      <c r="IE52" s="56"/>
      <c r="IF52" s="56"/>
      <c r="IG52" s="56"/>
      <c r="IH52" s="56"/>
      <c r="II52" s="56"/>
      <c r="IJ52" s="56"/>
      <c r="IK52" s="56"/>
      <c r="IL52" s="56"/>
      <c r="IM52" s="56"/>
      <c r="IN52" s="56"/>
      <c r="IO52" s="56"/>
      <c r="IP52" s="56"/>
      <c r="IQ52" s="56"/>
      <c r="IR52" s="56"/>
      <c r="IS52" s="56"/>
      <c r="IT52" s="56"/>
      <c r="IU52" s="56"/>
      <c r="IV52" s="56"/>
      <c r="IW52" s="56"/>
      <c r="IX52" s="56"/>
    </row>
    <row r="53" spans="1:258" ht="15" hidden="1">
      <c r="A53" s="419"/>
      <c r="B53" s="417"/>
      <c r="C53" s="407"/>
      <c r="D53" s="234"/>
      <c r="E53" s="405"/>
      <c r="F53" s="405"/>
      <c r="G53" s="409"/>
      <c r="H53" s="405"/>
      <c r="I53" s="236"/>
      <c r="J53" s="230"/>
      <c r="K53" s="238" t="str">
        <f>IFERROR(CONCATENATE(INDEX('[9]8- Politicas de admiistracion '!$B$16:$F$53,MATCH('[9]5-. Identificación de Riesgos'!J53,'[9]8- Politicas de admiistracion '!$C$16:$C$54,0),1)," - ",L53),"")</f>
        <v/>
      </c>
      <c r="L53" s="239" t="str">
        <f>IFERROR(VLOOKUP(INDEX('[9]8- Politicas de admiistracion '!$B$16:$F$64,MATCH('[9]5-. Identificación de Riesgos'!J53,'[9]8- Politicas de admiistracion '!$C$16:$C$64,0),1),'[9]8- Politicas de admiistracion '!$B$16:$F$64,5,FALSE),"")</f>
        <v/>
      </c>
      <c r="M53" s="405"/>
      <c r="N53" s="405"/>
      <c r="O53" s="413"/>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c r="EO53" s="56"/>
      <c r="EP53" s="56"/>
      <c r="EQ53" s="56"/>
      <c r="ER53" s="56"/>
      <c r="ES53" s="56"/>
      <c r="ET53" s="56"/>
      <c r="EU53" s="56"/>
      <c r="EV53" s="56"/>
      <c r="EW53" s="56"/>
      <c r="EX53" s="56"/>
      <c r="EY53" s="56"/>
      <c r="EZ53" s="56"/>
      <c r="FA53" s="56"/>
      <c r="FB53" s="56"/>
      <c r="FC53" s="56"/>
      <c r="FD53" s="56"/>
      <c r="FE53" s="56"/>
      <c r="FF53" s="56"/>
      <c r="FG53" s="56"/>
      <c r="FH53" s="56"/>
      <c r="FI53" s="56"/>
      <c r="FJ53" s="56"/>
      <c r="FK53" s="56"/>
      <c r="FL53" s="56"/>
      <c r="FM53" s="56"/>
      <c r="FN53" s="56"/>
      <c r="FO53" s="56"/>
      <c r="FP53" s="56"/>
      <c r="FQ53" s="56"/>
      <c r="FR53" s="56"/>
      <c r="FS53" s="56"/>
      <c r="FT53" s="56"/>
      <c r="FU53" s="56"/>
      <c r="FV53" s="56"/>
      <c r="FW53" s="56"/>
      <c r="FX53" s="56"/>
      <c r="FY53" s="56"/>
      <c r="FZ53" s="56"/>
      <c r="GA53" s="56"/>
      <c r="GB53" s="56"/>
      <c r="GC53" s="56"/>
      <c r="GD53" s="56"/>
      <c r="GE53" s="56"/>
      <c r="GF53" s="56"/>
      <c r="GG53" s="56"/>
      <c r="GH53" s="56"/>
      <c r="GI53" s="56"/>
      <c r="GJ53" s="56"/>
      <c r="GK53" s="56"/>
      <c r="GL53" s="56"/>
      <c r="GM53" s="56"/>
      <c r="GN53" s="56"/>
      <c r="GO53" s="56"/>
      <c r="GP53" s="56"/>
      <c r="GQ53" s="56"/>
      <c r="GR53" s="56"/>
      <c r="GS53" s="56"/>
      <c r="GT53" s="56"/>
      <c r="GU53" s="56"/>
      <c r="GV53" s="56"/>
      <c r="GW53" s="56"/>
      <c r="GX53" s="56"/>
      <c r="GY53" s="56"/>
      <c r="GZ53" s="56"/>
      <c r="HA53" s="56"/>
      <c r="HB53" s="56"/>
      <c r="HC53" s="56"/>
      <c r="HD53" s="56"/>
      <c r="HE53" s="56"/>
      <c r="HF53" s="56"/>
      <c r="HG53" s="56"/>
      <c r="HH53" s="56"/>
      <c r="HI53" s="56"/>
      <c r="HJ53" s="56"/>
      <c r="HK53" s="56"/>
      <c r="HL53" s="56"/>
      <c r="HM53" s="56"/>
      <c r="HN53" s="56"/>
      <c r="HO53" s="56"/>
      <c r="HP53" s="56"/>
      <c r="HQ53" s="56"/>
      <c r="HR53" s="56"/>
      <c r="HS53" s="56"/>
      <c r="HT53" s="56"/>
      <c r="HU53" s="56"/>
      <c r="HV53" s="56"/>
      <c r="HW53" s="56"/>
      <c r="HX53" s="56"/>
      <c r="HY53" s="56"/>
      <c r="HZ53" s="56"/>
      <c r="IA53" s="56"/>
      <c r="IB53" s="56"/>
      <c r="IC53" s="56"/>
      <c r="ID53" s="56"/>
      <c r="IE53" s="56"/>
      <c r="IF53" s="56"/>
      <c r="IG53" s="56"/>
      <c r="IH53" s="56"/>
      <c r="II53" s="56"/>
      <c r="IJ53" s="56"/>
      <c r="IK53" s="56"/>
      <c r="IL53" s="56"/>
      <c r="IM53" s="56"/>
      <c r="IN53" s="56"/>
      <c r="IO53" s="56"/>
      <c r="IP53" s="56"/>
      <c r="IQ53" s="56"/>
      <c r="IR53" s="56"/>
      <c r="IS53" s="56"/>
      <c r="IT53" s="56"/>
      <c r="IU53" s="56"/>
      <c r="IV53" s="56"/>
      <c r="IW53" s="56"/>
      <c r="IX53" s="56"/>
    </row>
    <row r="54" spans="1:258" ht="15" hidden="1">
      <c r="A54" s="419"/>
      <c r="B54" s="417"/>
      <c r="C54" s="407"/>
      <c r="D54" s="230"/>
      <c r="E54" s="405"/>
      <c r="F54" s="405"/>
      <c r="G54" s="409"/>
      <c r="H54" s="405"/>
      <c r="I54" s="236"/>
      <c r="J54" s="230"/>
      <c r="K54" s="238" t="str">
        <f>IFERROR(CONCATENATE(INDEX('[9]8- Politicas de admiistracion '!$B$16:$F$53,MATCH('[9]5-. Identificación de Riesgos'!J54,'[9]8- Politicas de admiistracion '!$C$16:$C$54,0),1)," - ",L54),"")</f>
        <v/>
      </c>
      <c r="L54" s="239" t="str">
        <f>IFERROR(VLOOKUP(INDEX('[9]8- Politicas de admiistracion '!$B$16:$F$64,MATCH('[9]5-. Identificación de Riesgos'!J54,'[9]8- Politicas de admiistracion '!$C$16:$C$64,0),1),'[9]8- Politicas de admiistracion '!$B$16:$F$64,5,FALSE),"")</f>
        <v/>
      </c>
      <c r="M54" s="405"/>
      <c r="N54" s="405"/>
      <c r="O54" s="413"/>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c r="EO54" s="56"/>
      <c r="EP54" s="56"/>
      <c r="EQ54" s="56"/>
      <c r="ER54" s="56"/>
      <c r="ES54" s="56"/>
      <c r="ET54" s="56"/>
      <c r="EU54" s="56"/>
      <c r="EV54" s="56"/>
      <c r="EW54" s="56"/>
      <c r="EX54" s="56"/>
      <c r="EY54" s="56"/>
      <c r="EZ54" s="56"/>
      <c r="FA54" s="56"/>
      <c r="FB54" s="56"/>
      <c r="FC54" s="56"/>
      <c r="FD54" s="56"/>
      <c r="FE54" s="56"/>
      <c r="FF54" s="56"/>
      <c r="FG54" s="56"/>
      <c r="FH54" s="56"/>
      <c r="FI54" s="56"/>
      <c r="FJ54" s="56"/>
      <c r="FK54" s="56"/>
      <c r="FL54" s="56"/>
      <c r="FM54" s="56"/>
      <c r="FN54" s="56"/>
      <c r="FO54" s="56"/>
      <c r="FP54" s="56"/>
      <c r="FQ54" s="56"/>
      <c r="FR54" s="56"/>
      <c r="FS54" s="56"/>
      <c r="FT54" s="56"/>
      <c r="FU54" s="56"/>
      <c r="FV54" s="56"/>
      <c r="FW54" s="56"/>
      <c r="FX54" s="56"/>
      <c r="FY54" s="56"/>
      <c r="FZ54" s="56"/>
      <c r="GA54" s="56"/>
      <c r="GB54" s="56"/>
      <c r="GC54" s="56"/>
      <c r="GD54" s="56"/>
      <c r="GE54" s="56"/>
      <c r="GF54" s="56"/>
      <c r="GG54" s="56"/>
      <c r="GH54" s="56"/>
      <c r="GI54" s="56"/>
      <c r="GJ54" s="56"/>
      <c r="GK54" s="56"/>
      <c r="GL54" s="56"/>
      <c r="GM54" s="56"/>
      <c r="GN54" s="56"/>
      <c r="GO54" s="56"/>
      <c r="GP54" s="56"/>
      <c r="GQ54" s="56"/>
      <c r="GR54" s="56"/>
      <c r="GS54" s="56"/>
      <c r="GT54" s="56"/>
      <c r="GU54" s="56"/>
      <c r="GV54" s="56"/>
      <c r="GW54" s="56"/>
      <c r="GX54" s="56"/>
      <c r="GY54" s="56"/>
      <c r="GZ54" s="56"/>
      <c r="HA54" s="56"/>
      <c r="HB54" s="56"/>
      <c r="HC54" s="56"/>
      <c r="HD54" s="56"/>
      <c r="HE54" s="56"/>
      <c r="HF54" s="56"/>
      <c r="HG54" s="56"/>
      <c r="HH54" s="56"/>
      <c r="HI54" s="56"/>
      <c r="HJ54" s="56"/>
      <c r="HK54" s="56"/>
      <c r="HL54" s="56"/>
      <c r="HM54" s="56"/>
      <c r="HN54" s="56"/>
      <c r="HO54" s="56"/>
      <c r="HP54" s="56"/>
      <c r="HQ54" s="56"/>
      <c r="HR54" s="56"/>
      <c r="HS54" s="56"/>
      <c r="HT54" s="56"/>
      <c r="HU54" s="56"/>
      <c r="HV54" s="56"/>
      <c r="HW54" s="56"/>
      <c r="HX54" s="56"/>
      <c r="HY54" s="56"/>
      <c r="HZ54" s="56"/>
      <c r="IA54" s="56"/>
      <c r="IB54" s="56"/>
      <c r="IC54" s="56"/>
      <c r="ID54" s="56"/>
      <c r="IE54" s="56"/>
      <c r="IF54" s="56"/>
      <c r="IG54" s="56"/>
      <c r="IH54" s="56"/>
      <c r="II54" s="56"/>
      <c r="IJ54" s="56"/>
      <c r="IK54" s="56"/>
      <c r="IL54" s="56"/>
      <c r="IM54" s="56"/>
      <c r="IN54" s="56"/>
      <c r="IO54" s="56"/>
      <c r="IP54" s="56"/>
      <c r="IQ54" s="56"/>
      <c r="IR54" s="56"/>
      <c r="IS54" s="56"/>
      <c r="IT54" s="56"/>
      <c r="IU54" s="56"/>
      <c r="IV54" s="56"/>
      <c r="IW54" s="56"/>
      <c r="IX54" s="56"/>
    </row>
    <row r="55" spans="1:258" ht="15" hidden="1">
      <c r="A55" s="419"/>
      <c r="B55" s="417"/>
      <c r="C55" s="407"/>
      <c r="D55" s="231"/>
      <c r="E55" s="405"/>
      <c r="F55" s="405"/>
      <c r="G55" s="409"/>
      <c r="H55" s="405"/>
      <c r="I55" s="236"/>
      <c r="J55" s="230"/>
      <c r="K55" s="238" t="str">
        <f>IFERROR(CONCATENATE(INDEX('[9]8- Politicas de admiistracion '!$B$16:$F$53,MATCH('[9]5-. Identificación de Riesgos'!J55,'[9]8- Politicas de admiistracion '!$C$16:$C$54,0),1)," - ",L55),"")</f>
        <v/>
      </c>
      <c r="L55" s="239" t="str">
        <f>IFERROR(VLOOKUP(INDEX('[9]8- Politicas de admiistracion '!$B$16:$F$64,MATCH('[9]5-. Identificación de Riesgos'!J55,'[9]8- Politicas de admiistracion '!$C$16:$C$64,0),1),'[9]8- Politicas de admiistracion '!$B$16:$F$64,5,FALSE),"")</f>
        <v/>
      </c>
      <c r="M55" s="405"/>
      <c r="N55" s="405"/>
      <c r="O55" s="413"/>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c r="EO55" s="56"/>
      <c r="EP55" s="56"/>
      <c r="EQ55" s="56"/>
      <c r="ER55" s="56"/>
      <c r="ES55" s="56"/>
      <c r="ET55" s="56"/>
      <c r="EU55" s="56"/>
      <c r="EV55" s="56"/>
      <c r="EW55" s="56"/>
      <c r="EX55" s="56"/>
      <c r="EY55" s="56"/>
      <c r="EZ55" s="56"/>
      <c r="FA55" s="56"/>
      <c r="FB55" s="56"/>
      <c r="FC55" s="56"/>
      <c r="FD55" s="56"/>
      <c r="FE55" s="56"/>
      <c r="FF55" s="56"/>
      <c r="FG55" s="56"/>
      <c r="FH55" s="56"/>
      <c r="FI55" s="56"/>
      <c r="FJ55" s="56"/>
      <c r="FK55" s="56"/>
      <c r="FL55" s="56"/>
      <c r="FM55" s="56"/>
      <c r="FN55" s="56"/>
      <c r="FO55" s="56"/>
      <c r="FP55" s="56"/>
      <c r="FQ55" s="56"/>
      <c r="FR55" s="56"/>
      <c r="FS55" s="56"/>
      <c r="FT55" s="56"/>
      <c r="FU55" s="56"/>
      <c r="FV55" s="56"/>
      <c r="FW55" s="56"/>
      <c r="FX55" s="56"/>
      <c r="FY55" s="56"/>
      <c r="FZ55" s="56"/>
      <c r="GA55" s="56"/>
      <c r="GB55" s="56"/>
      <c r="GC55" s="56"/>
      <c r="GD55" s="56"/>
      <c r="GE55" s="56"/>
      <c r="GF55" s="56"/>
      <c r="GG55" s="56"/>
      <c r="GH55" s="56"/>
      <c r="GI55" s="56"/>
      <c r="GJ55" s="56"/>
      <c r="GK55" s="56"/>
      <c r="GL55" s="56"/>
      <c r="GM55" s="56"/>
      <c r="GN55" s="56"/>
      <c r="GO55" s="56"/>
      <c r="GP55" s="56"/>
      <c r="GQ55" s="56"/>
      <c r="GR55" s="56"/>
      <c r="GS55" s="56"/>
      <c r="GT55" s="56"/>
      <c r="GU55" s="56"/>
      <c r="GV55" s="56"/>
      <c r="GW55" s="56"/>
      <c r="GX55" s="56"/>
      <c r="GY55" s="56"/>
      <c r="GZ55" s="56"/>
      <c r="HA55" s="56"/>
      <c r="HB55" s="56"/>
      <c r="HC55" s="56"/>
      <c r="HD55" s="56"/>
      <c r="HE55" s="56"/>
      <c r="HF55" s="56"/>
      <c r="HG55" s="56"/>
      <c r="HH55" s="56"/>
      <c r="HI55" s="56"/>
      <c r="HJ55" s="56"/>
      <c r="HK55" s="56"/>
      <c r="HL55" s="56"/>
      <c r="HM55" s="56"/>
      <c r="HN55" s="56"/>
      <c r="HO55" s="56"/>
      <c r="HP55" s="56"/>
      <c r="HQ55" s="56"/>
      <c r="HR55" s="56"/>
      <c r="HS55" s="56"/>
      <c r="HT55" s="56"/>
      <c r="HU55" s="56"/>
      <c r="HV55" s="56"/>
      <c r="HW55" s="56"/>
      <c r="HX55" s="56"/>
      <c r="HY55" s="56"/>
      <c r="HZ55" s="56"/>
      <c r="IA55" s="56"/>
      <c r="IB55" s="56"/>
      <c r="IC55" s="56"/>
      <c r="ID55" s="56"/>
      <c r="IE55" s="56"/>
      <c r="IF55" s="56"/>
      <c r="IG55" s="56"/>
      <c r="IH55" s="56"/>
      <c r="II55" s="56"/>
      <c r="IJ55" s="56"/>
      <c r="IK55" s="56"/>
      <c r="IL55" s="56"/>
      <c r="IM55" s="56"/>
      <c r="IN55" s="56"/>
      <c r="IO55" s="56"/>
      <c r="IP55" s="56"/>
      <c r="IQ55" s="56"/>
      <c r="IR55" s="56"/>
      <c r="IS55" s="56"/>
      <c r="IT55" s="56"/>
      <c r="IU55" s="56"/>
      <c r="IV55" s="56"/>
      <c r="IW55" s="56"/>
      <c r="IX55" s="56"/>
    </row>
    <row r="56" spans="1:258" ht="15" hidden="1">
      <c r="A56" s="419"/>
      <c r="B56" s="417"/>
      <c r="C56" s="407"/>
      <c r="D56" s="237"/>
      <c r="E56" s="405"/>
      <c r="F56" s="405"/>
      <c r="G56" s="409"/>
      <c r="H56" s="405"/>
      <c r="I56" s="236"/>
      <c r="J56" s="230"/>
      <c r="K56" s="238" t="str">
        <f>IFERROR(CONCATENATE(INDEX('[9]8- Politicas de admiistracion '!$B$16:$F$53,MATCH('[9]5-. Identificación de Riesgos'!J56,'[9]8- Politicas de admiistracion '!$C$16:$C$54,0),1)," - ",L56),"")</f>
        <v/>
      </c>
      <c r="L56" s="239" t="str">
        <f>IFERROR(VLOOKUP(INDEX('[9]8- Politicas de admiistracion '!$B$16:$F$64,MATCH('[9]5-. Identificación de Riesgos'!J56,'[9]8- Politicas de admiistracion '!$C$16:$C$64,0),1),'[9]8- Politicas de admiistracion '!$B$16:$F$64,5,FALSE),"")</f>
        <v/>
      </c>
      <c r="M56" s="405"/>
      <c r="N56" s="405"/>
      <c r="O56" s="413"/>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c r="EO56" s="56"/>
      <c r="EP56" s="56"/>
      <c r="EQ56" s="56"/>
      <c r="ER56" s="56"/>
      <c r="ES56" s="56"/>
      <c r="ET56" s="56"/>
      <c r="EU56" s="56"/>
      <c r="EV56" s="56"/>
      <c r="EW56" s="56"/>
      <c r="EX56" s="56"/>
      <c r="EY56" s="56"/>
      <c r="EZ56" s="56"/>
      <c r="FA56" s="56"/>
      <c r="FB56" s="56"/>
      <c r="FC56" s="56"/>
      <c r="FD56" s="56"/>
      <c r="FE56" s="56"/>
      <c r="FF56" s="56"/>
      <c r="FG56" s="56"/>
      <c r="FH56" s="56"/>
      <c r="FI56" s="56"/>
      <c r="FJ56" s="56"/>
      <c r="FK56" s="56"/>
      <c r="FL56" s="56"/>
      <c r="FM56" s="56"/>
      <c r="FN56" s="56"/>
      <c r="FO56" s="56"/>
      <c r="FP56" s="56"/>
      <c r="FQ56" s="56"/>
      <c r="FR56" s="56"/>
      <c r="FS56" s="56"/>
      <c r="FT56" s="56"/>
      <c r="FU56" s="56"/>
      <c r="FV56" s="56"/>
      <c r="FW56" s="56"/>
      <c r="FX56" s="56"/>
      <c r="FY56" s="56"/>
      <c r="FZ56" s="56"/>
      <c r="GA56" s="56"/>
      <c r="GB56" s="56"/>
      <c r="GC56" s="56"/>
      <c r="GD56" s="56"/>
      <c r="GE56" s="56"/>
      <c r="GF56" s="56"/>
      <c r="GG56" s="56"/>
      <c r="GH56" s="56"/>
      <c r="GI56" s="56"/>
      <c r="GJ56" s="56"/>
      <c r="GK56" s="56"/>
      <c r="GL56" s="56"/>
      <c r="GM56" s="56"/>
      <c r="GN56" s="56"/>
      <c r="GO56" s="56"/>
      <c r="GP56" s="56"/>
      <c r="GQ56" s="56"/>
      <c r="GR56" s="56"/>
      <c r="GS56" s="56"/>
      <c r="GT56" s="56"/>
      <c r="GU56" s="56"/>
      <c r="GV56" s="56"/>
      <c r="GW56" s="56"/>
      <c r="GX56" s="56"/>
      <c r="GY56" s="56"/>
      <c r="GZ56" s="56"/>
      <c r="HA56" s="56"/>
      <c r="HB56" s="56"/>
      <c r="HC56" s="56"/>
      <c r="HD56" s="56"/>
      <c r="HE56" s="56"/>
      <c r="HF56" s="56"/>
      <c r="HG56" s="56"/>
      <c r="HH56" s="56"/>
      <c r="HI56" s="56"/>
      <c r="HJ56" s="56"/>
      <c r="HK56" s="56"/>
      <c r="HL56" s="56"/>
      <c r="HM56" s="56"/>
      <c r="HN56" s="56"/>
      <c r="HO56" s="56"/>
      <c r="HP56" s="56"/>
      <c r="HQ56" s="56"/>
      <c r="HR56" s="56"/>
      <c r="HS56" s="56"/>
      <c r="HT56" s="56"/>
      <c r="HU56" s="56"/>
      <c r="HV56" s="56"/>
      <c r="HW56" s="56"/>
      <c r="HX56" s="56"/>
      <c r="HY56" s="56"/>
      <c r="HZ56" s="56"/>
      <c r="IA56" s="56"/>
      <c r="IB56" s="56"/>
      <c r="IC56" s="56"/>
      <c r="ID56" s="56"/>
      <c r="IE56" s="56"/>
      <c r="IF56" s="56"/>
      <c r="IG56" s="56"/>
      <c r="IH56" s="56"/>
      <c r="II56" s="56"/>
      <c r="IJ56" s="56"/>
      <c r="IK56" s="56"/>
      <c r="IL56" s="56"/>
      <c r="IM56" s="56"/>
      <c r="IN56" s="56"/>
      <c r="IO56" s="56"/>
      <c r="IP56" s="56"/>
      <c r="IQ56" s="56"/>
      <c r="IR56" s="56"/>
      <c r="IS56" s="56"/>
      <c r="IT56" s="56"/>
      <c r="IU56" s="56"/>
      <c r="IV56" s="56"/>
      <c r="IW56" s="56"/>
      <c r="IX56" s="56"/>
    </row>
    <row r="57" spans="1:258" ht="15" hidden="1">
      <c r="A57" s="419"/>
      <c r="B57" s="417"/>
      <c r="C57" s="407"/>
      <c r="D57" s="230"/>
      <c r="E57" s="405"/>
      <c r="F57" s="405"/>
      <c r="G57" s="409"/>
      <c r="H57" s="405"/>
      <c r="I57" s="236"/>
      <c r="J57" s="230"/>
      <c r="K57" s="238" t="str">
        <f>IFERROR(CONCATENATE(INDEX('[9]8- Politicas de admiistracion '!$B$16:$F$53,MATCH('[9]5-. Identificación de Riesgos'!J57,'[9]8- Politicas de admiistracion '!$C$16:$C$54,0),1)," - ",L57),"")</f>
        <v/>
      </c>
      <c r="L57" s="239" t="str">
        <f>IFERROR(VLOOKUP(INDEX('[9]8- Politicas de admiistracion '!$B$16:$F$64,MATCH('[9]5-. Identificación de Riesgos'!J57,'[9]8- Politicas de admiistracion '!$C$16:$C$64,0),1),'[9]8- Politicas de admiistracion '!$B$16:$F$64,5,FALSE),"")</f>
        <v/>
      </c>
      <c r="M57" s="405"/>
      <c r="N57" s="405"/>
      <c r="O57" s="413"/>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c r="EO57" s="56"/>
      <c r="EP57" s="56"/>
      <c r="EQ57" s="56"/>
      <c r="ER57" s="56"/>
      <c r="ES57" s="56"/>
      <c r="ET57" s="56"/>
      <c r="EU57" s="56"/>
      <c r="EV57" s="56"/>
      <c r="EW57" s="56"/>
      <c r="EX57" s="56"/>
      <c r="EY57" s="56"/>
      <c r="EZ57" s="56"/>
      <c r="FA57" s="56"/>
      <c r="FB57" s="56"/>
      <c r="FC57" s="56"/>
      <c r="FD57" s="56"/>
      <c r="FE57" s="56"/>
      <c r="FF57" s="56"/>
      <c r="FG57" s="56"/>
      <c r="FH57" s="56"/>
      <c r="FI57" s="56"/>
      <c r="FJ57" s="56"/>
      <c r="FK57" s="56"/>
      <c r="FL57" s="56"/>
      <c r="FM57" s="56"/>
      <c r="FN57" s="56"/>
      <c r="FO57" s="56"/>
      <c r="FP57" s="56"/>
      <c r="FQ57" s="56"/>
      <c r="FR57" s="56"/>
      <c r="FS57" s="56"/>
      <c r="FT57" s="56"/>
      <c r="FU57" s="56"/>
      <c r="FV57" s="56"/>
      <c r="FW57" s="56"/>
      <c r="FX57" s="56"/>
      <c r="FY57" s="56"/>
      <c r="FZ57" s="56"/>
      <c r="GA57" s="56"/>
      <c r="GB57" s="56"/>
      <c r="GC57" s="56"/>
      <c r="GD57" s="56"/>
      <c r="GE57" s="56"/>
      <c r="GF57" s="56"/>
      <c r="GG57" s="56"/>
      <c r="GH57" s="56"/>
      <c r="GI57" s="56"/>
      <c r="GJ57" s="56"/>
      <c r="GK57" s="56"/>
      <c r="GL57" s="56"/>
      <c r="GM57" s="56"/>
      <c r="GN57" s="56"/>
      <c r="GO57" s="56"/>
      <c r="GP57" s="56"/>
      <c r="GQ57" s="56"/>
      <c r="GR57" s="56"/>
      <c r="GS57" s="56"/>
      <c r="GT57" s="56"/>
      <c r="GU57" s="56"/>
      <c r="GV57" s="56"/>
      <c r="GW57" s="56"/>
      <c r="GX57" s="56"/>
      <c r="GY57" s="56"/>
      <c r="GZ57" s="56"/>
      <c r="HA57" s="56"/>
      <c r="HB57" s="56"/>
      <c r="HC57" s="56"/>
      <c r="HD57" s="56"/>
      <c r="HE57" s="56"/>
      <c r="HF57" s="56"/>
      <c r="HG57" s="56"/>
      <c r="HH57" s="56"/>
      <c r="HI57" s="56"/>
      <c r="HJ57" s="56"/>
      <c r="HK57" s="56"/>
      <c r="HL57" s="56"/>
      <c r="HM57" s="56"/>
      <c r="HN57" s="56"/>
      <c r="HO57" s="56"/>
      <c r="HP57" s="56"/>
      <c r="HQ57" s="56"/>
      <c r="HR57" s="56"/>
      <c r="HS57" s="56"/>
      <c r="HT57" s="56"/>
      <c r="HU57" s="56"/>
      <c r="HV57" s="56"/>
      <c r="HW57" s="56"/>
      <c r="HX57" s="56"/>
      <c r="HY57" s="56"/>
      <c r="HZ57" s="56"/>
      <c r="IA57" s="56"/>
      <c r="IB57" s="56"/>
      <c r="IC57" s="56"/>
      <c r="ID57" s="56"/>
      <c r="IE57" s="56"/>
      <c r="IF57" s="56"/>
      <c r="IG57" s="56"/>
      <c r="IH57" s="56"/>
      <c r="II57" s="56"/>
      <c r="IJ57" s="56"/>
      <c r="IK57" s="56"/>
      <c r="IL57" s="56"/>
      <c r="IM57" s="56"/>
      <c r="IN57" s="56"/>
      <c r="IO57" s="56"/>
      <c r="IP57" s="56"/>
      <c r="IQ57" s="56"/>
      <c r="IR57" s="56"/>
      <c r="IS57" s="56"/>
      <c r="IT57" s="56"/>
      <c r="IU57" s="56"/>
      <c r="IV57" s="56"/>
      <c r="IW57" s="56"/>
      <c r="IX57" s="56"/>
    </row>
    <row r="58" spans="1:258" ht="15" hidden="1">
      <c r="A58" s="419"/>
      <c r="B58" s="417"/>
      <c r="C58" s="407"/>
      <c r="D58" s="230"/>
      <c r="E58" s="405"/>
      <c r="F58" s="405"/>
      <c r="G58" s="409"/>
      <c r="H58" s="405"/>
      <c r="I58" s="236"/>
      <c r="J58" s="230"/>
      <c r="K58" s="238" t="str">
        <f>IFERROR(CONCATENATE(INDEX('[9]8- Politicas de admiistracion '!$B$16:$F$53,MATCH('[9]5-. Identificación de Riesgos'!J58,'[9]8- Politicas de admiistracion '!$C$16:$C$54,0),1)," - ",L58),"")</f>
        <v/>
      </c>
      <c r="L58" s="239" t="str">
        <f>IFERROR(VLOOKUP(INDEX('[9]8- Politicas de admiistracion '!$B$16:$F$64,MATCH('[9]5-. Identificación de Riesgos'!J58,'[9]8- Politicas de admiistracion '!$C$16:$C$64,0),1),'[9]8- Politicas de admiistracion '!$B$16:$F$64,5,FALSE),"")</f>
        <v/>
      </c>
      <c r="M58" s="405"/>
      <c r="N58" s="405"/>
      <c r="O58" s="413"/>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c r="EO58" s="56"/>
      <c r="EP58" s="56"/>
      <c r="EQ58" s="56"/>
      <c r="ER58" s="56"/>
      <c r="ES58" s="56"/>
      <c r="ET58" s="56"/>
      <c r="EU58" s="56"/>
      <c r="EV58" s="56"/>
      <c r="EW58" s="56"/>
      <c r="EX58" s="56"/>
      <c r="EY58" s="56"/>
      <c r="EZ58" s="56"/>
      <c r="FA58" s="56"/>
      <c r="FB58" s="56"/>
      <c r="FC58" s="56"/>
      <c r="FD58" s="56"/>
      <c r="FE58" s="56"/>
      <c r="FF58" s="56"/>
      <c r="FG58" s="56"/>
      <c r="FH58" s="56"/>
      <c r="FI58" s="56"/>
      <c r="FJ58" s="56"/>
      <c r="FK58" s="56"/>
      <c r="FL58" s="56"/>
      <c r="FM58" s="56"/>
      <c r="FN58" s="56"/>
      <c r="FO58" s="56"/>
      <c r="FP58" s="56"/>
      <c r="FQ58" s="56"/>
      <c r="FR58" s="56"/>
      <c r="FS58" s="56"/>
      <c r="FT58" s="56"/>
      <c r="FU58" s="56"/>
      <c r="FV58" s="56"/>
      <c r="FW58" s="56"/>
      <c r="FX58" s="56"/>
      <c r="FY58" s="56"/>
      <c r="FZ58" s="56"/>
      <c r="GA58" s="56"/>
      <c r="GB58" s="56"/>
      <c r="GC58" s="56"/>
      <c r="GD58" s="56"/>
      <c r="GE58" s="56"/>
      <c r="GF58" s="56"/>
      <c r="GG58" s="56"/>
      <c r="GH58" s="56"/>
      <c r="GI58" s="56"/>
      <c r="GJ58" s="56"/>
      <c r="GK58" s="56"/>
      <c r="GL58" s="56"/>
      <c r="GM58" s="56"/>
      <c r="GN58" s="56"/>
      <c r="GO58" s="56"/>
      <c r="GP58" s="56"/>
      <c r="GQ58" s="56"/>
      <c r="GR58" s="56"/>
      <c r="GS58" s="56"/>
      <c r="GT58" s="56"/>
      <c r="GU58" s="56"/>
      <c r="GV58" s="56"/>
      <c r="GW58" s="56"/>
      <c r="GX58" s="56"/>
      <c r="GY58" s="56"/>
      <c r="GZ58" s="56"/>
      <c r="HA58" s="56"/>
      <c r="HB58" s="56"/>
      <c r="HC58" s="56"/>
      <c r="HD58" s="56"/>
      <c r="HE58" s="56"/>
      <c r="HF58" s="56"/>
      <c r="HG58" s="56"/>
      <c r="HH58" s="56"/>
      <c r="HI58" s="56"/>
      <c r="HJ58" s="56"/>
      <c r="HK58" s="56"/>
      <c r="HL58" s="56"/>
      <c r="HM58" s="56"/>
      <c r="HN58" s="56"/>
      <c r="HO58" s="56"/>
      <c r="HP58" s="56"/>
      <c r="HQ58" s="56"/>
      <c r="HR58" s="56"/>
      <c r="HS58" s="56"/>
      <c r="HT58" s="56"/>
      <c r="HU58" s="56"/>
      <c r="HV58" s="56"/>
      <c r="HW58" s="56"/>
      <c r="HX58" s="56"/>
      <c r="HY58" s="56"/>
      <c r="HZ58" s="56"/>
      <c r="IA58" s="56"/>
      <c r="IB58" s="56"/>
      <c r="IC58" s="56"/>
      <c r="ID58" s="56"/>
      <c r="IE58" s="56"/>
      <c r="IF58" s="56"/>
      <c r="IG58" s="56"/>
      <c r="IH58" s="56"/>
      <c r="II58" s="56"/>
      <c r="IJ58" s="56"/>
      <c r="IK58" s="56"/>
      <c r="IL58" s="56"/>
      <c r="IM58" s="56"/>
      <c r="IN58" s="56"/>
      <c r="IO58" s="56"/>
      <c r="IP58" s="56"/>
      <c r="IQ58" s="56"/>
      <c r="IR58" s="56"/>
      <c r="IS58" s="56"/>
      <c r="IT58" s="56"/>
      <c r="IU58" s="56"/>
      <c r="IV58" s="56"/>
      <c r="IW58" s="56"/>
      <c r="IX58" s="56"/>
    </row>
    <row r="59" spans="1:258" ht="15" hidden="1">
      <c r="A59" s="419"/>
      <c r="B59" s="417"/>
      <c r="C59" s="407"/>
      <c r="D59" s="230"/>
      <c r="E59" s="405"/>
      <c r="F59" s="405"/>
      <c r="G59" s="409"/>
      <c r="H59" s="405"/>
      <c r="I59" s="236"/>
      <c r="J59" s="230"/>
      <c r="K59" s="238" t="str">
        <f>IFERROR(CONCATENATE(INDEX('[9]8- Politicas de admiistracion '!$B$16:$F$53,MATCH('[9]5-. Identificación de Riesgos'!J59,'[9]8- Politicas de admiistracion '!$C$16:$C$54,0),1)," - ",L59),"")</f>
        <v/>
      </c>
      <c r="L59" s="239" t="str">
        <f>IFERROR(VLOOKUP(INDEX('[9]8- Politicas de admiistracion '!$B$16:$F$64,MATCH('[9]5-. Identificación de Riesgos'!J59,'[9]8- Politicas de admiistracion '!$C$16:$C$64,0),1),'[9]8- Politicas de admiistracion '!$B$16:$F$64,5,FALSE),"")</f>
        <v/>
      </c>
      <c r="M59" s="405"/>
      <c r="N59" s="405"/>
      <c r="O59" s="413"/>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c r="EO59" s="56"/>
      <c r="EP59" s="56"/>
      <c r="EQ59" s="56"/>
      <c r="ER59" s="56"/>
      <c r="ES59" s="56"/>
      <c r="ET59" s="56"/>
      <c r="EU59" s="56"/>
      <c r="EV59" s="56"/>
      <c r="EW59" s="56"/>
      <c r="EX59" s="56"/>
      <c r="EY59" s="56"/>
      <c r="EZ59" s="56"/>
      <c r="FA59" s="56"/>
      <c r="FB59" s="56"/>
      <c r="FC59" s="56"/>
      <c r="FD59" s="56"/>
      <c r="FE59" s="56"/>
      <c r="FF59" s="56"/>
      <c r="FG59" s="56"/>
      <c r="FH59" s="56"/>
      <c r="FI59" s="56"/>
      <c r="FJ59" s="56"/>
      <c r="FK59" s="56"/>
      <c r="FL59" s="56"/>
      <c r="FM59" s="56"/>
      <c r="FN59" s="56"/>
      <c r="FO59" s="56"/>
      <c r="FP59" s="56"/>
      <c r="FQ59" s="56"/>
      <c r="FR59" s="56"/>
      <c r="FS59" s="56"/>
      <c r="FT59" s="56"/>
      <c r="FU59" s="56"/>
      <c r="FV59" s="56"/>
      <c r="FW59" s="56"/>
      <c r="FX59" s="56"/>
      <c r="FY59" s="56"/>
      <c r="FZ59" s="56"/>
      <c r="GA59" s="56"/>
      <c r="GB59" s="56"/>
      <c r="GC59" s="56"/>
      <c r="GD59" s="56"/>
      <c r="GE59" s="56"/>
      <c r="GF59" s="56"/>
      <c r="GG59" s="56"/>
      <c r="GH59" s="56"/>
      <c r="GI59" s="56"/>
      <c r="GJ59" s="56"/>
      <c r="GK59" s="56"/>
      <c r="GL59" s="56"/>
      <c r="GM59" s="56"/>
      <c r="GN59" s="56"/>
      <c r="GO59" s="56"/>
      <c r="GP59" s="56"/>
      <c r="GQ59" s="56"/>
      <c r="GR59" s="56"/>
      <c r="GS59" s="56"/>
      <c r="GT59" s="56"/>
      <c r="GU59" s="56"/>
      <c r="GV59" s="56"/>
      <c r="GW59" s="56"/>
      <c r="GX59" s="56"/>
      <c r="GY59" s="56"/>
      <c r="GZ59" s="56"/>
      <c r="HA59" s="56"/>
      <c r="HB59" s="56"/>
      <c r="HC59" s="56"/>
      <c r="HD59" s="56"/>
      <c r="HE59" s="56"/>
      <c r="HF59" s="56"/>
      <c r="HG59" s="56"/>
      <c r="HH59" s="56"/>
      <c r="HI59" s="56"/>
      <c r="HJ59" s="56"/>
      <c r="HK59" s="56"/>
      <c r="HL59" s="56"/>
      <c r="HM59" s="56"/>
      <c r="HN59" s="56"/>
      <c r="HO59" s="56"/>
      <c r="HP59" s="56"/>
      <c r="HQ59" s="56"/>
      <c r="HR59" s="56"/>
      <c r="HS59" s="56"/>
      <c r="HT59" s="56"/>
      <c r="HU59" s="56"/>
      <c r="HV59" s="56"/>
      <c r="HW59" s="56"/>
      <c r="HX59" s="56"/>
      <c r="HY59" s="56"/>
      <c r="HZ59" s="56"/>
      <c r="IA59" s="56"/>
      <c r="IB59" s="56"/>
      <c r="IC59" s="56"/>
      <c r="ID59" s="56"/>
      <c r="IE59" s="56"/>
      <c r="IF59" s="56"/>
      <c r="IG59" s="56"/>
      <c r="IH59" s="56"/>
      <c r="II59" s="56"/>
      <c r="IJ59" s="56"/>
      <c r="IK59" s="56"/>
      <c r="IL59" s="56"/>
      <c r="IM59" s="56"/>
      <c r="IN59" s="56"/>
      <c r="IO59" s="56"/>
      <c r="IP59" s="56"/>
      <c r="IQ59" s="56"/>
      <c r="IR59" s="56"/>
      <c r="IS59" s="56"/>
      <c r="IT59" s="56"/>
      <c r="IU59" s="56"/>
      <c r="IV59" s="56"/>
      <c r="IW59" s="56"/>
      <c r="IX59" s="56"/>
    </row>
    <row r="60" spans="1:258" ht="56.25" customHeight="1">
      <c r="A60" s="419">
        <v>6</v>
      </c>
      <c r="B60" s="408" t="s">
        <v>312</v>
      </c>
      <c r="C60" s="407" t="s">
        <v>313</v>
      </c>
      <c r="D60" s="234" t="s">
        <v>307</v>
      </c>
      <c r="E60" s="405"/>
      <c r="F60" s="405"/>
      <c r="G60" s="409" t="e">
        <f>+F60/E60</f>
        <v>#DIV/0!</v>
      </c>
      <c r="H60" s="405" t="e">
        <f>CONCATENATE(IF(G60&lt;='[9]8- Politicas de admiistracion '!$D$6,'[9]8- Politicas de admiistracion '!$B$6,IF(G60&lt;='[9]8- Politicas de admiistracion '!$D$7,'[9]8- Politicas de admiistracion '!$B$7,IF(G60&lt;='[9]8- Politicas de admiistracion '!$D$8,'[9]8- Politicas de admiistracion '!$B$8,IF(G60&lt;='[9]8- Politicas de admiistracion '!$D$9,'[9]8- Politicas de admiistracion '!$B$9,IF(G60&lt;='[9]8- Politicas de admiistracion '!$D$10,'[9]8- Politicas de admiistracion '!$B$10,"Probabilidad no valida")))))," - ",VLOOKUP(IF(G60&lt;='[9]8- Politicas de admiistracion '!$D$6,'[9]8- Politicas de admiistracion '!$B$6,IF(G60&lt;='[9]8- Politicas de admiistracion '!$D$7,'[9]8- Politicas de admiistracion '!$B$7,IF(G60&lt;='[9]8- Politicas de admiistracion '!$D$8,'[9]8- Politicas de admiistracion '!$B$8,IF(G60&lt;='[9]8- Politicas de admiistracion '!$D$9,'[9]8- Politicas de admiistracion '!$B$9,IF(G60&lt;='[9]8- Politicas de admiistracion '!$D$10,'[9]8- Politicas de admiistracion '!$B$10,"Probabilidad no valida"))))),'[9]8- Politicas de admiistracion '!$B$6:$F$10,5,FALSE))</f>
        <v>#DIV/0!</v>
      </c>
      <c r="I60" s="236"/>
      <c r="J60" s="230"/>
      <c r="K60" s="238" t="str">
        <f>IFERROR(CONCATENATE(INDEX('[9]8- Politicas de admiistracion '!$B$16:$F$53,MATCH('[9]5-. Identificación de Riesgos'!J60,'[9]8- Politicas de admiistracion '!$C$16:$C$54,0),1)," - ",L60),"")</f>
        <v/>
      </c>
      <c r="L60" s="239" t="str">
        <f>IFERROR(VLOOKUP(INDEX('[9]8- Politicas de admiistracion '!$B$16:$F$64,MATCH('[9]5-. Identificación de Riesgos'!J60,'[9]8- Politicas de admiistracion '!$C$16:$C$64,0),1),'[9]8- Politicas de admiistracion '!$B$16:$F$64,5,FALSE),"")</f>
        <v/>
      </c>
      <c r="M60" s="405" t="str">
        <f>IFERROR(CONCATENATE(INDEX('8- Politicas de admiistracion '!$B$16:$F$53,MATCH(ROUND(AVERAGE(L60:L69),0),'8- Politicas de admiistracion '!$F$16:$F$53,0),1)," - ",ROUND(AVERAGE(L60:L69),0)),"")</f>
        <v/>
      </c>
      <c r="N60" s="405" t="str">
        <f>IFERROR(CONCATENATE(VLOOKUP((LEFT(H60,LEN(H60)-4)&amp;LEFT(M60,LEN(M60)-4)),'9- Matriz de Calor '!$D$17:$E$41,2,0)," - ",RIGHT(H60,1)*RIGHT(M60,1)),"")</f>
        <v/>
      </c>
      <c r="O60" s="240"/>
    </row>
    <row r="61" spans="1:258" ht="42" customHeight="1">
      <c r="A61" s="419"/>
      <c r="B61" s="408"/>
      <c r="C61" s="407"/>
      <c r="D61" s="234" t="s">
        <v>309</v>
      </c>
      <c r="E61" s="405"/>
      <c r="F61" s="405"/>
      <c r="G61" s="409"/>
      <c r="H61" s="405"/>
      <c r="I61" s="236"/>
      <c r="J61" s="230"/>
      <c r="K61" s="238" t="str">
        <f>IFERROR(CONCATENATE(INDEX('[9]8- Politicas de admiistracion '!$B$16:$F$53,MATCH('[9]5-. Identificación de Riesgos'!J61,'[9]8- Politicas de admiistracion '!$C$16:$C$54,0),1)," - ",L61),"")</f>
        <v/>
      </c>
      <c r="L61" s="239" t="str">
        <f>IFERROR(VLOOKUP(INDEX('[9]8- Politicas de admiistracion '!$B$16:$F$64,MATCH('[9]5-. Identificación de Riesgos'!J61,'[9]8- Politicas de admiistracion '!$C$16:$C$64,0),1),'[9]8- Politicas de admiistracion '!$B$16:$F$64,5,FALSE),"")</f>
        <v/>
      </c>
      <c r="M61" s="405"/>
      <c r="N61" s="405"/>
      <c r="O61" s="240"/>
    </row>
    <row r="62" spans="1:258" ht="61.5" customHeight="1">
      <c r="A62" s="419"/>
      <c r="B62" s="408"/>
      <c r="C62" s="407"/>
      <c r="D62" s="234" t="s">
        <v>315</v>
      </c>
      <c r="E62" s="405"/>
      <c r="F62" s="405"/>
      <c r="G62" s="409"/>
      <c r="H62" s="405"/>
      <c r="I62" s="236"/>
      <c r="J62" s="230"/>
      <c r="K62" s="238" t="str">
        <f>IFERROR(CONCATENATE(INDEX('[9]8- Politicas de admiistracion '!$B$16:$F$53,MATCH('[9]5-. Identificación de Riesgos'!J62,'[9]8- Politicas de admiistracion '!$C$16:$C$54,0),1)," - ",L62),"")</f>
        <v/>
      </c>
      <c r="L62" s="239" t="str">
        <f>IFERROR(VLOOKUP(INDEX('[9]8- Politicas de admiistracion '!$B$16:$F$64,MATCH('[9]5-. Identificación de Riesgos'!J62,'[9]8- Politicas de admiistracion '!$C$16:$C$64,0),1),'[9]8- Politicas de admiistracion '!$B$16:$F$64,5,FALSE),"")</f>
        <v/>
      </c>
      <c r="M62" s="405"/>
      <c r="N62" s="405"/>
      <c r="O62" s="240"/>
    </row>
    <row r="63" spans="1:258" ht="20.25" hidden="1" customHeight="1">
      <c r="A63" s="419"/>
      <c r="B63" s="408"/>
      <c r="C63" s="407"/>
      <c r="D63" s="234"/>
      <c r="E63" s="405"/>
      <c r="F63" s="405"/>
      <c r="G63" s="409"/>
      <c r="H63" s="405"/>
      <c r="I63" s="236"/>
      <c r="J63" s="230"/>
      <c r="K63" s="238" t="str">
        <f>IFERROR(CONCATENATE(INDEX('[9]8- Politicas de admiistracion '!$B$16:$F$53,MATCH('[9]5-. Identificación de Riesgos'!J63,'[9]8- Politicas de admiistracion '!$C$16:$C$54,0),1)," - ",L63),"")</f>
        <v/>
      </c>
      <c r="L63" s="239" t="str">
        <f>IFERROR(VLOOKUP(INDEX('[9]8- Politicas de admiistracion '!$B$16:$F$64,MATCH('[9]5-. Identificación de Riesgos'!J63,'[9]8- Politicas de admiistracion '!$C$16:$C$64,0),1),'[9]8- Politicas de admiistracion '!$B$16:$F$64,5,FALSE),"")</f>
        <v/>
      </c>
      <c r="M63" s="405"/>
      <c r="N63" s="405"/>
      <c r="O63" s="240"/>
    </row>
    <row r="64" spans="1:258" s="55" customFormat="1" ht="20.25" hidden="1" customHeight="1">
      <c r="A64" s="419"/>
      <c r="B64" s="408"/>
      <c r="C64" s="407"/>
      <c r="D64" s="230"/>
      <c r="E64" s="405"/>
      <c r="F64" s="405"/>
      <c r="G64" s="409"/>
      <c r="H64" s="405"/>
      <c r="I64" s="236"/>
      <c r="J64" s="238" t="str">
        <f>IFERROR(CONCATENATE(INDEX('[9]8- Politicas de admiistracion '!$B$16:$F$53,MATCH('[9]5-. Identificación de Riesgos'!I64,'[9]8- Politicas de admiistracion '!$C$16:$C$54,0),1)," - ",K64),"")</f>
        <v/>
      </c>
      <c r="K64" s="238" t="str">
        <f>IFERROR(CONCATENATE(INDEX('[9]8- Politicas de admiistracion '!$B$16:$F$53,MATCH('[9]5-. Identificación de Riesgos'!J64,'[9]8- Politicas de admiistracion '!$C$16:$C$54,0),1)," - ",L64),"")</f>
        <v/>
      </c>
      <c r="L64" s="239" t="str">
        <f>IFERROR(VLOOKUP(INDEX('[9]8- Politicas de admiistracion '!$B$16:$F$64,MATCH('[9]5-. Identificación de Riesgos'!J64,'[9]8- Politicas de admiistracion '!$C$16:$C$64,0),1),'[9]8- Politicas de admiistracion '!$B$16:$F$64,5,FALSE),"")</f>
        <v/>
      </c>
      <c r="M64" s="405"/>
      <c r="N64" s="405"/>
      <c r="O64" s="240"/>
    </row>
    <row r="65" spans="1:258" s="55" customFormat="1" ht="9" hidden="1" customHeight="1">
      <c r="A65" s="419"/>
      <c r="B65" s="408"/>
      <c r="C65" s="407"/>
      <c r="D65" s="230"/>
      <c r="E65" s="405"/>
      <c r="F65" s="405"/>
      <c r="G65" s="409"/>
      <c r="H65" s="405"/>
      <c r="I65" s="236"/>
      <c r="J65" s="238" t="str">
        <f>IFERROR(CONCATENATE(INDEX('[9]8- Politicas de admiistracion '!$B$16:$F$53,MATCH('[9]5-. Identificación de Riesgos'!I65,'[9]8- Politicas de admiistracion '!$C$16:$C$54,0),1)," - ",K65),"")</f>
        <v/>
      </c>
      <c r="K65" s="238" t="str">
        <f>IFERROR(CONCATENATE(INDEX('[9]8- Politicas de admiistracion '!$B$16:$F$53,MATCH('[9]5-. Identificación de Riesgos'!J65,'[9]8- Politicas de admiistracion '!$C$16:$C$54,0),1)," - ",L65),"")</f>
        <v/>
      </c>
      <c r="L65" s="239" t="str">
        <f>IFERROR(VLOOKUP(INDEX('[9]8- Politicas de admiistracion '!$B$16:$F$64,MATCH('[9]5-. Identificación de Riesgos'!J65,'[9]8- Politicas de admiistracion '!$C$16:$C$64,0),1),'[9]8- Politicas de admiistracion '!$B$16:$F$64,5,FALSE),"")</f>
        <v/>
      </c>
      <c r="M65" s="405"/>
      <c r="N65" s="405"/>
      <c r="O65" s="240"/>
    </row>
    <row r="66" spans="1:258" s="55" customFormat="1" ht="9" hidden="1" customHeight="1">
      <c r="A66" s="419"/>
      <c r="B66" s="408"/>
      <c r="C66" s="407"/>
      <c r="D66" s="230"/>
      <c r="E66" s="405"/>
      <c r="F66" s="405"/>
      <c r="G66" s="409"/>
      <c r="H66" s="405"/>
      <c r="I66" s="236"/>
      <c r="J66" s="238" t="str">
        <f>IFERROR(CONCATENATE(INDEX('[9]8- Politicas de admiistracion '!$B$16:$F$53,MATCH('[9]5-. Identificación de Riesgos'!I66,'[9]8- Politicas de admiistracion '!$C$16:$C$54,0),1)," - ",K66),"")</f>
        <v/>
      </c>
      <c r="K66" s="238" t="str">
        <f>IFERROR(CONCATENATE(INDEX('[9]8- Politicas de admiistracion '!$B$16:$F$53,MATCH('[9]5-. Identificación de Riesgos'!J66,'[9]8- Politicas de admiistracion '!$C$16:$C$54,0),1)," - ",L66),"")</f>
        <v/>
      </c>
      <c r="L66" s="239" t="str">
        <f>IFERROR(VLOOKUP(INDEX('[9]8- Politicas de admiistracion '!$B$16:$F$64,MATCH('[9]5-. Identificación de Riesgos'!J66,'[9]8- Politicas de admiistracion '!$C$16:$C$64,0),1),'[9]8- Politicas de admiistracion '!$B$16:$F$64,5,FALSE),"")</f>
        <v/>
      </c>
      <c r="M66" s="405"/>
      <c r="N66" s="405"/>
      <c r="O66" s="240"/>
    </row>
    <row r="67" spans="1:258" s="55" customFormat="1" ht="9" hidden="1" customHeight="1">
      <c r="A67" s="419"/>
      <c r="B67" s="408"/>
      <c r="C67" s="407"/>
      <c r="D67" s="230"/>
      <c r="E67" s="405"/>
      <c r="F67" s="405"/>
      <c r="G67" s="409"/>
      <c r="H67" s="405"/>
      <c r="I67" s="236"/>
      <c r="J67" s="238" t="str">
        <f>IFERROR(CONCATENATE(INDEX('[9]8- Politicas de admiistracion '!$B$16:$F$53,MATCH('[9]5-. Identificación de Riesgos'!I67,'[9]8- Politicas de admiistracion '!$C$16:$C$54,0),1)," - ",K67),"")</f>
        <v/>
      </c>
      <c r="K67" s="238" t="str">
        <f>IFERROR(CONCATENATE(INDEX('[9]8- Politicas de admiistracion '!$B$16:$F$53,MATCH('[9]5-. Identificación de Riesgos'!J67,'[9]8- Politicas de admiistracion '!$C$16:$C$54,0),1)," - ",L67),"")</f>
        <v/>
      </c>
      <c r="L67" s="239" t="str">
        <f>IFERROR(VLOOKUP(INDEX('[9]8- Politicas de admiistracion '!$B$16:$F$64,MATCH('[9]5-. Identificación de Riesgos'!J67,'[9]8- Politicas de admiistracion '!$C$16:$C$64,0),1),'[9]8- Politicas de admiistracion '!$B$16:$F$64,5,FALSE),"")</f>
        <v/>
      </c>
      <c r="M67" s="405"/>
      <c r="N67" s="405"/>
      <c r="O67" s="240"/>
    </row>
    <row r="68" spans="1:258" s="55" customFormat="1" ht="9" hidden="1" customHeight="1">
      <c r="A68" s="419"/>
      <c r="B68" s="408"/>
      <c r="C68" s="407"/>
      <c r="D68" s="230"/>
      <c r="E68" s="405"/>
      <c r="F68" s="405"/>
      <c r="G68" s="409"/>
      <c r="H68" s="405"/>
      <c r="I68" s="236"/>
      <c r="J68" s="238" t="str">
        <f>IFERROR(CONCATENATE(INDEX('[9]8- Politicas de admiistracion '!$B$16:$F$53,MATCH('[9]5-. Identificación de Riesgos'!I68,'[9]8- Politicas de admiistracion '!$C$16:$C$54,0),1)," - ",K68),"")</f>
        <v/>
      </c>
      <c r="K68" s="238" t="str">
        <f>IFERROR(CONCATENATE(INDEX('[9]8- Politicas de admiistracion '!$B$16:$F$53,MATCH('[9]5-. Identificación de Riesgos'!J68,'[9]8- Politicas de admiistracion '!$C$16:$C$54,0),1)," - ",L68),"")</f>
        <v/>
      </c>
      <c r="L68" s="239" t="str">
        <f>IFERROR(VLOOKUP(INDEX('[9]8- Politicas de admiistracion '!$B$16:$F$64,MATCH('[9]5-. Identificación de Riesgos'!J68,'[9]8- Politicas de admiistracion '!$C$16:$C$64,0),1),'[9]8- Politicas de admiistracion '!$B$16:$F$64,5,FALSE),"")</f>
        <v/>
      </c>
      <c r="M68" s="405"/>
      <c r="N68" s="405"/>
      <c r="O68" s="240"/>
    </row>
    <row r="69" spans="1:258" s="55" customFormat="1" ht="9" hidden="1" customHeight="1">
      <c r="A69" s="419"/>
      <c r="B69" s="408"/>
      <c r="C69" s="407"/>
      <c r="D69" s="231"/>
      <c r="E69" s="405"/>
      <c r="F69" s="405"/>
      <c r="G69" s="409"/>
      <c r="H69" s="405"/>
      <c r="I69" s="236"/>
      <c r="J69" s="238" t="str">
        <f>IFERROR(CONCATENATE(INDEX('[9]8- Politicas de admiistracion '!$B$16:$F$53,MATCH('[9]5-. Identificación de Riesgos'!I69,'[9]8- Politicas de admiistracion '!$C$16:$C$54,0),1)," - ",K69),"")</f>
        <v/>
      </c>
      <c r="K69" s="238" t="str">
        <f>IFERROR(CONCATENATE(INDEX('[9]8- Politicas de admiistracion '!$B$16:$F$53,MATCH('[9]5-. Identificación de Riesgos'!J69,'[9]8- Politicas de admiistracion '!$C$16:$C$54,0),1)," - ",L69),"")</f>
        <v/>
      </c>
      <c r="L69" s="239" t="str">
        <f>IFERROR(VLOOKUP(INDEX('[9]8- Politicas de admiistracion '!$B$16:$F$64,MATCH('[9]5-. Identificación de Riesgos'!J69,'[9]8- Politicas de admiistracion '!$C$16:$C$64,0),1),'[9]8- Politicas de admiistracion '!$B$16:$F$64,5,FALSE),"")</f>
        <v/>
      </c>
      <c r="M69" s="405"/>
      <c r="N69" s="405"/>
      <c r="O69" s="240"/>
    </row>
    <row r="70" spans="1:258" ht="42.75" customHeight="1">
      <c r="A70" s="419">
        <v>7</v>
      </c>
      <c r="B70" s="408" t="s">
        <v>316</v>
      </c>
      <c r="C70" s="405" t="s">
        <v>317</v>
      </c>
      <c r="D70" s="234" t="s">
        <v>307</v>
      </c>
      <c r="E70" s="405"/>
      <c r="F70" s="405"/>
      <c r="G70" s="409" t="e">
        <f>+F70/E70</f>
        <v>#DIV/0!</v>
      </c>
      <c r="H70" s="405" t="e">
        <f>CONCATENATE(IF(G70&lt;='[9]8- Politicas de admiistracion '!$D$6,'[9]8- Politicas de admiistracion '!$B$6,IF(G70&lt;='[9]8- Politicas de admiistracion '!$D$7,'[9]8- Politicas de admiistracion '!$B$7,IF(G70&lt;='[9]8- Politicas de admiistracion '!$D$8,'[9]8- Politicas de admiistracion '!$B$8,IF(G70&lt;='[9]8- Politicas de admiistracion '!$D$9,'[9]8- Politicas de admiistracion '!$B$9,IF(G70&lt;='[9]8- Politicas de admiistracion '!$D$10,'[9]8- Politicas de admiistracion '!$B$10,"Probabilidad no valida")))))," - ",VLOOKUP(IF(G70&lt;='[9]8- Politicas de admiistracion '!$D$6,'[9]8- Politicas de admiistracion '!$B$6,IF(G70&lt;='[9]8- Politicas de admiistracion '!$D$7,'[9]8- Politicas de admiistracion '!$B$7,IF(G70&lt;='[9]8- Politicas de admiistracion '!$D$8,'[9]8- Politicas de admiistracion '!$B$8,IF(G70&lt;='[9]8- Politicas de admiistracion '!$D$9,'[9]8- Politicas de admiistracion '!$B$9,IF(G70&lt;='[9]8- Politicas de admiistracion '!$D$10,'[9]8- Politicas de admiistracion '!$B$10,"Probabilidad no valida"))))),'[9]8- Politicas de admiistracion '!$B$6:$F$10,5,FALSE))</f>
        <v>#DIV/0!</v>
      </c>
      <c r="I70" s="236"/>
      <c r="J70" s="230"/>
      <c r="K70" s="232"/>
      <c r="L70" s="233"/>
      <c r="M70" s="405" t="str">
        <f>IFERROR(CONCATENATE(INDEX('8- Politicas de admiistracion '!$B$16:$F$53,MATCH(ROUND(AVERAGE(L70:L79),0),'8- Politicas de admiistracion '!$F$16:$F$53,0),1)," - ",ROUND(AVERAGE(L70:L79),0)),"")</f>
        <v/>
      </c>
      <c r="N70" s="405" t="str">
        <f>IFERROR(CONCATENATE(VLOOKUP((LEFT(H70,LEN(H70)-4)&amp;LEFT(M70,LEN(M70)-4)),'9- Matriz de Calor '!$D$17:$E$41,2,0)," - ",RIGHT(H70,1)*RIGHT(M70,1)),"")</f>
        <v/>
      </c>
      <c r="O70" s="240"/>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56"/>
      <c r="FX70" s="56"/>
      <c r="FY70" s="56"/>
      <c r="FZ70" s="56"/>
      <c r="GA70" s="56"/>
      <c r="GB70" s="56"/>
      <c r="GC70" s="56"/>
      <c r="GD70" s="56"/>
      <c r="GE70" s="56"/>
      <c r="GF70" s="56"/>
      <c r="GG70" s="56"/>
      <c r="GH70" s="56"/>
      <c r="GI70" s="56"/>
      <c r="GJ70" s="56"/>
      <c r="GK70" s="56"/>
      <c r="GL70" s="56"/>
      <c r="GM70" s="56"/>
      <c r="GN70" s="56"/>
      <c r="GO70" s="56"/>
      <c r="GP70" s="56"/>
      <c r="GQ70" s="56"/>
      <c r="GR70" s="56"/>
      <c r="GS70" s="56"/>
      <c r="GT70" s="56"/>
      <c r="GU70" s="56"/>
      <c r="GV70" s="56"/>
      <c r="GW70" s="56"/>
      <c r="GX70" s="56"/>
      <c r="GY70" s="56"/>
      <c r="GZ70" s="56"/>
      <c r="HA70" s="56"/>
      <c r="HB70" s="56"/>
      <c r="HC70" s="56"/>
      <c r="HD70" s="56"/>
      <c r="HE70" s="56"/>
      <c r="HF70" s="56"/>
      <c r="HG70" s="56"/>
      <c r="HH70" s="56"/>
      <c r="HI70" s="56"/>
      <c r="HJ70" s="56"/>
      <c r="HK70" s="56"/>
      <c r="HL70" s="56"/>
      <c r="HM70" s="56"/>
      <c r="HN70" s="56"/>
      <c r="HO70" s="56"/>
      <c r="HP70" s="56"/>
      <c r="HQ70" s="56"/>
      <c r="HR70" s="56"/>
      <c r="HS70" s="56"/>
      <c r="HT70" s="56"/>
      <c r="HU70" s="56"/>
      <c r="HV70" s="56"/>
      <c r="HW70" s="56"/>
      <c r="HX70" s="56"/>
      <c r="HY70" s="56"/>
      <c r="HZ70" s="56"/>
      <c r="IA70" s="56"/>
      <c r="IB70" s="56"/>
      <c r="IC70" s="56"/>
      <c r="ID70" s="56"/>
      <c r="IE70" s="56"/>
      <c r="IF70" s="56"/>
      <c r="IG70" s="56"/>
      <c r="IH70" s="56"/>
      <c r="II70" s="56"/>
      <c r="IJ70" s="56"/>
      <c r="IK70" s="56"/>
      <c r="IL70" s="56"/>
      <c r="IM70" s="56"/>
      <c r="IN70" s="56"/>
      <c r="IO70" s="56"/>
      <c r="IP70" s="56"/>
      <c r="IQ70" s="56"/>
      <c r="IR70" s="56"/>
      <c r="IS70" s="56"/>
      <c r="IT70" s="56"/>
      <c r="IU70" s="56"/>
      <c r="IV70" s="56"/>
      <c r="IW70" s="56"/>
      <c r="IX70" s="56"/>
    </row>
    <row r="71" spans="1:258" ht="40.5" customHeight="1">
      <c r="A71" s="419"/>
      <c r="B71" s="408"/>
      <c r="C71" s="405"/>
      <c r="D71" s="234" t="s">
        <v>309</v>
      </c>
      <c r="E71" s="405"/>
      <c r="F71" s="405"/>
      <c r="G71" s="409"/>
      <c r="H71" s="405"/>
      <c r="I71" s="236"/>
      <c r="J71" s="230"/>
      <c r="K71" s="232"/>
      <c r="L71" s="233"/>
      <c r="M71" s="405"/>
      <c r="N71" s="405"/>
      <c r="O71" s="240"/>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c r="BO71" s="56"/>
      <c r="BP71" s="56"/>
      <c r="BQ71" s="56"/>
      <c r="BR71" s="56"/>
      <c r="BS71" s="56"/>
      <c r="BT71" s="56"/>
      <c r="BU71" s="56"/>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c r="EO71" s="56"/>
      <c r="EP71" s="56"/>
      <c r="EQ71" s="56"/>
      <c r="ER71" s="56"/>
      <c r="ES71" s="56"/>
      <c r="ET71" s="56"/>
      <c r="EU71" s="56"/>
      <c r="EV71" s="56"/>
      <c r="EW71" s="56"/>
      <c r="EX71" s="56"/>
      <c r="EY71" s="56"/>
      <c r="EZ71" s="56"/>
      <c r="FA71" s="56"/>
      <c r="FB71" s="56"/>
      <c r="FC71" s="56"/>
      <c r="FD71" s="56"/>
      <c r="FE71" s="56"/>
      <c r="FF71" s="56"/>
      <c r="FG71" s="56"/>
      <c r="FH71" s="56"/>
      <c r="FI71" s="56"/>
      <c r="FJ71" s="56"/>
      <c r="FK71" s="56"/>
      <c r="FL71" s="56"/>
      <c r="FM71" s="56"/>
      <c r="FN71" s="56"/>
      <c r="FO71" s="56"/>
      <c r="FP71" s="56"/>
      <c r="FQ71" s="56"/>
      <c r="FR71" s="56"/>
      <c r="FS71" s="56"/>
      <c r="FT71" s="56"/>
      <c r="FU71" s="56"/>
      <c r="FV71" s="56"/>
      <c r="FW71" s="56"/>
      <c r="FX71" s="56"/>
      <c r="FY71" s="56"/>
      <c r="FZ71" s="56"/>
      <c r="GA71" s="56"/>
      <c r="GB71" s="56"/>
      <c r="GC71" s="56"/>
      <c r="GD71" s="56"/>
      <c r="GE71" s="56"/>
      <c r="GF71" s="56"/>
      <c r="GG71" s="56"/>
      <c r="GH71" s="56"/>
      <c r="GI71" s="56"/>
      <c r="GJ71" s="56"/>
      <c r="GK71" s="56"/>
      <c r="GL71" s="56"/>
      <c r="GM71" s="56"/>
      <c r="GN71" s="56"/>
      <c r="GO71" s="56"/>
      <c r="GP71" s="56"/>
      <c r="GQ71" s="56"/>
      <c r="GR71" s="56"/>
      <c r="GS71" s="56"/>
      <c r="GT71" s="56"/>
      <c r="GU71" s="56"/>
      <c r="GV71" s="56"/>
      <c r="GW71" s="56"/>
      <c r="GX71" s="56"/>
      <c r="GY71" s="56"/>
      <c r="GZ71" s="56"/>
      <c r="HA71" s="56"/>
      <c r="HB71" s="56"/>
      <c r="HC71" s="56"/>
      <c r="HD71" s="56"/>
      <c r="HE71" s="56"/>
      <c r="HF71" s="56"/>
      <c r="HG71" s="56"/>
      <c r="HH71" s="56"/>
      <c r="HI71" s="56"/>
      <c r="HJ71" s="56"/>
      <c r="HK71" s="56"/>
      <c r="HL71" s="56"/>
      <c r="HM71" s="56"/>
      <c r="HN71" s="56"/>
      <c r="HO71" s="56"/>
      <c r="HP71" s="56"/>
      <c r="HQ71" s="56"/>
      <c r="HR71" s="56"/>
      <c r="HS71" s="56"/>
      <c r="HT71" s="56"/>
      <c r="HU71" s="56"/>
      <c r="HV71" s="56"/>
      <c r="HW71" s="56"/>
      <c r="HX71" s="56"/>
      <c r="HY71" s="56"/>
      <c r="HZ71" s="56"/>
      <c r="IA71" s="56"/>
      <c r="IB71" s="56"/>
      <c r="IC71" s="56"/>
      <c r="ID71" s="56"/>
      <c r="IE71" s="56"/>
      <c r="IF71" s="56"/>
      <c r="IG71" s="56"/>
      <c r="IH71" s="56"/>
      <c r="II71" s="56"/>
      <c r="IJ71" s="56"/>
      <c r="IK71" s="56"/>
      <c r="IL71" s="56"/>
      <c r="IM71" s="56"/>
      <c r="IN71" s="56"/>
      <c r="IO71" s="56"/>
      <c r="IP71" s="56"/>
      <c r="IQ71" s="56"/>
      <c r="IR71" s="56"/>
      <c r="IS71" s="56"/>
      <c r="IT71" s="56"/>
      <c r="IU71" s="56"/>
      <c r="IV71" s="56"/>
      <c r="IW71" s="56"/>
      <c r="IX71" s="56"/>
    </row>
    <row r="72" spans="1:258" ht="69.75" customHeight="1">
      <c r="A72" s="419"/>
      <c r="B72" s="408"/>
      <c r="C72" s="405"/>
      <c r="D72" s="234" t="s">
        <v>318</v>
      </c>
      <c r="E72" s="405"/>
      <c r="F72" s="405"/>
      <c r="G72" s="409"/>
      <c r="H72" s="405"/>
      <c r="I72" s="236"/>
      <c r="J72" s="230"/>
      <c r="K72" s="232"/>
      <c r="L72" s="233"/>
      <c r="M72" s="405"/>
      <c r="N72" s="405"/>
      <c r="O72" s="240"/>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c r="EO72" s="56"/>
      <c r="EP72" s="56"/>
      <c r="EQ72" s="56"/>
      <c r="ER72" s="56"/>
      <c r="ES72" s="56"/>
      <c r="ET72" s="56"/>
      <c r="EU72" s="56"/>
      <c r="EV72" s="56"/>
      <c r="EW72" s="56"/>
      <c r="EX72" s="56"/>
      <c r="EY72" s="56"/>
      <c r="EZ72" s="56"/>
      <c r="FA72" s="56"/>
      <c r="FB72" s="56"/>
      <c r="FC72" s="56"/>
      <c r="FD72" s="56"/>
      <c r="FE72" s="56"/>
      <c r="FF72" s="56"/>
      <c r="FG72" s="56"/>
      <c r="FH72" s="56"/>
      <c r="FI72" s="56"/>
      <c r="FJ72" s="56"/>
      <c r="FK72" s="56"/>
      <c r="FL72" s="56"/>
      <c r="FM72" s="56"/>
      <c r="FN72" s="56"/>
      <c r="FO72" s="56"/>
      <c r="FP72" s="56"/>
      <c r="FQ72" s="56"/>
      <c r="FR72" s="56"/>
      <c r="FS72" s="56"/>
      <c r="FT72" s="56"/>
      <c r="FU72" s="56"/>
      <c r="FV72" s="56"/>
      <c r="FW72" s="56"/>
      <c r="FX72" s="56"/>
      <c r="FY72" s="56"/>
      <c r="FZ72" s="56"/>
      <c r="GA72" s="56"/>
      <c r="GB72" s="56"/>
      <c r="GC72" s="56"/>
      <c r="GD72" s="56"/>
      <c r="GE72" s="56"/>
      <c r="GF72" s="56"/>
      <c r="GG72" s="56"/>
      <c r="GH72" s="56"/>
      <c r="GI72" s="56"/>
      <c r="GJ72" s="56"/>
      <c r="GK72" s="56"/>
      <c r="GL72" s="56"/>
      <c r="GM72" s="56"/>
      <c r="GN72" s="56"/>
      <c r="GO72" s="56"/>
      <c r="GP72" s="56"/>
      <c r="GQ72" s="56"/>
      <c r="GR72" s="56"/>
      <c r="GS72" s="56"/>
      <c r="GT72" s="56"/>
      <c r="GU72" s="56"/>
      <c r="GV72" s="56"/>
      <c r="GW72" s="56"/>
      <c r="GX72" s="56"/>
      <c r="GY72" s="56"/>
      <c r="GZ72" s="56"/>
      <c r="HA72" s="56"/>
      <c r="HB72" s="56"/>
      <c r="HC72" s="56"/>
      <c r="HD72" s="56"/>
      <c r="HE72" s="56"/>
      <c r="HF72" s="56"/>
      <c r="HG72" s="56"/>
      <c r="HH72" s="56"/>
      <c r="HI72" s="56"/>
      <c r="HJ72" s="56"/>
      <c r="HK72" s="56"/>
      <c r="HL72" s="56"/>
      <c r="HM72" s="56"/>
      <c r="HN72" s="56"/>
      <c r="HO72" s="56"/>
      <c r="HP72" s="56"/>
      <c r="HQ72" s="56"/>
      <c r="HR72" s="56"/>
      <c r="HS72" s="56"/>
      <c r="HT72" s="56"/>
      <c r="HU72" s="56"/>
      <c r="HV72" s="56"/>
      <c r="HW72" s="56"/>
      <c r="HX72" s="56"/>
      <c r="HY72" s="56"/>
      <c r="HZ72" s="56"/>
      <c r="IA72" s="56"/>
      <c r="IB72" s="56"/>
      <c r="IC72" s="56"/>
      <c r="ID72" s="56"/>
      <c r="IE72" s="56"/>
      <c r="IF72" s="56"/>
      <c r="IG72" s="56"/>
      <c r="IH72" s="56"/>
      <c r="II72" s="56"/>
      <c r="IJ72" s="56"/>
      <c r="IK72" s="56"/>
      <c r="IL72" s="56"/>
      <c r="IM72" s="56"/>
      <c r="IN72" s="56"/>
      <c r="IO72" s="56"/>
      <c r="IP72" s="56"/>
      <c r="IQ72" s="56"/>
      <c r="IR72" s="56"/>
      <c r="IS72" s="56"/>
      <c r="IT72" s="56"/>
      <c r="IU72" s="56"/>
      <c r="IV72" s="56"/>
      <c r="IW72" s="56"/>
      <c r="IX72" s="56"/>
    </row>
    <row r="73" spans="1:258" ht="19.5" hidden="1" customHeight="1">
      <c r="A73" s="419"/>
      <c r="B73" s="408"/>
      <c r="C73" s="405"/>
      <c r="D73" s="234"/>
      <c r="E73" s="405"/>
      <c r="F73" s="405"/>
      <c r="G73" s="409"/>
      <c r="H73" s="405"/>
      <c r="I73" s="235"/>
      <c r="J73" s="230"/>
      <c r="K73" s="232" t="s">
        <v>281</v>
      </c>
      <c r="L73" s="233"/>
      <c r="M73" s="405"/>
      <c r="N73" s="405"/>
      <c r="O73" s="240"/>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c r="EO73" s="56"/>
      <c r="EP73" s="56"/>
      <c r="EQ73" s="56"/>
      <c r="ER73" s="56"/>
      <c r="ES73" s="56"/>
      <c r="ET73" s="56"/>
      <c r="EU73" s="56"/>
      <c r="EV73" s="56"/>
      <c r="EW73" s="56"/>
      <c r="EX73" s="56"/>
      <c r="EY73" s="56"/>
      <c r="EZ73" s="56"/>
      <c r="FA73" s="56"/>
      <c r="FB73" s="56"/>
      <c r="FC73" s="56"/>
      <c r="FD73" s="56"/>
      <c r="FE73" s="56"/>
      <c r="FF73" s="56"/>
      <c r="FG73" s="56"/>
      <c r="FH73" s="56"/>
      <c r="FI73" s="56"/>
      <c r="FJ73" s="56"/>
      <c r="FK73" s="56"/>
      <c r="FL73" s="56"/>
      <c r="FM73" s="56"/>
      <c r="FN73" s="56"/>
      <c r="FO73" s="56"/>
      <c r="FP73" s="56"/>
      <c r="FQ73" s="56"/>
      <c r="FR73" s="56"/>
      <c r="FS73" s="56"/>
      <c r="FT73" s="56"/>
      <c r="FU73" s="56"/>
      <c r="FV73" s="56"/>
      <c r="FW73" s="56"/>
      <c r="FX73" s="56"/>
      <c r="FY73" s="56"/>
      <c r="FZ73" s="56"/>
      <c r="GA73" s="56"/>
      <c r="GB73" s="56"/>
      <c r="GC73" s="56"/>
      <c r="GD73" s="56"/>
      <c r="GE73" s="56"/>
      <c r="GF73" s="56"/>
      <c r="GG73" s="56"/>
      <c r="GH73" s="56"/>
      <c r="GI73" s="56"/>
      <c r="GJ73" s="56"/>
      <c r="GK73" s="56"/>
      <c r="GL73" s="56"/>
      <c r="GM73" s="56"/>
      <c r="GN73" s="56"/>
      <c r="GO73" s="56"/>
      <c r="GP73" s="56"/>
      <c r="GQ73" s="56"/>
      <c r="GR73" s="56"/>
      <c r="GS73" s="56"/>
      <c r="GT73" s="56"/>
      <c r="GU73" s="56"/>
      <c r="GV73" s="56"/>
      <c r="GW73" s="56"/>
      <c r="GX73" s="56"/>
      <c r="GY73" s="56"/>
      <c r="GZ73" s="56"/>
      <c r="HA73" s="56"/>
      <c r="HB73" s="56"/>
      <c r="HC73" s="56"/>
      <c r="HD73" s="56"/>
      <c r="HE73" s="56"/>
      <c r="HF73" s="56"/>
      <c r="HG73" s="56"/>
      <c r="HH73" s="56"/>
      <c r="HI73" s="56"/>
      <c r="HJ73" s="56"/>
      <c r="HK73" s="56"/>
      <c r="HL73" s="56"/>
      <c r="HM73" s="56"/>
      <c r="HN73" s="56"/>
      <c r="HO73" s="56"/>
      <c r="HP73" s="56"/>
      <c r="HQ73" s="56"/>
      <c r="HR73" s="56"/>
      <c r="HS73" s="56"/>
      <c r="HT73" s="56"/>
      <c r="HU73" s="56"/>
      <c r="HV73" s="56"/>
      <c r="HW73" s="56"/>
      <c r="HX73" s="56"/>
      <c r="HY73" s="56"/>
      <c r="HZ73" s="56"/>
      <c r="IA73" s="56"/>
      <c r="IB73" s="56"/>
      <c r="IC73" s="56"/>
      <c r="ID73" s="56"/>
      <c r="IE73" s="56"/>
      <c r="IF73" s="56"/>
      <c r="IG73" s="56"/>
      <c r="IH73" s="56"/>
      <c r="II73" s="56"/>
      <c r="IJ73" s="56"/>
      <c r="IK73" s="56"/>
      <c r="IL73" s="56"/>
      <c r="IM73" s="56"/>
      <c r="IN73" s="56"/>
      <c r="IO73" s="56"/>
      <c r="IP73" s="56"/>
      <c r="IQ73" s="56"/>
      <c r="IR73" s="56"/>
      <c r="IS73" s="56"/>
      <c r="IT73" s="56"/>
      <c r="IU73" s="56"/>
      <c r="IV73" s="56"/>
      <c r="IW73" s="56"/>
      <c r="IX73" s="56"/>
    </row>
    <row r="74" spans="1:258" ht="9.75" hidden="1" customHeight="1">
      <c r="A74" s="419"/>
      <c r="B74" s="408"/>
      <c r="C74" s="405"/>
      <c r="D74" s="234"/>
      <c r="E74" s="405"/>
      <c r="F74" s="405"/>
      <c r="G74" s="409"/>
      <c r="H74" s="405"/>
      <c r="I74" s="235"/>
      <c r="J74" s="230"/>
      <c r="K74" s="232" t="s">
        <v>281</v>
      </c>
      <c r="L74" s="233"/>
      <c r="M74" s="405"/>
      <c r="N74" s="405"/>
      <c r="O74" s="240"/>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c r="EO74" s="56"/>
      <c r="EP74" s="56"/>
      <c r="EQ74" s="56"/>
      <c r="ER74" s="56"/>
      <c r="ES74" s="56"/>
      <c r="ET74" s="56"/>
      <c r="EU74" s="56"/>
      <c r="EV74" s="56"/>
      <c r="EW74" s="56"/>
      <c r="EX74" s="56"/>
      <c r="EY74" s="56"/>
      <c r="EZ74" s="56"/>
      <c r="FA74" s="56"/>
      <c r="FB74" s="56"/>
      <c r="FC74" s="56"/>
      <c r="FD74" s="56"/>
      <c r="FE74" s="56"/>
      <c r="FF74" s="56"/>
      <c r="FG74" s="56"/>
      <c r="FH74" s="56"/>
      <c r="FI74" s="56"/>
      <c r="FJ74" s="56"/>
      <c r="FK74" s="56"/>
      <c r="FL74" s="56"/>
      <c r="FM74" s="56"/>
      <c r="FN74" s="56"/>
      <c r="FO74" s="56"/>
      <c r="FP74" s="56"/>
      <c r="FQ74" s="56"/>
      <c r="FR74" s="56"/>
      <c r="FS74" s="56"/>
      <c r="FT74" s="56"/>
      <c r="FU74" s="56"/>
      <c r="FV74" s="56"/>
      <c r="FW74" s="56"/>
      <c r="FX74" s="56"/>
      <c r="FY74" s="56"/>
      <c r="FZ74" s="56"/>
      <c r="GA74" s="56"/>
      <c r="GB74" s="56"/>
      <c r="GC74" s="56"/>
      <c r="GD74" s="56"/>
      <c r="GE74" s="56"/>
      <c r="GF74" s="56"/>
      <c r="GG74" s="56"/>
      <c r="GH74" s="56"/>
      <c r="GI74" s="56"/>
      <c r="GJ74" s="56"/>
      <c r="GK74" s="56"/>
      <c r="GL74" s="56"/>
      <c r="GM74" s="56"/>
      <c r="GN74" s="56"/>
      <c r="GO74" s="56"/>
      <c r="GP74" s="56"/>
      <c r="GQ74" s="56"/>
      <c r="GR74" s="56"/>
      <c r="GS74" s="56"/>
      <c r="GT74" s="56"/>
      <c r="GU74" s="56"/>
      <c r="GV74" s="56"/>
      <c r="GW74" s="56"/>
      <c r="GX74" s="56"/>
      <c r="GY74" s="56"/>
      <c r="GZ74" s="56"/>
      <c r="HA74" s="56"/>
      <c r="HB74" s="56"/>
      <c r="HC74" s="56"/>
      <c r="HD74" s="56"/>
      <c r="HE74" s="56"/>
      <c r="HF74" s="56"/>
      <c r="HG74" s="56"/>
      <c r="HH74" s="56"/>
      <c r="HI74" s="56"/>
      <c r="HJ74" s="56"/>
      <c r="HK74" s="56"/>
      <c r="HL74" s="56"/>
      <c r="HM74" s="56"/>
      <c r="HN74" s="56"/>
      <c r="HO74" s="56"/>
      <c r="HP74" s="56"/>
      <c r="HQ74" s="56"/>
      <c r="HR74" s="56"/>
      <c r="HS74" s="56"/>
      <c r="HT74" s="56"/>
      <c r="HU74" s="56"/>
      <c r="HV74" s="56"/>
      <c r="HW74" s="56"/>
      <c r="HX74" s="56"/>
      <c r="HY74" s="56"/>
      <c r="HZ74" s="56"/>
      <c r="IA74" s="56"/>
      <c r="IB74" s="56"/>
      <c r="IC74" s="56"/>
      <c r="ID74" s="56"/>
      <c r="IE74" s="56"/>
      <c r="IF74" s="56"/>
      <c r="IG74" s="56"/>
      <c r="IH74" s="56"/>
      <c r="II74" s="56"/>
      <c r="IJ74" s="56"/>
      <c r="IK74" s="56"/>
      <c r="IL74" s="56"/>
      <c r="IM74" s="56"/>
      <c r="IN74" s="56"/>
      <c r="IO74" s="56"/>
      <c r="IP74" s="56"/>
      <c r="IQ74" s="56"/>
      <c r="IR74" s="56"/>
      <c r="IS74" s="56"/>
      <c r="IT74" s="56"/>
      <c r="IU74" s="56"/>
      <c r="IV74" s="56"/>
      <c r="IW74" s="56"/>
      <c r="IX74" s="56"/>
    </row>
    <row r="75" spans="1:258" ht="9.75" hidden="1" customHeight="1">
      <c r="A75" s="419"/>
      <c r="B75" s="408"/>
      <c r="C75" s="405"/>
      <c r="D75" s="234"/>
      <c r="E75" s="405"/>
      <c r="F75" s="405"/>
      <c r="G75" s="409"/>
      <c r="H75" s="405"/>
      <c r="I75" s="235"/>
      <c r="J75" s="230"/>
      <c r="K75" s="232" t="s">
        <v>281</v>
      </c>
      <c r="L75" s="233"/>
      <c r="M75" s="405"/>
      <c r="N75" s="405"/>
      <c r="O75" s="240"/>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c r="EO75" s="56"/>
      <c r="EP75" s="56"/>
      <c r="EQ75" s="56"/>
      <c r="ER75" s="56"/>
      <c r="ES75" s="56"/>
      <c r="ET75" s="56"/>
      <c r="EU75" s="56"/>
      <c r="EV75" s="56"/>
      <c r="EW75" s="56"/>
      <c r="EX75" s="56"/>
      <c r="EY75" s="56"/>
      <c r="EZ75" s="56"/>
      <c r="FA75" s="56"/>
      <c r="FB75" s="56"/>
      <c r="FC75" s="56"/>
      <c r="FD75" s="56"/>
      <c r="FE75" s="56"/>
      <c r="FF75" s="56"/>
      <c r="FG75" s="56"/>
      <c r="FH75" s="56"/>
      <c r="FI75" s="56"/>
      <c r="FJ75" s="56"/>
      <c r="FK75" s="56"/>
      <c r="FL75" s="56"/>
      <c r="FM75" s="56"/>
      <c r="FN75" s="56"/>
      <c r="FO75" s="56"/>
      <c r="FP75" s="56"/>
      <c r="FQ75" s="56"/>
      <c r="FR75" s="56"/>
      <c r="FS75" s="56"/>
      <c r="FT75" s="56"/>
      <c r="FU75" s="56"/>
      <c r="FV75" s="56"/>
      <c r="FW75" s="56"/>
      <c r="FX75" s="56"/>
      <c r="FY75" s="56"/>
      <c r="FZ75" s="56"/>
      <c r="GA75" s="56"/>
      <c r="GB75" s="56"/>
      <c r="GC75" s="56"/>
      <c r="GD75" s="56"/>
      <c r="GE75" s="56"/>
      <c r="GF75" s="56"/>
      <c r="GG75" s="56"/>
      <c r="GH75" s="56"/>
      <c r="GI75" s="56"/>
      <c r="GJ75" s="56"/>
      <c r="GK75" s="56"/>
      <c r="GL75" s="56"/>
      <c r="GM75" s="56"/>
      <c r="GN75" s="56"/>
      <c r="GO75" s="56"/>
      <c r="GP75" s="56"/>
      <c r="GQ75" s="56"/>
      <c r="GR75" s="56"/>
      <c r="GS75" s="56"/>
      <c r="GT75" s="56"/>
      <c r="GU75" s="56"/>
      <c r="GV75" s="56"/>
      <c r="GW75" s="56"/>
      <c r="GX75" s="56"/>
      <c r="GY75" s="56"/>
      <c r="GZ75" s="56"/>
      <c r="HA75" s="56"/>
      <c r="HB75" s="56"/>
      <c r="HC75" s="56"/>
      <c r="HD75" s="56"/>
      <c r="HE75" s="56"/>
      <c r="HF75" s="56"/>
      <c r="HG75" s="56"/>
      <c r="HH75" s="56"/>
      <c r="HI75" s="56"/>
      <c r="HJ75" s="56"/>
      <c r="HK75" s="56"/>
      <c r="HL75" s="56"/>
      <c r="HM75" s="56"/>
      <c r="HN75" s="56"/>
      <c r="HO75" s="56"/>
      <c r="HP75" s="56"/>
      <c r="HQ75" s="56"/>
      <c r="HR75" s="56"/>
      <c r="HS75" s="56"/>
      <c r="HT75" s="56"/>
      <c r="HU75" s="56"/>
      <c r="HV75" s="56"/>
      <c r="HW75" s="56"/>
      <c r="HX75" s="56"/>
      <c r="HY75" s="56"/>
      <c r="HZ75" s="56"/>
      <c r="IA75" s="56"/>
      <c r="IB75" s="56"/>
      <c r="IC75" s="56"/>
      <c r="ID75" s="56"/>
      <c r="IE75" s="56"/>
      <c r="IF75" s="56"/>
      <c r="IG75" s="56"/>
      <c r="IH75" s="56"/>
      <c r="II75" s="56"/>
      <c r="IJ75" s="56"/>
      <c r="IK75" s="56"/>
      <c r="IL75" s="56"/>
      <c r="IM75" s="56"/>
      <c r="IN75" s="56"/>
      <c r="IO75" s="56"/>
      <c r="IP75" s="56"/>
      <c r="IQ75" s="56"/>
      <c r="IR75" s="56"/>
      <c r="IS75" s="56"/>
      <c r="IT75" s="56"/>
      <c r="IU75" s="56"/>
      <c r="IV75" s="56"/>
      <c r="IW75" s="56"/>
      <c r="IX75" s="56"/>
    </row>
    <row r="76" spans="1:258" ht="9.75" hidden="1" customHeight="1">
      <c r="A76" s="419"/>
      <c r="B76" s="408"/>
      <c r="C76" s="405"/>
      <c r="D76" s="234"/>
      <c r="E76" s="405"/>
      <c r="F76" s="405"/>
      <c r="G76" s="409"/>
      <c r="H76" s="405"/>
      <c r="I76" s="235"/>
      <c r="J76" s="230"/>
      <c r="K76" s="232" t="s">
        <v>281</v>
      </c>
      <c r="L76" s="233"/>
      <c r="M76" s="405"/>
      <c r="N76" s="405"/>
      <c r="O76" s="240"/>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c r="EO76" s="56"/>
      <c r="EP76" s="56"/>
      <c r="EQ76" s="56"/>
      <c r="ER76" s="56"/>
      <c r="ES76" s="56"/>
      <c r="ET76" s="56"/>
      <c r="EU76" s="56"/>
      <c r="EV76" s="56"/>
      <c r="EW76" s="56"/>
      <c r="EX76" s="56"/>
      <c r="EY76" s="56"/>
      <c r="EZ76" s="56"/>
      <c r="FA76" s="56"/>
      <c r="FB76" s="56"/>
      <c r="FC76" s="56"/>
      <c r="FD76" s="56"/>
      <c r="FE76" s="56"/>
      <c r="FF76" s="56"/>
      <c r="FG76" s="56"/>
      <c r="FH76" s="56"/>
      <c r="FI76" s="56"/>
      <c r="FJ76" s="56"/>
      <c r="FK76" s="56"/>
      <c r="FL76" s="56"/>
      <c r="FM76" s="56"/>
      <c r="FN76" s="56"/>
      <c r="FO76" s="56"/>
      <c r="FP76" s="56"/>
      <c r="FQ76" s="56"/>
      <c r="FR76" s="56"/>
      <c r="FS76" s="56"/>
      <c r="FT76" s="56"/>
      <c r="FU76" s="56"/>
      <c r="FV76" s="56"/>
      <c r="FW76" s="56"/>
      <c r="FX76" s="56"/>
      <c r="FY76" s="56"/>
      <c r="FZ76" s="56"/>
      <c r="GA76" s="56"/>
      <c r="GB76" s="56"/>
      <c r="GC76" s="56"/>
      <c r="GD76" s="56"/>
      <c r="GE76" s="56"/>
      <c r="GF76" s="56"/>
      <c r="GG76" s="56"/>
      <c r="GH76" s="56"/>
      <c r="GI76" s="56"/>
      <c r="GJ76" s="56"/>
      <c r="GK76" s="56"/>
      <c r="GL76" s="56"/>
      <c r="GM76" s="56"/>
      <c r="GN76" s="56"/>
      <c r="GO76" s="56"/>
      <c r="GP76" s="56"/>
      <c r="GQ76" s="56"/>
      <c r="GR76" s="56"/>
      <c r="GS76" s="56"/>
      <c r="GT76" s="56"/>
      <c r="GU76" s="56"/>
      <c r="GV76" s="56"/>
      <c r="GW76" s="56"/>
      <c r="GX76" s="56"/>
      <c r="GY76" s="56"/>
      <c r="GZ76" s="56"/>
      <c r="HA76" s="56"/>
      <c r="HB76" s="56"/>
      <c r="HC76" s="56"/>
      <c r="HD76" s="56"/>
      <c r="HE76" s="56"/>
      <c r="HF76" s="56"/>
      <c r="HG76" s="56"/>
      <c r="HH76" s="56"/>
      <c r="HI76" s="56"/>
      <c r="HJ76" s="56"/>
      <c r="HK76" s="56"/>
      <c r="HL76" s="56"/>
      <c r="HM76" s="56"/>
      <c r="HN76" s="56"/>
      <c r="HO76" s="56"/>
      <c r="HP76" s="56"/>
      <c r="HQ76" s="56"/>
      <c r="HR76" s="56"/>
      <c r="HS76" s="56"/>
      <c r="HT76" s="56"/>
      <c r="HU76" s="56"/>
      <c r="HV76" s="56"/>
      <c r="HW76" s="56"/>
      <c r="HX76" s="56"/>
      <c r="HY76" s="56"/>
      <c r="HZ76" s="56"/>
      <c r="IA76" s="56"/>
      <c r="IB76" s="56"/>
      <c r="IC76" s="56"/>
      <c r="ID76" s="56"/>
      <c r="IE76" s="56"/>
      <c r="IF76" s="56"/>
      <c r="IG76" s="56"/>
      <c r="IH76" s="56"/>
      <c r="II76" s="56"/>
      <c r="IJ76" s="56"/>
      <c r="IK76" s="56"/>
      <c r="IL76" s="56"/>
      <c r="IM76" s="56"/>
      <c r="IN76" s="56"/>
      <c r="IO76" s="56"/>
      <c r="IP76" s="56"/>
      <c r="IQ76" s="56"/>
      <c r="IR76" s="56"/>
      <c r="IS76" s="56"/>
      <c r="IT76" s="56"/>
      <c r="IU76" s="56"/>
      <c r="IV76" s="56"/>
      <c r="IW76" s="56"/>
      <c r="IX76" s="56"/>
    </row>
    <row r="77" spans="1:258" ht="9.75" hidden="1" customHeight="1">
      <c r="A77" s="419"/>
      <c r="B77" s="408"/>
      <c r="C77" s="405"/>
      <c r="D77" s="234"/>
      <c r="E77" s="405"/>
      <c r="F77" s="405"/>
      <c r="G77" s="409"/>
      <c r="H77" s="405"/>
      <c r="I77" s="235"/>
      <c r="J77" s="230"/>
      <c r="K77" s="232" t="s">
        <v>281</v>
      </c>
      <c r="L77" s="233"/>
      <c r="M77" s="405"/>
      <c r="N77" s="405"/>
      <c r="O77" s="240"/>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c r="EO77" s="56"/>
      <c r="EP77" s="56"/>
      <c r="EQ77" s="56"/>
      <c r="ER77" s="56"/>
      <c r="ES77" s="56"/>
      <c r="ET77" s="56"/>
      <c r="EU77" s="56"/>
      <c r="EV77" s="56"/>
      <c r="EW77" s="56"/>
      <c r="EX77" s="56"/>
      <c r="EY77" s="56"/>
      <c r="EZ77" s="56"/>
      <c r="FA77" s="56"/>
      <c r="FB77" s="56"/>
      <c r="FC77" s="56"/>
      <c r="FD77" s="56"/>
      <c r="FE77" s="56"/>
      <c r="FF77" s="56"/>
      <c r="FG77" s="56"/>
      <c r="FH77" s="56"/>
      <c r="FI77" s="56"/>
      <c r="FJ77" s="56"/>
      <c r="FK77" s="56"/>
      <c r="FL77" s="56"/>
      <c r="FM77" s="56"/>
      <c r="FN77" s="56"/>
      <c r="FO77" s="56"/>
      <c r="FP77" s="56"/>
      <c r="FQ77" s="56"/>
      <c r="FR77" s="56"/>
      <c r="FS77" s="56"/>
      <c r="FT77" s="56"/>
      <c r="FU77" s="56"/>
      <c r="FV77" s="56"/>
      <c r="FW77" s="56"/>
      <c r="FX77" s="56"/>
      <c r="FY77" s="56"/>
      <c r="FZ77" s="56"/>
      <c r="GA77" s="56"/>
      <c r="GB77" s="56"/>
      <c r="GC77" s="56"/>
      <c r="GD77" s="56"/>
      <c r="GE77" s="56"/>
      <c r="GF77" s="56"/>
      <c r="GG77" s="56"/>
      <c r="GH77" s="56"/>
      <c r="GI77" s="56"/>
      <c r="GJ77" s="56"/>
      <c r="GK77" s="56"/>
      <c r="GL77" s="56"/>
      <c r="GM77" s="56"/>
      <c r="GN77" s="56"/>
      <c r="GO77" s="56"/>
      <c r="GP77" s="56"/>
      <c r="GQ77" s="56"/>
      <c r="GR77" s="56"/>
      <c r="GS77" s="56"/>
      <c r="GT77" s="56"/>
      <c r="GU77" s="56"/>
      <c r="GV77" s="56"/>
      <c r="GW77" s="56"/>
      <c r="GX77" s="56"/>
      <c r="GY77" s="56"/>
      <c r="GZ77" s="56"/>
      <c r="HA77" s="56"/>
      <c r="HB77" s="56"/>
      <c r="HC77" s="56"/>
      <c r="HD77" s="56"/>
      <c r="HE77" s="56"/>
      <c r="HF77" s="56"/>
      <c r="HG77" s="56"/>
      <c r="HH77" s="56"/>
      <c r="HI77" s="56"/>
      <c r="HJ77" s="56"/>
      <c r="HK77" s="56"/>
      <c r="HL77" s="56"/>
      <c r="HM77" s="56"/>
      <c r="HN77" s="56"/>
      <c r="HO77" s="56"/>
      <c r="HP77" s="56"/>
      <c r="HQ77" s="56"/>
      <c r="HR77" s="56"/>
      <c r="HS77" s="56"/>
      <c r="HT77" s="56"/>
      <c r="HU77" s="56"/>
      <c r="HV77" s="56"/>
      <c r="HW77" s="56"/>
      <c r="HX77" s="56"/>
      <c r="HY77" s="56"/>
      <c r="HZ77" s="56"/>
      <c r="IA77" s="56"/>
      <c r="IB77" s="56"/>
      <c r="IC77" s="56"/>
      <c r="ID77" s="56"/>
      <c r="IE77" s="56"/>
      <c r="IF77" s="56"/>
      <c r="IG77" s="56"/>
      <c r="IH77" s="56"/>
      <c r="II77" s="56"/>
      <c r="IJ77" s="56"/>
      <c r="IK77" s="56"/>
      <c r="IL77" s="56"/>
      <c r="IM77" s="56"/>
      <c r="IN77" s="56"/>
      <c r="IO77" s="56"/>
      <c r="IP77" s="56"/>
      <c r="IQ77" s="56"/>
      <c r="IR77" s="56"/>
      <c r="IS77" s="56"/>
      <c r="IT77" s="56"/>
      <c r="IU77" s="56"/>
      <c r="IV77" s="56"/>
      <c r="IW77" s="56"/>
      <c r="IX77" s="56"/>
    </row>
    <row r="78" spans="1:258" ht="9.75" hidden="1" customHeight="1">
      <c r="A78" s="419"/>
      <c r="B78" s="408"/>
      <c r="C78" s="405"/>
      <c r="D78" s="234"/>
      <c r="E78" s="405"/>
      <c r="F78" s="405"/>
      <c r="G78" s="409"/>
      <c r="H78" s="405"/>
      <c r="I78" s="230"/>
      <c r="J78" s="231"/>
      <c r="K78" s="232" t="s">
        <v>281</v>
      </c>
      <c r="L78" s="233"/>
      <c r="M78" s="405"/>
      <c r="N78" s="405"/>
      <c r="O78" s="240"/>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c r="EO78" s="56"/>
      <c r="EP78" s="56"/>
      <c r="EQ78" s="56"/>
      <c r="ER78" s="56"/>
      <c r="ES78" s="56"/>
      <c r="ET78" s="56"/>
      <c r="EU78" s="56"/>
      <c r="EV78" s="56"/>
      <c r="EW78" s="56"/>
      <c r="EX78" s="56"/>
      <c r="EY78" s="56"/>
      <c r="EZ78" s="56"/>
      <c r="FA78" s="56"/>
      <c r="FB78" s="56"/>
      <c r="FC78" s="56"/>
      <c r="FD78" s="56"/>
      <c r="FE78" s="56"/>
      <c r="FF78" s="56"/>
      <c r="FG78" s="56"/>
      <c r="FH78" s="56"/>
      <c r="FI78" s="56"/>
      <c r="FJ78" s="56"/>
      <c r="FK78" s="56"/>
      <c r="FL78" s="56"/>
      <c r="FM78" s="56"/>
      <c r="FN78" s="56"/>
      <c r="FO78" s="56"/>
      <c r="FP78" s="56"/>
      <c r="FQ78" s="56"/>
      <c r="FR78" s="56"/>
      <c r="FS78" s="56"/>
      <c r="FT78" s="56"/>
      <c r="FU78" s="56"/>
      <c r="FV78" s="56"/>
      <c r="FW78" s="56"/>
      <c r="FX78" s="56"/>
      <c r="FY78" s="56"/>
      <c r="FZ78" s="56"/>
      <c r="GA78" s="56"/>
      <c r="GB78" s="56"/>
      <c r="GC78" s="56"/>
      <c r="GD78" s="56"/>
      <c r="GE78" s="56"/>
      <c r="GF78" s="56"/>
      <c r="GG78" s="56"/>
      <c r="GH78" s="56"/>
      <c r="GI78" s="56"/>
      <c r="GJ78" s="56"/>
      <c r="GK78" s="56"/>
      <c r="GL78" s="56"/>
      <c r="GM78" s="56"/>
      <c r="GN78" s="56"/>
      <c r="GO78" s="56"/>
      <c r="GP78" s="56"/>
      <c r="GQ78" s="56"/>
      <c r="GR78" s="56"/>
      <c r="GS78" s="56"/>
      <c r="GT78" s="56"/>
      <c r="GU78" s="56"/>
      <c r="GV78" s="56"/>
      <c r="GW78" s="56"/>
      <c r="GX78" s="56"/>
      <c r="GY78" s="56"/>
      <c r="GZ78" s="56"/>
      <c r="HA78" s="56"/>
      <c r="HB78" s="56"/>
      <c r="HC78" s="56"/>
      <c r="HD78" s="56"/>
      <c r="HE78" s="56"/>
      <c r="HF78" s="56"/>
      <c r="HG78" s="56"/>
      <c r="HH78" s="56"/>
      <c r="HI78" s="56"/>
      <c r="HJ78" s="56"/>
      <c r="HK78" s="56"/>
      <c r="HL78" s="56"/>
      <c r="HM78" s="56"/>
      <c r="HN78" s="56"/>
      <c r="HO78" s="56"/>
      <c r="HP78" s="56"/>
      <c r="HQ78" s="56"/>
      <c r="HR78" s="56"/>
      <c r="HS78" s="56"/>
      <c r="HT78" s="56"/>
      <c r="HU78" s="56"/>
      <c r="HV78" s="56"/>
      <c r="HW78" s="56"/>
      <c r="HX78" s="56"/>
      <c r="HY78" s="56"/>
      <c r="HZ78" s="56"/>
      <c r="IA78" s="56"/>
      <c r="IB78" s="56"/>
      <c r="IC78" s="56"/>
      <c r="ID78" s="56"/>
      <c r="IE78" s="56"/>
      <c r="IF78" s="56"/>
      <c r="IG78" s="56"/>
      <c r="IH78" s="56"/>
      <c r="II78" s="56"/>
      <c r="IJ78" s="56"/>
      <c r="IK78" s="56"/>
      <c r="IL78" s="56"/>
      <c r="IM78" s="56"/>
      <c r="IN78" s="56"/>
      <c r="IO78" s="56"/>
      <c r="IP78" s="56"/>
      <c r="IQ78" s="56"/>
      <c r="IR78" s="56"/>
      <c r="IS78" s="56"/>
      <c r="IT78" s="56"/>
      <c r="IU78" s="56"/>
      <c r="IV78" s="56"/>
      <c r="IW78" s="56"/>
      <c r="IX78" s="56"/>
    </row>
    <row r="79" spans="1:258" ht="9.75" hidden="1" customHeight="1">
      <c r="A79" s="419"/>
      <c r="B79" s="408"/>
      <c r="C79" s="405"/>
      <c r="D79" s="230"/>
      <c r="E79" s="405"/>
      <c r="F79" s="405"/>
      <c r="G79" s="409"/>
      <c r="H79" s="405"/>
      <c r="I79" s="230"/>
      <c r="J79" s="231"/>
      <c r="K79" s="232" t="s">
        <v>281</v>
      </c>
      <c r="L79" s="233"/>
      <c r="M79" s="405"/>
      <c r="N79" s="405"/>
      <c r="O79" s="240"/>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56"/>
      <c r="FX79" s="56"/>
      <c r="FY79" s="56"/>
      <c r="FZ79" s="56"/>
      <c r="GA79" s="56"/>
      <c r="GB79" s="56"/>
      <c r="GC79" s="56"/>
      <c r="GD79" s="56"/>
      <c r="GE79" s="56"/>
      <c r="GF79" s="56"/>
      <c r="GG79" s="56"/>
      <c r="GH79" s="56"/>
      <c r="GI79" s="56"/>
      <c r="GJ79" s="56"/>
      <c r="GK79" s="56"/>
      <c r="GL79" s="56"/>
      <c r="GM79" s="56"/>
      <c r="GN79" s="56"/>
      <c r="GO79" s="56"/>
      <c r="GP79" s="56"/>
      <c r="GQ79" s="56"/>
      <c r="GR79" s="56"/>
      <c r="GS79" s="56"/>
      <c r="GT79" s="56"/>
      <c r="GU79" s="56"/>
      <c r="GV79" s="56"/>
      <c r="GW79" s="56"/>
      <c r="GX79" s="56"/>
      <c r="GY79" s="56"/>
      <c r="GZ79" s="56"/>
      <c r="HA79" s="56"/>
      <c r="HB79" s="56"/>
      <c r="HC79" s="56"/>
      <c r="HD79" s="56"/>
      <c r="HE79" s="56"/>
      <c r="HF79" s="56"/>
      <c r="HG79" s="56"/>
      <c r="HH79" s="56"/>
      <c r="HI79" s="56"/>
      <c r="HJ79" s="56"/>
      <c r="HK79" s="56"/>
      <c r="HL79" s="56"/>
      <c r="HM79" s="56"/>
      <c r="HN79" s="56"/>
      <c r="HO79" s="56"/>
      <c r="HP79" s="56"/>
      <c r="HQ79" s="56"/>
      <c r="HR79" s="56"/>
      <c r="HS79" s="56"/>
      <c r="HT79" s="56"/>
      <c r="HU79" s="56"/>
      <c r="HV79" s="56"/>
      <c r="HW79" s="56"/>
      <c r="HX79" s="56"/>
      <c r="HY79" s="56"/>
      <c r="HZ79" s="56"/>
      <c r="IA79" s="56"/>
      <c r="IB79" s="56"/>
      <c r="IC79" s="56"/>
      <c r="ID79" s="56"/>
      <c r="IE79" s="56"/>
      <c r="IF79" s="56"/>
      <c r="IG79" s="56"/>
      <c r="IH79" s="56"/>
      <c r="II79" s="56"/>
      <c r="IJ79" s="56"/>
      <c r="IK79" s="56"/>
      <c r="IL79" s="56"/>
      <c r="IM79" s="56"/>
      <c r="IN79" s="56"/>
      <c r="IO79" s="56"/>
      <c r="IP79" s="56"/>
      <c r="IQ79" s="56"/>
      <c r="IR79" s="56"/>
      <c r="IS79" s="56"/>
      <c r="IT79" s="56"/>
      <c r="IU79" s="56"/>
      <c r="IV79" s="56"/>
      <c r="IW79" s="56"/>
      <c r="IX79" s="56"/>
    </row>
    <row r="80" spans="1:258" ht="26.25" customHeight="1">
      <c r="A80" s="419">
        <v>8</v>
      </c>
      <c r="B80" s="417" t="s">
        <v>319</v>
      </c>
      <c r="C80" s="407" t="s">
        <v>320</v>
      </c>
      <c r="D80" s="234" t="s">
        <v>307</v>
      </c>
      <c r="E80" s="405"/>
      <c r="F80" s="405"/>
      <c r="G80" s="418" t="e">
        <f t="shared" ref="G80" si="4">F80/E80</f>
        <v>#DIV/0!</v>
      </c>
      <c r="H80" s="405" t="e">
        <f>CONCATENATE(IF(G80&lt;='[9]8- Politicas de admiistracion '!$D$6,'[9]8- Politicas de admiistracion '!$B$6,IF(G80&lt;='[9]8- Politicas de admiistracion '!$D$7,'[9]8- Politicas de admiistracion '!$B$7,IF(G80&lt;='[9]8- Politicas de admiistracion '!$D$8,'[9]8- Politicas de admiistracion '!$B$8,IF(G80&lt;='[9]8- Politicas de admiistracion '!$D$9,'[9]8- Politicas de admiistracion '!$B$9,IF(G80&lt;='[9]8- Politicas de admiistracion '!$D$10,'[9]8- Politicas de admiistracion '!$B$10,"Probabilidad no valida")))))," - ",VLOOKUP(IF(G80&lt;='[9]8- Politicas de admiistracion '!$D$6,'[9]8- Politicas de admiistracion '!$B$6,IF(G80&lt;='[9]8- Politicas de admiistracion '!$D$7,'[9]8- Politicas de admiistracion '!$B$7,IF(G80&lt;='[9]8- Politicas de admiistracion '!$D$8,'[9]8- Politicas de admiistracion '!$B$8,IF(G80&lt;='[9]8- Politicas de admiistracion '!$D$9,'[9]8- Politicas de admiistracion '!$B$9,IF(G80&lt;='[9]8- Politicas de admiistracion '!$D$10,'[9]8- Politicas de admiistracion '!$B$10,"Probabilidad no valida"))))),'[9]8- Politicas de admiistracion '!$B$6:$F$10,5,FALSE))</f>
        <v>#DIV/0!</v>
      </c>
      <c r="I80" s="230"/>
      <c r="J80" s="231"/>
      <c r="K80" s="232"/>
      <c r="L80" s="233"/>
      <c r="M80" s="405" t="s">
        <v>286</v>
      </c>
      <c r="N80" s="405" t="s">
        <v>321</v>
      </c>
      <c r="O80" s="413" t="e">
        <f>RIGHT(H80,1)*RIGHT(M80,1)</f>
        <v>#DIV/0!</v>
      </c>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56"/>
      <c r="FE80" s="56"/>
      <c r="FF80" s="56"/>
      <c r="FG80" s="56"/>
      <c r="FH80" s="56"/>
      <c r="FI80" s="56"/>
      <c r="FJ80" s="56"/>
      <c r="FK80" s="56"/>
      <c r="FL80" s="56"/>
      <c r="FM80" s="56"/>
      <c r="FN80" s="56"/>
      <c r="FO80" s="56"/>
      <c r="FP80" s="56"/>
      <c r="FQ80" s="56"/>
      <c r="FR80" s="56"/>
      <c r="FS80" s="56"/>
      <c r="FT80" s="56"/>
      <c r="FU80" s="56"/>
      <c r="FV80" s="56"/>
      <c r="FW80" s="56"/>
      <c r="FX80" s="56"/>
      <c r="FY80" s="56"/>
      <c r="FZ80" s="56"/>
      <c r="GA80" s="56"/>
      <c r="GB80" s="56"/>
      <c r="GC80" s="56"/>
      <c r="GD80" s="56"/>
      <c r="GE80" s="56"/>
      <c r="GF80" s="56"/>
      <c r="GG80" s="56"/>
      <c r="GH80" s="56"/>
      <c r="GI80" s="56"/>
      <c r="GJ80" s="56"/>
      <c r="GK80" s="56"/>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c r="IN80" s="56"/>
      <c r="IO80" s="56"/>
      <c r="IP80" s="56"/>
      <c r="IQ80" s="56"/>
      <c r="IR80" s="56"/>
      <c r="IS80" s="56"/>
      <c r="IT80" s="56"/>
      <c r="IU80" s="56"/>
      <c r="IV80" s="56"/>
      <c r="IW80" s="56"/>
      <c r="IX80" s="56"/>
    </row>
    <row r="81" spans="1:258" ht="26.25" customHeight="1">
      <c r="A81" s="419"/>
      <c r="B81" s="417"/>
      <c r="C81" s="407"/>
      <c r="D81" s="234" t="s">
        <v>309</v>
      </c>
      <c r="E81" s="405"/>
      <c r="F81" s="405"/>
      <c r="G81" s="418"/>
      <c r="H81" s="405"/>
      <c r="I81" s="230"/>
      <c r="J81" s="231"/>
      <c r="K81" s="232"/>
      <c r="L81" s="233"/>
      <c r="M81" s="405"/>
      <c r="N81" s="405"/>
      <c r="O81" s="413"/>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56"/>
      <c r="FE81" s="56"/>
      <c r="FF81" s="56"/>
      <c r="FG81" s="56"/>
      <c r="FH81" s="56"/>
      <c r="FI81" s="56"/>
      <c r="FJ81" s="56"/>
      <c r="FK81" s="56"/>
      <c r="FL81" s="56"/>
      <c r="FM81" s="56"/>
      <c r="FN81" s="56"/>
      <c r="FO81" s="56"/>
      <c r="FP81" s="56"/>
      <c r="FQ81" s="56"/>
      <c r="FR81" s="56"/>
      <c r="FS81" s="56"/>
      <c r="FT81" s="56"/>
      <c r="FU81" s="56"/>
      <c r="FV81" s="56"/>
      <c r="FW81" s="56"/>
      <c r="FX81" s="56"/>
      <c r="FY81" s="56"/>
      <c r="FZ81" s="56"/>
      <c r="GA81" s="56"/>
      <c r="GB81" s="56"/>
      <c r="GC81" s="56"/>
      <c r="GD81" s="56"/>
      <c r="GE81" s="56"/>
      <c r="GF81" s="56"/>
      <c r="GG81" s="56"/>
      <c r="GH81" s="56"/>
      <c r="GI81" s="56"/>
      <c r="GJ81" s="56"/>
      <c r="GK81" s="56"/>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c r="IN81" s="56"/>
      <c r="IO81" s="56"/>
      <c r="IP81" s="56"/>
      <c r="IQ81" s="56"/>
      <c r="IR81" s="56"/>
      <c r="IS81" s="56"/>
      <c r="IT81" s="56"/>
      <c r="IU81" s="56"/>
      <c r="IV81" s="56"/>
      <c r="IW81" s="56"/>
      <c r="IX81" s="56"/>
    </row>
    <row r="82" spans="1:258" ht="36.75" customHeight="1">
      <c r="A82" s="419"/>
      <c r="B82" s="417"/>
      <c r="C82" s="407"/>
      <c r="D82" s="230" t="s">
        <v>322</v>
      </c>
      <c r="E82" s="405"/>
      <c r="F82" s="405"/>
      <c r="G82" s="418"/>
      <c r="H82" s="405"/>
      <c r="I82" s="230"/>
      <c r="J82" s="231"/>
      <c r="K82" s="232"/>
      <c r="L82" s="233"/>
      <c r="M82" s="405"/>
      <c r="N82" s="405"/>
      <c r="O82" s="413"/>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6"/>
      <c r="DW82" s="56"/>
      <c r="DX82" s="56"/>
      <c r="DY82" s="56"/>
      <c r="DZ82" s="56"/>
      <c r="EA82" s="56"/>
      <c r="EB82" s="56"/>
      <c r="EC82" s="56"/>
      <c r="ED82" s="56"/>
      <c r="EE82" s="56"/>
      <c r="EF82" s="56"/>
      <c r="EG82" s="56"/>
      <c r="EH82" s="56"/>
      <c r="EI82" s="56"/>
      <c r="EJ82" s="56"/>
      <c r="EK82" s="56"/>
      <c r="EL82" s="56"/>
      <c r="EM82" s="56"/>
      <c r="EN82" s="56"/>
      <c r="EO82" s="56"/>
      <c r="EP82" s="56"/>
      <c r="EQ82" s="56"/>
      <c r="ER82" s="56"/>
      <c r="ES82" s="56"/>
      <c r="ET82" s="56"/>
      <c r="EU82" s="56"/>
      <c r="EV82" s="56"/>
      <c r="EW82" s="56"/>
      <c r="EX82" s="56"/>
      <c r="EY82" s="56"/>
      <c r="EZ82" s="56"/>
      <c r="FA82" s="56"/>
      <c r="FB82" s="56"/>
      <c r="FC82" s="56"/>
      <c r="FD82" s="56"/>
      <c r="FE82" s="56"/>
      <c r="FF82" s="56"/>
      <c r="FG82" s="56"/>
      <c r="FH82" s="56"/>
      <c r="FI82" s="56"/>
      <c r="FJ82" s="56"/>
      <c r="FK82" s="56"/>
      <c r="FL82" s="56"/>
      <c r="FM82" s="56"/>
      <c r="FN82" s="56"/>
      <c r="FO82" s="56"/>
      <c r="FP82" s="56"/>
      <c r="FQ82" s="56"/>
      <c r="FR82" s="56"/>
      <c r="FS82" s="56"/>
      <c r="FT82" s="56"/>
      <c r="FU82" s="56"/>
      <c r="FV82" s="56"/>
      <c r="FW82" s="56"/>
      <c r="FX82" s="56"/>
      <c r="FY82" s="56"/>
      <c r="FZ82" s="56"/>
      <c r="GA82" s="56"/>
      <c r="GB82" s="56"/>
      <c r="GC82" s="56"/>
      <c r="GD82" s="56"/>
      <c r="GE82" s="56"/>
      <c r="GF82" s="56"/>
      <c r="GG82" s="56"/>
      <c r="GH82" s="56"/>
      <c r="GI82" s="56"/>
      <c r="GJ82" s="56"/>
      <c r="GK82" s="56"/>
      <c r="GL82" s="56"/>
      <c r="GM82" s="56"/>
      <c r="GN82" s="56"/>
      <c r="GO82" s="56"/>
      <c r="GP82" s="56"/>
      <c r="GQ82" s="56"/>
      <c r="GR82" s="56"/>
      <c r="GS82" s="56"/>
      <c r="GT82" s="56"/>
      <c r="GU82" s="56"/>
      <c r="GV82" s="56"/>
      <c r="GW82" s="56"/>
      <c r="GX82" s="56"/>
      <c r="GY82" s="56"/>
      <c r="GZ82" s="56"/>
      <c r="HA82" s="56"/>
      <c r="HB82" s="56"/>
      <c r="HC82" s="56"/>
      <c r="HD82" s="56"/>
      <c r="HE82" s="56"/>
      <c r="HF82" s="56"/>
      <c r="HG82" s="56"/>
      <c r="HH82" s="56"/>
      <c r="HI82" s="56"/>
      <c r="HJ82" s="56"/>
      <c r="HK82" s="56"/>
      <c r="HL82" s="56"/>
      <c r="HM82" s="56"/>
      <c r="HN82" s="56"/>
      <c r="HO82" s="56"/>
      <c r="HP82" s="56"/>
      <c r="HQ82" s="56"/>
      <c r="HR82" s="56"/>
      <c r="HS82" s="56"/>
      <c r="HT82" s="56"/>
      <c r="HU82" s="56"/>
      <c r="HV82" s="56"/>
      <c r="HW82" s="56"/>
      <c r="HX82" s="56"/>
      <c r="HY82" s="56"/>
      <c r="HZ82" s="56"/>
      <c r="IA82" s="56"/>
      <c r="IB82" s="56"/>
      <c r="IC82" s="56"/>
      <c r="ID82" s="56"/>
      <c r="IE82" s="56"/>
      <c r="IF82" s="56"/>
      <c r="IG82" s="56"/>
      <c r="IH82" s="56"/>
      <c r="II82" s="56"/>
      <c r="IJ82" s="56"/>
      <c r="IK82" s="56"/>
      <c r="IL82" s="56"/>
      <c r="IM82" s="56"/>
      <c r="IN82" s="56"/>
      <c r="IO82" s="56"/>
      <c r="IP82" s="56"/>
      <c r="IQ82" s="56"/>
      <c r="IR82" s="56"/>
      <c r="IS82" s="56"/>
      <c r="IT82" s="56"/>
      <c r="IU82" s="56"/>
      <c r="IV82" s="56"/>
      <c r="IW82" s="56"/>
      <c r="IX82" s="56"/>
    </row>
    <row r="83" spans="1:258" ht="10.5" hidden="1" customHeight="1">
      <c r="A83" s="419"/>
      <c r="B83" s="417"/>
      <c r="C83" s="407"/>
      <c r="D83" s="231"/>
      <c r="E83" s="405"/>
      <c r="F83" s="405"/>
      <c r="G83" s="418"/>
      <c r="H83" s="405"/>
      <c r="I83" s="230"/>
      <c r="J83" s="231"/>
      <c r="K83" s="232"/>
      <c r="L83" s="233" t="s">
        <v>281</v>
      </c>
      <c r="M83" s="405"/>
      <c r="N83" s="405"/>
      <c r="O83" s="413"/>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c r="DQ83" s="56"/>
      <c r="DR83" s="56"/>
      <c r="DS83" s="56"/>
      <c r="DT83" s="56"/>
      <c r="DU83" s="56"/>
      <c r="DV83" s="56"/>
      <c r="DW83" s="56"/>
      <c r="DX83" s="56"/>
      <c r="DY83" s="56"/>
      <c r="DZ83" s="56"/>
      <c r="EA83" s="56"/>
      <c r="EB83" s="56"/>
      <c r="EC83" s="56"/>
      <c r="ED83" s="56"/>
      <c r="EE83" s="56"/>
      <c r="EF83" s="56"/>
      <c r="EG83" s="56"/>
      <c r="EH83" s="56"/>
      <c r="EI83" s="56"/>
      <c r="EJ83" s="56"/>
      <c r="EK83" s="56"/>
      <c r="EL83" s="56"/>
      <c r="EM83" s="56"/>
      <c r="EN83" s="56"/>
      <c r="EO83" s="56"/>
      <c r="EP83" s="56"/>
      <c r="EQ83" s="56"/>
      <c r="ER83" s="56"/>
      <c r="ES83" s="56"/>
      <c r="ET83" s="56"/>
      <c r="EU83" s="56"/>
      <c r="EV83" s="56"/>
      <c r="EW83" s="56"/>
      <c r="EX83" s="56"/>
      <c r="EY83" s="56"/>
      <c r="EZ83" s="56"/>
      <c r="FA83" s="56"/>
      <c r="FB83" s="56"/>
      <c r="FC83" s="56"/>
      <c r="FD83" s="56"/>
      <c r="FE83" s="56"/>
      <c r="FF83" s="56"/>
      <c r="FG83" s="56"/>
      <c r="FH83" s="56"/>
      <c r="FI83" s="56"/>
      <c r="FJ83" s="56"/>
      <c r="FK83" s="56"/>
      <c r="FL83" s="56"/>
      <c r="FM83" s="56"/>
      <c r="FN83" s="56"/>
      <c r="FO83" s="56"/>
      <c r="FP83" s="56"/>
      <c r="FQ83" s="56"/>
      <c r="FR83" s="56"/>
      <c r="FS83" s="56"/>
      <c r="FT83" s="56"/>
      <c r="FU83" s="56"/>
      <c r="FV83" s="56"/>
      <c r="FW83" s="56"/>
      <c r="FX83" s="56"/>
      <c r="FY83" s="56"/>
      <c r="FZ83" s="56"/>
      <c r="GA83" s="56"/>
      <c r="GB83" s="56"/>
      <c r="GC83" s="56"/>
      <c r="GD83" s="56"/>
      <c r="GE83" s="56"/>
      <c r="GF83" s="56"/>
      <c r="GG83" s="56"/>
      <c r="GH83" s="56"/>
      <c r="GI83" s="56"/>
      <c r="GJ83" s="56"/>
      <c r="GK83" s="56"/>
      <c r="GL83" s="56"/>
      <c r="GM83" s="56"/>
      <c r="GN83" s="56"/>
      <c r="GO83" s="56"/>
      <c r="GP83" s="56"/>
      <c r="GQ83" s="56"/>
      <c r="GR83" s="56"/>
      <c r="GS83" s="56"/>
      <c r="GT83" s="56"/>
      <c r="GU83" s="56"/>
      <c r="GV83" s="56"/>
      <c r="GW83" s="56"/>
      <c r="GX83" s="56"/>
      <c r="GY83" s="56"/>
      <c r="GZ83" s="56"/>
      <c r="HA83" s="56"/>
      <c r="HB83" s="56"/>
      <c r="HC83" s="56"/>
      <c r="HD83" s="56"/>
      <c r="HE83" s="56"/>
      <c r="HF83" s="56"/>
      <c r="HG83" s="56"/>
      <c r="HH83" s="56"/>
      <c r="HI83" s="56"/>
      <c r="HJ83" s="56"/>
      <c r="HK83" s="56"/>
      <c r="HL83" s="56"/>
      <c r="HM83" s="56"/>
      <c r="HN83" s="56"/>
      <c r="HO83" s="56"/>
      <c r="HP83" s="56"/>
      <c r="HQ83" s="56"/>
      <c r="HR83" s="56"/>
      <c r="HS83" s="56"/>
      <c r="HT83" s="56"/>
      <c r="HU83" s="56"/>
      <c r="HV83" s="56"/>
      <c r="HW83" s="56"/>
      <c r="HX83" s="56"/>
      <c r="HY83" s="56"/>
      <c r="HZ83" s="56"/>
      <c r="IA83" s="56"/>
      <c r="IB83" s="56"/>
      <c r="IC83" s="56"/>
      <c r="ID83" s="56"/>
      <c r="IE83" s="56"/>
      <c r="IF83" s="56"/>
      <c r="IG83" s="56"/>
      <c r="IH83" s="56"/>
      <c r="II83" s="56"/>
      <c r="IJ83" s="56"/>
      <c r="IK83" s="56"/>
      <c r="IL83" s="56"/>
      <c r="IM83" s="56"/>
      <c r="IN83" s="56"/>
      <c r="IO83" s="56"/>
      <c r="IP83" s="56"/>
      <c r="IQ83" s="56"/>
      <c r="IR83" s="56"/>
      <c r="IS83" s="56"/>
      <c r="IT83" s="56"/>
      <c r="IU83" s="56"/>
      <c r="IV83" s="56"/>
      <c r="IW83" s="56"/>
      <c r="IX83" s="56"/>
    </row>
    <row r="84" spans="1:258" ht="10.5" hidden="1" customHeight="1">
      <c r="A84" s="419"/>
      <c r="B84" s="417"/>
      <c r="C84" s="407"/>
      <c r="D84" s="230"/>
      <c r="E84" s="405"/>
      <c r="F84" s="405"/>
      <c r="G84" s="418"/>
      <c r="H84" s="405"/>
      <c r="I84" s="230"/>
      <c r="J84" s="231"/>
      <c r="K84" s="232" t="s">
        <v>281</v>
      </c>
      <c r="L84" s="233" t="s">
        <v>281</v>
      </c>
      <c r="M84" s="405"/>
      <c r="N84" s="405"/>
      <c r="O84" s="413"/>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c r="EO84" s="56"/>
      <c r="EP84" s="56"/>
      <c r="EQ84" s="56"/>
      <c r="ER84" s="56"/>
      <c r="ES84" s="56"/>
      <c r="ET84" s="56"/>
      <c r="EU84" s="56"/>
      <c r="EV84" s="56"/>
      <c r="EW84" s="56"/>
      <c r="EX84" s="56"/>
      <c r="EY84" s="56"/>
      <c r="EZ84" s="56"/>
      <c r="FA84" s="56"/>
      <c r="FB84" s="56"/>
      <c r="FC84" s="56"/>
      <c r="FD84" s="56"/>
      <c r="FE84" s="56"/>
      <c r="FF84" s="56"/>
      <c r="FG84" s="56"/>
      <c r="FH84" s="56"/>
      <c r="FI84" s="56"/>
      <c r="FJ84" s="56"/>
      <c r="FK84" s="56"/>
      <c r="FL84" s="56"/>
      <c r="FM84" s="56"/>
      <c r="FN84" s="56"/>
      <c r="FO84" s="56"/>
      <c r="FP84" s="56"/>
      <c r="FQ84" s="56"/>
      <c r="FR84" s="56"/>
      <c r="FS84" s="56"/>
      <c r="FT84" s="56"/>
      <c r="FU84" s="56"/>
      <c r="FV84" s="56"/>
      <c r="FW84" s="56"/>
      <c r="FX84" s="56"/>
      <c r="FY84" s="56"/>
      <c r="FZ84" s="56"/>
      <c r="GA84" s="56"/>
      <c r="GB84" s="56"/>
      <c r="GC84" s="56"/>
      <c r="GD84" s="56"/>
      <c r="GE84" s="56"/>
      <c r="GF84" s="56"/>
      <c r="GG84" s="56"/>
      <c r="GH84" s="56"/>
      <c r="GI84" s="56"/>
      <c r="GJ84" s="56"/>
      <c r="GK84" s="56"/>
      <c r="GL84" s="56"/>
      <c r="GM84" s="56"/>
      <c r="GN84" s="56"/>
      <c r="GO84" s="56"/>
      <c r="GP84" s="56"/>
      <c r="GQ84" s="56"/>
      <c r="GR84" s="56"/>
      <c r="GS84" s="56"/>
      <c r="GT84" s="56"/>
      <c r="GU84" s="56"/>
      <c r="GV84" s="56"/>
      <c r="GW84" s="56"/>
      <c r="GX84" s="56"/>
      <c r="GY84" s="56"/>
      <c r="GZ84" s="56"/>
      <c r="HA84" s="56"/>
      <c r="HB84" s="56"/>
      <c r="HC84" s="56"/>
      <c r="HD84" s="56"/>
      <c r="HE84" s="56"/>
      <c r="HF84" s="56"/>
      <c r="HG84" s="56"/>
      <c r="HH84" s="56"/>
      <c r="HI84" s="56"/>
      <c r="HJ84" s="56"/>
      <c r="HK84" s="56"/>
      <c r="HL84" s="56"/>
      <c r="HM84" s="56"/>
      <c r="HN84" s="56"/>
      <c r="HO84" s="56"/>
      <c r="HP84" s="56"/>
      <c r="HQ84" s="56"/>
      <c r="HR84" s="56"/>
      <c r="HS84" s="56"/>
      <c r="HT84" s="56"/>
      <c r="HU84" s="56"/>
      <c r="HV84" s="56"/>
      <c r="HW84" s="56"/>
      <c r="HX84" s="56"/>
      <c r="HY84" s="56"/>
      <c r="HZ84" s="56"/>
      <c r="IA84" s="56"/>
      <c r="IB84" s="56"/>
      <c r="IC84" s="56"/>
      <c r="ID84" s="56"/>
      <c r="IE84" s="56"/>
      <c r="IF84" s="56"/>
      <c r="IG84" s="56"/>
      <c r="IH84" s="56"/>
      <c r="II84" s="56"/>
      <c r="IJ84" s="56"/>
      <c r="IK84" s="56"/>
      <c r="IL84" s="56"/>
      <c r="IM84" s="56"/>
      <c r="IN84" s="56"/>
      <c r="IO84" s="56"/>
      <c r="IP84" s="56"/>
      <c r="IQ84" s="56"/>
      <c r="IR84" s="56"/>
      <c r="IS84" s="56"/>
      <c r="IT84" s="56"/>
      <c r="IU84" s="56"/>
      <c r="IV84" s="56"/>
      <c r="IW84" s="56"/>
      <c r="IX84" s="56"/>
    </row>
    <row r="85" spans="1:258" ht="10.5" hidden="1" customHeight="1">
      <c r="A85" s="419"/>
      <c r="B85" s="417"/>
      <c r="C85" s="407"/>
      <c r="D85" s="230"/>
      <c r="E85" s="405"/>
      <c r="F85" s="405"/>
      <c r="G85" s="418"/>
      <c r="H85" s="405"/>
      <c r="I85" s="230"/>
      <c r="J85" s="231"/>
      <c r="K85" s="232" t="s">
        <v>281</v>
      </c>
      <c r="L85" s="233" t="s">
        <v>281</v>
      </c>
      <c r="M85" s="405"/>
      <c r="N85" s="405"/>
      <c r="O85" s="413"/>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56"/>
      <c r="DO85" s="56"/>
      <c r="DP85" s="56"/>
      <c r="DQ85" s="56"/>
      <c r="DR85" s="56"/>
      <c r="DS85" s="56"/>
      <c r="DT85" s="56"/>
      <c r="DU85" s="56"/>
      <c r="DV85" s="56"/>
      <c r="DW85" s="56"/>
      <c r="DX85" s="56"/>
      <c r="DY85" s="56"/>
      <c r="DZ85" s="56"/>
      <c r="EA85" s="56"/>
      <c r="EB85" s="56"/>
      <c r="EC85" s="56"/>
      <c r="ED85" s="56"/>
      <c r="EE85" s="56"/>
      <c r="EF85" s="56"/>
      <c r="EG85" s="56"/>
      <c r="EH85" s="56"/>
      <c r="EI85" s="56"/>
      <c r="EJ85" s="56"/>
      <c r="EK85" s="56"/>
      <c r="EL85" s="56"/>
      <c r="EM85" s="56"/>
      <c r="EN85" s="56"/>
      <c r="EO85" s="56"/>
      <c r="EP85" s="56"/>
      <c r="EQ85" s="56"/>
      <c r="ER85" s="56"/>
      <c r="ES85" s="56"/>
      <c r="ET85" s="56"/>
      <c r="EU85" s="56"/>
      <c r="EV85" s="56"/>
      <c r="EW85" s="56"/>
      <c r="EX85" s="56"/>
      <c r="EY85" s="56"/>
      <c r="EZ85" s="56"/>
      <c r="FA85" s="56"/>
      <c r="FB85" s="56"/>
      <c r="FC85" s="56"/>
      <c r="FD85" s="56"/>
      <c r="FE85" s="56"/>
      <c r="FF85" s="56"/>
      <c r="FG85" s="56"/>
      <c r="FH85" s="56"/>
      <c r="FI85" s="56"/>
      <c r="FJ85" s="56"/>
      <c r="FK85" s="56"/>
      <c r="FL85" s="56"/>
      <c r="FM85" s="56"/>
      <c r="FN85" s="56"/>
      <c r="FO85" s="56"/>
      <c r="FP85" s="56"/>
      <c r="FQ85" s="56"/>
      <c r="FR85" s="56"/>
      <c r="FS85" s="56"/>
      <c r="FT85" s="56"/>
      <c r="FU85" s="56"/>
      <c r="FV85" s="56"/>
      <c r="FW85" s="56"/>
      <c r="FX85" s="56"/>
      <c r="FY85" s="56"/>
      <c r="FZ85" s="56"/>
      <c r="GA85" s="56"/>
      <c r="GB85" s="56"/>
      <c r="GC85" s="56"/>
      <c r="GD85" s="56"/>
      <c r="GE85" s="56"/>
      <c r="GF85" s="56"/>
      <c r="GG85" s="56"/>
      <c r="GH85" s="56"/>
      <c r="GI85" s="56"/>
      <c r="GJ85" s="56"/>
      <c r="GK85" s="56"/>
      <c r="GL85" s="56"/>
      <c r="GM85" s="56"/>
      <c r="GN85" s="56"/>
      <c r="GO85" s="56"/>
      <c r="GP85" s="56"/>
      <c r="GQ85" s="56"/>
      <c r="GR85" s="56"/>
      <c r="GS85" s="56"/>
      <c r="GT85" s="56"/>
      <c r="GU85" s="56"/>
      <c r="GV85" s="56"/>
      <c r="GW85" s="56"/>
      <c r="GX85" s="56"/>
      <c r="GY85" s="56"/>
      <c r="GZ85" s="56"/>
      <c r="HA85" s="56"/>
      <c r="HB85" s="56"/>
      <c r="HC85" s="56"/>
      <c r="HD85" s="56"/>
      <c r="HE85" s="56"/>
      <c r="HF85" s="56"/>
      <c r="HG85" s="56"/>
      <c r="HH85" s="56"/>
      <c r="HI85" s="56"/>
      <c r="HJ85" s="56"/>
      <c r="HK85" s="56"/>
      <c r="HL85" s="56"/>
      <c r="HM85" s="56"/>
      <c r="HN85" s="56"/>
      <c r="HO85" s="56"/>
      <c r="HP85" s="56"/>
      <c r="HQ85" s="56"/>
      <c r="HR85" s="56"/>
      <c r="HS85" s="56"/>
      <c r="HT85" s="56"/>
      <c r="HU85" s="56"/>
      <c r="HV85" s="56"/>
      <c r="HW85" s="56"/>
      <c r="HX85" s="56"/>
      <c r="HY85" s="56"/>
      <c r="HZ85" s="56"/>
      <c r="IA85" s="56"/>
      <c r="IB85" s="56"/>
      <c r="IC85" s="56"/>
      <c r="ID85" s="56"/>
      <c r="IE85" s="56"/>
      <c r="IF85" s="56"/>
      <c r="IG85" s="56"/>
      <c r="IH85" s="56"/>
      <c r="II85" s="56"/>
      <c r="IJ85" s="56"/>
      <c r="IK85" s="56"/>
      <c r="IL85" s="56"/>
      <c r="IM85" s="56"/>
      <c r="IN85" s="56"/>
      <c r="IO85" s="56"/>
      <c r="IP85" s="56"/>
      <c r="IQ85" s="56"/>
      <c r="IR85" s="56"/>
      <c r="IS85" s="56"/>
      <c r="IT85" s="56"/>
      <c r="IU85" s="56"/>
      <c r="IV85" s="56"/>
      <c r="IW85" s="56"/>
      <c r="IX85" s="56"/>
    </row>
    <row r="86" spans="1:258" ht="10.5" hidden="1" customHeight="1">
      <c r="A86" s="419"/>
      <c r="B86" s="417"/>
      <c r="C86" s="407"/>
      <c r="D86" s="230"/>
      <c r="E86" s="405"/>
      <c r="F86" s="405"/>
      <c r="G86" s="418"/>
      <c r="H86" s="405"/>
      <c r="I86" s="230"/>
      <c r="J86" s="231"/>
      <c r="K86" s="232" t="s">
        <v>281</v>
      </c>
      <c r="L86" s="233" t="s">
        <v>281</v>
      </c>
      <c r="M86" s="405"/>
      <c r="N86" s="405"/>
      <c r="O86" s="413"/>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c r="DQ86" s="56"/>
      <c r="DR86" s="56"/>
      <c r="DS86" s="56"/>
      <c r="DT86" s="56"/>
      <c r="DU86" s="56"/>
      <c r="DV86" s="56"/>
      <c r="DW86" s="56"/>
      <c r="DX86" s="56"/>
      <c r="DY86" s="56"/>
      <c r="DZ86" s="56"/>
      <c r="EA86" s="56"/>
      <c r="EB86" s="56"/>
      <c r="EC86" s="56"/>
      <c r="ED86" s="56"/>
      <c r="EE86" s="56"/>
      <c r="EF86" s="56"/>
      <c r="EG86" s="56"/>
      <c r="EH86" s="56"/>
      <c r="EI86" s="56"/>
      <c r="EJ86" s="56"/>
      <c r="EK86" s="56"/>
      <c r="EL86" s="56"/>
      <c r="EM86" s="56"/>
      <c r="EN86" s="56"/>
      <c r="EO86" s="56"/>
      <c r="EP86" s="56"/>
      <c r="EQ86" s="56"/>
      <c r="ER86" s="56"/>
      <c r="ES86" s="56"/>
      <c r="ET86" s="56"/>
      <c r="EU86" s="56"/>
      <c r="EV86" s="56"/>
      <c r="EW86" s="56"/>
      <c r="EX86" s="56"/>
      <c r="EY86" s="56"/>
      <c r="EZ86" s="56"/>
      <c r="FA86" s="56"/>
      <c r="FB86" s="56"/>
      <c r="FC86" s="56"/>
      <c r="FD86" s="56"/>
      <c r="FE86" s="56"/>
      <c r="FF86" s="56"/>
      <c r="FG86" s="56"/>
      <c r="FH86" s="56"/>
      <c r="FI86" s="56"/>
      <c r="FJ86" s="56"/>
      <c r="FK86" s="56"/>
      <c r="FL86" s="56"/>
      <c r="FM86" s="56"/>
      <c r="FN86" s="56"/>
      <c r="FO86" s="56"/>
      <c r="FP86" s="56"/>
      <c r="FQ86" s="56"/>
      <c r="FR86" s="56"/>
      <c r="FS86" s="56"/>
      <c r="FT86" s="56"/>
      <c r="FU86" s="56"/>
      <c r="FV86" s="56"/>
      <c r="FW86" s="56"/>
      <c r="FX86" s="56"/>
      <c r="FY86" s="56"/>
      <c r="FZ86" s="56"/>
      <c r="GA86" s="56"/>
      <c r="GB86" s="56"/>
      <c r="GC86" s="56"/>
      <c r="GD86" s="56"/>
      <c r="GE86" s="56"/>
      <c r="GF86" s="56"/>
      <c r="GG86" s="56"/>
      <c r="GH86" s="56"/>
      <c r="GI86" s="56"/>
      <c r="GJ86" s="56"/>
      <c r="GK86" s="56"/>
      <c r="GL86" s="56"/>
      <c r="GM86" s="56"/>
      <c r="GN86" s="56"/>
      <c r="GO86" s="56"/>
      <c r="GP86" s="56"/>
      <c r="GQ86" s="56"/>
      <c r="GR86" s="56"/>
      <c r="GS86" s="56"/>
      <c r="GT86" s="56"/>
      <c r="GU86" s="56"/>
      <c r="GV86" s="56"/>
      <c r="GW86" s="56"/>
      <c r="GX86" s="56"/>
      <c r="GY86" s="56"/>
      <c r="GZ86" s="56"/>
      <c r="HA86" s="56"/>
      <c r="HB86" s="56"/>
      <c r="HC86" s="56"/>
      <c r="HD86" s="56"/>
      <c r="HE86" s="56"/>
      <c r="HF86" s="56"/>
      <c r="HG86" s="56"/>
      <c r="HH86" s="56"/>
      <c r="HI86" s="56"/>
      <c r="HJ86" s="56"/>
      <c r="HK86" s="56"/>
      <c r="HL86" s="56"/>
      <c r="HM86" s="56"/>
      <c r="HN86" s="56"/>
      <c r="HO86" s="56"/>
      <c r="HP86" s="56"/>
      <c r="HQ86" s="56"/>
      <c r="HR86" s="56"/>
      <c r="HS86" s="56"/>
      <c r="HT86" s="56"/>
      <c r="HU86" s="56"/>
      <c r="HV86" s="56"/>
      <c r="HW86" s="56"/>
      <c r="HX86" s="56"/>
      <c r="HY86" s="56"/>
      <c r="HZ86" s="56"/>
      <c r="IA86" s="56"/>
      <c r="IB86" s="56"/>
      <c r="IC86" s="56"/>
      <c r="ID86" s="56"/>
      <c r="IE86" s="56"/>
      <c r="IF86" s="56"/>
      <c r="IG86" s="56"/>
      <c r="IH86" s="56"/>
      <c r="II86" s="56"/>
      <c r="IJ86" s="56"/>
      <c r="IK86" s="56"/>
      <c r="IL86" s="56"/>
      <c r="IM86" s="56"/>
      <c r="IN86" s="56"/>
      <c r="IO86" s="56"/>
      <c r="IP86" s="56"/>
      <c r="IQ86" s="56"/>
      <c r="IR86" s="56"/>
      <c r="IS86" s="56"/>
      <c r="IT86" s="56"/>
      <c r="IU86" s="56"/>
      <c r="IV86" s="56"/>
      <c r="IW86" s="56"/>
      <c r="IX86" s="56"/>
    </row>
    <row r="87" spans="1:258" ht="10.5" hidden="1" customHeight="1">
      <c r="A87" s="419"/>
      <c r="B87" s="417"/>
      <c r="C87" s="407"/>
      <c r="D87" s="230"/>
      <c r="E87" s="405"/>
      <c r="F87" s="405"/>
      <c r="G87" s="418"/>
      <c r="H87" s="405"/>
      <c r="I87" s="230"/>
      <c r="J87" s="231"/>
      <c r="K87" s="232" t="s">
        <v>281</v>
      </c>
      <c r="L87" s="233" t="s">
        <v>281</v>
      </c>
      <c r="M87" s="405"/>
      <c r="N87" s="405"/>
      <c r="O87" s="413"/>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I87" s="56"/>
      <c r="DJ87" s="56"/>
      <c r="DK87" s="56"/>
      <c r="DL87" s="56"/>
      <c r="DM87" s="56"/>
      <c r="DN87" s="56"/>
      <c r="DO87" s="56"/>
      <c r="DP87" s="56"/>
      <c r="DQ87" s="56"/>
      <c r="DR87" s="56"/>
      <c r="DS87" s="56"/>
      <c r="DT87" s="56"/>
      <c r="DU87" s="56"/>
      <c r="DV87" s="56"/>
      <c r="DW87" s="56"/>
      <c r="DX87" s="56"/>
      <c r="DY87" s="56"/>
      <c r="DZ87" s="56"/>
      <c r="EA87" s="56"/>
      <c r="EB87" s="56"/>
      <c r="EC87" s="56"/>
      <c r="ED87" s="56"/>
      <c r="EE87" s="56"/>
      <c r="EF87" s="56"/>
      <c r="EG87" s="56"/>
      <c r="EH87" s="56"/>
      <c r="EI87" s="56"/>
      <c r="EJ87" s="56"/>
      <c r="EK87" s="56"/>
      <c r="EL87" s="56"/>
      <c r="EM87" s="56"/>
      <c r="EN87" s="56"/>
      <c r="EO87" s="56"/>
      <c r="EP87" s="56"/>
      <c r="EQ87" s="56"/>
      <c r="ER87" s="56"/>
      <c r="ES87" s="56"/>
      <c r="ET87" s="56"/>
      <c r="EU87" s="56"/>
      <c r="EV87" s="56"/>
      <c r="EW87" s="56"/>
      <c r="EX87" s="56"/>
      <c r="EY87" s="56"/>
      <c r="EZ87" s="56"/>
      <c r="FA87" s="56"/>
      <c r="FB87" s="56"/>
      <c r="FC87" s="56"/>
      <c r="FD87" s="56"/>
      <c r="FE87" s="56"/>
      <c r="FF87" s="56"/>
      <c r="FG87" s="56"/>
      <c r="FH87" s="56"/>
      <c r="FI87" s="56"/>
      <c r="FJ87" s="56"/>
      <c r="FK87" s="56"/>
      <c r="FL87" s="56"/>
      <c r="FM87" s="56"/>
      <c r="FN87" s="56"/>
      <c r="FO87" s="56"/>
      <c r="FP87" s="56"/>
      <c r="FQ87" s="56"/>
      <c r="FR87" s="56"/>
      <c r="FS87" s="56"/>
      <c r="FT87" s="56"/>
      <c r="FU87" s="56"/>
      <c r="FV87" s="56"/>
      <c r="FW87" s="56"/>
      <c r="FX87" s="56"/>
      <c r="FY87" s="56"/>
      <c r="FZ87" s="56"/>
      <c r="GA87" s="56"/>
      <c r="GB87" s="56"/>
      <c r="GC87" s="56"/>
      <c r="GD87" s="56"/>
      <c r="GE87" s="56"/>
      <c r="GF87" s="56"/>
      <c r="GG87" s="56"/>
      <c r="GH87" s="56"/>
      <c r="GI87" s="56"/>
      <c r="GJ87" s="56"/>
      <c r="GK87" s="56"/>
      <c r="GL87" s="56"/>
      <c r="GM87" s="56"/>
      <c r="GN87" s="56"/>
      <c r="GO87" s="56"/>
      <c r="GP87" s="56"/>
      <c r="GQ87" s="56"/>
      <c r="GR87" s="56"/>
      <c r="GS87" s="56"/>
      <c r="GT87" s="56"/>
      <c r="GU87" s="56"/>
      <c r="GV87" s="56"/>
      <c r="GW87" s="56"/>
      <c r="GX87" s="56"/>
      <c r="GY87" s="56"/>
      <c r="GZ87" s="56"/>
      <c r="HA87" s="56"/>
      <c r="HB87" s="56"/>
      <c r="HC87" s="56"/>
      <c r="HD87" s="56"/>
      <c r="HE87" s="56"/>
      <c r="HF87" s="56"/>
      <c r="HG87" s="56"/>
      <c r="HH87" s="56"/>
      <c r="HI87" s="56"/>
      <c r="HJ87" s="56"/>
      <c r="HK87" s="56"/>
      <c r="HL87" s="56"/>
      <c r="HM87" s="56"/>
      <c r="HN87" s="56"/>
      <c r="HO87" s="56"/>
      <c r="HP87" s="56"/>
      <c r="HQ87" s="56"/>
      <c r="HR87" s="56"/>
      <c r="HS87" s="56"/>
      <c r="HT87" s="56"/>
      <c r="HU87" s="56"/>
      <c r="HV87" s="56"/>
      <c r="HW87" s="56"/>
      <c r="HX87" s="56"/>
      <c r="HY87" s="56"/>
      <c r="HZ87" s="56"/>
      <c r="IA87" s="56"/>
      <c r="IB87" s="56"/>
      <c r="IC87" s="56"/>
      <c r="ID87" s="56"/>
      <c r="IE87" s="56"/>
      <c r="IF87" s="56"/>
      <c r="IG87" s="56"/>
      <c r="IH87" s="56"/>
      <c r="II87" s="56"/>
      <c r="IJ87" s="56"/>
      <c r="IK87" s="56"/>
      <c r="IL87" s="56"/>
      <c r="IM87" s="56"/>
      <c r="IN87" s="56"/>
      <c r="IO87" s="56"/>
      <c r="IP87" s="56"/>
      <c r="IQ87" s="56"/>
      <c r="IR87" s="56"/>
      <c r="IS87" s="56"/>
      <c r="IT87" s="56"/>
      <c r="IU87" s="56"/>
      <c r="IV87" s="56"/>
      <c r="IW87" s="56"/>
      <c r="IX87" s="56"/>
    </row>
    <row r="88" spans="1:258" ht="10.5" hidden="1" customHeight="1">
      <c r="A88" s="419"/>
      <c r="B88" s="417"/>
      <c r="C88" s="407"/>
      <c r="D88" s="230"/>
      <c r="E88" s="405"/>
      <c r="F88" s="405"/>
      <c r="G88" s="418"/>
      <c r="H88" s="405"/>
      <c r="I88" s="230"/>
      <c r="J88" s="231"/>
      <c r="K88" s="232" t="s">
        <v>281</v>
      </c>
      <c r="L88" s="233" t="s">
        <v>281</v>
      </c>
      <c r="M88" s="405"/>
      <c r="N88" s="405"/>
      <c r="O88" s="413"/>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c r="DE88" s="56"/>
      <c r="DF88" s="56"/>
      <c r="DG88" s="56"/>
      <c r="DH88" s="56"/>
      <c r="DI88" s="56"/>
      <c r="DJ88" s="56"/>
      <c r="DK88" s="56"/>
      <c r="DL88" s="56"/>
      <c r="DM88" s="56"/>
      <c r="DN88" s="56"/>
      <c r="DO88" s="56"/>
      <c r="DP88" s="56"/>
      <c r="DQ88" s="56"/>
      <c r="DR88" s="56"/>
      <c r="DS88" s="56"/>
      <c r="DT88" s="56"/>
      <c r="DU88" s="56"/>
      <c r="DV88" s="56"/>
      <c r="DW88" s="56"/>
      <c r="DX88" s="56"/>
      <c r="DY88" s="56"/>
      <c r="DZ88" s="56"/>
      <c r="EA88" s="56"/>
      <c r="EB88" s="56"/>
      <c r="EC88" s="56"/>
      <c r="ED88" s="56"/>
      <c r="EE88" s="56"/>
      <c r="EF88" s="56"/>
      <c r="EG88" s="56"/>
      <c r="EH88" s="56"/>
      <c r="EI88" s="56"/>
      <c r="EJ88" s="56"/>
      <c r="EK88" s="56"/>
      <c r="EL88" s="56"/>
      <c r="EM88" s="56"/>
      <c r="EN88" s="56"/>
      <c r="EO88" s="56"/>
      <c r="EP88" s="56"/>
      <c r="EQ88" s="56"/>
      <c r="ER88" s="56"/>
      <c r="ES88" s="56"/>
      <c r="ET88" s="56"/>
      <c r="EU88" s="56"/>
      <c r="EV88" s="56"/>
      <c r="EW88" s="56"/>
      <c r="EX88" s="56"/>
      <c r="EY88" s="56"/>
      <c r="EZ88" s="56"/>
      <c r="FA88" s="56"/>
      <c r="FB88" s="56"/>
      <c r="FC88" s="56"/>
      <c r="FD88" s="56"/>
      <c r="FE88" s="56"/>
      <c r="FF88" s="56"/>
      <c r="FG88" s="56"/>
      <c r="FH88" s="56"/>
      <c r="FI88" s="56"/>
      <c r="FJ88" s="56"/>
      <c r="FK88" s="56"/>
      <c r="FL88" s="56"/>
      <c r="FM88" s="56"/>
      <c r="FN88" s="56"/>
      <c r="FO88" s="56"/>
      <c r="FP88" s="56"/>
      <c r="FQ88" s="56"/>
      <c r="FR88" s="56"/>
      <c r="FS88" s="56"/>
      <c r="FT88" s="56"/>
      <c r="FU88" s="56"/>
      <c r="FV88" s="56"/>
      <c r="FW88" s="56"/>
      <c r="FX88" s="56"/>
      <c r="FY88" s="56"/>
      <c r="FZ88" s="56"/>
      <c r="GA88" s="56"/>
      <c r="GB88" s="56"/>
      <c r="GC88" s="56"/>
      <c r="GD88" s="56"/>
      <c r="GE88" s="56"/>
      <c r="GF88" s="56"/>
      <c r="GG88" s="56"/>
      <c r="GH88" s="56"/>
      <c r="GI88" s="56"/>
      <c r="GJ88" s="56"/>
      <c r="GK88" s="56"/>
      <c r="GL88" s="56"/>
      <c r="GM88" s="56"/>
      <c r="GN88" s="56"/>
      <c r="GO88" s="56"/>
      <c r="GP88" s="56"/>
      <c r="GQ88" s="56"/>
      <c r="GR88" s="56"/>
      <c r="GS88" s="56"/>
      <c r="GT88" s="56"/>
      <c r="GU88" s="56"/>
      <c r="GV88" s="56"/>
      <c r="GW88" s="56"/>
      <c r="GX88" s="56"/>
      <c r="GY88" s="56"/>
      <c r="GZ88" s="56"/>
      <c r="HA88" s="56"/>
      <c r="HB88" s="56"/>
      <c r="HC88" s="56"/>
      <c r="HD88" s="56"/>
      <c r="HE88" s="56"/>
      <c r="HF88" s="56"/>
      <c r="HG88" s="56"/>
      <c r="HH88" s="56"/>
      <c r="HI88" s="56"/>
      <c r="HJ88" s="56"/>
      <c r="HK88" s="56"/>
      <c r="HL88" s="56"/>
      <c r="HM88" s="56"/>
      <c r="HN88" s="56"/>
      <c r="HO88" s="56"/>
      <c r="HP88" s="56"/>
      <c r="HQ88" s="56"/>
      <c r="HR88" s="56"/>
      <c r="HS88" s="56"/>
      <c r="HT88" s="56"/>
      <c r="HU88" s="56"/>
      <c r="HV88" s="56"/>
      <c r="HW88" s="56"/>
      <c r="HX88" s="56"/>
      <c r="HY88" s="56"/>
      <c r="HZ88" s="56"/>
      <c r="IA88" s="56"/>
      <c r="IB88" s="56"/>
      <c r="IC88" s="56"/>
      <c r="ID88" s="56"/>
      <c r="IE88" s="56"/>
      <c r="IF88" s="56"/>
      <c r="IG88" s="56"/>
      <c r="IH88" s="56"/>
      <c r="II88" s="56"/>
      <c r="IJ88" s="56"/>
      <c r="IK88" s="56"/>
      <c r="IL88" s="56"/>
      <c r="IM88" s="56"/>
      <c r="IN88" s="56"/>
      <c r="IO88" s="56"/>
      <c r="IP88" s="56"/>
      <c r="IQ88" s="56"/>
      <c r="IR88" s="56"/>
      <c r="IS88" s="56"/>
      <c r="IT88" s="56"/>
      <c r="IU88" s="56"/>
      <c r="IV88" s="56"/>
      <c r="IW88" s="56"/>
      <c r="IX88" s="56"/>
    </row>
    <row r="89" spans="1:258" ht="10.5" hidden="1" customHeight="1">
      <c r="A89" s="419"/>
      <c r="B89" s="417"/>
      <c r="C89" s="407"/>
      <c r="D89" s="230"/>
      <c r="E89" s="405"/>
      <c r="F89" s="405"/>
      <c r="G89" s="418"/>
      <c r="H89" s="405"/>
      <c r="I89" s="230"/>
      <c r="J89" s="231"/>
      <c r="K89" s="232" t="s">
        <v>281</v>
      </c>
      <c r="L89" s="233" t="s">
        <v>281</v>
      </c>
      <c r="M89" s="405"/>
      <c r="N89" s="405"/>
      <c r="O89" s="413"/>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56"/>
      <c r="FC89" s="56"/>
      <c r="FD89" s="56"/>
      <c r="FE89" s="56"/>
      <c r="FF89" s="56"/>
      <c r="FG89" s="56"/>
      <c r="FH89" s="56"/>
      <c r="FI89" s="56"/>
      <c r="FJ89" s="56"/>
      <c r="FK89" s="56"/>
      <c r="FL89" s="56"/>
      <c r="FM89" s="56"/>
      <c r="FN89" s="56"/>
      <c r="FO89" s="56"/>
      <c r="FP89" s="56"/>
      <c r="FQ89" s="56"/>
      <c r="FR89" s="56"/>
      <c r="FS89" s="56"/>
      <c r="FT89" s="56"/>
      <c r="FU89" s="56"/>
      <c r="FV89" s="56"/>
      <c r="FW89" s="56"/>
      <c r="FX89" s="56"/>
      <c r="FY89" s="56"/>
      <c r="FZ89" s="56"/>
      <c r="GA89" s="56"/>
      <c r="GB89" s="56"/>
      <c r="GC89" s="56"/>
      <c r="GD89" s="56"/>
      <c r="GE89" s="56"/>
      <c r="GF89" s="56"/>
      <c r="GG89" s="56"/>
      <c r="GH89" s="56"/>
      <c r="GI89" s="56"/>
      <c r="GJ89" s="56"/>
      <c r="GK89" s="56"/>
      <c r="GL89" s="56"/>
      <c r="GM89" s="56"/>
      <c r="GN89" s="56"/>
      <c r="GO89" s="56"/>
      <c r="GP89" s="56"/>
      <c r="GQ89" s="56"/>
      <c r="GR89" s="56"/>
      <c r="GS89" s="56"/>
      <c r="GT89" s="56"/>
      <c r="GU89" s="56"/>
      <c r="GV89" s="56"/>
      <c r="GW89" s="56"/>
      <c r="GX89" s="56"/>
      <c r="GY89" s="56"/>
      <c r="GZ89" s="56"/>
      <c r="HA89" s="56"/>
      <c r="HB89" s="56"/>
      <c r="HC89" s="56"/>
      <c r="HD89" s="56"/>
      <c r="HE89" s="56"/>
      <c r="HF89" s="56"/>
      <c r="HG89" s="56"/>
      <c r="HH89" s="56"/>
      <c r="HI89" s="56"/>
      <c r="HJ89" s="56"/>
      <c r="HK89" s="56"/>
      <c r="HL89" s="56"/>
      <c r="HM89" s="56"/>
      <c r="HN89" s="56"/>
      <c r="HO89" s="56"/>
      <c r="HP89" s="56"/>
      <c r="HQ89" s="56"/>
      <c r="HR89" s="56"/>
      <c r="HS89" s="56"/>
      <c r="HT89" s="56"/>
      <c r="HU89" s="56"/>
      <c r="HV89" s="56"/>
      <c r="HW89" s="56"/>
      <c r="HX89" s="56"/>
      <c r="HY89" s="56"/>
      <c r="HZ89" s="56"/>
      <c r="IA89" s="56"/>
      <c r="IB89" s="56"/>
      <c r="IC89" s="56"/>
      <c r="ID89" s="56"/>
      <c r="IE89" s="56"/>
      <c r="IF89" s="56"/>
      <c r="IG89" s="56"/>
      <c r="IH89" s="56"/>
      <c r="II89" s="56"/>
      <c r="IJ89" s="56"/>
      <c r="IK89" s="56"/>
      <c r="IL89" s="56"/>
      <c r="IM89" s="56"/>
      <c r="IN89" s="56"/>
      <c r="IO89" s="56"/>
      <c r="IP89" s="56"/>
      <c r="IQ89" s="56"/>
      <c r="IR89" s="56"/>
      <c r="IS89" s="56"/>
      <c r="IT89" s="56"/>
      <c r="IU89" s="56"/>
      <c r="IV89" s="56"/>
      <c r="IW89" s="56"/>
      <c r="IX89" s="56"/>
    </row>
    <row r="90" spans="1:258">
      <c r="A90" s="56"/>
      <c r="B90" s="59"/>
      <c r="C90" s="59"/>
      <c r="D90" s="59"/>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6"/>
      <c r="DW90" s="56"/>
      <c r="DX90" s="56"/>
      <c r="DY90" s="56"/>
      <c r="DZ90" s="56"/>
      <c r="EA90" s="56"/>
      <c r="EB90" s="56"/>
      <c r="EC90" s="56"/>
      <c r="ED90" s="56"/>
      <c r="EE90" s="56"/>
      <c r="EF90" s="56"/>
      <c r="EG90" s="56"/>
      <c r="EH90" s="56"/>
      <c r="EI90" s="56"/>
      <c r="EJ90" s="56"/>
      <c r="EK90" s="56"/>
      <c r="EL90" s="56"/>
      <c r="EM90" s="56"/>
      <c r="EN90" s="56"/>
      <c r="EO90" s="56"/>
      <c r="EP90" s="56"/>
      <c r="EQ90" s="56"/>
      <c r="ER90" s="56"/>
      <c r="ES90" s="56"/>
      <c r="ET90" s="56"/>
      <c r="EU90" s="56"/>
      <c r="EV90" s="56"/>
      <c r="EW90" s="56"/>
      <c r="EX90" s="56"/>
      <c r="EY90" s="56"/>
      <c r="EZ90" s="56"/>
      <c r="FA90" s="56"/>
      <c r="FB90" s="56"/>
      <c r="FC90" s="56"/>
      <c r="FD90" s="56"/>
      <c r="FE90" s="56"/>
      <c r="FF90" s="56"/>
      <c r="FG90" s="56"/>
      <c r="FH90" s="56"/>
      <c r="FI90" s="56"/>
      <c r="FJ90" s="56"/>
      <c r="FK90" s="56"/>
      <c r="FL90" s="56"/>
      <c r="FM90" s="56"/>
      <c r="FN90" s="56"/>
      <c r="FO90" s="56"/>
      <c r="FP90" s="56"/>
      <c r="FQ90" s="56"/>
      <c r="FR90" s="56"/>
      <c r="FS90" s="56"/>
      <c r="FT90" s="56"/>
      <c r="FU90" s="56"/>
      <c r="FV90" s="56"/>
      <c r="FW90" s="56"/>
      <c r="FX90" s="56"/>
      <c r="FY90" s="56"/>
      <c r="FZ90" s="56"/>
      <c r="GA90" s="56"/>
      <c r="GB90" s="56"/>
      <c r="GC90" s="56"/>
      <c r="GD90" s="56"/>
      <c r="GE90" s="56"/>
      <c r="GF90" s="56"/>
      <c r="GG90" s="56"/>
      <c r="GH90" s="56"/>
      <c r="GI90" s="56"/>
      <c r="GJ90" s="56"/>
      <c r="GK90" s="56"/>
      <c r="GL90" s="56"/>
      <c r="GM90" s="56"/>
      <c r="GN90" s="56"/>
      <c r="GO90" s="56"/>
      <c r="GP90" s="56"/>
      <c r="GQ90" s="56"/>
      <c r="GR90" s="56"/>
      <c r="GS90" s="56"/>
      <c r="GT90" s="56"/>
      <c r="GU90" s="56"/>
      <c r="GV90" s="56"/>
      <c r="GW90" s="56"/>
      <c r="GX90" s="56"/>
      <c r="GY90" s="56"/>
      <c r="GZ90" s="56"/>
      <c r="HA90" s="56"/>
      <c r="HB90" s="56"/>
      <c r="HC90" s="56"/>
      <c r="HD90" s="56"/>
      <c r="HE90" s="56"/>
      <c r="HF90" s="56"/>
      <c r="HG90" s="56"/>
      <c r="HH90" s="56"/>
      <c r="HI90" s="56"/>
      <c r="HJ90" s="56"/>
      <c r="HK90" s="56"/>
      <c r="HL90" s="56"/>
      <c r="HM90" s="56"/>
      <c r="HN90" s="56"/>
      <c r="HO90" s="56"/>
      <c r="HP90" s="56"/>
      <c r="HQ90" s="56"/>
      <c r="HR90" s="56"/>
      <c r="HS90" s="56"/>
      <c r="HT90" s="56"/>
      <c r="HU90" s="56"/>
      <c r="HV90" s="56"/>
      <c r="HW90" s="56"/>
      <c r="HX90" s="56"/>
      <c r="HY90" s="56"/>
      <c r="HZ90" s="56"/>
      <c r="IA90" s="56"/>
      <c r="IB90" s="56"/>
      <c r="IC90" s="56"/>
      <c r="ID90" s="56"/>
      <c r="IE90" s="56"/>
      <c r="IF90" s="56"/>
      <c r="IG90" s="56"/>
      <c r="IH90" s="56"/>
      <c r="II90" s="56"/>
      <c r="IJ90" s="56"/>
      <c r="IK90" s="56"/>
      <c r="IL90" s="56"/>
      <c r="IM90" s="56"/>
      <c r="IN90" s="56"/>
      <c r="IO90" s="56"/>
      <c r="IP90" s="56"/>
      <c r="IQ90" s="56"/>
      <c r="IR90" s="56"/>
      <c r="IS90" s="56"/>
      <c r="IT90" s="56"/>
      <c r="IU90" s="56"/>
      <c r="IV90" s="56"/>
      <c r="IW90" s="56"/>
      <c r="IX90" s="56"/>
    </row>
    <row r="91" spans="1:258">
      <c r="A91" s="56"/>
      <c r="B91" s="59"/>
      <c r="C91" s="59"/>
      <c r="D91" s="59"/>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I91" s="56"/>
      <c r="DJ91" s="56"/>
      <c r="DK91" s="56"/>
      <c r="DL91" s="56"/>
      <c r="DM91" s="56"/>
      <c r="DN91" s="56"/>
      <c r="DO91" s="56"/>
      <c r="DP91" s="56"/>
      <c r="DQ91" s="56"/>
      <c r="DR91" s="56"/>
      <c r="DS91" s="56"/>
      <c r="DT91" s="56"/>
      <c r="DU91" s="56"/>
      <c r="DV91" s="56"/>
      <c r="DW91" s="56"/>
      <c r="DX91" s="56"/>
      <c r="DY91" s="56"/>
      <c r="DZ91" s="56"/>
      <c r="EA91" s="56"/>
      <c r="EB91" s="56"/>
      <c r="EC91" s="56"/>
      <c r="ED91" s="56"/>
      <c r="EE91" s="56"/>
      <c r="EF91" s="56"/>
      <c r="EG91" s="56"/>
      <c r="EH91" s="56"/>
      <c r="EI91" s="56"/>
      <c r="EJ91" s="56"/>
      <c r="EK91" s="56"/>
      <c r="EL91" s="56"/>
      <c r="EM91" s="56"/>
      <c r="EN91" s="56"/>
      <c r="EO91" s="56"/>
      <c r="EP91" s="56"/>
      <c r="EQ91" s="56"/>
      <c r="ER91" s="56"/>
      <c r="ES91" s="56"/>
      <c r="ET91" s="56"/>
      <c r="EU91" s="56"/>
      <c r="EV91" s="56"/>
      <c r="EW91" s="56"/>
      <c r="EX91" s="56"/>
      <c r="EY91" s="56"/>
      <c r="EZ91" s="56"/>
      <c r="FA91" s="56"/>
      <c r="FB91" s="56"/>
      <c r="FC91" s="56"/>
      <c r="FD91" s="56"/>
      <c r="FE91" s="56"/>
      <c r="FF91" s="56"/>
      <c r="FG91" s="56"/>
      <c r="FH91" s="56"/>
      <c r="FI91" s="56"/>
      <c r="FJ91" s="56"/>
      <c r="FK91" s="56"/>
      <c r="FL91" s="56"/>
      <c r="FM91" s="56"/>
      <c r="FN91" s="56"/>
      <c r="FO91" s="56"/>
      <c r="FP91" s="56"/>
      <c r="FQ91" s="56"/>
      <c r="FR91" s="56"/>
      <c r="FS91" s="56"/>
      <c r="FT91" s="56"/>
      <c r="FU91" s="56"/>
      <c r="FV91" s="56"/>
      <c r="FW91" s="56"/>
      <c r="FX91" s="56"/>
      <c r="FY91" s="56"/>
      <c r="FZ91" s="56"/>
      <c r="GA91" s="56"/>
      <c r="GB91" s="56"/>
      <c r="GC91" s="56"/>
      <c r="GD91" s="56"/>
      <c r="GE91" s="56"/>
      <c r="GF91" s="56"/>
      <c r="GG91" s="56"/>
      <c r="GH91" s="56"/>
      <c r="GI91" s="56"/>
      <c r="GJ91" s="56"/>
      <c r="GK91" s="56"/>
      <c r="GL91" s="56"/>
      <c r="GM91" s="56"/>
      <c r="GN91" s="56"/>
      <c r="GO91" s="56"/>
      <c r="GP91" s="56"/>
      <c r="GQ91" s="56"/>
      <c r="GR91" s="56"/>
      <c r="GS91" s="56"/>
      <c r="GT91" s="56"/>
      <c r="GU91" s="56"/>
      <c r="GV91" s="56"/>
      <c r="GW91" s="56"/>
      <c r="GX91" s="56"/>
      <c r="GY91" s="56"/>
      <c r="GZ91" s="56"/>
      <c r="HA91" s="56"/>
      <c r="HB91" s="56"/>
      <c r="HC91" s="56"/>
      <c r="HD91" s="56"/>
      <c r="HE91" s="56"/>
      <c r="HF91" s="56"/>
      <c r="HG91" s="56"/>
      <c r="HH91" s="56"/>
      <c r="HI91" s="56"/>
      <c r="HJ91" s="56"/>
      <c r="HK91" s="56"/>
      <c r="HL91" s="56"/>
      <c r="HM91" s="56"/>
      <c r="HN91" s="56"/>
      <c r="HO91" s="56"/>
      <c r="HP91" s="56"/>
      <c r="HQ91" s="56"/>
      <c r="HR91" s="56"/>
      <c r="HS91" s="56"/>
      <c r="HT91" s="56"/>
      <c r="HU91" s="56"/>
      <c r="HV91" s="56"/>
      <c r="HW91" s="56"/>
      <c r="HX91" s="56"/>
      <c r="HY91" s="56"/>
      <c r="HZ91" s="56"/>
      <c r="IA91" s="56"/>
      <c r="IB91" s="56"/>
      <c r="IC91" s="56"/>
      <c r="ID91" s="56"/>
      <c r="IE91" s="56"/>
      <c r="IF91" s="56"/>
      <c r="IG91" s="56"/>
      <c r="IH91" s="56"/>
      <c r="II91" s="56"/>
      <c r="IJ91" s="56"/>
      <c r="IK91" s="56"/>
      <c r="IL91" s="56"/>
      <c r="IM91" s="56"/>
      <c r="IN91" s="56"/>
      <c r="IO91" s="56"/>
      <c r="IP91" s="56"/>
      <c r="IQ91" s="56"/>
      <c r="IR91" s="56"/>
      <c r="IS91" s="56"/>
      <c r="IT91" s="56"/>
      <c r="IU91" s="56"/>
      <c r="IV91" s="56"/>
      <c r="IW91" s="56"/>
      <c r="IX91" s="56"/>
    </row>
    <row r="92" spans="1:258">
      <c r="A92" s="56"/>
      <c r="B92" s="59"/>
      <c r="C92" s="59"/>
      <c r="D92" s="59"/>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c r="DI92" s="56"/>
      <c r="DJ92" s="56"/>
      <c r="DK92" s="56"/>
      <c r="DL92" s="56"/>
      <c r="DM92" s="56"/>
      <c r="DN92" s="56"/>
      <c r="DO92" s="56"/>
      <c r="DP92" s="56"/>
      <c r="DQ92" s="56"/>
      <c r="DR92" s="56"/>
      <c r="DS92" s="56"/>
      <c r="DT92" s="56"/>
      <c r="DU92" s="56"/>
      <c r="DV92" s="56"/>
      <c r="DW92" s="56"/>
      <c r="DX92" s="56"/>
      <c r="DY92" s="56"/>
      <c r="DZ92" s="56"/>
      <c r="EA92" s="56"/>
      <c r="EB92" s="56"/>
      <c r="EC92" s="56"/>
      <c r="ED92" s="56"/>
      <c r="EE92" s="56"/>
      <c r="EF92" s="56"/>
      <c r="EG92" s="56"/>
      <c r="EH92" s="56"/>
      <c r="EI92" s="56"/>
      <c r="EJ92" s="56"/>
      <c r="EK92" s="56"/>
      <c r="EL92" s="56"/>
      <c r="EM92" s="56"/>
      <c r="EN92" s="56"/>
      <c r="EO92" s="56"/>
      <c r="EP92" s="56"/>
      <c r="EQ92" s="56"/>
      <c r="ER92" s="56"/>
      <c r="ES92" s="56"/>
      <c r="ET92" s="56"/>
      <c r="EU92" s="56"/>
      <c r="EV92" s="56"/>
      <c r="EW92" s="56"/>
      <c r="EX92" s="56"/>
      <c r="EY92" s="56"/>
      <c r="EZ92" s="56"/>
      <c r="FA92" s="56"/>
      <c r="FB92" s="56"/>
      <c r="FC92" s="56"/>
      <c r="FD92" s="56"/>
      <c r="FE92" s="56"/>
      <c r="FF92" s="56"/>
      <c r="FG92" s="56"/>
      <c r="FH92" s="56"/>
      <c r="FI92" s="56"/>
      <c r="FJ92" s="56"/>
      <c r="FK92" s="56"/>
      <c r="FL92" s="56"/>
      <c r="FM92" s="56"/>
      <c r="FN92" s="56"/>
      <c r="FO92" s="56"/>
      <c r="FP92" s="56"/>
      <c r="FQ92" s="56"/>
      <c r="FR92" s="56"/>
      <c r="FS92" s="56"/>
      <c r="FT92" s="56"/>
      <c r="FU92" s="56"/>
      <c r="FV92" s="56"/>
      <c r="FW92" s="56"/>
      <c r="FX92" s="56"/>
      <c r="FY92" s="56"/>
      <c r="FZ92" s="56"/>
      <c r="GA92" s="56"/>
      <c r="GB92" s="56"/>
      <c r="GC92" s="56"/>
      <c r="GD92" s="56"/>
      <c r="GE92" s="56"/>
      <c r="GF92" s="56"/>
      <c r="GG92" s="56"/>
      <c r="GH92" s="56"/>
      <c r="GI92" s="56"/>
      <c r="GJ92" s="56"/>
      <c r="GK92" s="56"/>
      <c r="GL92" s="56"/>
      <c r="GM92" s="56"/>
      <c r="GN92" s="56"/>
      <c r="GO92" s="56"/>
      <c r="GP92" s="56"/>
      <c r="GQ92" s="56"/>
      <c r="GR92" s="56"/>
      <c r="GS92" s="56"/>
      <c r="GT92" s="56"/>
      <c r="GU92" s="56"/>
      <c r="GV92" s="56"/>
      <c r="GW92" s="56"/>
      <c r="GX92" s="56"/>
      <c r="GY92" s="56"/>
      <c r="GZ92" s="56"/>
      <c r="HA92" s="56"/>
      <c r="HB92" s="56"/>
      <c r="HC92" s="56"/>
      <c r="HD92" s="56"/>
      <c r="HE92" s="56"/>
      <c r="HF92" s="56"/>
      <c r="HG92" s="56"/>
      <c r="HH92" s="56"/>
      <c r="HI92" s="56"/>
      <c r="HJ92" s="56"/>
      <c r="HK92" s="56"/>
      <c r="HL92" s="56"/>
      <c r="HM92" s="56"/>
      <c r="HN92" s="56"/>
      <c r="HO92" s="56"/>
      <c r="HP92" s="56"/>
      <c r="HQ92" s="56"/>
      <c r="HR92" s="56"/>
      <c r="HS92" s="56"/>
      <c r="HT92" s="56"/>
      <c r="HU92" s="56"/>
      <c r="HV92" s="56"/>
      <c r="HW92" s="56"/>
      <c r="HX92" s="56"/>
      <c r="HY92" s="56"/>
      <c r="HZ92" s="56"/>
      <c r="IA92" s="56"/>
      <c r="IB92" s="56"/>
      <c r="IC92" s="56"/>
      <c r="ID92" s="56"/>
      <c r="IE92" s="56"/>
      <c r="IF92" s="56"/>
      <c r="IG92" s="56"/>
      <c r="IH92" s="56"/>
      <c r="II92" s="56"/>
      <c r="IJ92" s="56"/>
      <c r="IK92" s="56"/>
      <c r="IL92" s="56"/>
      <c r="IM92" s="56"/>
      <c r="IN92" s="56"/>
      <c r="IO92" s="56"/>
      <c r="IP92" s="56"/>
      <c r="IQ92" s="56"/>
      <c r="IR92" s="56"/>
      <c r="IS92" s="56"/>
      <c r="IT92" s="56"/>
      <c r="IU92" s="56"/>
      <c r="IV92" s="56"/>
      <c r="IW92" s="56"/>
      <c r="IX92" s="56"/>
    </row>
    <row r="93" spans="1:258">
      <c r="A93" s="56"/>
      <c r="B93" s="59"/>
      <c r="C93" s="59"/>
      <c r="D93" s="59"/>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c r="CZ93" s="56"/>
      <c r="DA93" s="56"/>
      <c r="DB93" s="56"/>
      <c r="DC93" s="56"/>
      <c r="DD93" s="56"/>
      <c r="DE93" s="56"/>
      <c r="DF93" s="56"/>
      <c r="DG93" s="56"/>
      <c r="DH93" s="56"/>
      <c r="DI93" s="56"/>
      <c r="DJ93" s="56"/>
      <c r="DK93" s="56"/>
      <c r="DL93" s="56"/>
      <c r="DM93" s="56"/>
      <c r="DN93" s="56"/>
      <c r="DO93" s="56"/>
      <c r="DP93" s="56"/>
      <c r="DQ93" s="56"/>
      <c r="DR93" s="56"/>
      <c r="DS93" s="56"/>
      <c r="DT93" s="56"/>
      <c r="DU93" s="56"/>
      <c r="DV93" s="56"/>
      <c r="DW93" s="56"/>
      <c r="DX93" s="56"/>
      <c r="DY93" s="56"/>
      <c r="DZ93" s="56"/>
      <c r="EA93" s="56"/>
      <c r="EB93" s="56"/>
      <c r="EC93" s="56"/>
      <c r="ED93" s="56"/>
      <c r="EE93" s="56"/>
      <c r="EF93" s="56"/>
      <c r="EG93" s="56"/>
      <c r="EH93" s="56"/>
      <c r="EI93" s="56"/>
      <c r="EJ93" s="56"/>
      <c r="EK93" s="56"/>
      <c r="EL93" s="56"/>
      <c r="EM93" s="56"/>
      <c r="EN93" s="56"/>
      <c r="EO93" s="56"/>
      <c r="EP93" s="56"/>
      <c r="EQ93" s="56"/>
      <c r="ER93" s="56"/>
      <c r="ES93" s="56"/>
      <c r="ET93" s="56"/>
      <c r="EU93" s="56"/>
      <c r="EV93" s="56"/>
      <c r="EW93" s="56"/>
      <c r="EX93" s="56"/>
      <c r="EY93" s="56"/>
      <c r="EZ93" s="56"/>
      <c r="FA93" s="56"/>
      <c r="FB93" s="56"/>
      <c r="FC93" s="56"/>
      <c r="FD93" s="56"/>
      <c r="FE93" s="56"/>
      <c r="FF93" s="56"/>
      <c r="FG93" s="56"/>
      <c r="FH93" s="56"/>
      <c r="FI93" s="56"/>
      <c r="FJ93" s="56"/>
      <c r="FK93" s="56"/>
      <c r="FL93" s="56"/>
      <c r="FM93" s="56"/>
      <c r="FN93" s="56"/>
      <c r="FO93" s="56"/>
      <c r="FP93" s="56"/>
      <c r="FQ93" s="56"/>
      <c r="FR93" s="56"/>
      <c r="FS93" s="56"/>
      <c r="FT93" s="56"/>
      <c r="FU93" s="56"/>
      <c r="FV93" s="56"/>
      <c r="FW93" s="56"/>
      <c r="FX93" s="56"/>
      <c r="FY93" s="56"/>
      <c r="FZ93" s="56"/>
      <c r="GA93" s="56"/>
      <c r="GB93" s="56"/>
      <c r="GC93" s="56"/>
      <c r="GD93" s="56"/>
      <c r="GE93" s="56"/>
      <c r="GF93" s="56"/>
      <c r="GG93" s="56"/>
      <c r="GH93" s="56"/>
      <c r="GI93" s="56"/>
      <c r="GJ93" s="56"/>
      <c r="GK93" s="56"/>
      <c r="GL93" s="56"/>
      <c r="GM93" s="56"/>
      <c r="GN93" s="56"/>
      <c r="GO93" s="56"/>
      <c r="GP93" s="56"/>
      <c r="GQ93" s="56"/>
      <c r="GR93" s="56"/>
      <c r="GS93" s="56"/>
      <c r="GT93" s="56"/>
      <c r="GU93" s="56"/>
      <c r="GV93" s="56"/>
      <c r="GW93" s="56"/>
      <c r="GX93" s="56"/>
      <c r="GY93" s="56"/>
      <c r="GZ93" s="56"/>
      <c r="HA93" s="56"/>
      <c r="HB93" s="56"/>
      <c r="HC93" s="56"/>
      <c r="HD93" s="56"/>
      <c r="HE93" s="56"/>
      <c r="HF93" s="56"/>
      <c r="HG93" s="56"/>
      <c r="HH93" s="56"/>
      <c r="HI93" s="56"/>
      <c r="HJ93" s="56"/>
      <c r="HK93" s="56"/>
      <c r="HL93" s="56"/>
      <c r="HM93" s="56"/>
      <c r="HN93" s="56"/>
      <c r="HO93" s="56"/>
      <c r="HP93" s="56"/>
      <c r="HQ93" s="56"/>
      <c r="HR93" s="56"/>
      <c r="HS93" s="56"/>
      <c r="HT93" s="56"/>
      <c r="HU93" s="56"/>
      <c r="HV93" s="56"/>
      <c r="HW93" s="56"/>
      <c r="HX93" s="56"/>
      <c r="HY93" s="56"/>
      <c r="HZ93" s="56"/>
      <c r="IA93" s="56"/>
      <c r="IB93" s="56"/>
      <c r="IC93" s="56"/>
      <c r="ID93" s="56"/>
      <c r="IE93" s="56"/>
      <c r="IF93" s="56"/>
      <c r="IG93" s="56"/>
      <c r="IH93" s="56"/>
      <c r="II93" s="56"/>
      <c r="IJ93" s="56"/>
      <c r="IK93" s="56"/>
      <c r="IL93" s="56"/>
      <c r="IM93" s="56"/>
      <c r="IN93" s="56"/>
      <c r="IO93" s="56"/>
      <c r="IP93" s="56"/>
      <c r="IQ93" s="56"/>
      <c r="IR93" s="56"/>
      <c r="IS93" s="56"/>
      <c r="IT93" s="56"/>
      <c r="IU93" s="56"/>
      <c r="IV93" s="56"/>
      <c r="IW93" s="56"/>
      <c r="IX93" s="56"/>
    </row>
    <row r="94" spans="1:258">
      <c r="A94" s="56"/>
      <c r="B94" s="59"/>
      <c r="C94" s="59"/>
      <c r="D94" s="59"/>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c r="DG94" s="56"/>
      <c r="DH94" s="56"/>
      <c r="DI94" s="56"/>
      <c r="DJ94" s="56"/>
      <c r="DK94" s="56"/>
      <c r="DL94" s="56"/>
      <c r="DM94" s="56"/>
      <c r="DN94" s="56"/>
      <c r="DO94" s="56"/>
      <c r="DP94" s="56"/>
      <c r="DQ94" s="56"/>
      <c r="DR94" s="56"/>
      <c r="DS94" s="56"/>
      <c r="DT94" s="56"/>
      <c r="DU94" s="56"/>
      <c r="DV94" s="56"/>
      <c r="DW94" s="56"/>
      <c r="DX94" s="56"/>
      <c r="DY94" s="56"/>
      <c r="DZ94" s="56"/>
      <c r="EA94" s="56"/>
      <c r="EB94" s="56"/>
      <c r="EC94" s="56"/>
      <c r="ED94" s="56"/>
      <c r="EE94" s="56"/>
      <c r="EF94" s="56"/>
      <c r="EG94" s="56"/>
      <c r="EH94" s="56"/>
      <c r="EI94" s="56"/>
      <c r="EJ94" s="56"/>
      <c r="EK94" s="56"/>
      <c r="EL94" s="56"/>
      <c r="EM94" s="56"/>
      <c r="EN94" s="56"/>
      <c r="EO94" s="56"/>
      <c r="EP94" s="56"/>
      <c r="EQ94" s="56"/>
      <c r="ER94" s="56"/>
      <c r="ES94" s="56"/>
      <c r="ET94" s="56"/>
      <c r="EU94" s="56"/>
      <c r="EV94" s="56"/>
      <c r="EW94" s="56"/>
      <c r="EX94" s="56"/>
      <c r="EY94" s="56"/>
      <c r="EZ94" s="56"/>
      <c r="FA94" s="56"/>
      <c r="FB94" s="56"/>
      <c r="FC94" s="56"/>
      <c r="FD94" s="56"/>
      <c r="FE94" s="56"/>
      <c r="FF94" s="56"/>
      <c r="FG94" s="56"/>
      <c r="FH94" s="56"/>
      <c r="FI94" s="56"/>
      <c r="FJ94" s="56"/>
      <c r="FK94" s="56"/>
      <c r="FL94" s="56"/>
      <c r="FM94" s="56"/>
      <c r="FN94" s="56"/>
      <c r="FO94" s="56"/>
      <c r="FP94" s="56"/>
      <c r="FQ94" s="56"/>
      <c r="FR94" s="56"/>
      <c r="FS94" s="56"/>
      <c r="FT94" s="56"/>
      <c r="FU94" s="56"/>
      <c r="FV94" s="56"/>
      <c r="FW94" s="56"/>
      <c r="FX94" s="56"/>
      <c r="FY94" s="56"/>
      <c r="FZ94" s="56"/>
      <c r="GA94" s="56"/>
      <c r="GB94" s="56"/>
      <c r="GC94" s="56"/>
      <c r="GD94" s="56"/>
      <c r="GE94" s="56"/>
      <c r="GF94" s="56"/>
      <c r="GG94" s="56"/>
      <c r="GH94" s="56"/>
      <c r="GI94" s="56"/>
      <c r="GJ94" s="56"/>
      <c r="GK94" s="56"/>
      <c r="GL94" s="56"/>
      <c r="GM94" s="56"/>
      <c r="GN94" s="56"/>
      <c r="GO94" s="56"/>
      <c r="GP94" s="56"/>
      <c r="GQ94" s="56"/>
      <c r="GR94" s="56"/>
      <c r="GS94" s="56"/>
      <c r="GT94" s="56"/>
      <c r="GU94" s="56"/>
      <c r="GV94" s="56"/>
      <c r="GW94" s="56"/>
      <c r="GX94" s="56"/>
      <c r="GY94" s="56"/>
      <c r="GZ94" s="56"/>
      <c r="HA94" s="56"/>
      <c r="HB94" s="56"/>
      <c r="HC94" s="56"/>
      <c r="HD94" s="56"/>
      <c r="HE94" s="56"/>
      <c r="HF94" s="56"/>
      <c r="HG94" s="56"/>
      <c r="HH94" s="56"/>
      <c r="HI94" s="56"/>
      <c r="HJ94" s="56"/>
      <c r="HK94" s="56"/>
      <c r="HL94" s="56"/>
      <c r="HM94" s="56"/>
      <c r="HN94" s="56"/>
      <c r="HO94" s="56"/>
      <c r="HP94" s="56"/>
      <c r="HQ94" s="56"/>
      <c r="HR94" s="56"/>
      <c r="HS94" s="56"/>
      <c r="HT94" s="56"/>
      <c r="HU94" s="56"/>
      <c r="HV94" s="56"/>
      <c r="HW94" s="56"/>
      <c r="HX94" s="56"/>
      <c r="HY94" s="56"/>
      <c r="HZ94" s="56"/>
      <c r="IA94" s="56"/>
      <c r="IB94" s="56"/>
      <c r="IC94" s="56"/>
      <c r="ID94" s="56"/>
      <c r="IE94" s="56"/>
      <c r="IF94" s="56"/>
      <c r="IG94" s="56"/>
      <c r="IH94" s="56"/>
      <c r="II94" s="56"/>
      <c r="IJ94" s="56"/>
      <c r="IK94" s="56"/>
      <c r="IL94" s="56"/>
      <c r="IM94" s="56"/>
      <c r="IN94" s="56"/>
      <c r="IO94" s="56"/>
      <c r="IP94" s="56"/>
      <c r="IQ94" s="56"/>
      <c r="IR94" s="56"/>
      <c r="IS94" s="56"/>
      <c r="IT94" s="56"/>
      <c r="IU94" s="56"/>
      <c r="IV94" s="56"/>
      <c r="IW94" s="56"/>
      <c r="IX94" s="56"/>
    </row>
    <row r="95" spans="1:258">
      <c r="A95" s="56"/>
      <c r="B95" s="59"/>
      <c r="C95" s="59"/>
      <c r="D95" s="59"/>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c r="DQ95" s="56"/>
      <c r="DR95" s="56"/>
      <c r="DS95" s="56"/>
      <c r="DT95" s="56"/>
      <c r="DU95" s="56"/>
      <c r="DV95" s="56"/>
      <c r="DW95" s="56"/>
      <c r="DX95" s="56"/>
      <c r="DY95" s="56"/>
      <c r="DZ95" s="56"/>
      <c r="EA95" s="56"/>
      <c r="EB95" s="56"/>
      <c r="EC95" s="56"/>
      <c r="ED95" s="56"/>
      <c r="EE95" s="56"/>
      <c r="EF95" s="56"/>
      <c r="EG95" s="56"/>
      <c r="EH95" s="56"/>
      <c r="EI95" s="56"/>
      <c r="EJ95" s="56"/>
      <c r="EK95" s="56"/>
      <c r="EL95" s="56"/>
      <c r="EM95" s="56"/>
      <c r="EN95" s="56"/>
      <c r="EO95" s="56"/>
      <c r="EP95" s="56"/>
      <c r="EQ95" s="56"/>
      <c r="ER95" s="56"/>
      <c r="ES95" s="56"/>
      <c r="ET95" s="56"/>
      <c r="EU95" s="56"/>
      <c r="EV95" s="56"/>
      <c r="EW95" s="56"/>
      <c r="EX95" s="56"/>
      <c r="EY95" s="56"/>
      <c r="EZ95" s="56"/>
      <c r="FA95" s="56"/>
      <c r="FB95" s="56"/>
      <c r="FC95" s="56"/>
      <c r="FD95" s="56"/>
      <c r="FE95" s="56"/>
      <c r="FF95" s="56"/>
      <c r="FG95" s="56"/>
      <c r="FH95" s="56"/>
      <c r="FI95" s="56"/>
      <c r="FJ95" s="56"/>
      <c r="FK95" s="56"/>
      <c r="FL95" s="56"/>
      <c r="FM95" s="56"/>
      <c r="FN95" s="56"/>
      <c r="FO95" s="56"/>
      <c r="FP95" s="56"/>
      <c r="FQ95" s="56"/>
      <c r="FR95" s="56"/>
      <c r="FS95" s="56"/>
      <c r="FT95" s="56"/>
      <c r="FU95" s="56"/>
      <c r="FV95" s="56"/>
      <c r="FW95" s="56"/>
      <c r="FX95" s="56"/>
      <c r="FY95" s="56"/>
      <c r="FZ95" s="56"/>
      <c r="GA95" s="56"/>
      <c r="GB95" s="56"/>
      <c r="GC95" s="56"/>
      <c r="GD95" s="56"/>
      <c r="GE95" s="56"/>
      <c r="GF95" s="56"/>
      <c r="GG95" s="56"/>
      <c r="GH95" s="56"/>
      <c r="GI95" s="56"/>
      <c r="GJ95" s="56"/>
      <c r="GK95" s="56"/>
      <c r="GL95" s="56"/>
      <c r="GM95" s="56"/>
      <c r="GN95" s="56"/>
      <c r="GO95" s="56"/>
      <c r="GP95" s="56"/>
      <c r="GQ95" s="56"/>
      <c r="GR95" s="56"/>
      <c r="GS95" s="56"/>
      <c r="GT95" s="56"/>
      <c r="GU95" s="56"/>
      <c r="GV95" s="56"/>
      <c r="GW95" s="56"/>
      <c r="GX95" s="56"/>
      <c r="GY95" s="56"/>
      <c r="GZ95" s="56"/>
      <c r="HA95" s="56"/>
      <c r="HB95" s="56"/>
      <c r="HC95" s="56"/>
      <c r="HD95" s="56"/>
      <c r="HE95" s="56"/>
      <c r="HF95" s="56"/>
      <c r="HG95" s="56"/>
      <c r="HH95" s="56"/>
      <c r="HI95" s="56"/>
      <c r="HJ95" s="56"/>
      <c r="HK95" s="56"/>
      <c r="HL95" s="56"/>
      <c r="HM95" s="56"/>
      <c r="HN95" s="56"/>
      <c r="HO95" s="56"/>
      <c r="HP95" s="56"/>
      <c r="HQ95" s="56"/>
      <c r="HR95" s="56"/>
      <c r="HS95" s="56"/>
      <c r="HT95" s="56"/>
      <c r="HU95" s="56"/>
      <c r="HV95" s="56"/>
      <c r="HW95" s="56"/>
      <c r="HX95" s="56"/>
      <c r="HY95" s="56"/>
      <c r="HZ95" s="56"/>
      <c r="IA95" s="56"/>
      <c r="IB95" s="56"/>
      <c r="IC95" s="56"/>
      <c r="ID95" s="56"/>
      <c r="IE95" s="56"/>
      <c r="IF95" s="56"/>
      <c r="IG95" s="56"/>
      <c r="IH95" s="56"/>
      <c r="II95" s="56"/>
      <c r="IJ95" s="56"/>
      <c r="IK95" s="56"/>
      <c r="IL95" s="56"/>
      <c r="IM95" s="56"/>
      <c r="IN95" s="56"/>
      <c r="IO95" s="56"/>
      <c r="IP95" s="56"/>
      <c r="IQ95" s="56"/>
      <c r="IR95" s="56"/>
      <c r="IS95" s="56"/>
      <c r="IT95" s="56"/>
      <c r="IU95" s="56"/>
      <c r="IV95" s="56"/>
      <c r="IW95" s="56"/>
      <c r="IX95" s="56"/>
    </row>
    <row r="96" spans="1:258">
      <c r="A96" s="56"/>
      <c r="B96" s="59"/>
      <c r="C96" s="59"/>
      <c r="D96" s="59"/>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56"/>
      <c r="CE96" s="56"/>
      <c r="CF96" s="56"/>
      <c r="CG96" s="56"/>
      <c r="CH96" s="56"/>
      <c r="CI96" s="56"/>
      <c r="CJ96" s="56"/>
      <c r="CK96" s="56"/>
      <c r="CL96" s="56"/>
      <c r="CM96" s="56"/>
      <c r="CN96" s="56"/>
      <c r="CO96" s="56"/>
      <c r="CP96" s="56"/>
      <c r="CQ96" s="56"/>
      <c r="CR96" s="56"/>
      <c r="CS96" s="56"/>
      <c r="CT96" s="56"/>
      <c r="CU96" s="56"/>
      <c r="CV96" s="56"/>
      <c r="CW96" s="56"/>
      <c r="CX96" s="56"/>
      <c r="CY96" s="56"/>
      <c r="CZ96" s="56"/>
      <c r="DA96" s="56"/>
      <c r="DB96" s="56"/>
      <c r="DC96" s="56"/>
      <c r="DD96" s="56"/>
      <c r="DE96" s="56"/>
      <c r="DF96" s="56"/>
      <c r="DG96" s="56"/>
      <c r="DH96" s="56"/>
      <c r="DI96" s="56"/>
      <c r="DJ96" s="56"/>
      <c r="DK96" s="56"/>
      <c r="DL96" s="56"/>
      <c r="DM96" s="56"/>
      <c r="DN96" s="56"/>
      <c r="DO96" s="56"/>
      <c r="DP96" s="56"/>
      <c r="DQ96" s="56"/>
      <c r="DR96" s="56"/>
      <c r="DS96" s="56"/>
      <c r="DT96" s="56"/>
      <c r="DU96" s="56"/>
      <c r="DV96" s="56"/>
      <c r="DW96" s="56"/>
      <c r="DX96" s="56"/>
      <c r="DY96" s="56"/>
      <c r="DZ96" s="56"/>
      <c r="EA96" s="56"/>
      <c r="EB96" s="56"/>
      <c r="EC96" s="56"/>
      <c r="ED96" s="56"/>
      <c r="EE96" s="56"/>
      <c r="EF96" s="56"/>
      <c r="EG96" s="56"/>
      <c r="EH96" s="56"/>
      <c r="EI96" s="56"/>
      <c r="EJ96" s="56"/>
      <c r="EK96" s="56"/>
      <c r="EL96" s="56"/>
      <c r="EM96" s="56"/>
      <c r="EN96" s="56"/>
      <c r="EO96" s="56"/>
      <c r="EP96" s="56"/>
      <c r="EQ96" s="56"/>
      <c r="ER96" s="56"/>
      <c r="ES96" s="56"/>
      <c r="ET96" s="56"/>
      <c r="EU96" s="56"/>
      <c r="EV96" s="56"/>
      <c r="EW96" s="56"/>
      <c r="EX96" s="56"/>
      <c r="EY96" s="56"/>
      <c r="EZ96" s="56"/>
      <c r="FA96" s="56"/>
      <c r="FB96" s="56"/>
      <c r="FC96" s="56"/>
      <c r="FD96" s="56"/>
      <c r="FE96" s="56"/>
      <c r="FF96" s="56"/>
      <c r="FG96" s="56"/>
      <c r="FH96" s="56"/>
      <c r="FI96" s="56"/>
      <c r="FJ96" s="56"/>
      <c r="FK96" s="56"/>
      <c r="FL96" s="56"/>
      <c r="FM96" s="56"/>
      <c r="FN96" s="56"/>
      <c r="FO96" s="56"/>
      <c r="FP96" s="56"/>
      <c r="FQ96" s="56"/>
      <c r="FR96" s="56"/>
      <c r="FS96" s="56"/>
      <c r="FT96" s="56"/>
      <c r="FU96" s="56"/>
      <c r="FV96" s="56"/>
      <c r="FW96" s="56"/>
      <c r="FX96" s="56"/>
      <c r="FY96" s="56"/>
      <c r="FZ96" s="56"/>
      <c r="GA96" s="56"/>
      <c r="GB96" s="56"/>
      <c r="GC96" s="56"/>
      <c r="GD96" s="56"/>
      <c r="GE96" s="56"/>
      <c r="GF96" s="56"/>
      <c r="GG96" s="56"/>
      <c r="GH96" s="56"/>
      <c r="GI96" s="56"/>
      <c r="GJ96" s="56"/>
      <c r="GK96" s="56"/>
      <c r="GL96" s="56"/>
      <c r="GM96" s="56"/>
      <c r="GN96" s="56"/>
      <c r="GO96" s="56"/>
      <c r="GP96" s="56"/>
      <c r="GQ96" s="56"/>
      <c r="GR96" s="56"/>
      <c r="GS96" s="56"/>
      <c r="GT96" s="56"/>
      <c r="GU96" s="56"/>
      <c r="GV96" s="56"/>
      <c r="GW96" s="56"/>
      <c r="GX96" s="56"/>
      <c r="GY96" s="56"/>
      <c r="GZ96" s="56"/>
      <c r="HA96" s="56"/>
      <c r="HB96" s="56"/>
      <c r="HC96" s="56"/>
      <c r="HD96" s="56"/>
      <c r="HE96" s="56"/>
      <c r="HF96" s="56"/>
      <c r="HG96" s="56"/>
      <c r="HH96" s="56"/>
      <c r="HI96" s="56"/>
      <c r="HJ96" s="56"/>
      <c r="HK96" s="56"/>
      <c r="HL96" s="56"/>
      <c r="HM96" s="56"/>
      <c r="HN96" s="56"/>
      <c r="HO96" s="56"/>
      <c r="HP96" s="56"/>
      <c r="HQ96" s="56"/>
      <c r="HR96" s="56"/>
      <c r="HS96" s="56"/>
      <c r="HT96" s="56"/>
      <c r="HU96" s="56"/>
      <c r="HV96" s="56"/>
      <c r="HW96" s="56"/>
      <c r="HX96" s="56"/>
      <c r="HY96" s="56"/>
      <c r="HZ96" s="56"/>
      <c r="IA96" s="56"/>
      <c r="IB96" s="56"/>
      <c r="IC96" s="56"/>
      <c r="ID96" s="56"/>
      <c r="IE96" s="56"/>
      <c r="IF96" s="56"/>
      <c r="IG96" s="56"/>
      <c r="IH96" s="56"/>
      <c r="II96" s="56"/>
      <c r="IJ96" s="56"/>
      <c r="IK96" s="56"/>
      <c r="IL96" s="56"/>
      <c r="IM96" s="56"/>
      <c r="IN96" s="56"/>
      <c r="IO96" s="56"/>
      <c r="IP96" s="56"/>
      <c r="IQ96" s="56"/>
      <c r="IR96" s="56"/>
      <c r="IS96" s="56"/>
      <c r="IT96" s="56"/>
      <c r="IU96" s="56"/>
      <c r="IV96" s="56"/>
      <c r="IW96" s="56"/>
      <c r="IX96" s="56"/>
    </row>
    <row r="97" spans="2:4" s="56" customFormat="1">
      <c r="B97" s="59"/>
      <c r="C97" s="59"/>
      <c r="D97" s="59"/>
    </row>
    <row r="98" spans="2:4" s="56" customFormat="1">
      <c r="B98" s="59"/>
      <c r="C98" s="59"/>
      <c r="D98" s="59"/>
    </row>
    <row r="99" spans="2:4" s="56" customFormat="1">
      <c r="B99" s="59"/>
      <c r="C99" s="59"/>
      <c r="D99" s="59"/>
    </row>
    <row r="100" spans="2:4" s="56" customFormat="1">
      <c r="B100" s="59"/>
      <c r="C100" s="59"/>
      <c r="D100" s="59"/>
    </row>
  </sheetData>
  <mergeCells count="101">
    <mergeCell ref="N60:N69"/>
    <mergeCell ref="N80:N89"/>
    <mergeCell ref="O80:O89"/>
    <mergeCell ref="N70:N79"/>
    <mergeCell ref="H60:H69"/>
    <mergeCell ref="M70:M79"/>
    <mergeCell ref="A80:A89"/>
    <mergeCell ref="B80:B89"/>
    <mergeCell ref="C80:C89"/>
    <mergeCell ref="E80:E89"/>
    <mergeCell ref="M80:M89"/>
    <mergeCell ref="A70:A79"/>
    <mergeCell ref="B70:B79"/>
    <mergeCell ref="C70:C79"/>
    <mergeCell ref="E70:E79"/>
    <mergeCell ref="F70:F79"/>
    <mergeCell ref="G70:G79"/>
    <mergeCell ref="H70:H79"/>
    <mergeCell ref="M60:M69"/>
    <mergeCell ref="A60:A69"/>
    <mergeCell ref="B60:B69"/>
    <mergeCell ref="C60:C69"/>
    <mergeCell ref="E60:E69"/>
    <mergeCell ref="F60:F69"/>
    <mergeCell ref="G60:G69"/>
    <mergeCell ref="F80:F89"/>
    <mergeCell ref="G80:G89"/>
    <mergeCell ref="H80:H89"/>
    <mergeCell ref="O40:O49"/>
    <mergeCell ref="A50:A59"/>
    <mergeCell ref="B50:B59"/>
    <mergeCell ref="C50:C59"/>
    <mergeCell ref="E50:E59"/>
    <mergeCell ref="F50:F59"/>
    <mergeCell ref="G50:G59"/>
    <mergeCell ref="H50:H59"/>
    <mergeCell ref="M50:M59"/>
    <mergeCell ref="N50:N59"/>
    <mergeCell ref="O50:O59"/>
    <mergeCell ref="A40:A49"/>
    <mergeCell ref="B40:B49"/>
    <mergeCell ref="C40:C49"/>
    <mergeCell ref="E40:E49"/>
    <mergeCell ref="F40:F49"/>
    <mergeCell ref="G40:G49"/>
    <mergeCell ref="H40:H49"/>
    <mergeCell ref="M40:M49"/>
    <mergeCell ref="N40:N49"/>
    <mergeCell ref="H20:H29"/>
    <mergeCell ref="M20:M29"/>
    <mergeCell ref="N20:N29"/>
    <mergeCell ref="O20:O29"/>
    <mergeCell ref="A30:A39"/>
    <mergeCell ref="B30:B39"/>
    <mergeCell ref="C30:C39"/>
    <mergeCell ref="E30:E39"/>
    <mergeCell ref="F30:F39"/>
    <mergeCell ref="G30:G39"/>
    <mergeCell ref="H30:H39"/>
    <mergeCell ref="M30:M39"/>
    <mergeCell ref="N30:N39"/>
    <mergeCell ref="O30:O39"/>
    <mergeCell ref="A20:A29"/>
    <mergeCell ref="B20:B29"/>
    <mergeCell ref="C20:C29"/>
    <mergeCell ref="E20:E29"/>
    <mergeCell ref="F20:F29"/>
    <mergeCell ref="G20:G29"/>
    <mergeCell ref="A10:A19"/>
    <mergeCell ref="B10:B19"/>
    <mergeCell ref="C10:C19"/>
    <mergeCell ref="E10:E19"/>
    <mergeCell ref="F10:F19"/>
    <mergeCell ref="G10:G19"/>
    <mergeCell ref="O8:O9"/>
    <mergeCell ref="D7:D9"/>
    <mergeCell ref="E7:H7"/>
    <mergeCell ref="I7:M7"/>
    <mergeCell ref="N7:O7"/>
    <mergeCell ref="H10:H19"/>
    <mergeCell ref="M10:M19"/>
    <mergeCell ref="N10:N19"/>
    <mergeCell ref="O10:O19"/>
    <mergeCell ref="A8:A9"/>
    <mergeCell ref="B8:B9"/>
    <mergeCell ref="E8:E9"/>
    <mergeCell ref="F8:F9"/>
    <mergeCell ref="G8:G9"/>
    <mergeCell ref="H8:H9"/>
    <mergeCell ref="A1:B3"/>
    <mergeCell ref="A4:B4"/>
    <mergeCell ref="C4:N4"/>
    <mergeCell ref="A5:B5"/>
    <mergeCell ref="C5:N5"/>
    <mergeCell ref="A6:B6"/>
    <mergeCell ref="C6:N6"/>
    <mergeCell ref="I8:I9"/>
    <mergeCell ref="K8:K9"/>
    <mergeCell ref="L8:L9"/>
    <mergeCell ref="M8:M9"/>
    <mergeCell ref="N8:N9"/>
  </mergeCells>
  <conditionalFormatting sqref="D20:D33">
    <cfRule type="containsText" dxfId="805" priority="216" operator="containsText" text="3- Moderado">
      <formula>NOT(ISERROR(SEARCH("3- Moderado",D20)))</formula>
    </cfRule>
    <cfRule type="containsText" dxfId="804" priority="217" operator="containsText" text="6- Moderado">
      <formula>NOT(ISERROR(SEARCH("6- Moderado",D20)))</formula>
    </cfRule>
    <cfRule type="containsText" dxfId="803" priority="218" operator="containsText" text="4- Moderado">
      <formula>NOT(ISERROR(SEARCH("4- Moderado",D20)))</formula>
    </cfRule>
    <cfRule type="containsText" dxfId="802" priority="219" operator="containsText" text="3- Bajo">
      <formula>NOT(ISERROR(SEARCH("3- Bajo",D20)))</formula>
    </cfRule>
    <cfRule type="containsText" dxfId="801" priority="220" operator="containsText" text="4- Bajo">
      <formula>NOT(ISERROR(SEARCH("4- Bajo",D20)))</formula>
    </cfRule>
    <cfRule type="containsText" dxfId="800" priority="221" operator="containsText" text="1- Bajo">
      <formula>NOT(ISERROR(SEARCH("1- Bajo",D20)))</formula>
    </cfRule>
  </conditionalFormatting>
  <conditionalFormatting sqref="D40:D43">
    <cfRule type="containsText" dxfId="799" priority="530" operator="containsText" text="4- Bajo">
      <formula>NOT(ISERROR(SEARCH("4- Bajo",D40)))</formula>
    </cfRule>
    <cfRule type="containsText" dxfId="798" priority="528" operator="containsText" text="4- Moderado">
      <formula>NOT(ISERROR(SEARCH("4- Moderado",D40)))</formula>
    </cfRule>
    <cfRule type="containsText" dxfId="797" priority="529" operator="containsText" text="3- Bajo">
      <formula>NOT(ISERROR(SEARCH("3- Bajo",D40)))</formula>
    </cfRule>
    <cfRule type="containsText" dxfId="796" priority="526" operator="containsText" text="3- Moderado">
      <formula>NOT(ISERROR(SEARCH("3- Moderado",D40)))</formula>
    </cfRule>
    <cfRule type="containsText" dxfId="795" priority="527" operator="containsText" text="6- Moderado">
      <formula>NOT(ISERROR(SEARCH("6- Moderado",D40)))</formula>
    </cfRule>
    <cfRule type="containsText" dxfId="794" priority="531" operator="containsText" text="1- Bajo">
      <formula>NOT(ISERROR(SEARCH("1- Bajo",D40)))</formula>
    </cfRule>
  </conditionalFormatting>
  <conditionalFormatting sqref="D50:D53">
    <cfRule type="containsText" dxfId="793" priority="484" operator="containsText" text="4- Moderado">
      <formula>NOT(ISERROR(SEARCH("4- Moderado",D50)))</formula>
    </cfRule>
    <cfRule type="containsText" dxfId="792" priority="483" operator="containsText" text="6- Moderado">
      <formula>NOT(ISERROR(SEARCH("6- Moderado",D50)))</formula>
    </cfRule>
    <cfRule type="containsText" dxfId="791" priority="482" operator="containsText" text="3- Moderado">
      <formula>NOT(ISERROR(SEARCH("3- Moderado",D50)))</formula>
    </cfRule>
    <cfRule type="containsText" dxfId="790" priority="485" operator="containsText" text="3- Bajo">
      <formula>NOT(ISERROR(SEARCH("3- Bajo",D50)))</formula>
    </cfRule>
    <cfRule type="containsText" dxfId="789" priority="486" operator="containsText" text="4- Bajo">
      <formula>NOT(ISERROR(SEARCH("4- Bajo",D50)))</formula>
    </cfRule>
    <cfRule type="containsText" dxfId="788" priority="487" operator="containsText" text="1- Bajo">
      <formula>NOT(ISERROR(SEARCH("1- Bajo",D50)))</formula>
    </cfRule>
  </conditionalFormatting>
  <conditionalFormatting sqref="D60:D63">
    <cfRule type="containsText" dxfId="787" priority="438" operator="containsText" text="3- Moderado">
      <formula>NOT(ISERROR(SEARCH("3- Moderado",D60)))</formula>
    </cfRule>
    <cfRule type="containsText" dxfId="786" priority="439" operator="containsText" text="6- Moderado">
      <formula>NOT(ISERROR(SEARCH("6- Moderado",D60)))</formula>
    </cfRule>
    <cfRule type="containsText" dxfId="785" priority="440" operator="containsText" text="4- Moderado">
      <formula>NOT(ISERROR(SEARCH("4- Moderado",D60)))</formula>
    </cfRule>
    <cfRule type="containsText" dxfId="784" priority="441" operator="containsText" text="3- Bajo">
      <formula>NOT(ISERROR(SEARCH("3- Bajo",D60)))</formula>
    </cfRule>
    <cfRule type="containsText" dxfId="783" priority="442" operator="containsText" text="4- Bajo">
      <formula>NOT(ISERROR(SEARCH("4- Bajo",D60)))</formula>
    </cfRule>
    <cfRule type="containsText" dxfId="782" priority="443" operator="containsText" text="1- Bajo">
      <formula>NOT(ISERROR(SEARCH("1- Bajo",D60)))</formula>
    </cfRule>
  </conditionalFormatting>
  <conditionalFormatting sqref="D70:D78">
    <cfRule type="containsText" dxfId="781" priority="395" operator="containsText" text="6- Moderado">
      <formula>NOT(ISERROR(SEARCH("6- Moderado",D70)))</formula>
    </cfRule>
    <cfRule type="containsText" dxfId="780" priority="399" operator="containsText" text="1- Bajo">
      <formula>NOT(ISERROR(SEARCH("1- Bajo",D70)))</formula>
    </cfRule>
    <cfRule type="containsText" dxfId="779" priority="398" operator="containsText" text="4- Bajo">
      <formula>NOT(ISERROR(SEARCH("4- Bajo",D70)))</formula>
    </cfRule>
    <cfRule type="containsText" dxfId="778" priority="397" operator="containsText" text="3- Bajo">
      <formula>NOT(ISERROR(SEARCH("3- Bajo",D70)))</formula>
    </cfRule>
    <cfRule type="containsText" dxfId="777" priority="396" operator="containsText" text="4- Moderado">
      <formula>NOT(ISERROR(SEARCH("4- Moderado",D70)))</formula>
    </cfRule>
    <cfRule type="containsText" dxfId="776" priority="394" operator="containsText" text="3- Moderado">
      <formula>NOT(ISERROR(SEARCH("3- Moderado",D70)))</formula>
    </cfRule>
  </conditionalFormatting>
  <conditionalFormatting sqref="D80:D81">
    <cfRule type="containsText" dxfId="775" priority="619" operator="containsText" text="6- Moderado">
      <formula>NOT(ISERROR(SEARCH("6- Moderado",D80)))</formula>
    </cfRule>
    <cfRule type="containsText" dxfId="774" priority="622" operator="containsText" text="4- Bajo">
      <formula>NOT(ISERROR(SEARCH("4- Bajo",D80)))</formula>
    </cfRule>
    <cfRule type="containsText" dxfId="773" priority="621" operator="containsText" text="3- Bajo">
      <formula>NOT(ISERROR(SEARCH("3- Bajo",D80)))</formula>
    </cfRule>
    <cfRule type="containsText" dxfId="772" priority="620" operator="containsText" text="4- Moderado">
      <formula>NOT(ISERROR(SEARCH("4- Moderado",D80)))</formula>
    </cfRule>
    <cfRule type="containsText" dxfId="771" priority="618" operator="containsText" text="3- Moderado">
      <formula>NOT(ISERROR(SEARCH("3- Moderado",D80)))</formula>
    </cfRule>
    <cfRule type="containsText" dxfId="770" priority="623" operator="containsText" text="1- Bajo">
      <formula>NOT(ISERROR(SEARCH("1- Bajo",D80)))</formula>
    </cfRule>
  </conditionalFormatting>
  <conditionalFormatting sqref="H10 H20 H30">
    <cfRule type="containsText" dxfId="769" priority="679" operator="containsText" text="Media">
      <formula>NOT(ISERROR(SEARCH("Media",H10)))</formula>
    </cfRule>
    <cfRule type="containsText" dxfId="768" priority="677" operator="containsText" text="Alta">
      <formula>NOT(ISERROR(SEARCH("Alta",H10)))</formula>
    </cfRule>
    <cfRule type="containsText" dxfId="767" priority="676" operator="containsText" text="Muy Alta">
      <formula>NOT(ISERROR(SEARCH("Muy Alta",H10)))</formula>
    </cfRule>
    <cfRule type="containsText" dxfId="766" priority="675" operator="containsText" text="Baja">
      <formula>NOT(ISERROR(SEARCH("Baja",H10)))</formula>
    </cfRule>
    <cfRule type="containsText" dxfId="765" priority="674" operator="containsText" text="Muy Baja">
      <formula>NOT(ISERROR(SEARCH("Muy Baja",H10)))</formula>
    </cfRule>
    <cfRule type="containsText" dxfId="764" priority="678" operator="containsText" text="Media">
      <formula>NOT(ISERROR(SEARCH("Media",H10)))</formula>
    </cfRule>
    <cfRule type="containsText" dxfId="763" priority="686" operator="containsText" text="Muy Baja'Tabla probabilidad'!">
      <formula>NOT(ISERROR(SEARCH("Muy Baja'Tabla probabilidad'!",H10)))</formula>
    </cfRule>
    <cfRule type="containsText" dxfId="762" priority="687" operator="containsText" text="Muy bajo">
      <formula>NOT(ISERROR(SEARCH("Muy bajo",H10)))</formula>
    </cfRule>
    <cfRule type="containsText" dxfId="761" priority="688" operator="containsText" text="Alta">
      <formula>NOT(ISERROR(SEARCH("Alta",H10)))</formula>
    </cfRule>
    <cfRule type="containsText" dxfId="760" priority="689" operator="containsText" text="Media">
      <formula>NOT(ISERROR(SEARCH("Media",H10)))</formula>
    </cfRule>
    <cfRule type="containsText" dxfId="759" priority="690" operator="containsText" text="Baja">
      <formula>NOT(ISERROR(SEARCH("Baja",H10)))</formula>
    </cfRule>
    <cfRule type="containsText" dxfId="758" priority="691" operator="containsText" text="Muy baja">
      <formula>NOT(ISERROR(SEARCH("Muy baja",H10)))</formula>
    </cfRule>
    <cfRule type="cellIs" dxfId="757" priority="694" operator="between">
      <formula>1</formula>
      <formula>2</formula>
    </cfRule>
    <cfRule type="cellIs" dxfId="756" priority="695" operator="between">
      <formula>0</formula>
      <formula>2</formula>
    </cfRule>
    <cfRule type="containsText" dxfId="755" priority="683" operator="containsText" text="Muy Baja">
      <formula>NOT(ISERROR(SEARCH("Muy Baja",H10)))</formula>
    </cfRule>
    <cfRule type="containsText" dxfId="754" priority="680" operator="containsText" text="Media">
      <formula>NOT(ISERROR(SEARCH("Media",H10)))</formula>
    </cfRule>
    <cfRule type="containsText" dxfId="753" priority="681" operator="containsText" text="Muy Baja">
      <formula>NOT(ISERROR(SEARCH("Muy Baja",H10)))</formula>
    </cfRule>
    <cfRule type="containsText" dxfId="752" priority="682" operator="containsText" text="Baja">
      <formula>NOT(ISERROR(SEARCH("Baja",H10)))</formula>
    </cfRule>
    <cfRule type="containsText" dxfId="751" priority="684" operator="containsText" text="Muy Baja">
      <formula>NOT(ISERROR(SEARCH("Muy Baja",H10)))</formula>
    </cfRule>
    <cfRule type="containsText" dxfId="750" priority="685" operator="containsText" text="Muy Baja">
      <formula>NOT(ISERROR(SEARCH("Muy Baja",H10)))</formula>
    </cfRule>
  </conditionalFormatting>
  <conditionalFormatting sqref="K10:K21 K70:K89 K23:K39">
    <cfRule type="containsText" dxfId="749" priority="211" operator="containsText" text="Mayor">
      <formula>NOT(ISERROR(SEARCH("Mayor",K10)))</formula>
    </cfRule>
    <cfRule type="containsText" dxfId="748" priority="210" operator="containsText" text="Catastrófico">
      <formula>NOT(ISERROR(SEARCH("Catastrófico",K10)))</formula>
    </cfRule>
    <cfRule type="containsText" dxfId="747" priority="215" operator="containsText" text="Leve">
      <formula>NOT(ISERROR(SEARCH("Leve",K10)))</formula>
    </cfRule>
    <cfRule type="containsText" dxfId="746" priority="214" operator="containsText" text="Menor">
      <formula>NOT(ISERROR(SEARCH("Menor",K10)))</formula>
    </cfRule>
    <cfRule type="containsText" dxfId="745" priority="212" operator="containsText" text="Alta">
      <formula>NOT(ISERROR(SEARCH("Alta",K10)))</formula>
    </cfRule>
    <cfRule type="containsText" dxfId="744" priority="213" operator="containsText" text="Moderado">
      <formula>NOT(ISERROR(SEARCH("Moderado",K10)))</formula>
    </cfRule>
  </conditionalFormatting>
  <conditionalFormatting sqref="M10 M20 M30 M40">
    <cfRule type="containsText" dxfId="743" priority="670" operator="containsText" text="Alta">
      <formula>NOT(ISERROR(SEARCH("Alta",M10)))</formula>
    </cfRule>
    <cfRule type="containsText" dxfId="742" priority="668" operator="containsText" text="Catastrófico">
      <formula>NOT(ISERROR(SEARCH("Catastrófico",M10)))</formula>
    </cfRule>
    <cfRule type="containsText" dxfId="741" priority="669" operator="containsText" text="Mayor">
      <formula>NOT(ISERROR(SEARCH("Mayor",M10)))</formula>
    </cfRule>
    <cfRule type="containsText" dxfId="740" priority="672" operator="containsText" text="Menor">
      <formula>NOT(ISERROR(SEARCH("Menor",M10)))</formula>
    </cfRule>
    <cfRule type="containsText" dxfId="739" priority="673" operator="containsText" text="Leve">
      <formula>NOT(ISERROR(SEARCH("Leve",M10)))</formula>
    </cfRule>
  </conditionalFormatting>
  <conditionalFormatting sqref="M10 M20 M30:N30 M40:N40">
    <cfRule type="containsText" dxfId="738" priority="671" operator="containsText" text="Moderado">
      <formula>NOT(ISERROR(SEARCH("Moderado",M10)))</formula>
    </cfRule>
  </conditionalFormatting>
  <conditionalFormatting sqref="M80">
    <cfRule type="containsText" dxfId="737" priority="402" operator="containsText" text="Alta">
      <formula>NOT(ISERROR(SEARCH("Alta",M80)))</formula>
    </cfRule>
    <cfRule type="containsText" dxfId="736" priority="404" operator="containsText" text="Menor">
      <formula>NOT(ISERROR(SEARCH("Menor",M80)))</formula>
    </cfRule>
    <cfRule type="containsText" dxfId="735" priority="405" operator="containsText" text="Leve">
      <formula>NOT(ISERROR(SEARCH("Leve",M80)))</formula>
    </cfRule>
    <cfRule type="containsText" dxfId="734" priority="400" operator="containsText" text="Catastrófico">
      <formula>NOT(ISERROR(SEARCH("Catastrófico",M80)))</formula>
    </cfRule>
    <cfRule type="containsText" dxfId="733" priority="401" operator="containsText" text="Mayor">
      <formula>NOT(ISERROR(SEARCH("Mayor",M80)))</formula>
    </cfRule>
    <cfRule type="containsText" dxfId="732" priority="403" operator="containsText" text="Moderado">
      <formula>NOT(ISERROR(SEARCH("Moderado",M80)))</formula>
    </cfRule>
  </conditionalFormatting>
  <conditionalFormatting sqref="N8:O8">
    <cfRule type="containsText" dxfId="731" priority="612" operator="containsText" text="3- Moderado">
      <formula>NOT(ISERROR(SEARCH("3- Moderado",N8)))</formula>
    </cfRule>
    <cfRule type="containsText" dxfId="730" priority="613" operator="containsText" text="6- Moderado">
      <formula>NOT(ISERROR(SEARCH("6- Moderado",N8)))</formula>
    </cfRule>
    <cfRule type="containsText" dxfId="729" priority="614" operator="containsText" text="4- Moderado">
      <formula>NOT(ISERROR(SEARCH("4- Moderado",N8)))</formula>
    </cfRule>
    <cfRule type="containsText" dxfId="728" priority="615" operator="containsText" text="3- Bajo">
      <formula>NOT(ISERROR(SEARCH("3- Bajo",N8)))</formula>
    </cfRule>
    <cfRule type="containsText" dxfId="727" priority="616" operator="containsText" text="4- Bajo">
      <formula>NOT(ISERROR(SEARCH("4- Bajo",N8)))</formula>
    </cfRule>
    <cfRule type="containsText" dxfId="726" priority="617" operator="containsText" text="1- Bajo">
      <formula>NOT(ISERROR(SEARCH("1- Bajo",N8)))</formula>
    </cfRule>
  </conditionalFormatting>
  <conditionalFormatting sqref="N10:O10 N20:O20">
    <cfRule type="containsText" dxfId="725" priority="699" operator="containsText" text="Moderado">
      <formula>NOT(ISERROR(SEARCH("Moderado",N10)))</formula>
    </cfRule>
    <cfRule type="containsText" dxfId="724" priority="696" operator="containsText" text="Extremo">
      <formula>NOT(ISERROR(SEARCH("Extremo",N10)))</formula>
    </cfRule>
    <cfRule type="containsText" dxfId="723" priority="697" operator="containsText" text="Alto">
      <formula>NOT(ISERROR(SEARCH("Alto",N10)))</formula>
    </cfRule>
    <cfRule type="containsText" dxfId="722" priority="698" operator="containsText" text="Bajo">
      <formula>NOT(ISERROR(SEARCH("Bajo",N10)))</formula>
    </cfRule>
  </conditionalFormatting>
  <conditionalFormatting sqref="N30:O30">
    <cfRule type="containsText" dxfId="721" priority="665" operator="containsText" text="Alto">
      <formula>NOT(ISERROR(SEARCH("Alto",N30)))</formula>
    </cfRule>
    <cfRule type="containsText" dxfId="720" priority="666" operator="containsText" text="Bajo">
      <formula>NOT(ISERROR(SEARCH("Bajo",N30)))</formula>
    </cfRule>
    <cfRule type="containsText" dxfId="719" priority="664" operator="containsText" text="Extremo">
      <formula>NOT(ISERROR(SEARCH("Extremo",N30)))</formula>
    </cfRule>
  </conditionalFormatting>
  <conditionalFormatting sqref="N40:O40">
    <cfRule type="containsText" dxfId="718" priority="561" operator="containsText" text="Alto">
      <formula>NOT(ISERROR(SEARCH("Alto",N40)))</formula>
    </cfRule>
    <cfRule type="containsText" dxfId="717" priority="560" operator="containsText" text="Extremo">
      <formula>NOT(ISERROR(SEARCH("Extremo",N40)))</formula>
    </cfRule>
    <cfRule type="containsText" dxfId="716" priority="562" operator="containsText" text="Bajo">
      <formula>NOT(ISERROR(SEARCH("Bajo",N40)))</formula>
    </cfRule>
  </conditionalFormatting>
  <conditionalFormatting sqref="O50">
    <cfRule type="containsText" dxfId="715" priority="517" operator="containsText" text="Alto">
      <formula>NOT(ISERROR(SEARCH("Alto",O50)))</formula>
    </cfRule>
    <cfRule type="containsText" dxfId="714" priority="516" operator="containsText" text="Extremo">
      <formula>NOT(ISERROR(SEARCH("Extremo",O50)))</formula>
    </cfRule>
    <cfRule type="containsText" dxfId="713" priority="518" operator="containsText" text="Bajo">
      <formula>NOT(ISERROR(SEARCH("Bajo",O50)))</formula>
    </cfRule>
  </conditionalFormatting>
  <conditionalFormatting sqref="O60">
    <cfRule type="containsText" dxfId="712" priority="474" operator="containsText" text="Bajo">
      <formula>NOT(ISERROR(SEARCH("Bajo",O60)))</formula>
    </cfRule>
    <cfRule type="containsText" dxfId="711" priority="473" operator="containsText" text="Alto">
      <formula>NOT(ISERROR(SEARCH("Alto",O60)))</formula>
    </cfRule>
    <cfRule type="containsText" dxfId="710" priority="472" operator="containsText" text="Extremo">
      <formula>NOT(ISERROR(SEARCH("Extremo",O60)))</formula>
    </cfRule>
  </conditionalFormatting>
  <conditionalFormatting sqref="O70 N80">
    <cfRule type="containsText" dxfId="709" priority="430" operator="containsText" text="Bajo">
      <formula>NOT(ISERROR(SEARCH("Bajo",N70)))</formula>
    </cfRule>
    <cfRule type="containsText" dxfId="708" priority="431" operator="containsText" text="Moderado">
      <formula>NOT(ISERROR(SEARCH("Moderado",N70)))</formula>
    </cfRule>
    <cfRule type="containsText" dxfId="707" priority="429" operator="containsText" text="Alto">
      <formula>NOT(ISERROR(SEARCH("Alto",N70)))</formula>
    </cfRule>
    <cfRule type="containsText" dxfId="706" priority="428" operator="containsText" text="Extremo">
      <formula>NOT(ISERROR(SEARCH("Extremo",N70)))</formula>
    </cfRule>
  </conditionalFormatting>
  <conditionalFormatting sqref="O30">
    <cfRule type="containsText" dxfId="705" priority="667" operator="containsText" text="Moderado">
      <formula>NOT(ISERROR(SEARCH("Moderado",O30)))</formula>
    </cfRule>
  </conditionalFormatting>
  <conditionalFormatting sqref="O40">
    <cfRule type="containsText" dxfId="704" priority="563" operator="containsText" text="Moderado">
      <formula>NOT(ISERROR(SEARCH("Moderado",O40)))</formula>
    </cfRule>
  </conditionalFormatting>
  <conditionalFormatting sqref="O50">
    <cfRule type="containsText" dxfId="703" priority="519" operator="containsText" text="Moderado">
      <formula>NOT(ISERROR(SEARCH("Moderado",O50)))</formula>
    </cfRule>
  </conditionalFormatting>
  <conditionalFormatting sqref="O60">
    <cfRule type="containsText" dxfId="702" priority="475" operator="containsText" text="Moderado">
      <formula>NOT(ISERROR(SEARCH("Moderado",O60)))</formula>
    </cfRule>
  </conditionalFormatting>
  <conditionalFormatting sqref="H40">
    <cfRule type="containsText" dxfId="701" priority="164" operator="containsText" text="Muy Baja">
      <formula>NOT(ISERROR(SEARCH("Muy Baja",H40)))</formula>
    </cfRule>
    <cfRule type="containsText" dxfId="700" priority="165" operator="containsText" text="Baja">
      <formula>NOT(ISERROR(SEARCH("Baja",H40)))</formula>
    </cfRule>
    <cfRule type="containsText" dxfId="699" priority="166" operator="containsText" text="Muy Alta">
      <formula>NOT(ISERROR(SEARCH("Muy Alta",H40)))</formula>
    </cfRule>
    <cfRule type="containsText" dxfId="698" priority="167" operator="containsText" text="Alta">
      <formula>NOT(ISERROR(SEARCH("Alta",H40)))</formula>
    </cfRule>
    <cfRule type="containsText" dxfId="697" priority="168" operator="containsText" text="Media">
      <formula>NOT(ISERROR(SEARCH("Media",H40)))</formula>
    </cfRule>
    <cfRule type="containsText" dxfId="696" priority="169" operator="containsText" text="Media">
      <formula>NOT(ISERROR(SEARCH("Media",H40)))</formula>
    </cfRule>
    <cfRule type="containsText" dxfId="695" priority="170" operator="containsText" text="Media">
      <formula>NOT(ISERROR(SEARCH("Media",H40)))</formula>
    </cfRule>
    <cfRule type="containsText" dxfId="694" priority="171" operator="containsText" text="Muy Baja">
      <formula>NOT(ISERROR(SEARCH("Muy Baja",H40)))</formula>
    </cfRule>
    <cfRule type="containsText" dxfId="693" priority="172" operator="containsText" text="Baja">
      <formula>NOT(ISERROR(SEARCH("Baja",H40)))</formula>
    </cfRule>
    <cfRule type="containsText" dxfId="692" priority="173" operator="containsText" text="Muy Baja">
      <formula>NOT(ISERROR(SEARCH("Muy Baja",H40)))</formula>
    </cfRule>
    <cfRule type="containsText" dxfId="691" priority="174" operator="containsText" text="Muy Baja">
      <formula>NOT(ISERROR(SEARCH("Muy Baja",H40)))</formula>
    </cfRule>
    <cfRule type="containsText" dxfId="690" priority="175" operator="containsText" text="Muy Baja">
      <formula>NOT(ISERROR(SEARCH("Muy Baja",H40)))</formula>
    </cfRule>
    <cfRule type="containsText" dxfId="689" priority="176" operator="containsText" text="Muy Baja'Tabla probabilidad'!">
      <formula>NOT(ISERROR(SEARCH("Muy Baja'Tabla probabilidad'!",H40)))</formula>
    </cfRule>
    <cfRule type="containsText" dxfId="688" priority="177" operator="containsText" text="Muy bajo">
      <formula>NOT(ISERROR(SEARCH("Muy bajo",H40)))</formula>
    </cfRule>
    <cfRule type="containsText" dxfId="687" priority="178" operator="containsText" text="Alta">
      <formula>NOT(ISERROR(SEARCH("Alta",H40)))</formula>
    </cfRule>
    <cfRule type="containsText" dxfId="686" priority="179" operator="containsText" text="Media">
      <formula>NOT(ISERROR(SEARCH("Media",H40)))</formula>
    </cfRule>
    <cfRule type="containsText" dxfId="685" priority="180" operator="containsText" text="Baja">
      <formula>NOT(ISERROR(SEARCH("Baja",H40)))</formula>
    </cfRule>
    <cfRule type="containsText" dxfId="684" priority="181" operator="containsText" text="Muy baja">
      <formula>NOT(ISERROR(SEARCH("Muy baja",H40)))</formula>
    </cfRule>
    <cfRule type="cellIs" dxfId="683" priority="184" operator="between">
      <formula>1</formula>
      <formula>2</formula>
    </cfRule>
    <cfRule type="cellIs" dxfId="682" priority="185" operator="between">
      <formula>0</formula>
      <formula>2</formula>
    </cfRule>
  </conditionalFormatting>
  <conditionalFormatting sqref="H50">
    <cfRule type="containsText" dxfId="681" priority="142" operator="containsText" text="Muy Baja">
      <formula>NOT(ISERROR(SEARCH("Muy Baja",H50)))</formula>
    </cfRule>
    <cfRule type="containsText" dxfId="680" priority="143" operator="containsText" text="Baja">
      <formula>NOT(ISERROR(SEARCH("Baja",H50)))</formula>
    </cfRule>
    <cfRule type="containsText" dxfId="679" priority="144" operator="containsText" text="Muy Alta">
      <formula>NOT(ISERROR(SEARCH("Muy Alta",H50)))</formula>
    </cfRule>
    <cfRule type="containsText" dxfId="678" priority="145" operator="containsText" text="Alta">
      <formula>NOT(ISERROR(SEARCH("Alta",H50)))</formula>
    </cfRule>
    <cfRule type="containsText" dxfId="677" priority="146" operator="containsText" text="Media">
      <formula>NOT(ISERROR(SEARCH("Media",H50)))</formula>
    </cfRule>
    <cfRule type="containsText" dxfId="676" priority="147" operator="containsText" text="Media">
      <formula>NOT(ISERROR(SEARCH("Media",H50)))</formula>
    </cfRule>
    <cfRule type="containsText" dxfId="675" priority="148" operator="containsText" text="Media">
      <formula>NOT(ISERROR(SEARCH("Media",H50)))</formula>
    </cfRule>
    <cfRule type="containsText" dxfId="674" priority="149" operator="containsText" text="Muy Baja">
      <formula>NOT(ISERROR(SEARCH("Muy Baja",H50)))</formula>
    </cfRule>
    <cfRule type="containsText" dxfId="673" priority="150" operator="containsText" text="Baja">
      <formula>NOT(ISERROR(SEARCH("Baja",H50)))</formula>
    </cfRule>
    <cfRule type="containsText" dxfId="672" priority="151" operator="containsText" text="Muy Baja">
      <formula>NOT(ISERROR(SEARCH("Muy Baja",H50)))</formula>
    </cfRule>
    <cfRule type="containsText" dxfId="671" priority="152" operator="containsText" text="Muy Baja">
      <formula>NOT(ISERROR(SEARCH("Muy Baja",H50)))</formula>
    </cfRule>
    <cfRule type="containsText" dxfId="670" priority="153" operator="containsText" text="Muy Baja">
      <formula>NOT(ISERROR(SEARCH("Muy Baja",H50)))</formula>
    </cfRule>
    <cfRule type="containsText" dxfId="669" priority="154" operator="containsText" text="Muy Baja'Tabla probabilidad'!">
      <formula>NOT(ISERROR(SEARCH("Muy Baja'Tabla probabilidad'!",H50)))</formula>
    </cfRule>
    <cfRule type="containsText" dxfId="668" priority="155" operator="containsText" text="Muy bajo">
      <formula>NOT(ISERROR(SEARCH("Muy bajo",H50)))</formula>
    </cfRule>
    <cfRule type="containsText" dxfId="667" priority="156" operator="containsText" text="Alta">
      <formula>NOT(ISERROR(SEARCH("Alta",H50)))</formula>
    </cfRule>
    <cfRule type="containsText" dxfId="666" priority="157" operator="containsText" text="Media">
      <formula>NOT(ISERROR(SEARCH("Media",H50)))</formula>
    </cfRule>
    <cfRule type="containsText" dxfId="665" priority="158" operator="containsText" text="Baja">
      <formula>NOT(ISERROR(SEARCH("Baja",H50)))</formula>
    </cfRule>
    <cfRule type="containsText" dxfId="664" priority="159" operator="containsText" text="Muy baja">
      <formula>NOT(ISERROR(SEARCH("Muy baja",H50)))</formula>
    </cfRule>
    <cfRule type="cellIs" dxfId="663" priority="162" operator="between">
      <formula>1</formula>
      <formula>2</formula>
    </cfRule>
    <cfRule type="cellIs" dxfId="662" priority="163" operator="between">
      <formula>0</formula>
      <formula>2</formula>
    </cfRule>
  </conditionalFormatting>
  <conditionalFormatting sqref="H60">
    <cfRule type="containsText" dxfId="661" priority="120" operator="containsText" text="Muy Baja">
      <formula>NOT(ISERROR(SEARCH("Muy Baja",H60)))</formula>
    </cfRule>
    <cfRule type="containsText" dxfId="660" priority="121" operator="containsText" text="Baja">
      <formula>NOT(ISERROR(SEARCH("Baja",H60)))</formula>
    </cfRule>
    <cfRule type="containsText" dxfId="659" priority="122" operator="containsText" text="Muy Alta">
      <formula>NOT(ISERROR(SEARCH("Muy Alta",H60)))</formula>
    </cfRule>
    <cfRule type="containsText" dxfId="658" priority="123" operator="containsText" text="Alta">
      <formula>NOT(ISERROR(SEARCH("Alta",H60)))</formula>
    </cfRule>
    <cfRule type="containsText" dxfId="657" priority="124" operator="containsText" text="Media">
      <formula>NOT(ISERROR(SEARCH("Media",H60)))</formula>
    </cfRule>
    <cfRule type="containsText" dxfId="656" priority="125" operator="containsText" text="Media">
      <formula>NOT(ISERROR(SEARCH("Media",H60)))</formula>
    </cfRule>
    <cfRule type="containsText" dxfId="655" priority="126" operator="containsText" text="Media">
      <formula>NOT(ISERROR(SEARCH("Media",H60)))</formula>
    </cfRule>
    <cfRule type="containsText" dxfId="654" priority="127" operator="containsText" text="Muy Baja">
      <formula>NOT(ISERROR(SEARCH("Muy Baja",H60)))</formula>
    </cfRule>
    <cfRule type="containsText" dxfId="653" priority="128" operator="containsText" text="Baja">
      <formula>NOT(ISERROR(SEARCH("Baja",H60)))</formula>
    </cfRule>
    <cfRule type="containsText" dxfId="652" priority="129" operator="containsText" text="Muy Baja">
      <formula>NOT(ISERROR(SEARCH("Muy Baja",H60)))</formula>
    </cfRule>
    <cfRule type="containsText" dxfId="651" priority="130" operator="containsText" text="Muy Baja">
      <formula>NOT(ISERROR(SEARCH("Muy Baja",H60)))</formula>
    </cfRule>
    <cfRule type="containsText" dxfId="650" priority="131" operator="containsText" text="Muy Baja">
      <formula>NOT(ISERROR(SEARCH("Muy Baja",H60)))</formula>
    </cfRule>
    <cfRule type="containsText" dxfId="649" priority="132" operator="containsText" text="Muy Baja'Tabla probabilidad'!">
      <formula>NOT(ISERROR(SEARCH("Muy Baja'Tabla probabilidad'!",H60)))</formula>
    </cfRule>
    <cfRule type="containsText" dxfId="648" priority="133" operator="containsText" text="Muy bajo">
      <formula>NOT(ISERROR(SEARCH("Muy bajo",H60)))</formula>
    </cfRule>
    <cfRule type="containsText" dxfId="647" priority="134" operator="containsText" text="Alta">
      <formula>NOT(ISERROR(SEARCH("Alta",H60)))</formula>
    </cfRule>
    <cfRule type="containsText" dxfId="646" priority="135" operator="containsText" text="Media">
      <formula>NOT(ISERROR(SEARCH("Media",H60)))</formula>
    </cfRule>
    <cfRule type="containsText" dxfId="645" priority="136" operator="containsText" text="Baja">
      <formula>NOT(ISERROR(SEARCH("Baja",H60)))</formula>
    </cfRule>
    <cfRule type="containsText" dxfId="644" priority="137" operator="containsText" text="Muy baja">
      <formula>NOT(ISERROR(SEARCH("Muy baja",H60)))</formula>
    </cfRule>
    <cfRule type="cellIs" dxfId="643" priority="140" operator="between">
      <formula>1</formula>
      <formula>2</formula>
    </cfRule>
    <cfRule type="cellIs" dxfId="642" priority="141" operator="between">
      <formula>0</formula>
      <formula>2</formula>
    </cfRule>
  </conditionalFormatting>
  <conditionalFormatting sqref="H70">
    <cfRule type="containsText" dxfId="641" priority="98" operator="containsText" text="Muy Baja">
      <formula>NOT(ISERROR(SEARCH("Muy Baja",H70)))</formula>
    </cfRule>
    <cfRule type="containsText" dxfId="640" priority="99" operator="containsText" text="Baja">
      <formula>NOT(ISERROR(SEARCH("Baja",H70)))</formula>
    </cfRule>
    <cfRule type="containsText" dxfId="639" priority="100" operator="containsText" text="Muy Alta">
      <formula>NOT(ISERROR(SEARCH("Muy Alta",H70)))</formula>
    </cfRule>
    <cfRule type="containsText" dxfId="638" priority="101" operator="containsText" text="Alta">
      <formula>NOT(ISERROR(SEARCH("Alta",H70)))</formula>
    </cfRule>
    <cfRule type="containsText" dxfId="637" priority="102" operator="containsText" text="Media">
      <formula>NOT(ISERROR(SEARCH("Media",H70)))</formula>
    </cfRule>
    <cfRule type="containsText" dxfId="636" priority="103" operator="containsText" text="Media">
      <formula>NOT(ISERROR(SEARCH("Media",H70)))</formula>
    </cfRule>
    <cfRule type="containsText" dxfId="635" priority="104" operator="containsText" text="Media">
      <formula>NOT(ISERROR(SEARCH("Media",H70)))</formula>
    </cfRule>
    <cfRule type="containsText" dxfId="634" priority="105" operator="containsText" text="Muy Baja">
      <formula>NOT(ISERROR(SEARCH("Muy Baja",H70)))</formula>
    </cfRule>
    <cfRule type="containsText" dxfId="633" priority="106" operator="containsText" text="Baja">
      <formula>NOT(ISERROR(SEARCH("Baja",H70)))</formula>
    </cfRule>
    <cfRule type="containsText" dxfId="632" priority="107" operator="containsText" text="Muy Baja">
      <formula>NOT(ISERROR(SEARCH("Muy Baja",H70)))</formula>
    </cfRule>
    <cfRule type="containsText" dxfId="631" priority="108" operator="containsText" text="Muy Baja">
      <formula>NOT(ISERROR(SEARCH("Muy Baja",H70)))</formula>
    </cfRule>
    <cfRule type="containsText" dxfId="630" priority="109" operator="containsText" text="Muy Baja">
      <formula>NOT(ISERROR(SEARCH("Muy Baja",H70)))</formula>
    </cfRule>
    <cfRule type="containsText" dxfId="629" priority="110" operator="containsText" text="Muy Baja'Tabla probabilidad'!">
      <formula>NOT(ISERROR(SEARCH("Muy Baja'Tabla probabilidad'!",H70)))</formula>
    </cfRule>
    <cfRule type="containsText" dxfId="628" priority="111" operator="containsText" text="Muy bajo">
      <formula>NOT(ISERROR(SEARCH("Muy bajo",H70)))</formula>
    </cfRule>
    <cfRule type="containsText" dxfId="627" priority="112" operator="containsText" text="Alta">
      <formula>NOT(ISERROR(SEARCH("Alta",H70)))</formula>
    </cfRule>
    <cfRule type="containsText" dxfId="626" priority="113" operator="containsText" text="Media">
      <formula>NOT(ISERROR(SEARCH("Media",H70)))</formula>
    </cfRule>
    <cfRule type="containsText" dxfId="625" priority="114" operator="containsText" text="Baja">
      <formula>NOT(ISERROR(SEARCH("Baja",H70)))</formula>
    </cfRule>
    <cfRule type="containsText" dxfId="624" priority="115" operator="containsText" text="Muy baja">
      <formula>NOT(ISERROR(SEARCH("Muy baja",H70)))</formula>
    </cfRule>
    <cfRule type="cellIs" dxfId="623" priority="118" operator="between">
      <formula>1</formula>
      <formula>2</formula>
    </cfRule>
    <cfRule type="cellIs" dxfId="622" priority="119" operator="between">
      <formula>0</formula>
      <formula>2</formula>
    </cfRule>
  </conditionalFormatting>
  <conditionalFormatting sqref="H80">
    <cfRule type="containsText" dxfId="621" priority="76" operator="containsText" text="Muy Baja">
      <formula>NOT(ISERROR(SEARCH("Muy Baja",H80)))</formula>
    </cfRule>
    <cfRule type="containsText" dxfId="620" priority="77" operator="containsText" text="Baja">
      <formula>NOT(ISERROR(SEARCH("Baja",H80)))</formula>
    </cfRule>
    <cfRule type="containsText" dxfId="619" priority="78" operator="containsText" text="Muy Alta">
      <formula>NOT(ISERROR(SEARCH("Muy Alta",H80)))</formula>
    </cfRule>
    <cfRule type="containsText" dxfId="618" priority="79" operator="containsText" text="Alta">
      <formula>NOT(ISERROR(SEARCH("Alta",H80)))</formula>
    </cfRule>
    <cfRule type="containsText" dxfId="617" priority="80" operator="containsText" text="Media">
      <formula>NOT(ISERROR(SEARCH("Media",H80)))</formula>
    </cfRule>
    <cfRule type="containsText" dxfId="616" priority="81" operator="containsText" text="Media">
      <formula>NOT(ISERROR(SEARCH("Media",H80)))</formula>
    </cfRule>
    <cfRule type="containsText" dxfId="615" priority="82" operator="containsText" text="Media">
      <formula>NOT(ISERROR(SEARCH("Media",H80)))</formula>
    </cfRule>
    <cfRule type="containsText" dxfId="614" priority="83" operator="containsText" text="Muy Baja">
      <formula>NOT(ISERROR(SEARCH("Muy Baja",H80)))</formula>
    </cfRule>
    <cfRule type="containsText" dxfId="613" priority="84" operator="containsText" text="Baja">
      <formula>NOT(ISERROR(SEARCH("Baja",H80)))</formula>
    </cfRule>
    <cfRule type="containsText" dxfId="612" priority="85" operator="containsText" text="Muy Baja">
      <formula>NOT(ISERROR(SEARCH("Muy Baja",H80)))</formula>
    </cfRule>
    <cfRule type="containsText" dxfId="611" priority="86" operator="containsText" text="Muy Baja">
      <formula>NOT(ISERROR(SEARCH("Muy Baja",H80)))</formula>
    </cfRule>
    <cfRule type="containsText" dxfId="610" priority="87" operator="containsText" text="Muy Baja">
      <formula>NOT(ISERROR(SEARCH("Muy Baja",H80)))</formula>
    </cfRule>
    <cfRule type="containsText" dxfId="609" priority="88" operator="containsText" text="Muy Baja'Tabla probabilidad'!">
      <formula>NOT(ISERROR(SEARCH("Muy Baja'Tabla probabilidad'!",H80)))</formula>
    </cfRule>
    <cfRule type="containsText" dxfId="608" priority="89" operator="containsText" text="Muy bajo">
      <formula>NOT(ISERROR(SEARCH("Muy bajo",H80)))</formula>
    </cfRule>
    <cfRule type="containsText" dxfId="607" priority="90" operator="containsText" text="Alta">
      <formula>NOT(ISERROR(SEARCH("Alta",H80)))</formula>
    </cfRule>
    <cfRule type="containsText" dxfId="606" priority="91" operator="containsText" text="Media">
      <formula>NOT(ISERROR(SEARCH("Media",H80)))</formula>
    </cfRule>
    <cfRule type="containsText" dxfId="605" priority="92" operator="containsText" text="Baja">
      <formula>NOT(ISERROR(SEARCH("Baja",H80)))</formula>
    </cfRule>
    <cfRule type="containsText" dxfId="604" priority="93" operator="containsText" text="Muy baja">
      <formula>NOT(ISERROR(SEARCH("Muy baja",H80)))</formula>
    </cfRule>
    <cfRule type="cellIs" dxfId="603" priority="96" operator="between">
      <formula>1</formula>
      <formula>2</formula>
    </cfRule>
    <cfRule type="cellIs" dxfId="602" priority="97" operator="between">
      <formula>0</formula>
      <formula>2</formula>
    </cfRule>
  </conditionalFormatting>
  <conditionalFormatting sqref="K40:K49">
    <cfRule type="containsText" dxfId="601" priority="58" operator="containsText" text="Catastrófico">
      <formula>NOT(ISERROR(SEARCH("Catastrófico",K40)))</formula>
    </cfRule>
    <cfRule type="containsText" dxfId="600" priority="59" operator="containsText" text="Mayor">
      <formula>NOT(ISERROR(SEARCH("Mayor",K40)))</formula>
    </cfRule>
    <cfRule type="containsText" dxfId="599" priority="60" operator="containsText" text="Alta">
      <formula>NOT(ISERROR(SEARCH("Alta",K40)))</formula>
    </cfRule>
    <cfRule type="containsText" dxfId="598" priority="61" operator="containsText" text="Moderado">
      <formula>NOT(ISERROR(SEARCH("Moderado",K40)))</formula>
    </cfRule>
    <cfRule type="containsText" dxfId="597" priority="62" operator="containsText" text="Menor">
      <formula>NOT(ISERROR(SEARCH("Menor",K40)))</formula>
    </cfRule>
    <cfRule type="containsText" dxfId="596" priority="63" operator="containsText" text="Leve">
      <formula>NOT(ISERROR(SEARCH("Leve",K40)))</formula>
    </cfRule>
  </conditionalFormatting>
  <conditionalFormatting sqref="M50">
    <cfRule type="containsText" dxfId="595" priority="52" operator="containsText" text="Catastrófico">
      <formula>NOT(ISERROR(SEARCH("Catastrófico",M50)))</formula>
    </cfRule>
    <cfRule type="containsText" dxfId="594" priority="53" operator="containsText" text="Mayor">
      <formula>NOT(ISERROR(SEARCH("Mayor",M50)))</formula>
    </cfRule>
    <cfRule type="containsText" dxfId="593" priority="54" operator="containsText" text="Alta">
      <formula>NOT(ISERROR(SEARCH("Alta",M50)))</formula>
    </cfRule>
    <cfRule type="containsText" dxfId="592" priority="56" operator="containsText" text="Menor">
      <formula>NOT(ISERROR(SEARCH("Menor",M50)))</formula>
    </cfRule>
    <cfRule type="containsText" dxfId="591" priority="57" operator="containsText" text="Leve">
      <formula>NOT(ISERROR(SEARCH("Leve",M50)))</formula>
    </cfRule>
  </conditionalFormatting>
  <conditionalFormatting sqref="M50:N50">
    <cfRule type="containsText" dxfId="590" priority="55" operator="containsText" text="Moderado">
      <formula>NOT(ISERROR(SEARCH("Moderado",M50)))</formula>
    </cfRule>
  </conditionalFormatting>
  <conditionalFormatting sqref="N50">
    <cfRule type="containsText" dxfId="589" priority="49" operator="containsText" text="Extremo">
      <formula>NOT(ISERROR(SEARCH("Extremo",N50)))</formula>
    </cfRule>
    <cfRule type="containsText" dxfId="588" priority="50" operator="containsText" text="Alto">
      <formula>NOT(ISERROR(SEARCH("Alto",N50)))</formula>
    </cfRule>
    <cfRule type="containsText" dxfId="587" priority="51" operator="containsText" text="Bajo">
      <formula>NOT(ISERROR(SEARCH("Bajo",N50)))</formula>
    </cfRule>
  </conditionalFormatting>
  <conditionalFormatting sqref="K50:K59">
    <cfRule type="containsText" dxfId="586" priority="43" operator="containsText" text="Catastrófico">
      <formula>NOT(ISERROR(SEARCH("Catastrófico",K50)))</formula>
    </cfRule>
    <cfRule type="containsText" dxfId="585" priority="44" operator="containsText" text="Mayor">
      <formula>NOT(ISERROR(SEARCH("Mayor",K50)))</formula>
    </cfRule>
    <cfRule type="containsText" dxfId="584" priority="45" operator="containsText" text="Alta">
      <formula>NOT(ISERROR(SEARCH("Alta",K50)))</formula>
    </cfRule>
    <cfRule type="containsText" dxfId="583" priority="46" operator="containsText" text="Moderado">
      <formula>NOT(ISERROR(SEARCH("Moderado",K50)))</formula>
    </cfRule>
    <cfRule type="containsText" dxfId="582" priority="47" operator="containsText" text="Menor">
      <formula>NOT(ISERROR(SEARCH("Menor",K50)))</formula>
    </cfRule>
    <cfRule type="containsText" dxfId="581" priority="48" operator="containsText" text="Leve">
      <formula>NOT(ISERROR(SEARCH("Leve",K50)))</formula>
    </cfRule>
  </conditionalFormatting>
  <conditionalFormatting sqref="J64:J69">
    <cfRule type="containsText" dxfId="580" priority="37" operator="containsText" text="Catastrófico">
      <formula>NOT(ISERROR(SEARCH("Catastrófico",J64)))</formula>
    </cfRule>
    <cfRule type="containsText" dxfId="579" priority="38" operator="containsText" text="Mayor">
      <formula>NOT(ISERROR(SEARCH("Mayor",J64)))</formula>
    </cfRule>
    <cfRule type="containsText" dxfId="578" priority="39" operator="containsText" text="Alta">
      <formula>NOT(ISERROR(SEARCH("Alta",J64)))</formula>
    </cfRule>
    <cfRule type="containsText" dxfId="577" priority="40" operator="containsText" text="Moderado">
      <formula>NOT(ISERROR(SEARCH("Moderado",J64)))</formula>
    </cfRule>
    <cfRule type="containsText" dxfId="576" priority="41" operator="containsText" text="Menor">
      <formula>NOT(ISERROR(SEARCH("Menor",J64)))</formula>
    </cfRule>
    <cfRule type="containsText" dxfId="575" priority="42" operator="containsText" text="Leve">
      <formula>NOT(ISERROR(SEARCH("Leve",J64)))</formula>
    </cfRule>
  </conditionalFormatting>
  <conditionalFormatting sqref="M60">
    <cfRule type="containsText" dxfId="574" priority="31" operator="containsText" text="Catastrófico">
      <formula>NOT(ISERROR(SEARCH("Catastrófico",M60)))</formula>
    </cfRule>
    <cfRule type="containsText" dxfId="573" priority="32" operator="containsText" text="Mayor">
      <formula>NOT(ISERROR(SEARCH("Mayor",M60)))</formula>
    </cfRule>
    <cfRule type="containsText" dxfId="572" priority="33" operator="containsText" text="Alta">
      <formula>NOT(ISERROR(SEARCH("Alta",M60)))</formula>
    </cfRule>
    <cfRule type="containsText" dxfId="571" priority="35" operator="containsText" text="Menor">
      <formula>NOT(ISERROR(SEARCH("Menor",M60)))</formula>
    </cfRule>
    <cfRule type="containsText" dxfId="570" priority="36" operator="containsText" text="Leve">
      <formula>NOT(ISERROR(SEARCH("Leve",M60)))</formula>
    </cfRule>
  </conditionalFormatting>
  <conditionalFormatting sqref="M60:N60">
    <cfRule type="containsText" dxfId="569" priority="34" operator="containsText" text="Moderado">
      <formula>NOT(ISERROR(SEARCH("Moderado",M60)))</formula>
    </cfRule>
  </conditionalFormatting>
  <conditionalFormatting sqref="N60">
    <cfRule type="containsText" dxfId="568" priority="28" operator="containsText" text="Extremo">
      <formula>NOT(ISERROR(SEARCH("Extremo",N60)))</formula>
    </cfRule>
    <cfRule type="containsText" dxfId="567" priority="29" operator="containsText" text="Alto">
      <formula>NOT(ISERROR(SEARCH("Alto",N60)))</formula>
    </cfRule>
    <cfRule type="containsText" dxfId="566" priority="30" operator="containsText" text="Bajo">
      <formula>NOT(ISERROR(SEARCH("Bajo",N60)))</formula>
    </cfRule>
  </conditionalFormatting>
  <conditionalFormatting sqref="K60:K69">
    <cfRule type="containsText" dxfId="565" priority="22" operator="containsText" text="Catastrófico">
      <formula>NOT(ISERROR(SEARCH("Catastrófico",K60)))</formula>
    </cfRule>
    <cfRule type="containsText" dxfId="564" priority="23" operator="containsText" text="Mayor">
      <formula>NOT(ISERROR(SEARCH("Mayor",K60)))</formula>
    </cfRule>
    <cfRule type="containsText" dxfId="563" priority="24" operator="containsText" text="Alta">
      <formula>NOT(ISERROR(SEARCH("Alta",K60)))</formula>
    </cfRule>
    <cfRule type="containsText" dxfId="562" priority="25" operator="containsText" text="Moderado">
      <formula>NOT(ISERROR(SEARCH("Moderado",K60)))</formula>
    </cfRule>
    <cfRule type="containsText" dxfId="561" priority="26" operator="containsText" text="Menor">
      <formula>NOT(ISERROR(SEARCH("Menor",K60)))</formula>
    </cfRule>
    <cfRule type="containsText" dxfId="560" priority="27" operator="containsText" text="Leve">
      <formula>NOT(ISERROR(SEARCH("Leve",K60)))</formula>
    </cfRule>
  </conditionalFormatting>
  <conditionalFormatting sqref="M70">
    <cfRule type="containsText" dxfId="559" priority="16" operator="containsText" text="Catastrófico">
      <formula>NOT(ISERROR(SEARCH("Catastrófico",M70)))</formula>
    </cfRule>
    <cfRule type="containsText" dxfId="558" priority="17" operator="containsText" text="Mayor">
      <formula>NOT(ISERROR(SEARCH("Mayor",M70)))</formula>
    </cfRule>
    <cfRule type="containsText" dxfId="557" priority="18" operator="containsText" text="Alta">
      <formula>NOT(ISERROR(SEARCH("Alta",M70)))</formula>
    </cfRule>
    <cfRule type="containsText" dxfId="556" priority="20" operator="containsText" text="Menor">
      <formula>NOT(ISERROR(SEARCH("Menor",M70)))</formula>
    </cfRule>
    <cfRule type="containsText" dxfId="555" priority="21" operator="containsText" text="Leve">
      <formula>NOT(ISERROR(SEARCH("Leve",M70)))</formula>
    </cfRule>
  </conditionalFormatting>
  <conditionalFormatting sqref="M70:N70">
    <cfRule type="containsText" dxfId="554" priority="19" operator="containsText" text="Moderado">
      <formula>NOT(ISERROR(SEARCH("Moderado",M70)))</formula>
    </cfRule>
  </conditionalFormatting>
  <conditionalFormatting sqref="N70">
    <cfRule type="containsText" dxfId="553" priority="13" operator="containsText" text="Extremo">
      <formula>NOT(ISERROR(SEARCH("Extremo",N70)))</formula>
    </cfRule>
    <cfRule type="containsText" dxfId="552" priority="14" operator="containsText" text="Alto">
      <formula>NOT(ISERROR(SEARCH("Alto",N70)))</formula>
    </cfRule>
    <cfRule type="containsText" dxfId="551" priority="15" operator="containsText" text="Bajo">
      <formula>NOT(ISERROR(SEARCH("Bajo",N70)))</formula>
    </cfRule>
  </conditionalFormatting>
  <conditionalFormatting sqref="K22">
    <cfRule type="containsText" dxfId="550" priority="1" operator="containsText" text="Catastrófico">
      <formula>NOT(ISERROR(SEARCH("Catastrófico",K22)))</formula>
    </cfRule>
    <cfRule type="containsText" dxfId="549" priority="2" operator="containsText" text="Mayor">
      <formula>NOT(ISERROR(SEARCH("Mayor",K22)))</formula>
    </cfRule>
    <cfRule type="containsText" dxfId="548" priority="3" operator="containsText" text="Alta">
      <formula>NOT(ISERROR(SEARCH("Alta",K22)))</formula>
    </cfRule>
    <cfRule type="containsText" dxfId="547" priority="4" operator="containsText" text="Moderado">
      <formula>NOT(ISERROR(SEARCH("Moderado",K22)))</formula>
    </cfRule>
    <cfRule type="containsText" dxfId="546" priority="5" operator="containsText" text="Menor">
      <formula>NOT(ISERROR(SEARCH("Menor",K22)))</formula>
    </cfRule>
    <cfRule type="containsText" dxfId="545" priority="6" operator="containsText" text="Leve">
      <formula>NOT(ISERROR(SEARCH("Leve",K22)))</formula>
    </cfRule>
  </conditionalFormatting>
  <dataValidations count="1">
    <dataValidation type="list" allowBlank="1" showInputMessage="1" showErrorMessage="1" sqref="I16:J19"/>
  </dataValidations>
  <printOptions horizontalCentered="1"/>
  <pageMargins left="0.70866141732283472" right="0.70866141732283472" top="0.74803149606299213" bottom="0.74803149606299213" header="0.31496062992125984" footer="0.31496062992125984"/>
  <pageSetup scale="33" fitToHeight="0" orientation="landscape" r:id="rId1"/>
  <ignoredErrors>
    <ignoredError sqref="G70" evalError="1"/>
  </ignoredError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92" operator="containsText" id="{AA33B07E-BE8F-4B6B-A87A-4079EED8E612}">
            <xm:f>NOT(ISERROR(SEARCH(#REF!,H10)))</xm:f>
            <xm:f>#REF!</xm:f>
            <x14:dxf>
              <font>
                <color rgb="FF006100"/>
              </font>
              <fill>
                <patternFill>
                  <bgColor rgb="FFC6EFCE"/>
                </patternFill>
              </fill>
            </x14:dxf>
          </x14:cfRule>
          <x14:cfRule type="containsText" priority="693" operator="containsText" id="{8D8F2D8B-417A-4DC6-AC0D-BA260E014A2D}">
            <xm:f>NOT(ISERROR(SEARCH(#REF!,H10)))</xm:f>
            <xm:f>#REF!</xm:f>
            <x14:dxf>
              <font>
                <color rgb="FF9C0006"/>
              </font>
              <fill>
                <patternFill>
                  <bgColor rgb="FFFFC7CE"/>
                </patternFill>
              </fill>
            </x14:dxf>
          </x14:cfRule>
          <xm:sqref>H10 H20 H30</xm:sqref>
        </x14:conditionalFormatting>
        <x14:conditionalFormatting xmlns:xm="http://schemas.microsoft.com/office/excel/2006/main">
          <x14:cfRule type="containsText" priority="182" operator="containsText" id="{81149CA0-FFD1-4572-9EED-FDB7F0D7B0C9}">
            <xm:f>NOT(ISERROR(SEARCH('\\C12001-cs20205\sigcma\SIGCMA\1. CONSEJO SECC. JUDICATURA DEL HUILA\6. EV-MEJORA-Mejoramiento del SIGCMA\[6. MEJORA_ Matriz de riesgos Mejoramiento SIGCMA 2024.xlsx]8- Politicas de admiistracion '!#REF!,H40)))</xm:f>
            <xm:f>'\\C12001-cs20205\sigcma\SIGCMA\1. CONSEJO SECC. JUDICATURA DEL HUILA\6. EV-MEJORA-Mejoramiento del SIGCMA\[6. MEJORA_ Matriz de riesgos Mejoramiento SIGCMA 2024.xlsx]8- Politicas de admiistracion '!#REF!</xm:f>
            <x14:dxf>
              <font>
                <color rgb="FF006100"/>
              </font>
              <fill>
                <patternFill>
                  <bgColor rgb="FFC6EFCE"/>
                </patternFill>
              </fill>
            </x14:dxf>
          </x14:cfRule>
          <x14:cfRule type="containsText" priority="183" operator="containsText" id="{64DAB440-946D-479B-9E1B-76901DB0D711}">
            <xm:f>NOT(ISERROR(SEARCH('\\C12001-cs20205\sigcma\SIGCMA\1. CONSEJO SECC. JUDICATURA DEL HUILA\6. EV-MEJORA-Mejoramiento del SIGCMA\[6. MEJORA_ Matriz de riesgos Mejoramiento SIGCMA 2024.xlsx]8- Politicas de admiistracion '!#REF!,H40)))</xm:f>
            <xm:f>'\\C12001-cs20205\sigcma\SIGCMA\1. CONSEJO SECC. JUDICATURA DEL HUILA\6. EV-MEJORA-Mejoramiento del SIGCMA\[6. MEJORA_ Matriz de riesgos Mejoramiento SIGCMA 2024.xlsx]8- Politicas de admiistracion '!#REF!</xm:f>
            <x14:dxf>
              <font>
                <color rgb="FF9C0006"/>
              </font>
              <fill>
                <patternFill>
                  <bgColor rgb="FFFFC7CE"/>
                </patternFill>
              </fill>
            </x14:dxf>
          </x14:cfRule>
          <xm:sqref>H40</xm:sqref>
        </x14:conditionalFormatting>
        <x14:conditionalFormatting xmlns:xm="http://schemas.microsoft.com/office/excel/2006/main">
          <x14:cfRule type="containsText" priority="160" operator="containsText" id="{BD312DE4-3F8F-4476-B083-F71650A203F9}">
            <xm:f>NOT(ISERROR(SEARCH('\\C12001-cs20205\sigcma\SIGCMA\1. CONSEJO SECC. JUDICATURA DEL HUILA\6. EV-MEJORA-Mejoramiento del SIGCMA\[6. MEJORA_ Matriz de riesgos Mejoramiento SIGCMA 2024.xlsx]8- Politicas de admiistracion '!#REF!,H50)))</xm:f>
            <xm:f>'\\C12001-cs20205\sigcma\SIGCMA\1. CONSEJO SECC. JUDICATURA DEL HUILA\6. EV-MEJORA-Mejoramiento del SIGCMA\[6. MEJORA_ Matriz de riesgos Mejoramiento SIGCMA 2024.xlsx]8- Politicas de admiistracion '!#REF!</xm:f>
            <x14:dxf>
              <font>
                <color rgb="FF006100"/>
              </font>
              <fill>
                <patternFill>
                  <bgColor rgb="FFC6EFCE"/>
                </patternFill>
              </fill>
            </x14:dxf>
          </x14:cfRule>
          <x14:cfRule type="containsText" priority="161" operator="containsText" id="{A44EE836-7D62-4397-ABB8-4338B5B584B7}">
            <xm:f>NOT(ISERROR(SEARCH('\\C12001-cs20205\sigcma\SIGCMA\1. CONSEJO SECC. JUDICATURA DEL HUILA\6. EV-MEJORA-Mejoramiento del SIGCMA\[6. MEJORA_ Matriz de riesgos Mejoramiento SIGCMA 2024.xlsx]8- Politicas de admiistracion '!#REF!,H50)))</xm:f>
            <xm:f>'\\C12001-cs20205\sigcma\SIGCMA\1. CONSEJO SECC. JUDICATURA DEL HUILA\6. EV-MEJORA-Mejoramiento del SIGCMA\[6. MEJORA_ Matriz de riesgos Mejoramiento SIGCMA 2024.xlsx]8- Politicas de admiistracion '!#REF!</xm:f>
            <x14:dxf>
              <font>
                <color rgb="FF9C0006"/>
              </font>
              <fill>
                <patternFill>
                  <bgColor rgb="FFFFC7CE"/>
                </patternFill>
              </fill>
            </x14:dxf>
          </x14:cfRule>
          <xm:sqref>H50</xm:sqref>
        </x14:conditionalFormatting>
        <x14:conditionalFormatting xmlns:xm="http://schemas.microsoft.com/office/excel/2006/main">
          <x14:cfRule type="containsText" priority="138" operator="containsText" id="{1768CA5F-D852-47AB-9BEE-0E0F5C9477E2}">
            <xm:f>NOT(ISERROR(SEARCH('\\C12001-cs20205\sigcma\SIGCMA\1. CONSEJO SECC. JUDICATURA DEL HUILA\6. EV-MEJORA-Mejoramiento del SIGCMA\[6. MEJORA_ Matriz de riesgos Mejoramiento SIGCMA 2024.xlsx]8- Politicas de admiistracion '!#REF!,H60)))</xm:f>
            <xm:f>'\\C12001-cs20205\sigcma\SIGCMA\1. CONSEJO SECC. JUDICATURA DEL HUILA\6. EV-MEJORA-Mejoramiento del SIGCMA\[6. MEJORA_ Matriz de riesgos Mejoramiento SIGCMA 2024.xlsx]8- Politicas de admiistracion '!#REF!</xm:f>
            <x14:dxf>
              <font>
                <color rgb="FF006100"/>
              </font>
              <fill>
                <patternFill>
                  <bgColor rgb="FFC6EFCE"/>
                </patternFill>
              </fill>
            </x14:dxf>
          </x14:cfRule>
          <x14:cfRule type="containsText" priority="139" operator="containsText" id="{B5281632-6AEB-416D-BBF9-F0C7FF75F2A7}">
            <xm:f>NOT(ISERROR(SEARCH('\\C12001-cs20205\sigcma\SIGCMA\1. CONSEJO SECC. JUDICATURA DEL HUILA\6. EV-MEJORA-Mejoramiento del SIGCMA\[6. MEJORA_ Matriz de riesgos Mejoramiento SIGCMA 2024.xlsx]8- Politicas de admiistracion '!#REF!,H60)))</xm:f>
            <xm:f>'\\C12001-cs20205\sigcma\SIGCMA\1. CONSEJO SECC. JUDICATURA DEL HUILA\6. EV-MEJORA-Mejoramiento del SIGCMA\[6. MEJORA_ Matriz de riesgos Mejoramiento SIGCMA 2024.xlsx]8- Politicas de admiistracion '!#REF!</xm:f>
            <x14:dxf>
              <font>
                <color rgb="FF9C0006"/>
              </font>
              <fill>
                <patternFill>
                  <bgColor rgb="FFFFC7CE"/>
                </patternFill>
              </fill>
            </x14:dxf>
          </x14:cfRule>
          <xm:sqref>H60</xm:sqref>
        </x14:conditionalFormatting>
        <x14:conditionalFormatting xmlns:xm="http://schemas.microsoft.com/office/excel/2006/main">
          <x14:cfRule type="containsText" priority="116" operator="containsText" id="{03D830F2-DEBC-448C-A987-E5201F20B99F}">
            <xm:f>NOT(ISERROR(SEARCH('\\C12001-cs20205\sigcma\SIGCMA\1. CONSEJO SECC. JUDICATURA DEL HUILA\6. EV-MEJORA-Mejoramiento del SIGCMA\[6. MEJORA_ Matriz de riesgos Mejoramiento SIGCMA 2024.xlsx]8- Politicas de admiistracion '!#REF!,H70)))</xm:f>
            <xm:f>'\\C12001-cs20205\sigcma\SIGCMA\1. CONSEJO SECC. JUDICATURA DEL HUILA\6. EV-MEJORA-Mejoramiento del SIGCMA\[6. MEJORA_ Matriz de riesgos Mejoramiento SIGCMA 2024.xlsx]8- Politicas de admiistracion '!#REF!</xm:f>
            <x14:dxf>
              <font>
                <color rgb="FF006100"/>
              </font>
              <fill>
                <patternFill>
                  <bgColor rgb="FFC6EFCE"/>
                </patternFill>
              </fill>
            </x14:dxf>
          </x14:cfRule>
          <x14:cfRule type="containsText" priority="117" operator="containsText" id="{7F07F98B-3308-4674-B3A3-FBEDBDABE181}">
            <xm:f>NOT(ISERROR(SEARCH('\\C12001-cs20205\sigcma\SIGCMA\1. CONSEJO SECC. JUDICATURA DEL HUILA\6. EV-MEJORA-Mejoramiento del SIGCMA\[6. MEJORA_ Matriz de riesgos Mejoramiento SIGCMA 2024.xlsx]8- Politicas de admiistracion '!#REF!,H70)))</xm:f>
            <xm:f>'\\C12001-cs20205\sigcma\SIGCMA\1. CONSEJO SECC. JUDICATURA DEL HUILA\6. EV-MEJORA-Mejoramiento del SIGCMA\[6. MEJORA_ Matriz de riesgos Mejoramiento SIGCMA 2024.xlsx]8- Politicas de admiistracion '!#REF!</xm:f>
            <x14:dxf>
              <font>
                <color rgb="FF9C0006"/>
              </font>
              <fill>
                <patternFill>
                  <bgColor rgb="FFFFC7CE"/>
                </patternFill>
              </fill>
            </x14:dxf>
          </x14:cfRule>
          <xm:sqref>H70</xm:sqref>
        </x14:conditionalFormatting>
        <x14:conditionalFormatting xmlns:xm="http://schemas.microsoft.com/office/excel/2006/main">
          <x14:cfRule type="containsText" priority="94" operator="containsText" id="{12D454BB-50C6-4B5F-8F2F-3BE51CEC0CB1}">
            <xm:f>NOT(ISERROR(SEARCH('\\C12001-cs20205\sigcma\SIGCMA\1. CONSEJO SECC. JUDICATURA DEL HUILA\6. EV-MEJORA-Mejoramiento del SIGCMA\[6. MEJORA_ Matriz de riesgos Mejoramiento SIGCMA 2024.xlsx]8- Politicas de admiistracion '!#REF!,H80)))</xm:f>
            <xm:f>'\\C12001-cs20205\sigcma\SIGCMA\1. CONSEJO SECC. JUDICATURA DEL HUILA\6. EV-MEJORA-Mejoramiento del SIGCMA\[6. MEJORA_ Matriz de riesgos Mejoramiento SIGCMA 2024.xlsx]8- Politicas de admiistracion '!#REF!</xm:f>
            <x14:dxf>
              <font>
                <color rgb="FF006100"/>
              </font>
              <fill>
                <patternFill>
                  <bgColor rgb="FFC6EFCE"/>
                </patternFill>
              </fill>
            </x14:dxf>
          </x14:cfRule>
          <x14:cfRule type="containsText" priority="95" operator="containsText" id="{F397343D-3A39-4C9D-B72A-87AAC8FCBC7B}">
            <xm:f>NOT(ISERROR(SEARCH('\\C12001-cs20205\sigcma\SIGCMA\1. CONSEJO SECC. JUDICATURA DEL HUILA\6. EV-MEJORA-Mejoramiento del SIGCMA\[6. MEJORA_ Matriz de riesgos Mejoramiento SIGCMA 2024.xlsx]8- Politicas de admiistracion '!#REF!,H80)))</xm:f>
            <xm:f>'\\C12001-cs20205\sigcma\SIGCMA\1. CONSEJO SECC. JUDICATURA DEL HUILA\6. EV-MEJORA-Mejoramiento del SIGCMA\[6. MEJORA_ Matriz de riesgos Mejoramiento SIGCMA 2024.xlsx]8- Politicas de admiistracion '!#REF!</xm:f>
            <x14:dxf>
              <font>
                <color rgb="FF9C0006"/>
              </font>
              <fill>
                <patternFill>
                  <bgColor rgb="FFFFC7CE"/>
                </patternFill>
              </fill>
            </x14:dxf>
          </x14:cfRule>
          <xm:sqref>H80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'8- Politicas de admiistracion '!$I$17:$I$22</xm:f>
          </x14:formula1>
          <xm:sqref>I10:I15 I20:I89</xm:sqref>
        </x14:dataValidation>
        <x14:dataValidation type="list" allowBlank="1" showInputMessage="1" showErrorMessage="1">
          <x14:formula1>
            <xm:f>IF(I10='8- Politicas de admiistracion '!$B$16,'8- Politicas de admiistracion '!$C$17:$C$21,IF(I10='8- Politicas de admiistracion '!$B$24,'8- Politicas de admiistracion '!$C$25:$C$29,IF(I10='8- Politicas de admiistracion '!$B$32,'8- Politicas de admiistracion '!$C$33:$C$37,IF(I10='8- Politicas de admiistracion '!$B$40,'8- Politicas de admiistracion '!$C$41:$C$45,IF(I10='8- Politicas de admiistracion '!$B$48,'8- Politicas de admiistracion '!$C$49:$C$53,IF(I10='8- Politicas de admiistracion '!$B$56,'8- Politicas de admiistracion '!$C$57:$C$61))))))</xm:f>
          </x14:formula1>
          <xm:sqref>J70:J89 J10:J15 J20:J63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JR90"/>
  <sheetViews>
    <sheetView showGridLines="0" zoomScale="60" zoomScaleNormal="60" zoomScalePageLayoutView="70" workbookViewId="0">
      <pane xSplit="5" ySplit="9" topLeftCell="F10" activePane="bottomRight" state="frozen"/>
      <selection pane="topRight" activeCell="F1" sqref="F1"/>
      <selection pane="bottomLeft" activeCell="A10" sqref="A10"/>
      <selection pane="bottomRight" activeCell="C4" sqref="C4:V4"/>
    </sheetView>
  </sheetViews>
  <sheetFormatPr baseColWidth="10" defaultColWidth="11.42578125" defaultRowHeight="15"/>
  <cols>
    <col min="1" max="1" width="7" customWidth="1"/>
    <col min="2" max="2" width="34.5703125" customWidth="1"/>
    <col min="3" max="3" width="42.28515625" style="22" customWidth="1"/>
    <col min="4" max="4" width="8.5703125" hidden="1" customWidth="1"/>
    <col min="5" max="5" width="46.28515625" customWidth="1"/>
    <col min="6" max="6" width="9.28515625" customWidth="1"/>
    <col min="7" max="7" width="14.5703125" customWidth="1"/>
    <col min="8" max="8" width="13.140625" customWidth="1"/>
    <col min="9" max="9" width="15" customWidth="1"/>
    <col min="10" max="10" width="9.28515625" hidden="1" customWidth="1"/>
    <col min="11" max="11" width="8" customWidth="1"/>
    <col min="12" max="12" width="37.7109375" customWidth="1"/>
    <col min="13" max="13" width="37.42578125" customWidth="1"/>
    <col min="14" max="14" width="11.140625" customWidth="1"/>
    <col min="15" max="15" width="16.5703125" customWidth="1"/>
    <col min="16" max="16" width="14" customWidth="1"/>
    <col min="17" max="17" width="10.85546875" customWidth="1"/>
    <col min="18" max="18" width="9" customWidth="1"/>
    <col min="19" max="19" width="7" customWidth="1"/>
    <col min="20" max="20" width="14.28515625" style="16" customWidth="1"/>
    <col min="21" max="21" width="14.28515625" style="15" customWidth="1"/>
    <col min="22" max="22" width="14.28515625" style="17" customWidth="1"/>
    <col min="23" max="278" width="11.42578125" style="9"/>
    <col min="279" max="16384" width="11.42578125" style="14"/>
  </cols>
  <sheetData>
    <row r="1" spans="1:278" s="11" customFormat="1" ht="21.75" customHeight="1" thickTop="1">
      <c r="A1" s="62"/>
      <c r="B1" s="63"/>
      <c r="C1" s="444" t="s">
        <v>323</v>
      </c>
      <c r="D1" s="444"/>
      <c r="E1" s="444"/>
      <c r="F1" s="444"/>
      <c r="G1" s="444"/>
      <c r="H1" s="444"/>
      <c r="I1" s="444"/>
      <c r="J1" s="444"/>
      <c r="K1" s="444"/>
      <c r="L1" s="444"/>
      <c r="M1" s="444"/>
      <c r="N1" s="444"/>
      <c r="O1" s="444"/>
      <c r="P1" s="444"/>
      <c r="Q1" s="444"/>
      <c r="R1" s="444"/>
      <c r="S1" s="444"/>
      <c r="T1" s="444"/>
      <c r="U1" s="444"/>
      <c r="V1" s="444"/>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row>
    <row r="2" spans="1:278" s="11" customFormat="1" ht="21.75" customHeight="1">
      <c r="A2" s="64"/>
      <c r="B2" s="65"/>
      <c r="C2" s="444"/>
      <c r="D2" s="444"/>
      <c r="E2" s="444"/>
      <c r="F2" s="444"/>
      <c r="G2" s="444"/>
      <c r="H2" s="444"/>
      <c r="I2" s="444"/>
      <c r="J2" s="444"/>
      <c r="K2" s="444"/>
      <c r="L2" s="444"/>
      <c r="M2" s="444"/>
      <c r="N2" s="444"/>
      <c r="O2" s="444"/>
      <c r="P2" s="444"/>
      <c r="Q2" s="444"/>
      <c r="R2" s="444"/>
      <c r="S2" s="444"/>
      <c r="T2" s="444"/>
      <c r="U2" s="444"/>
      <c r="V2" s="444"/>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row>
    <row r="3" spans="1:278" s="11" customFormat="1" ht="21.75" customHeight="1">
      <c r="A3" s="64"/>
      <c r="B3" s="65"/>
      <c r="C3" s="444"/>
      <c r="D3" s="444"/>
      <c r="E3" s="444"/>
      <c r="F3" s="444"/>
      <c r="G3" s="444"/>
      <c r="H3" s="444"/>
      <c r="I3" s="444"/>
      <c r="J3" s="444"/>
      <c r="K3" s="444"/>
      <c r="L3" s="444"/>
      <c r="M3" s="444"/>
      <c r="N3" s="444"/>
      <c r="O3" s="444"/>
      <c r="P3" s="444"/>
      <c r="Q3" s="444"/>
      <c r="R3" s="444"/>
      <c r="S3" s="444"/>
      <c r="T3" s="444"/>
      <c r="U3" s="444"/>
      <c r="V3" s="444"/>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row>
    <row r="4" spans="1:278" s="11" customFormat="1" ht="27" customHeight="1">
      <c r="A4" s="445" t="s">
        <v>324</v>
      </c>
      <c r="B4" s="446"/>
      <c r="C4" s="447" t="s">
        <v>4</v>
      </c>
      <c r="D4" s="447"/>
      <c r="E4" s="447"/>
      <c r="F4" s="447"/>
      <c r="G4" s="447"/>
      <c r="H4" s="447"/>
      <c r="I4" s="447"/>
      <c r="J4" s="447"/>
      <c r="K4" s="447"/>
      <c r="L4" s="447"/>
      <c r="M4" s="447"/>
      <c r="N4" s="447"/>
      <c r="O4" s="447"/>
      <c r="P4" s="447"/>
      <c r="Q4" s="447"/>
      <c r="R4" s="447"/>
      <c r="S4" s="447"/>
      <c r="T4" s="447"/>
      <c r="U4" s="447"/>
      <c r="V4" s="447"/>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row>
    <row r="5" spans="1:278" s="11" customFormat="1" ht="38.25" customHeight="1">
      <c r="A5" s="445" t="s">
        <v>325</v>
      </c>
      <c r="B5" s="446"/>
      <c r="C5" s="448" t="s">
        <v>30</v>
      </c>
      <c r="D5" s="448"/>
      <c r="E5" s="448"/>
      <c r="F5" s="448"/>
      <c r="G5" s="448"/>
      <c r="H5" s="448"/>
      <c r="I5" s="448"/>
      <c r="J5" s="448"/>
      <c r="K5" s="448"/>
      <c r="L5" s="448"/>
      <c r="M5" s="448"/>
      <c r="N5" s="448"/>
      <c r="O5" s="448"/>
      <c r="P5" s="448"/>
      <c r="Q5" s="448"/>
      <c r="R5" s="448"/>
      <c r="S5" s="448"/>
      <c r="T5" s="448"/>
      <c r="U5" s="448"/>
      <c r="V5" s="448"/>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c r="JL5" s="10"/>
      <c r="JM5" s="10"/>
      <c r="JN5" s="10"/>
      <c r="JO5" s="10"/>
      <c r="JP5" s="10"/>
      <c r="JQ5" s="10"/>
      <c r="JR5" s="10"/>
    </row>
    <row r="6" spans="1:278" s="11" customFormat="1" ht="29.25" customHeight="1" thickBot="1">
      <c r="A6" s="438" t="s">
        <v>326</v>
      </c>
      <c r="B6" s="439"/>
      <c r="C6" s="441" t="s">
        <v>526</v>
      </c>
      <c r="D6" s="442"/>
      <c r="E6" s="442"/>
      <c r="F6" s="442"/>
      <c r="G6" s="442"/>
      <c r="H6" s="442"/>
      <c r="I6" s="442"/>
      <c r="J6" s="442"/>
      <c r="K6" s="442"/>
      <c r="L6" s="442"/>
      <c r="M6" s="442"/>
      <c r="N6" s="442"/>
      <c r="O6" s="442"/>
      <c r="P6" s="442"/>
      <c r="Q6" s="442"/>
      <c r="R6" s="442"/>
      <c r="S6" s="442"/>
      <c r="T6" s="442"/>
      <c r="U6" s="442"/>
      <c r="V6" s="443"/>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row>
    <row r="7" spans="1:278" s="11" customFormat="1" ht="30" customHeight="1" thickTop="1" thickBot="1">
      <c r="A7" s="425" t="s">
        <v>246</v>
      </c>
      <c r="B7" s="425"/>
      <c r="C7" s="440"/>
      <c r="D7" s="435" t="s">
        <v>327</v>
      </c>
      <c r="E7" s="436"/>
      <c r="F7" s="436"/>
      <c r="G7" s="436"/>
      <c r="H7" s="436"/>
      <c r="I7" s="436"/>
      <c r="J7" s="436"/>
      <c r="K7" s="436"/>
      <c r="L7" s="436"/>
      <c r="M7" s="436"/>
      <c r="N7" s="436"/>
      <c r="O7" s="436"/>
      <c r="P7" s="436"/>
      <c r="Q7" s="436"/>
      <c r="R7" s="437"/>
      <c r="S7" s="229"/>
      <c r="T7" s="440" t="s">
        <v>328</v>
      </c>
      <c r="U7" s="440"/>
      <c r="V7" s="44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c r="JJ7" s="10"/>
      <c r="JK7" s="10"/>
      <c r="JL7" s="10"/>
      <c r="JM7" s="10"/>
      <c r="JN7" s="10"/>
      <c r="JO7" s="10"/>
      <c r="JP7" s="10"/>
      <c r="JQ7" s="10"/>
      <c r="JR7" s="10"/>
    </row>
    <row r="8" spans="1:278" s="11" customFormat="1" ht="51.75" customHeight="1" thickTop="1" thickBot="1">
      <c r="A8" s="423" t="s">
        <v>251</v>
      </c>
      <c r="B8" s="425" t="s">
        <v>329</v>
      </c>
      <c r="C8" s="427" t="s">
        <v>247</v>
      </c>
      <c r="D8" s="429" t="s">
        <v>330</v>
      </c>
      <c r="E8" s="431" t="s">
        <v>331</v>
      </c>
      <c r="F8" s="420" t="s">
        <v>332</v>
      </c>
      <c r="G8" s="421"/>
      <c r="H8" s="421"/>
      <c r="I8" s="421"/>
      <c r="J8" s="421"/>
      <c r="K8" s="422"/>
      <c r="L8" s="420" t="s">
        <v>333</v>
      </c>
      <c r="M8" s="421"/>
      <c r="N8" s="421"/>
      <c r="O8" s="421"/>
      <c r="P8" s="421"/>
      <c r="Q8" s="421"/>
      <c r="R8" s="421"/>
      <c r="S8" s="422"/>
      <c r="T8" s="128"/>
      <c r="U8" s="129"/>
      <c r="V8" s="130" t="s">
        <v>334</v>
      </c>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row>
    <row r="9" spans="1:278" s="13" customFormat="1" ht="123" customHeight="1" thickTop="1">
      <c r="A9" s="424"/>
      <c r="B9" s="426"/>
      <c r="C9" s="428"/>
      <c r="D9" s="430"/>
      <c r="E9" s="432"/>
      <c r="F9" s="131" t="s">
        <v>220</v>
      </c>
      <c r="G9" s="131" t="s">
        <v>222</v>
      </c>
      <c r="H9" s="131" t="s">
        <v>335</v>
      </c>
      <c r="I9" s="131" t="s">
        <v>224</v>
      </c>
      <c r="J9" s="228" t="s">
        <v>336</v>
      </c>
      <c r="K9" s="131" t="s">
        <v>230</v>
      </c>
      <c r="L9" s="131" t="s">
        <v>337</v>
      </c>
      <c r="M9" s="127" t="s">
        <v>338</v>
      </c>
      <c r="N9" s="131" t="s">
        <v>339</v>
      </c>
      <c r="O9" s="131" t="s">
        <v>340</v>
      </c>
      <c r="P9" s="131" t="s">
        <v>341</v>
      </c>
      <c r="Q9" s="131" t="s">
        <v>342</v>
      </c>
      <c r="R9" s="228" t="s">
        <v>343</v>
      </c>
      <c r="S9" s="131" t="s">
        <v>344</v>
      </c>
      <c r="T9" s="132" t="s">
        <v>232</v>
      </c>
      <c r="U9" s="132" t="s">
        <v>234</v>
      </c>
      <c r="V9" s="133" t="s">
        <v>345</v>
      </c>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row>
    <row r="10" spans="1:278" ht="131.25" customHeight="1">
      <c r="A10" s="405">
        <v>1</v>
      </c>
      <c r="B10" s="405" t="str">
        <f>'5. Identificación de Riesgos'!B10:B19</f>
        <v xml:space="preserve">Daño, pérdida o uso indebido de bienes muebles o  inmuebles </v>
      </c>
      <c r="C10" s="241" t="str">
        <f>'5. Identificación de Riesgos'!D10</f>
        <v>Demora en los procesos precontractuales y contractuales de infraestructura física de alta y media alta complejidad</v>
      </c>
      <c r="D10" s="230"/>
      <c r="E10" s="271" t="s">
        <v>478</v>
      </c>
      <c r="F10" s="246" t="s">
        <v>346</v>
      </c>
      <c r="G10" s="246" t="s">
        <v>347</v>
      </c>
      <c r="H10" s="246" t="s">
        <v>346</v>
      </c>
      <c r="I10" s="246" t="s">
        <v>346</v>
      </c>
      <c r="J10" s="433">
        <f>COUNTIF(F10:I10,"SI")/4</f>
        <v>0.25</v>
      </c>
      <c r="K10" s="449">
        <f>AVERAGE(J10:J15)</f>
        <v>0.5</v>
      </c>
      <c r="L10" s="242" t="str">
        <f>'5. Identificación de Riesgos'!I10</f>
        <v>Afectación de reputacion,imagén,  credibilidad, satisfacción de usuarios y PI</v>
      </c>
      <c r="M10" s="234"/>
      <c r="N10" s="232"/>
      <c r="O10" s="232"/>
      <c r="P10" s="232"/>
      <c r="Q10" s="232"/>
      <c r="R10" s="243">
        <f>SUM(COUNTIF(N10,"SI")*25%,COUNTIF(O10,"SI")*40%,COUNTIF(P10,"SI")*25%,COUNTIF(Q10,"SI")*10%)</f>
        <v>0</v>
      </c>
      <c r="S10" s="449">
        <f>AVERAGE(R10:R13)</f>
        <v>0</v>
      </c>
      <c r="T10" s="450" t="str">
        <f>CONCATENATE(INDEX('8- Politicas de admiistracion '!$B$6:$F$10,MATCH(ROUND(IF((RIGHT('5. Identificación de Riesgos'!H10,1)-'6. Valoración Controles'!K10)&lt;1,1,(RIGHT('5. Identificación de Riesgos'!H10,1)-'6. Valoración Controles'!K10)),0),'8- Politicas de admiistracion '!$F$6:$F$10,0),1)," - ",ROUND(IF((RIGHT('5. Identificación de Riesgos'!H10,1)-'6. Valoración Controles'!K10)&lt;1,1,(RIGHT('5. Identificación de Riesgos'!H10,1)-'6. Valoración Controles'!K10)),0))</f>
        <v>Baja - 2</v>
      </c>
      <c r="U10" s="405" t="str">
        <f>CONCATENATE(INDEX('8- Politicas de admiistracion '!$B$17:$F$21,MATCH(ROUND(IF((RIGHT('5. Identificación de Riesgos'!M10,1)-'6. Valoración Controles'!S10)&lt;1,1,(RIGHT('5. Identificación de Riesgos'!M10,1)-'6. Valoración Controles'!S10)),0),'8- Politicas de admiistracion '!$F$17:$F$21,0),1)," - ",ROUND(IF((RIGHT('5. Identificación de Riesgos'!M10,1)-'6. Valoración Controles'!S10)&lt;1,1,(RIGHT('5. Identificación de Riesgos'!M10,1)-'6. Valoración Controles'!S10)),0))</f>
        <v>Menor - 2</v>
      </c>
      <c r="V10" s="405" t="str">
        <f>CONCATENATE(VLOOKUP((LEFT(T10,LEN(T10)-4)&amp;LEFT(U10,LEN(U10)-4)),'9- Matriz de Calor '!$D$17:$E$41,2,0)," - ",RIGHT(T10,1)*RIGHT(U10,1))</f>
        <v>Moderado - 4</v>
      </c>
    </row>
    <row r="11" spans="1:278" ht="87" customHeight="1">
      <c r="A11" s="405"/>
      <c r="B11" s="405"/>
      <c r="C11" s="241" t="str">
        <f>'5. Identificación de Riesgos'!D11</f>
        <v>Vencimiento de pólizas de seguro</v>
      </c>
      <c r="D11" s="230"/>
      <c r="E11" s="234" t="s">
        <v>483</v>
      </c>
      <c r="F11" s="272" t="s">
        <v>347</v>
      </c>
      <c r="G11" s="272" t="s">
        <v>347</v>
      </c>
      <c r="H11" s="272" t="s">
        <v>347</v>
      </c>
      <c r="I11" s="272" t="s">
        <v>347</v>
      </c>
      <c r="J11" s="434"/>
      <c r="K11" s="449"/>
      <c r="L11" s="242" t="str">
        <f>'5. Identificación de Riesgos'!I11</f>
        <v>Afectación Económica</v>
      </c>
      <c r="M11" s="234"/>
      <c r="N11" s="232"/>
      <c r="O11" s="232"/>
      <c r="P11" s="232"/>
      <c r="Q11" s="232"/>
      <c r="R11" s="243">
        <f t="shared" ref="R11:R19" si="0">SUM(COUNTIF(N11,"SI")*25%,COUNTIF(O11,"SI")*40%,COUNTIF(P11,"SI")*25%,COUNTIF(Q11,"SI")*10%)</f>
        <v>0</v>
      </c>
      <c r="S11" s="449"/>
      <c r="T11" s="450"/>
      <c r="U11" s="405"/>
      <c r="V11" s="405"/>
    </row>
    <row r="12" spans="1:278" ht="116.25" customHeight="1">
      <c r="A12" s="405"/>
      <c r="B12" s="405"/>
      <c r="C12" s="241" t="str">
        <f>'5. Identificación de Riesgos'!D12</f>
        <v xml:space="preserve">Bienes asegurables sin asegurar </v>
      </c>
      <c r="D12" s="230"/>
      <c r="E12" s="234" t="s">
        <v>480</v>
      </c>
      <c r="F12" s="272" t="s">
        <v>347</v>
      </c>
      <c r="G12" s="272" t="s">
        <v>347</v>
      </c>
      <c r="H12" s="272" t="s">
        <v>347</v>
      </c>
      <c r="I12" s="272" t="s">
        <v>347</v>
      </c>
      <c r="J12" s="243">
        <f t="shared" ref="J12:J29" si="1">COUNTIF(F12:I12,"SI")/4</f>
        <v>1</v>
      </c>
      <c r="K12" s="449"/>
      <c r="L12" s="274" t="str">
        <f>'5. Identificación de Riesgos'!I12</f>
        <v>Interrupción o afectación en la prestación del servicio judicial</v>
      </c>
      <c r="M12" s="234"/>
      <c r="N12" s="232"/>
      <c r="O12" s="232"/>
      <c r="P12" s="232"/>
      <c r="Q12" s="232"/>
      <c r="R12" s="243">
        <f t="shared" si="0"/>
        <v>0</v>
      </c>
      <c r="S12" s="449"/>
      <c r="T12" s="450"/>
      <c r="U12" s="405"/>
      <c r="V12" s="405"/>
    </row>
    <row r="13" spans="1:278" ht="196.5" customHeight="1">
      <c r="A13" s="405"/>
      <c r="B13" s="405"/>
      <c r="C13" s="241" t="str">
        <f>'5. Identificación de Riesgos'!D13</f>
        <v>Incumplimiento en la programación de mantenimientos</v>
      </c>
      <c r="D13" s="230"/>
      <c r="E13" s="234" t="s">
        <v>481</v>
      </c>
      <c r="F13" s="272" t="s">
        <v>346</v>
      </c>
      <c r="G13" s="272" t="s">
        <v>347</v>
      </c>
      <c r="H13" s="272" t="s">
        <v>346</v>
      </c>
      <c r="I13" s="272" t="s">
        <v>347</v>
      </c>
      <c r="J13" s="243">
        <f t="shared" si="1"/>
        <v>0.5</v>
      </c>
      <c r="K13" s="449"/>
      <c r="L13" s="274">
        <f>'5. Identificación de Riesgos'!I13</f>
        <v>0</v>
      </c>
      <c r="M13" s="234"/>
      <c r="N13" s="232"/>
      <c r="O13" s="232"/>
      <c r="P13" s="232"/>
      <c r="Q13" s="232"/>
      <c r="R13" s="243">
        <f t="shared" si="0"/>
        <v>0</v>
      </c>
      <c r="S13" s="449"/>
      <c r="T13" s="450"/>
      <c r="U13" s="405"/>
      <c r="V13" s="405"/>
    </row>
    <row r="14" spans="1:278" ht="101.25" customHeight="1">
      <c r="A14" s="405"/>
      <c r="B14" s="405"/>
      <c r="C14" s="241" t="str">
        <f>'5. Identificación de Riesgos'!D14</f>
        <v xml:space="preserve">Falta de controles para el ingreso y salida de  equipos de oficina </v>
      </c>
      <c r="D14" s="230"/>
      <c r="E14" s="234" t="s">
        <v>482</v>
      </c>
      <c r="F14" s="272" t="s">
        <v>346</v>
      </c>
      <c r="G14" s="272" t="s">
        <v>347</v>
      </c>
      <c r="H14" s="272" t="s">
        <v>347</v>
      </c>
      <c r="I14" s="272" t="s">
        <v>347</v>
      </c>
      <c r="J14" s="243">
        <f t="shared" si="1"/>
        <v>0.75</v>
      </c>
      <c r="K14" s="449"/>
      <c r="L14" s="242">
        <f>'5. Identificación de Riesgos'!I14</f>
        <v>0</v>
      </c>
      <c r="M14" s="234"/>
      <c r="N14" s="232"/>
      <c r="O14" s="232"/>
      <c r="P14" s="232"/>
      <c r="Q14" s="232"/>
      <c r="R14" s="243">
        <f t="shared" si="0"/>
        <v>0</v>
      </c>
      <c r="S14" s="449"/>
      <c r="T14" s="450"/>
      <c r="U14" s="405"/>
      <c r="V14" s="405"/>
    </row>
    <row r="15" spans="1:278" ht="172.5" customHeight="1">
      <c r="A15" s="405"/>
      <c r="B15" s="405"/>
      <c r="C15" s="241">
        <f>'5. Identificación de Riesgos'!D15</f>
        <v>0</v>
      </c>
      <c r="D15" s="230"/>
      <c r="E15" s="234"/>
      <c r="F15" s="232"/>
      <c r="G15" s="232"/>
      <c r="H15" s="232"/>
      <c r="I15" s="232"/>
      <c r="J15" s="243">
        <f t="shared" si="1"/>
        <v>0</v>
      </c>
      <c r="K15" s="449"/>
      <c r="L15" s="242">
        <f>'5. Identificación de Riesgos'!I15</f>
        <v>0</v>
      </c>
      <c r="M15" s="244"/>
      <c r="N15" s="232"/>
      <c r="O15" s="232"/>
      <c r="P15" s="232"/>
      <c r="Q15" s="232"/>
      <c r="R15" s="243">
        <f t="shared" si="0"/>
        <v>0</v>
      </c>
      <c r="S15" s="449"/>
      <c r="T15" s="450"/>
      <c r="U15" s="405"/>
      <c r="V15" s="405"/>
    </row>
    <row r="16" spans="1:278" hidden="1">
      <c r="A16" s="405"/>
      <c r="B16" s="405"/>
      <c r="C16" s="241">
        <f>'5. Identificación de Riesgos'!D16</f>
        <v>0</v>
      </c>
      <c r="D16" s="230"/>
      <c r="E16" s="234"/>
      <c r="F16" s="232"/>
      <c r="G16" s="232"/>
      <c r="H16" s="232"/>
      <c r="I16" s="232"/>
      <c r="J16" s="243">
        <f t="shared" si="1"/>
        <v>0</v>
      </c>
      <c r="K16" s="449"/>
      <c r="L16" s="242">
        <f>'5. Identificación de Riesgos'!I16</f>
        <v>0</v>
      </c>
      <c r="M16" s="244"/>
      <c r="N16" s="232"/>
      <c r="O16" s="232"/>
      <c r="P16" s="232"/>
      <c r="Q16" s="232"/>
      <c r="R16" s="243">
        <f t="shared" si="0"/>
        <v>0</v>
      </c>
      <c r="S16" s="449"/>
      <c r="T16" s="450"/>
      <c r="U16" s="405"/>
      <c r="V16" s="405"/>
    </row>
    <row r="17" spans="1:22" hidden="1">
      <c r="A17" s="405"/>
      <c r="B17" s="405"/>
      <c r="C17" s="241">
        <f>'5. Identificación de Riesgos'!D17</f>
        <v>0</v>
      </c>
      <c r="D17" s="230"/>
      <c r="E17" s="234"/>
      <c r="F17" s="232"/>
      <c r="G17" s="232"/>
      <c r="H17" s="232"/>
      <c r="I17" s="232"/>
      <c r="J17" s="243">
        <f t="shared" si="1"/>
        <v>0</v>
      </c>
      <c r="K17" s="449"/>
      <c r="L17" s="242">
        <f>'5. Identificación de Riesgos'!I17</f>
        <v>0</v>
      </c>
      <c r="M17" s="244"/>
      <c r="N17" s="232"/>
      <c r="O17" s="232"/>
      <c r="P17" s="232"/>
      <c r="Q17" s="232"/>
      <c r="R17" s="243">
        <f t="shared" si="0"/>
        <v>0</v>
      </c>
      <c r="S17" s="449"/>
      <c r="T17" s="450"/>
      <c r="U17" s="405"/>
      <c r="V17" s="405"/>
    </row>
    <row r="18" spans="1:22" hidden="1">
      <c r="A18" s="405"/>
      <c r="B18" s="405"/>
      <c r="C18" s="241">
        <f>'5. Identificación de Riesgos'!D18</f>
        <v>0</v>
      </c>
      <c r="D18" s="230"/>
      <c r="E18" s="234"/>
      <c r="F18" s="232"/>
      <c r="G18" s="232"/>
      <c r="H18" s="232"/>
      <c r="I18" s="232"/>
      <c r="J18" s="243">
        <f t="shared" si="1"/>
        <v>0</v>
      </c>
      <c r="K18" s="449"/>
      <c r="L18" s="242">
        <f>'5. Identificación de Riesgos'!I18</f>
        <v>0</v>
      </c>
      <c r="M18" s="244"/>
      <c r="N18" s="232"/>
      <c r="O18" s="232"/>
      <c r="P18" s="232"/>
      <c r="Q18" s="232"/>
      <c r="R18" s="243">
        <f t="shared" si="0"/>
        <v>0</v>
      </c>
      <c r="S18" s="449"/>
      <c r="T18" s="450"/>
      <c r="U18" s="405"/>
      <c r="V18" s="405"/>
    </row>
    <row r="19" spans="1:22" hidden="1">
      <c r="A19" s="405"/>
      <c r="B19" s="405"/>
      <c r="C19" s="241">
        <f>'5. Identificación de Riesgos'!D19</f>
        <v>0</v>
      </c>
      <c r="D19" s="230"/>
      <c r="E19" s="234"/>
      <c r="F19" s="232"/>
      <c r="G19" s="232"/>
      <c r="H19" s="232"/>
      <c r="I19" s="232"/>
      <c r="J19" s="243">
        <f t="shared" si="1"/>
        <v>0</v>
      </c>
      <c r="K19" s="449"/>
      <c r="L19" s="242">
        <f>'5. Identificación de Riesgos'!I19</f>
        <v>0</v>
      </c>
      <c r="M19" s="244"/>
      <c r="N19" s="232"/>
      <c r="O19" s="232"/>
      <c r="P19" s="232"/>
      <c r="Q19" s="232"/>
      <c r="R19" s="243">
        <f t="shared" si="0"/>
        <v>0</v>
      </c>
      <c r="S19" s="449"/>
      <c r="T19" s="450"/>
      <c r="U19" s="405"/>
      <c r="V19" s="405"/>
    </row>
    <row r="20" spans="1:22" ht="87.75" customHeight="1">
      <c r="A20" s="405">
        <v>2</v>
      </c>
      <c r="B20" s="405" t="str">
        <f>'5. Identificación de Riesgos'!B20:B29</f>
        <v xml:space="preserve">Titulación de bienes inmuebles sin legalizar </v>
      </c>
      <c r="C20" s="241" t="str">
        <f>'5. Identificación de Riesgos'!D20</f>
        <v>Desactualización de los inventarios</v>
      </c>
      <c r="D20" s="230"/>
      <c r="E20" s="234" t="s">
        <v>485</v>
      </c>
      <c r="F20" s="232" t="s">
        <v>346</v>
      </c>
      <c r="G20" s="232" t="s">
        <v>347</v>
      </c>
      <c r="H20" s="232" t="s">
        <v>346</v>
      </c>
      <c r="I20" s="232" t="s">
        <v>347</v>
      </c>
      <c r="J20" s="243">
        <f t="shared" si="1"/>
        <v>0.5</v>
      </c>
      <c r="K20" s="449">
        <f>AVERAGE(J20:J24)</f>
        <v>0.4</v>
      </c>
      <c r="L20" s="245" t="str">
        <f>'5. Identificación de Riesgos'!I20</f>
        <v>Afectación Económica</v>
      </c>
      <c r="M20" s="244"/>
      <c r="N20" s="232"/>
      <c r="O20" s="232"/>
      <c r="P20" s="232"/>
      <c r="Q20" s="232"/>
      <c r="R20" s="243">
        <f t="shared" ref="R20:R29" si="2">SUM(COUNTIF(N20,"SI")*25%,COUNTIF(O20,"SI")*40%,COUNTIF(P20,"SI")*25%,COUNTIF(Q20,"SI")*10%)</f>
        <v>0</v>
      </c>
      <c r="S20" s="449">
        <f>AVERAGE(R20:R22)</f>
        <v>0</v>
      </c>
      <c r="T20" s="450" t="str">
        <f>CONCATENATE(INDEX('8- Politicas de admiistracion '!$B$6:$F$10,MATCH(ROUND(IF((RIGHT('5. Identificación de Riesgos'!H20,1)-'6. Valoración Controles'!K20)&lt;1,1,(RIGHT('5. Identificación de Riesgos'!H20,1)-'6. Valoración Controles'!K20)),0),'8- Politicas de admiistracion '!$F$6:$F$10,0),1)," - ",ROUND(IF((RIGHT('5. Identificación de Riesgos'!H20,1)-'6. Valoración Controles'!K20)&lt;1,1,(RIGHT('5. Identificación de Riesgos'!H20,1)-'6. Valoración Controles'!K20)),0))</f>
        <v>Media - 3</v>
      </c>
      <c r="U20" s="405" t="str">
        <f>CONCATENATE(INDEX('8- Politicas de admiistracion '!$B$17:$F$21,MATCH(ROUND(IF((RIGHT('5. Identificación de Riesgos'!M20,1)-'6. Valoración Controles'!S20)&lt;1,1,(RIGHT('5. Identificación de Riesgos'!M20,1)-'6. Valoración Controles'!S20)),0),'8- Politicas de admiistracion '!$F$17:$F$21,0),1)," - ",ROUND(IF((RIGHT('5. Identificación de Riesgos'!M20,1)-'6. Valoración Controles'!S20)&lt;1,1,(RIGHT('5. Identificación de Riesgos'!M20,1)-'6. Valoración Controles'!S20)),0))</f>
        <v>Menor - 2</v>
      </c>
      <c r="V20" s="405" t="str">
        <f>CONCATENATE(VLOOKUP((LEFT(T20,LEN(T20)-4)&amp;LEFT(U20,LEN(U20)-4)),'9- Matriz de Calor '!$D$17:$E$41,2,0)," - ",RIGHT(T20,1)*RIGHT(U20,1))</f>
        <v>Moderado - 6</v>
      </c>
    </row>
    <row r="21" spans="1:22" ht="47.25" customHeight="1">
      <c r="A21" s="405"/>
      <c r="B21" s="405"/>
      <c r="C21" s="241" t="str">
        <f>'5. Identificación de Riesgos'!D21</f>
        <v>Documentación del inmuebe inexistente o incompleta</v>
      </c>
      <c r="D21" s="230"/>
      <c r="E21" s="234" t="s">
        <v>484</v>
      </c>
      <c r="F21" s="232" t="s">
        <v>347</v>
      </c>
      <c r="G21" s="232" t="s">
        <v>347</v>
      </c>
      <c r="H21" s="232" t="s">
        <v>347</v>
      </c>
      <c r="I21" s="232" t="s">
        <v>347</v>
      </c>
      <c r="J21" s="243">
        <f t="shared" si="1"/>
        <v>1</v>
      </c>
      <c r="K21" s="449"/>
      <c r="L21" s="245" t="str">
        <f>'5. Identificación de Riesgos'!I21</f>
        <v>Incumplimiento de las metas establecidas</v>
      </c>
      <c r="M21" s="244"/>
      <c r="N21" s="232"/>
      <c r="O21" s="232"/>
      <c r="P21" s="232"/>
      <c r="Q21" s="232"/>
      <c r="R21" s="243">
        <f t="shared" si="2"/>
        <v>0</v>
      </c>
      <c r="S21" s="449"/>
      <c r="T21" s="450"/>
      <c r="U21" s="405"/>
      <c r="V21" s="405"/>
    </row>
    <row r="22" spans="1:22" ht="92.25" customHeight="1">
      <c r="A22" s="405"/>
      <c r="B22" s="405"/>
      <c r="C22" s="241" t="str">
        <f>'5. Identificación de Riesgos'!D22</f>
        <v>Falta de actualización de avaluos comerciales de los inmuebles</v>
      </c>
      <c r="D22" s="230"/>
      <c r="E22" s="234" t="s">
        <v>485</v>
      </c>
      <c r="F22" s="232" t="s">
        <v>346</v>
      </c>
      <c r="G22" s="232" t="s">
        <v>347</v>
      </c>
      <c r="H22" s="232" t="s">
        <v>346</v>
      </c>
      <c r="I22" s="232" t="s">
        <v>347</v>
      </c>
      <c r="J22" s="243">
        <f t="shared" si="1"/>
        <v>0.5</v>
      </c>
      <c r="K22" s="449"/>
      <c r="L22" s="245" t="str">
        <f>'5. Identificación de Riesgos'!I22</f>
        <v>Afectación de reputacion,imagén,  credibilidad, satisfacción de usuarios y PI</v>
      </c>
      <c r="M22" s="244"/>
      <c r="N22" s="232"/>
      <c r="O22" s="232"/>
      <c r="P22" s="232"/>
      <c r="Q22" s="232"/>
      <c r="R22" s="243">
        <f t="shared" si="2"/>
        <v>0</v>
      </c>
      <c r="S22" s="449"/>
      <c r="T22" s="450"/>
      <c r="U22" s="405"/>
      <c r="V22" s="405"/>
    </row>
    <row r="23" spans="1:22" ht="66" customHeight="1">
      <c r="A23" s="405"/>
      <c r="B23" s="405"/>
      <c r="C23" s="241" t="str">
        <f>'5. Identificación de Riesgos'!D23</f>
        <v xml:space="preserve">Legalizacion de las construcciones  ante el IGAC </v>
      </c>
      <c r="D23" s="230"/>
      <c r="E23" s="234" t="s">
        <v>486</v>
      </c>
      <c r="F23" s="232" t="s">
        <v>346</v>
      </c>
      <c r="G23" s="232" t="s">
        <v>346</v>
      </c>
      <c r="H23" s="232" t="s">
        <v>346</v>
      </c>
      <c r="I23" s="232" t="s">
        <v>346</v>
      </c>
      <c r="J23" s="243">
        <f t="shared" si="1"/>
        <v>0</v>
      </c>
      <c r="K23" s="449"/>
      <c r="L23" s="245">
        <f>'5. Identificación de Riesgos'!I23</f>
        <v>0</v>
      </c>
      <c r="M23" s="244"/>
      <c r="N23" s="232"/>
      <c r="O23" s="232"/>
      <c r="P23" s="232"/>
      <c r="Q23" s="232"/>
      <c r="R23" s="243">
        <f t="shared" si="2"/>
        <v>0</v>
      </c>
      <c r="S23" s="449"/>
      <c r="T23" s="450"/>
      <c r="U23" s="405"/>
      <c r="V23" s="405"/>
    </row>
    <row r="24" spans="1:22" hidden="1">
      <c r="A24" s="405"/>
      <c r="B24" s="405"/>
      <c r="C24" s="241">
        <f>'5. Identificación de Riesgos'!D24</f>
        <v>0</v>
      </c>
      <c r="D24" s="230"/>
      <c r="E24" s="234"/>
      <c r="F24" s="232"/>
      <c r="G24" s="232"/>
      <c r="H24" s="232"/>
      <c r="I24" s="232"/>
      <c r="J24" s="243">
        <f t="shared" si="1"/>
        <v>0</v>
      </c>
      <c r="K24" s="449"/>
      <c r="L24" s="245">
        <f>'5. Identificación de Riesgos'!I24</f>
        <v>0</v>
      </c>
      <c r="M24" s="244"/>
      <c r="N24" s="232"/>
      <c r="O24" s="232"/>
      <c r="P24" s="232"/>
      <c r="Q24" s="232"/>
      <c r="R24" s="243">
        <f t="shared" si="2"/>
        <v>0</v>
      </c>
      <c r="S24" s="449"/>
      <c r="T24" s="450"/>
      <c r="U24" s="405"/>
      <c r="V24" s="405"/>
    </row>
    <row r="25" spans="1:22" hidden="1">
      <c r="A25" s="405"/>
      <c r="B25" s="405"/>
      <c r="C25" s="241">
        <f>'5. Identificación de Riesgos'!D25</f>
        <v>0</v>
      </c>
      <c r="D25" s="230"/>
      <c r="E25" s="234"/>
      <c r="F25" s="232"/>
      <c r="G25" s="232"/>
      <c r="H25" s="232"/>
      <c r="I25" s="232"/>
      <c r="J25" s="243">
        <f t="shared" si="1"/>
        <v>0</v>
      </c>
      <c r="K25" s="449"/>
      <c r="L25" s="245">
        <f>'5. Identificación de Riesgos'!I25</f>
        <v>0</v>
      </c>
      <c r="M25" s="244"/>
      <c r="N25" s="232"/>
      <c r="O25" s="232"/>
      <c r="P25" s="232"/>
      <c r="Q25" s="232"/>
      <c r="R25" s="243">
        <f t="shared" si="2"/>
        <v>0</v>
      </c>
      <c r="S25" s="449"/>
      <c r="T25" s="450"/>
      <c r="U25" s="405"/>
      <c r="V25" s="405"/>
    </row>
    <row r="26" spans="1:22" hidden="1">
      <c r="A26" s="405"/>
      <c r="B26" s="405"/>
      <c r="C26" s="241">
        <f>'5. Identificación de Riesgos'!D26</f>
        <v>0</v>
      </c>
      <c r="D26" s="230"/>
      <c r="E26" s="234"/>
      <c r="F26" s="232"/>
      <c r="G26" s="232"/>
      <c r="H26" s="232"/>
      <c r="I26" s="232"/>
      <c r="J26" s="243">
        <f t="shared" si="1"/>
        <v>0</v>
      </c>
      <c r="K26" s="449"/>
      <c r="L26" s="245">
        <f>'5. Identificación de Riesgos'!I26</f>
        <v>0</v>
      </c>
      <c r="M26" s="244"/>
      <c r="N26" s="232"/>
      <c r="O26" s="232"/>
      <c r="P26" s="232"/>
      <c r="Q26" s="232"/>
      <c r="R26" s="243">
        <f t="shared" si="2"/>
        <v>0</v>
      </c>
      <c r="S26" s="449"/>
      <c r="T26" s="450"/>
      <c r="U26" s="405"/>
      <c r="V26" s="405"/>
    </row>
    <row r="27" spans="1:22" hidden="1">
      <c r="A27" s="405"/>
      <c r="B27" s="405"/>
      <c r="C27" s="241">
        <f>'5. Identificación de Riesgos'!D27</f>
        <v>0</v>
      </c>
      <c r="D27" s="230"/>
      <c r="E27" s="234"/>
      <c r="F27" s="232"/>
      <c r="G27" s="232"/>
      <c r="H27" s="232"/>
      <c r="I27" s="232"/>
      <c r="J27" s="243">
        <f t="shared" si="1"/>
        <v>0</v>
      </c>
      <c r="K27" s="449"/>
      <c r="L27" s="245">
        <f>'5. Identificación de Riesgos'!I27</f>
        <v>0</v>
      </c>
      <c r="M27" s="244"/>
      <c r="N27" s="232"/>
      <c r="O27" s="232"/>
      <c r="P27" s="232"/>
      <c r="Q27" s="232"/>
      <c r="R27" s="243">
        <f t="shared" si="2"/>
        <v>0</v>
      </c>
      <c r="S27" s="449"/>
      <c r="T27" s="450"/>
      <c r="U27" s="405"/>
      <c r="V27" s="405"/>
    </row>
    <row r="28" spans="1:22" hidden="1">
      <c r="A28" s="405"/>
      <c r="B28" s="405"/>
      <c r="C28" s="241">
        <f>'5. Identificación de Riesgos'!D28</f>
        <v>0</v>
      </c>
      <c r="D28" s="230"/>
      <c r="E28" s="234"/>
      <c r="F28" s="232"/>
      <c r="G28" s="232"/>
      <c r="H28" s="232"/>
      <c r="I28" s="232"/>
      <c r="J28" s="243">
        <f t="shared" si="1"/>
        <v>0</v>
      </c>
      <c r="K28" s="449"/>
      <c r="L28" s="245">
        <f>'5. Identificación de Riesgos'!I28</f>
        <v>0</v>
      </c>
      <c r="M28" s="244"/>
      <c r="N28" s="232"/>
      <c r="O28" s="232"/>
      <c r="P28" s="232"/>
      <c r="Q28" s="232"/>
      <c r="R28" s="243">
        <f t="shared" si="2"/>
        <v>0</v>
      </c>
      <c r="S28" s="449"/>
      <c r="T28" s="450"/>
      <c r="U28" s="405"/>
      <c r="V28" s="405"/>
    </row>
    <row r="29" spans="1:22" hidden="1">
      <c r="A29" s="405"/>
      <c r="B29" s="405"/>
      <c r="C29" s="241">
        <f>'5. Identificación de Riesgos'!D29</f>
        <v>0</v>
      </c>
      <c r="D29" s="230"/>
      <c r="E29" s="234"/>
      <c r="F29" s="232"/>
      <c r="G29" s="232"/>
      <c r="H29" s="232"/>
      <c r="I29" s="232"/>
      <c r="J29" s="243">
        <f t="shared" si="1"/>
        <v>0</v>
      </c>
      <c r="K29" s="449"/>
      <c r="L29" s="245">
        <f>'5. Identificación de Riesgos'!I29</f>
        <v>0</v>
      </c>
      <c r="M29" s="244"/>
      <c r="N29" s="232"/>
      <c r="O29" s="232"/>
      <c r="P29" s="232"/>
      <c r="Q29" s="232"/>
      <c r="R29" s="243">
        <f t="shared" si="2"/>
        <v>0</v>
      </c>
      <c r="S29" s="449"/>
      <c r="T29" s="450"/>
      <c r="U29" s="405"/>
      <c r="V29" s="405"/>
    </row>
    <row r="30" spans="1:22" ht="85.5" customHeight="1">
      <c r="A30" s="405">
        <v>3</v>
      </c>
      <c r="B30" s="405" t="str">
        <f>'5. Identificación de Riesgos'!B30:B39</f>
        <v xml:space="preserve">Incumplimiento de los matenimientos preventivos, correctivos </v>
      </c>
      <c r="C30" s="241" t="str">
        <f>'5. Identificación de Riesgos'!D30</f>
        <v>Falta de asignacion o recibo tardio de presupuesto</v>
      </c>
      <c r="D30" s="230"/>
      <c r="E30" s="234" t="s">
        <v>489</v>
      </c>
      <c r="F30" s="232" t="s">
        <v>347</v>
      </c>
      <c r="G30" s="232" t="s">
        <v>347</v>
      </c>
      <c r="H30" s="232" t="s">
        <v>347</v>
      </c>
      <c r="I30" s="232" t="s">
        <v>347</v>
      </c>
      <c r="J30" s="243">
        <f t="shared" ref="J30:J89" si="3">COUNTIF(F30:I30,"SI")/4</f>
        <v>1</v>
      </c>
      <c r="K30" s="449">
        <f>AVERAGE(J30:J30)</f>
        <v>1</v>
      </c>
      <c r="L30" s="242" t="str">
        <f>'5. Identificación de Riesgos'!I30</f>
        <v>Incumplimiento de las metas establecidas</v>
      </c>
      <c r="M30" s="244"/>
      <c r="N30" s="232"/>
      <c r="O30" s="232"/>
      <c r="P30" s="232"/>
      <c r="Q30" s="232"/>
      <c r="R30" s="243">
        <f t="shared" ref="R30:R89" si="4">SUM(COUNTIF(N30,"SI")*25%,COUNTIF(O30,"SI")*40%,COUNTIF(P30,"SI")*25%,COUNTIF(Q30,"SI")*10%)</f>
        <v>0</v>
      </c>
      <c r="S30" s="449">
        <f>AVERAGE(R30:R31)</f>
        <v>0</v>
      </c>
      <c r="T30" s="450" t="str">
        <f>CONCATENATE(INDEX('8- Politicas de admiistracion '!$B$6:$F$10,MATCH(ROUND(IF((RIGHT('5. Identificación de Riesgos'!H30,1)-'6. Valoración Controles'!K30)&lt;1,1,(RIGHT('5. Identificación de Riesgos'!H30,1)-'6. Valoración Controles'!K30)),0),'8- Politicas de admiistracion '!$F$6:$F$10,0),1)," - ",ROUND(IF((RIGHT('5. Identificación de Riesgos'!H30,1)-'6. Valoración Controles'!K30)&lt;1,1,(RIGHT('5. Identificación de Riesgos'!H30,1)-'6. Valoración Controles'!K30)),0))</f>
        <v>Baja - 2</v>
      </c>
      <c r="U30" s="405" t="str">
        <f>CONCATENATE(INDEX('8- Politicas de admiistracion '!$B$17:$F$21,MATCH(ROUND(IF((RIGHT('5. Identificación de Riesgos'!M30,1)-'6. Valoración Controles'!S30)&lt;1,1,(RIGHT('5. Identificación de Riesgos'!M30,1)-'6. Valoración Controles'!S30)),0),'8- Politicas de admiistracion '!$F$17:$F$21,0),1)," - ",ROUND(IF((RIGHT('5. Identificación de Riesgos'!M30,1)-'6. Valoración Controles'!S30)&lt;1,1,(RIGHT('5. Identificación de Riesgos'!M30,1)-'6. Valoración Controles'!S30)),0))</f>
        <v>Leve - 1</v>
      </c>
      <c r="V30" s="405" t="str">
        <f>CONCATENATE(VLOOKUP((LEFT(T30,LEN(T30)-4)&amp;LEFT(U30,LEN(U30)-4)),'9- Matriz de Calor '!$D$17:$E$41,2,0)," - ",RIGHT(T30,1)*RIGHT(U30,1))</f>
        <v>Bajo - 2</v>
      </c>
    </row>
    <row r="31" spans="1:22" ht="45.75" customHeight="1">
      <c r="A31" s="405"/>
      <c r="B31" s="405"/>
      <c r="C31" s="241" t="str">
        <f>'5. Identificación de Riesgos'!D31</f>
        <v>Falta de personal (ingeniero civil)</v>
      </c>
      <c r="D31" s="230"/>
      <c r="E31" s="230" t="s">
        <v>488</v>
      </c>
      <c r="F31" s="232" t="s">
        <v>347</v>
      </c>
      <c r="G31" s="232" t="s">
        <v>347</v>
      </c>
      <c r="H31" s="232" t="s">
        <v>347</v>
      </c>
      <c r="I31" s="232" t="s">
        <v>347</v>
      </c>
      <c r="J31" s="243">
        <f t="shared" si="3"/>
        <v>1</v>
      </c>
      <c r="K31" s="449"/>
      <c r="L31" s="242">
        <f>'5. Identificación de Riesgos'!I31</f>
        <v>0</v>
      </c>
      <c r="M31" s="244"/>
      <c r="N31" s="232"/>
      <c r="O31" s="232"/>
      <c r="P31" s="232"/>
      <c r="Q31" s="232"/>
      <c r="R31" s="243">
        <f t="shared" si="4"/>
        <v>0</v>
      </c>
      <c r="S31" s="449"/>
      <c r="T31" s="450"/>
      <c r="U31" s="405"/>
      <c r="V31" s="405"/>
    </row>
    <row r="32" spans="1:22" ht="91.5" customHeight="1">
      <c r="A32" s="405"/>
      <c r="B32" s="405"/>
      <c r="C32" s="241" t="str">
        <f>'5. Identificación de Riesgos'!D32</f>
        <v>No planificar las actividades</v>
      </c>
      <c r="D32" s="230"/>
      <c r="E32" s="234" t="s">
        <v>490</v>
      </c>
      <c r="F32" s="232" t="s">
        <v>347</v>
      </c>
      <c r="G32" s="232" t="s">
        <v>347</v>
      </c>
      <c r="H32" s="232" t="s">
        <v>347</v>
      </c>
      <c r="I32" s="232" t="s">
        <v>347</v>
      </c>
      <c r="J32" s="243">
        <f t="shared" si="3"/>
        <v>1</v>
      </c>
      <c r="K32" s="449"/>
      <c r="L32" s="242">
        <f>'5. Identificación de Riesgos'!I32</f>
        <v>0</v>
      </c>
      <c r="M32" s="244"/>
      <c r="N32" s="232"/>
      <c r="O32" s="232"/>
      <c r="P32" s="232"/>
      <c r="Q32" s="232"/>
      <c r="R32" s="243">
        <f t="shared" si="4"/>
        <v>0</v>
      </c>
      <c r="S32" s="449"/>
      <c r="T32" s="450"/>
      <c r="U32" s="405"/>
      <c r="V32" s="405"/>
    </row>
    <row r="33" spans="1:22" ht="32.25" hidden="1" customHeight="1">
      <c r="A33" s="405"/>
      <c r="B33" s="405"/>
      <c r="C33" s="241">
        <f>'5. Identificación de Riesgos'!D33</f>
        <v>0</v>
      </c>
      <c r="D33" s="230"/>
      <c r="E33" s="234"/>
      <c r="F33" s="232"/>
      <c r="G33" s="232"/>
      <c r="H33" s="232"/>
      <c r="I33" s="232"/>
      <c r="J33" s="243">
        <f t="shared" si="3"/>
        <v>0</v>
      </c>
      <c r="K33" s="449"/>
      <c r="L33" s="242">
        <f>'5. Identificación de Riesgos'!I33</f>
        <v>0</v>
      </c>
      <c r="M33" s="244"/>
      <c r="N33" s="232"/>
      <c r="O33" s="232"/>
      <c r="P33" s="232"/>
      <c r="Q33" s="232"/>
      <c r="R33" s="243">
        <f t="shared" si="4"/>
        <v>0</v>
      </c>
      <c r="S33" s="449"/>
      <c r="T33" s="450"/>
      <c r="U33" s="405"/>
      <c r="V33" s="405"/>
    </row>
    <row r="34" spans="1:22" ht="18" hidden="1" customHeight="1">
      <c r="A34" s="405"/>
      <c r="B34" s="405"/>
      <c r="C34" s="241">
        <f>'5. Identificación de Riesgos'!D34</f>
        <v>0</v>
      </c>
      <c r="D34" s="230"/>
      <c r="E34" s="230"/>
      <c r="F34" s="232"/>
      <c r="G34" s="232"/>
      <c r="H34" s="232"/>
      <c r="I34" s="232"/>
      <c r="J34" s="243">
        <f t="shared" si="3"/>
        <v>0</v>
      </c>
      <c r="K34" s="449"/>
      <c r="L34" s="242">
        <f>'5. Identificación de Riesgos'!I34</f>
        <v>0</v>
      </c>
      <c r="M34" s="244"/>
      <c r="N34" s="232"/>
      <c r="O34" s="232"/>
      <c r="P34" s="232"/>
      <c r="Q34" s="232"/>
      <c r="R34" s="243">
        <f t="shared" si="4"/>
        <v>0</v>
      </c>
      <c r="S34" s="449"/>
      <c r="T34" s="450"/>
      <c r="U34" s="405"/>
      <c r="V34" s="405"/>
    </row>
    <row r="35" spans="1:22" ht="33" hidden="1" customHeight="1">
      <c r="A35" s="405"/>
      <c r="B35" s="405"/>
      <c r="C35" s="241">
        <f>'5. Identificación de Riesgos'!D35</f>
        <v>0</v>
      </c>
      <c r="D35" s="230"/>
      <c r="E35" s="234"/>
      <c r="F35" s="232"/>
      <c r="G35" s="232"/>
      <c r="H35" s="232"/>
      <c r="I35" s="232"/>
      <c r="J35" s="243">
        <f t="shared" si="3"/>
        <v>0</v>
      </c>
      <c r="K35" s="449"/>
      <c r="L35" s="242">
        <f>'5. Identificación de Riesgos'!I35</f>
        <v>0</v>
      </c>
      <c r="M35" s="244"/>
      <c r="N35" s="232"/>
      <c r="O35" s="232"/>
      <c r="P35" s="232"/>
      <c r="Q35" s="232"/>
      <c r="R35" s="243">
        <f t="shared" si="4"/>
        <v>0</v>
      </c>
      <c r="S35" s="449"/>
      <c r="T35" s="450"/>
      <c r="U35" s="405"/>
      <c r="V35" s="405"/>
    </row>
    <row r="36" spans="1:22" ht="31.5" hidden="1" customHeight="1">
      <c r="A36" s="405"/>
      <c r="B36" s="405"/>
      <c r="C36" s="241">
        <f>'5. Identificación de Riesgos'!D36</f>
        <v>0</v>
      </c>
      <c r="D36" s="230"/>
      <c r="E36" s="234"/>
      <c r="F36" s="232"/>
      <c r="G36" s="232"/>
      <c r="H36" s="232"/>
      <c r="I36" s="232"/>
      <c r="J36" s="243">
        <f t="shared" si="3"/>
        <v>0</v>
      </c>
      <c r="K36" s="449"/>
      <c r="L36" s="242">
        <f>'5. Identificación de Riesgos'!I36</f>
        <v>0</v>
      </c>
      <c r="M36" s="244"/>
      <c r="N36" s="232"/>
      <c r="O36" s="232"/>
      <c r="P36" s="232"/>
      <c r="Q36" s="232"/>
      <c r="R36" s="243">
        <f t="shared" si="4"/>
        <v>0</v>
      </c>
      <c r="S36" s="449"/>
      <c r="T36" s="450"/>
      <c r="U36" s="405"/>
      <c r="V36" s="405"/>
    </row>
    <row r="37" spans="1:22" ht="9.75" hidden="1" customHeight="1">
      <c r="A37" s="405"/>
      <c r="B37" s="405"/>
      <c r="C37" s="241">
        <f>'5. Identificación de Riesgos'!D37</f>
        <v>0</v>
      </c>
      <c r="D37" s="230"/>
      <c r="E37" s="234"/>
      <c r="F37" s="232"/>
      <c r="G37" s="232"/>
      <c r="H37" s="232"/>
      <c r="I37" s="232"/>
      <c r="J37" s="243">
        <f t="shared" si="3"/>
        <v>0</v>
      </c>
      <c r="K37" s="449"/>
      <c r="L37" s="242">
        <f>'5. Identificación de Riesgos'!I37</f>
        <v>0</v>
      </c>
      <c r="M37" s="244"/>
      <c r="N37" s="232"/>
      <c r="O37" s="232"/>
      <c r="P37" s="232"/>
      <c r="Q37" s="232"/>
      <c r="R37" s="243">
        <f t="shared" si="4"/>
        <v>0</v>
      </c>
      <c r="S37" s="449"/>
      <c r="T37" s="450"/>
      <c r="U37" s="405"/>
      <c r="V37" s="405"/>
    </row>
    <row r="38" spans="1:22" ht="9.75" hidden="1" customHeight="1">
      <c r="A38" s="405"/>
      <c r="B38" s="405"/>
      <c r="C38" s="241">
        <f>'5. Identificación de Riesgos'!D38</f>
        <v>0</v>
      </c>
      <c r="D38" s="230"/>
      <c r="E38" s="234"/>
      <c r="F38" s="232"/>
      <c r="G38" s="232"/>
      <c r="H38" s="232"/>
      <c r="I38" s="232"/>
      <c r="J38" s="243">
        <f t="shared" si="3"/>
        <v>0</v>
      </c>
      <c r="K38" s="449"/>
      <c r="L38" s="242">
        <f>'5. Identificación de Riesgos'!I38</f>
        <v>0</v>
      </c>
      <c r="M38" s="244"/>
      <c r="N38" s="232"/>
      <c r="O38" s="232"/>
      <c r="P38" s="232"/>
      <c r="Q38" s="232"/>
      <c r="R38" s="243">
        <f t="shared" si="4"/>
        <v>0</v>
      </c>
      <c r="S38" s="449"/>
      <c r="T38" s="450"/>
      <c r="U38" s="405"/>
      <c r="V38" s="405"/>
    </row>
    <row r="39" spans="1:22" ht="9.75" hidden="1" customHeight="1">
      <c r="A39" s="405"/>
      <c r="B39" s="405"/>
      <c r="C39" s="241">
        <f>'5. Identificación de Riesgos'!D39</f>
        <v>0</v>
      </c>
      <c r="D39" s="230"/>
      <c r="E39" s="234"/>
      <c r="F39" s="232"/>
      <c r="G39" s="232"/>
      <c r="H39" s="232"/>
      <c r="I39" s="232"/>
      <c r="J39" s="243">
        <f t="shared" si="3"/>
        <v>0</v>
      </c>
      <c r="K39" s="449"/>
      <c r="L39" s="242">
        <f>'5. Identificación de Riesgos'!I39</f>
        <v>0</v>
      </c>
      <c r="M39" s="244"/>
      <c r="N39" s="232"/>
      <c r="O39" s="232"/>
      <c r="P39" s="232"/>
      <c r="Q39" s="232"/>
      <c r="R39" s="243">
        <f t="shared" si="4"/>
        <v>0</v>
      </c>
      <c r="S39" s="449"/>
      <c r="T39" s="450"/>
      <c r="U39" s="405"/>
      <c r="V39" s="405"/>
    </row>
    <row r="40" spans="1:22" ht="33.75" customHeight="1">
      <c r="A40" s="419">
        <v>4</v>
      </c>
      <c r="B40" s="405" t="str">
        <f>'5. Identificación de Riesgos'!B40:B49</f>
        <v xml:space="preserve">Recibir dádivas o beneficios a nombre propio o de terceros para  afectar la seguridad o confidencialidad de la información   </v>
      </c>
      <c r="C40" s="241" t="str">
        <f>'5. Identificación de Riesgos'!D40</f>
        <v>1. Falta de ética y valores.</v>
      </c>
      <c r="D40" s="230"/>
      <c r="E40" s="234"/>
      <c r="F40" s="232"/>
      <c r="G40" s="232"/>
      <c r="H40" s="232"/>
      <c r="I40" s="232"/>
      <c r="J40" s="243">
        <f t="shared" si="3"/>
        <v>0</v>
      </c>
      <c r="K40" s="449">
        <f>AVERAGE(J40:J42)</f>
        <v>0</v>
      </c>
      <c r="L40" s="245">
        <f>'5. Identificación de Riesgos'!I40</f>
        <v>0</v>
      </c>
      <c r="M40" s="244"/>
      <c r="N40" s="232"/>
      <c r="O40" s="232"/>
      <c r="P40" s="232"/>
      <c r="Q40" s="232"/>
      <c r="R40" s="243">
        <f t="shared" si="4"/>
        <v>0</v>
      </c>
      <c r="S40" s="449">
        <f>AVERAGE(R40:R42)</f>
        <v>0</v>
      </c>
      <c r="T40" s="450" t="e">
        <f>CONCATENATE(INDEX('8- Politicas de admiistracion '!$B$6:$F$10,MATCH(ROUND(IF((RIGHT('5. Identificación de Riesgos'!H40,1)-'6. Valoración Controles'!K40)&lt;1,1,(RIGHT('5. Identificación de Riesgos'!H40,1)-'6. Valoración Controles'!K40)),0),'8- Politicas de admiistracion '!$F$6:$F$10,0),1)," - ",ROUND(IF((RIGHT('5. Identificación de Riesgos'!H40,1)-'6. Valoración Controles'!K40)&lt;1,1,(RIGHT('5. Identificación de Riesgos'!H40,1)-'6. Valoración Controles'!K40)),0))</f>
        <v>#DIV/0!</v>
      </c>
      <c r="U40" s="405" t="e">
        <f>CONCATENATE(INDEX('8- Politicas de admiistracion '!$B$17:$F$21,MATCH(ROUND(IF((RIGHT('5. Identificación de Riesgos'!M40,1)-'6. Valoración Controles'!S40)&lt;1,1,(RIGHT('5. Identificación de Riesgos'!M40,1)-'6. Valoración Controles'!S40)),0),'8- Politicas de admiistracion '!$F$17:$F$21,0),1)," - ",ROUND(IF((RIGHT('5. Identificación de Riesgos'!M40,1)-'6. Valoración Controles'!S40)&lt;1,1,(RIGHT('5. Identificación de Riesgos'!M40,1)-'6. Valoración Controles'!S40)),0))</f>
        <v>#VALUE!</v>
      </c>
      <c r="V40" s="405" t="e">
        <f>CONCATENATE(VLOOKUP((LEFT(T40,LEN(T40)-4)&amp;LEFT(U40,LEN(U40)-4)),'9- Matriz de Calor '!$D$17:$E$41,2,0)," - ",RIGHT(T40,1)*RIGHT(U40,1))</f>
        <v>#DIV/0!</v>
      </c>
    </row>
    <row r="41" spans="1:22" ht="94.5" customHeight="1">
      <c r="A41" s="419"/>
      <c r="B41" s="405"/>
      <c r="C41" s="241" t="str">
        <f>'5. Identificación de Riesgos'!D41</f>
        <v>2. Insuficientes programas de capacitación para la toma de conciencia debido al desconocimiento de la ley antisoborno (ISO 37001:2016), Plan Anticorrupción y  de los  valores y principios propios de la entidad.</v>
      </c>
      <c r="D41" s="230"/>
      <c r="E41" s="234"/>
      <c r="F41" s="232"/>
      <c r="G41" s="232"/>
      <c r="H41" s="232"/>
      <c r="I41" s="232"/>
      <c r="J41" s="243">
        <f t="shared" si="3"/>
        <v>0</v>
      </c>
      <c r="K41" s="449"/>
      <c r="L41" s="245">
        <f>'5. Identificación de Riesgos'!I41</f>
        <v>0</v>
      </c>
      <c r="M41" s="244"/>
      <c r="N41" s="232"/>
      <c r="O41" s="232"/>
      <c r="P41" s="232"/>
      <c r="Q41" s="232"/>
      <c r="R41" s="243">
        <f t="shared" si="4"/>
        <v>0</v>
      </c>
      <c r="S41" s="449"/>
      <c r="T41" s="450"/>
      <c r="U41" s="405"/>
      <c r="V41" s="405"/>
    </row>
    <row r="42" spans="1:22" ht="48.75" customHeight="1">
      <c r="A42" s="419"/>
      <c r="B42" s="405"/>
      <c r="C42" s="241" t="str">
        <f>'5. Identificación de Riesgos'!D42</f>
        <v>3. Desconocimiento del Código de Etica y Buen Gobierno.</v>
      </c>
      <c r="D42" s="230"/>
      <c r="E42" s="234"/>
      <c r="F42" s="232"/>
      <c r="G42" s="232"/>
      <c r="H42" s="232"/>
      <c r="I42" s="232"/>
      <c r="J42" s="243">
        <f t="shared" si="3"/>
        <v>0</v>
      </c>
      <c r="K42" s="449"/>
      <c r="L42" s="245">
        <f>'5. Identificación de Riesgos'!I42</f>
        <v>0</v>
      </c>
      <c r="M42" s="244"/>
      <c r="N42" s="232"/>
      <c r="O42" s="232"/>
      <c r="P42" s="232"/>
      <c r="Q42" s="232"/>
      <c r="R42" s="243">
        <f t="shared" si="4"/>
        <v>0</v>
      </c>
      <c r="S42" s="449"/>
      <c r="T42" s="450"/>
      <c r="U42" s="405"/>
      <c r="V42" s="405"/>
    </row>
    <row r="43" spans="1:22" ht="25.5" customHeight="1">
      <c r="A43" s="419"/>
      <c r="B43" s="405"/>
      <c r="C43" s="241" t="str">
        <f>'5. Identificación de Riesgos'!D43</f>
        <v>4. Falta o inaplicación de controles.</v>
      </c>
      <c r="D43" s="230"/>
      <c r="E43" s="234"/>
      <c r="F43" s="232"/>
      <c r="G43" s="232"/>
      <c r="H43" s="232"/>
      <c r="I43" s="232"/>
      <c r="J43" s="243">
        <f t="shared" si="3"/>
        <v>0</v>
      </c>
      <c r="K43" s="449"/>
      <c r="L43" s="245">
        <f>'5. Identificación de Riesgos'!I43</f>
        <v>0</v>
      </c>
      <c r="M43" s="244"/>
      <c r="N43" s="232"/>
      <c r="O43" s="232"/>
      <c r="P43" s="232"/>
      <c r="Q43" s="232"/>
      <c r="R43" s="243">
        <f t="shared" si="4"/>
        <v>0</v>
      </c>
      <c r="S43" s="449"/>
      <c r="T43" s="450"/>
      <c r="U43" s="405"/>
      <c r="V43" s="405"/>
    </row>
    <row r="44" spans="1:22" ht="9.75" hidden="1" customHeight="1">
      <c r="A44" s="419"/>
      <c r="B44" s="405"/>
      <c r="C44" s="241">
        <f>'5. Identificación de Riesgos'!D44</f>
        <v>0</v>
      </c>
      <c r="D44" s="230"/>
      <c r="E44" s="234"/>
      <c r="F44" s="232"/>
      <c r="G44" s="232"/>
      <c r="H44" s="232"/>
      <c r="I44" s="232"/>
      <c r="J44" s="243">
        <f t="shared" si="3"/>
        <v>0</v>
      </c>
      <c r="K44" s="449"/>
      <c r="L44" s="245">
        <f>'5. Identificación de Riesgos'!I44</f>
        <v>0</v>
      </c>
      <c r="M44" s="244"/>
      <c r="N44" s="232"/>
      <c r="O44" s="232"/>
      <c r="P44" s="232"/>
      <c r="Q44" s="232"/>
      <c r="R44" s="243">
        <f t="shared" si="4"/>
        <v>0</v>
      </c>
      <c r="S44" s="449"/>
      <c r="T44" s="450"/>
      <c r="U44" s="405"/>
      <c r="V44" s="405"/>
    </row>
    <row r="45" spans="1:22" ht="9.75" hidden="1" customHeight="1">
      <c r="A45" s="419"/>
      <c r="B45" s="405"/>
      <c r="C45" s="241">
        <f>'5. Identificación de Riesgos'!D45</f>
        <v>0</v>
      </c>
      <c r="D45" s="230"/>
      <c r="E45" s="234"/>
      <c r="F45" s="232"/>
      <c r="G45" s="232"/>
      <c r="H45" s="232"/>
      <c r="I45" s="232"/>
      <c r="J45" s="243">
        <f t="shared" si="3"/>
        <v>0</v>
      </c>
      <c r="K45" s="449"/>
      <c r="L45" s="245">
        <f>'5. Identificación de Riesgos'!I45</f>
        <v>0</v>
      </c>
      <c r="M45" s="244"/>
      <c r="N45" s="232"/>
      <c r="O45" s="232"/>
      <c r="P45" s="232"/>
      <c r="Q45" s="232"/>
      <c r="R45" s="243">
        <f t="shared" si="4"/>
        <v>0</v>
      </c>
      <c r="S45" s="449"/>
      <c r="T45" s="450"/>
      <c r="U45" s="405"/>
      <c r="V45" s="405"/>
    </row>
    <row r="46" spans="1:22" ht="9.75" hidden="1" customHeight="1">
      <c r="A46" s="419"/>
      <c r="B46" s="405"/>
      <c r="C46" s="241">
        <f>'5. Identificación de Riesgos'!D46</f>
        <v>0</v>
      </c>
      <c r="D46" s="230"/>
      <c r="E46" s="234"/>
      <c r="F46" s="232"/>
      <c r="G46" s="232"/>
      <c r="H46" s="232"/>
      <c r="I46" s="232"/>
      <c r="J46" s="243">
        <f t="shared" si="3"/>
        <v>0</v>
      </c>
      <c r="K46" s="449"/>
      <c r="L46" s="245">
        <f>'5. Identificación de Riesgos'!I46</f>
        <v>0</v>
      </c>
      <c r="M46" s="244"/>
      <c r="N46" s="232"/>
      <c r="O46" s="232"/>
      <c r="P46" s="232"/>
      <c r="Q46" s="232"/>
      <c r="R46" s="243">
        <f t="shared" si="4"/>
        <v>0</v>
      </c>
      <c r="S46" s="449"/>
      <c r="T46" s="450"/>
      <c r="U46" s="405"/>
      <c r="V46" s="405"/>
    </row>
    <row r="47" spans="1:22" ht="9.75" hidden="1" customHeight="1">
      <c r="A47" s="419"/>
      <c r="B47" s="405"/>
      <c r="C47" s="241">
        <f>'5. Identificación de Riesgos'!D47</f>
        <v>0</v>
      </c>
      <c r="D47" s="230"/>
      <c r="E47" s="234"/>
      <c r="F47" s="232"/>
      <c r="G47" s="232"/>
      <c r="H47" s="232"/>
      <c r="I47" s="232"/>
      <c r="J47" s="243">
        <f t="shared" si="3"/>
        <v>0</v>
      </c>
      <c r="K47" s="449"/>
      <c r="L47" s="245">
        <f>'5. Identificación de Riesgos'!I47</f>
        <v>0</v>
      </c>
      <c r="M47" s="244"/>
      <c r="N47" s="232"/>
      <c r="O47" s="232"/>
      <c r="P47" s="232"/>
      <c r="Q47" s="232"/>
      <c r="R47" s="243">
        <f t="shared" si="4"/>
        <v>0</v>
      </c>
      <c r="S47" s="449"/>
      <c r="T47" s="450"/>
      <c r="U47" s="405"/>
      <c r="V47" s="405"/>
    </row>
    <row r="48" spans="1:22" ht="9.75" hidden="1" customHeight="1">
      <c r="A48" s="419"/>
      <c r="B48" s="405"/>
      <c r="C48" s="241">
        <f>'5. Identificación de Riesgos'!D48</f>
        <v>0</v>
      </c>
      <c r="D48" s="230"/>
      <c r="E48" s="234"/>
      <c r="F48" s="232"/>
      <c r="G48" s="232"/>
      <c r="H48" s="232"/>
      <c r="I48" s="232"/>
      <c r="J48" s="243">
        <f t="shared" si="3"/>
        <v>0</v>
      </c>
      <c r="K48" s="449"/>
      <c r="L48" s="245">
        <f>'5. Identificación de Riesgos'!I48</f>
        <v>0</v>
      </c>
      <c r="M48" s="244"/>
      <c r="N48" s="232"/>
      <c r="O48" s="232"/>
      <c r="P48" s="232"/>
      <c r="Q48" s="232"/>
      <c r="R48" s="243">
        <f t="shared" si="4"/>
        <v>0</v>
      </c>
      <c r="S48" s="449"/>
      <c r="T48" s="450"/>
      <c r="U48" s="405"/>
      <c r="V48" s="405"/>
    </row>
    <row r="49" spans="1:22" ht="9.75" customHeight="1">
      <c r="A49" s="419"/>
      <c r="B49" s="405"/>
      <c r="C49" s="241">
        <f>'5. Identificación de Riesgos'!D49</f>
        <v>0</v>
      </c>
      <c r="D49" s="230"/>
      <c r="E49" s="234"/>
      <c r="F49" s="232"/>
      <c r="G49" s="232"/>
      <c r="H49" s="232"/>
      <c r="I49" s="232"/>
      <c r="J49" s="243">
        <f t="shared" si="3"/>
        <v>0</v>
      </c>
      <c r="K49" s="449"/>
      <c r="L49" s="245">
        <f>'5. Identificación de Riesgos'!I49</f>
        <v>0</v>
      </c>
      <c r="M49" s="244"/>
      <c r="N49" s="232"/>
      <c r="O49" s="232"/>
      <c r="P49" s="232"/>
      <c r="Q49" s="232"/>
      <c r="R49" s="243">
        <f t="shared" si="4"/>
        <v>0</v>
      </c>
      <c r="S49" s="449"/>
      <c r="T49" s="450"/>
      <c r="U49" s="405"/>
      <c r="V49" s="405"/>
    </row>
    <row r="50" spans="1:22" ht="36.75" customHeight="1">
      <c r="A50" s="419">
        <v>5</v>
      </c>
      <c r="B50" s="405" t="str">
        <f>'5. Identificación de Riesgos'!B50:B59</f>
        <v>Ofrecer, prometer, entregar, aceptar o solicitar una ventaja indebida  para influir  en la toma de decisiones  para  la adquisición de predios en donación.</v>
      </c>
      <c r="C50" s="241" t="str">
        <f>'5. Identificación de Riesgos'!D50</f>
        <v>Falta de ética de los servidores públicos (Debilidades en principios y valores)</v>
      </c>
      <c r="D50" s="230"/>
      <c r="E50" s="234"/>
      <c r="F50" s="232"/>
      <c r="G50" s="232"/>
      <c r="H50" s="232"/>
      <c r="I50" s="232"/>
      <c r="J50" s="243">
        <f t="shared" ref="J50:J69" si="5">COUNTIF(F50:I50,"SI")/4</f>
        <v>0</v>
      </c>
      <c r="K50" s="449">
        <f>AVERAGE(J50:J53)</f>
        <v>0</v>
      </c>
      <c r="L50" s="242">
        <f>'5. Identificación de Riesgos'!I50</f>
        <v>0</v>
      </c>
      <c r="M50" s="244"/>
      <c r="N50" s="232"/>
      <c r="O50" s="232"/>
      <c r="P50" s="232"/>
      <c r="Q50" s="232"/>
      <c r="R50" s="243">
        <f t="shared" ref="R50:R69" si="6">SUM(COUNTIF(N50,"SI")*25%,COUNTIF(O50,"SI")*40%,COUNTIF(P50,"SI")*25%,COUNTIF(Q50,"SI")*10%)</f>
        <v>0</v>
      </c>
      <c r="S50" s="449">
        <f>AVERAGE(R50)</f>
        <v>0</v>
      </c>
      <c r="T50" s="450" t="e">
        <f>CONCATENATE(INDEX('8- Politicas de admiistracion '!$B$6:$F$10,MATCH(ROUND(IF((RIGHT('5. Identificación de Riesgos'!H50,1)-'6. Valoración Controles'!K50)&lt;1,1,(RIGHT('5. Identificación de Riesgos'!H50,1)-'6. Valoración Controles'!K50)),0),'8- Politicas de admiistracion '!$F$6:$F$10,0),1)," - ",ROUND(IF((RIGHT('5. Identificación de Riesgos'!H50,1)-'6. Valoración Controles'!K50)&lt;1,1,(RIGHT('5. Identificación de Riesgos'!H50,1)-'6. Valoración Controles'!K50)),0))</f>
        <v>#DIV/0!</v>
      </c>
      <c r="U50" s="405" t="e">
        <f>CONCATENATE(INDEX('8- Politicas de admiistracion '!$B$17:$F$21,MATCH(ROUND(IF((RIGHT('5. Identificación de Riesgos'!M50,1)-'6. Valoración Controles'!S50)&lt;1,1,(RIGHT('5. Identificación de Riesgos'!M50,1)-'6. Valoración Controles'!S50)),0),'8- Politicas de admiistracion '!$F$17:$F$21,0),1)," - ",ROUND(IF((RIGHT('5. Identificación de Riesgos'!M50,1)-'6. Valoración Controles'!S50)&lt;1,1,(RIGHT('5. Identificación de Riesgos'!M50,1)-'6. Valoración Controles'!S50)),0))</f>
        <v>#VALUE!</v>
      </c>
      <c r="V50" s="405" t="e">
        <f>CONCATENATE(VLOOKUP((LEFT(T50,LEN(T50)-4)&amp;LEFT(U50,LEN(U50)-4)),'9- Matriz de Calor '!$D$17:$E$41,2,0)," - ",RIGHT(T50,1)*RIGHT(U50,1))</f>
        <v>#DIV/0!</v>
      </c>
    </row>
    <row r="51" spans="1:22" ht="38.25" customHeight="1">
      <c r="A51" s="419"/>
      <c r="B51" s="405"/>
      <c r="C51" s="241" t="str">
        <f>'5. Identificación de Riesgos'!D51</f>
        <v>Falta de ética de terceros interesados  (Debilidades principios y valores)</v>
      </c>
      <c r="D51" s="230"/>
      <c r="E51" s="234"/>
      <c r="F51" s="232"/>
      <c r="G51" s="232"/>
      <c r="H51" s="232"/>
      <c r="I51" s="232"/>
      <c r="J51" s="243">
        <f t="shared" si="5"/>
        <v>0</v>
      </c>
      <c r="K51" s="449"/>
      <c r="L51" s="242">
        <f>'5. Identificación de Riesgos'!I51</f>
        <v>0</v>
      </c>
      <c r="M51" s="244"/>
      <c r="N51" s="232"/>
      <c r="O51" s="232"/>
      <c r="P51" s="232"/>
      <c r="Q51" s="232"/>
      <c r="R51" s="243">
        <f t="shared" si="6"/>
        <v>0</v>
      </c>
      <c r="S51" s="449"/>
      <c r="T51" s="450"/>
      <c r="U51" s="405"/>
      <c r="V51" s="405"/>
    </row>
    <row r="52" spans="1:22" ht="39.75" customHeight="1">
      <c r="A52" s="419"/>
      <c r="B52" s="405"/>
      <c r="C52" s="241" t="str">
        <f>'5. Identificación de Riesgos'!D52</f>
        <v>Debilidades en los controles técnicos para la Adquisición de lotes en donación.</v>
      </c>
      <c r="D52" s="230"/>
      <c r="E52" s="234"/>
      <c r="F52" s="232"/>
      <c r="G52" s="232"/>
      <c r="H52" s="232"/>
      <c r="I52" s="232"/>
      <c r="J52" s="243">
        <f t="shared" si="5"/>
        <v>0</v>
      </c>
      <c r="K52" s="449"/>
      <c r="L52" s="242">
        <f>'5. Identificación de Riesgos'!I52</f>
        <v>0</v>
      </c>
      <c r="M52" s="244"/>
      <c r="N52" s="232"/>
      <c r="O52" s="232"/>
      <c r="P52" s="232"/>
      <c r="Q52" s="232"/>
      <c r="R52" s="243">
        <f t="shared" si="6"/>
        <v>0</v>
      </c>
      <c r="S52" s="449"/>
      <c r="T52" s="450"/>
      <c r="U52" s="405"/>
      <c r="V52" s="405"/>
    </row>
    <row r="53" spans="1:22" ht="13.5" hidden="1" customHeight="1">
      <c r="A53" s="419"/>
      <c r="B53" s="405"/>
      <c r="C53" s="241">
        <f>'5. Identificación de Riesgos'!D53</f>
        <v>0</v>
      </c>
      <c r="D53" s="230"/>
      <c r="E53" s="234"/>
      <c r="F53" s="232"/>
      <c r="G53" s="232"/>
      <c r="H53" s="232"/>
      <c r="I53" s="232"/>
      <c r="J53" s="243">
        <f t="shared" si="5"/>
        <v>0</v>
      </c>
      <c r="K53" s="449"/>
      <c r="L53" s="242">
        <f>'5. Identificación de Riesgos'!I53</f>
        <v>0</v>
      </c>
      <c r="M53" s="244"/>
      <c r="N53" s="232"/>
      <c r="O53" s="232"/>
      <c r="P53" s="232"/>
      <c r="Q53" s="232"/>
      <c r="R53" s="243">
        <f t="shared" si="6"/>
        <v>0</v>
      </c>
      <c r="S53" s="449"/>
      <c r="T53" s="450"/>
      <c r="U53" s="405"/>
      <c r="V53" s="405"/>
    </row>
    <row r="54" spans="1:22" ht="13.5" hidden="1" customHeight="1">
      <c r="A54" s="419"/>
      <c r="B54" s="405"/>
      <c r="C54" s="241">
        <f>'5. Identificación de Riesgos'!D54</f>
        <v>0</v>
      </c>
      <c r="D54" s="230"/>
      <c r="E54" s="230"/>
      <c r="F54" s="232"/>
      <c r="G54" s="232"/>
      <c r="H54" s="232"/>
      <c r="I54" s="232"/>
      <c r="J54" s="243">
        <f t="shared" si="5"/>
        <v>0</v>
      </c>
      <c r="K54" s="449"/>
      <c r="L54" s="242">
        <f>'5. Identificación de Riesgos'!I54</f>
        <v>0</v>
      </c>
      <c r="M54" s="244"/>
      <c r="N54" s="232"/>
      <c r="O54" s="232"/>
      <c r="P54" s="232"/>
      <c r="Q54" s="232"/>
      <c r="R54" s="243">
        <f t="shared" si="6"/>
        <v>0</v>
      </c>
      <c r="S54" s="449"/>
      <c r="T54" s="450"/>
      <c r="U54" s="405"/>
      <c r="V54" s="405"/>
    </row>
    <row r="55" spans="1:22" ht="13.5" hidden="1" customHeight="1">
      <c r="A55" s="419"/>
      <c r="B55" s="405"/>
      <c r="C55" s="241">
        <f>'5. Identificación de Riesgos'!D55</f>
        <v>0</v>
      </c>
      <c r="D55" s="230"/>
      <c r="E55" s="234"/>
      <c r="F55" s="232"/>
      <c r="G55" s="232"/>
      <c r="H55" s="232"/>
      <c r="I55" s="232"/>
      <c r="J55" s="243">
        <f t="shared" si="5"/>
        <v>0</v>
      </c>
      <c r="K55" s="449"/>
      <c r="L55" s="242">
        <f>'5. Identificación de Riesgos'!I55</f>
        <v>0</v>
      </c>
      <c r="M55" s="244"/>
      <c r="N55" s="232"/>
      <c r="O55" s="232"/>
      <c r="P55" s="232"/>
      <c r="Q55" s="232"/>
      <c r="R55" s="243">
        <f t="shared" si="6"/>
        <v>0</v>
      </c>
      <c r="S55" s="449"/>
      <c r="T55" s="450"/>
      <c r="U55" s="405"/>
      <c r="V55" s="405"/>
    </row>
    <row r="56" spans="1:22" ht="13.5" hidden="1" customHeight="1">
      <c r="A56" s="419"/>
      <c r="B56" s="405"/>
      <c r="C56" s="241">
        <f>'5. Identificación de Riesgos'!D56</f>
        <v>0</v>
      </c>
      <c r="D56" s="230"/>
      <c r="E56" s="234"/>
      <c r="F56" s="232"/>
      <c r="G56" s="232"/>
      <c r="H56" s="232"/>
      <c r="I56" s="232"/>
      <c r="J56" s="243">
        <f t="shared" si="5"/>
        <v>0</v>
      </c>
      <c r="K56" s="449"/>
      <c r="L56" s="242">
        <f>'5. Identificación de Riesgos'!I56</f>
        <v>0</v>
      </c>
      <c r="M56" s="244"/>
      <c r="N56" s="232"/>
      <c r="O56" s="232"/>
      <c r="P56" s="232"/>
      <c r="Q56" s="232"/>
      <c r="R56" s="243">
        <f t="shared" si="6"/>
        <v>0</v>
      </c>
      <c r="S56" s="449"/>
      <c r="T56" s="450"/>
      <c r="U56" s="405"/>
      <c r="V56" s="405"/>
    </row>
    <row r="57" spans="1:22" ht="13.5" hidden="1" customHeight="1">
      <c r="A57" s="419"/>
      <c r="B57" s="405"/>
      <c r="C57" s="241">
        <f>'5. Identificación de Riesgos'!D57</f>
        <v>0</v>
      </c>
      <c r="D57" s="230"/>
      <c r="E57" s="234"/>
      <c r="F57" s="232"/>
      <c r="G57" s="232"/>
      <c r="H57" s="232"/>
      <c r="I57" s="232"/>
      <c r="J57" s="243">
        <f t="shared" si="5"/>
        <v>0</v>
      </c>
      <c r="K57" s="449"/>
      <c r="L57" s="242">
        <f>'5. Identificación de Riesgos'!I57</f>
        <v>0</v>
      </c>
      <c r="M57" s="244"/>
      <c r="N57" s="232"/>
      <c r="O57" s="232"/>
      <c r="P57" s="232"/>
      <c r="Q57" s="232"/>
      <c r="R57" s="243">
        <f t="shared" si="6"/>
        <v>0</v>
      </c>
      <c r="S57" s="449"/>
      <c r="T57" s="450"/>
      <c r="U57" s="405"/>
      <c r="V57" s="405"/>
    </row>
    <row r="58" spans="1:22" ht="13.5" hidden="1" customHeight="1">
      <c r="A58" s="419"/>
      <c r="B58" s="405"/>
      <c r="C58" s="241">
        <f>'5. Identificación de Riesgos'!D58</f>
        <v>0</v>
      </c>
      <c r="D58" s="230"/>
      <c r="E58" s="234"/>
      <c r="F58" s="232"/>
      <c r="G58" s="232"/>
      <c r="H58" s="232"/>
      <c r="I58" s="232"/>
      <c r="J58" s="243">
        <f t="shared" si="5"/>
        <v>0</v>
      </c>
      <c r="K58" s="449"/>
      <c r="L58" s="242">
        <f>'5. Identificación de Riesgos'!I58</f>
        <v>0</v>
      </c>
      <c r="M58" s="244"/>
      <c r="N58" s="232"/>
      <c r="O58" s="232"/>
      <c r="P58" s="232"/>
      <c r="Q58" s="232"/>
      <c r="R58" s="243">
        <f t="shared" si="6"/>
        <v>0</v>
      </c>
      <c r="S58" s="449"/>
      <c r="T58" s="450"/>
      <c r="U58" s="405"/>
      <c r="V58" s="405"/>
    </row>
    <row r="59" spans="1:22" ht="13.5" hidden="1" customHeight="1">
      <c r="A59" s="419"/>
      <c r="B59" s="405"/>
      <c r="C59" s="241">
        <f>'5. Identificación de Riesgos'!D59</f>
        <v>0</v>
      </c>
      <c r="D59" s="230"/>
      <c r="E59" s="234"/>
      <c r="F59" s="232"/>
      <c r="G59" s="232"/>
      <c r="H59" s="232"/>
      <c r="I59" s="232"/>
      <c r="J59" s="243">
        <f t="shared" si="5"/>
        <v>0</v>
      </c>
      <c r="K59" s="449"/>
      <c r="L59" s="242">
        <f>'5. Identificación de Riesgos'!I59</f>
        <v>0</v>
      </c>
      <c r="M59" s="244"/>
      <c r="N59" s="232"/>
      <c r="O59" s="232"/>
      <c r="P59" s="232"/>
      <c r="Q59" s="232"/>
      <c r="R59" s="243">
        <f t="shared" si="6"/>
        <v>0</v>
      </c>
      <c r="S59" s="449"/>
      <c r="T59" s="450"/>
      <c r="U59" s="405"/>
      <c r="V59" s="405"/>
    </row>
    <row r="60" spans="1:22" ht="42.75" customHeight="1">
      <c r="A60" s="419">
        <v>6</v>
      </c>
      <c r="B60" s="405" t="str">
        <f>'5. Identificación de Riesgos'!B60:B69</f>
        <v>Ofrecer, prometer, entregar, aceptar o solicitar una ventaja indebida para conseguir el favorecimiento competitivo  en  la evaluación técnica (proceso de selección) en  contratos de Estudios y Diseños o Construcción de sedes y despachos judiciales.</v>
      </c>
      <c r="C60" s="241" t="str">
        <f>'5. Identificación de Riesgos'!D60</f>
        <v>Falta de ética de los servidores públicos (Debilidades en principios y valores)</v>
      </c>
      <c r="D60" s="230"/>
      <c r="E60" s="234"/>
      <c r="F60" s="232"/>
      <c r="G60" s="232"/>
      <c r="H60" s="232"/>
      <c r="I60" s="232"/>
      <c r="J60" s="243">
        <f t="shared" si="5"/>
        <v>0</v>
      </c>
      <c r="K60" s="449">
        <f>AVERAGE(J60:J61)</f>
        <v>0</v>
      </c>
      <c r="L60" s="245">
        <f>'5. Identificación de Riesgos'!I60</f>
        <v>0</v>
      </c>
      <c r="M60" s="244"/>
      <c r="N60" s="232"/>
      <c r="O60" s="232"/>
      <c r="P60" s="232"/>
      <c r="Q60" s="232"/>
      <c r="R60" s="243">
        <f t="shared" si="6"/>
        <v>0</v>
      </c>
      <c r="S60" s="449">
        <f>AVERAGE(R60:R61)</f>
        <v>0</v>
      </c>
      <c r="T60" s="450" t="e">
        <f>CONCATENATE(INDEX('8- Politicas de admiistracion '!$B$6:$F$10,MATCH(ROUND(IF((RIGHT('5. Identificación de Riesgos'!H60,1)-'6. Valoración Controles'!K60)&lt;1,1,(RIGHT('5. Identificación de Riesgos'!H60,1)-'6. Valoración Controles'!K60)),0),'8- Politicas de admiistracion '!$F$6:$F$10,0),1)," - ",ROUND(IF((RIGHT('5. Identificación de Riesgos'!H60,1)-'6. Valoración Controles'!K60)&lt;1,1,(RIGHT('5. Identificación de Riesgos'!H60,1)-'6. Valoración Controles'!K60)),0))</f>
        <v>#DIV/0!</v>
      </c>
      <c r="U60" s="451" t="e">
        <f>CONCATENATE(INDEX('8- Politicas de admiistracion '!$B$17:$F$21,MATCH(ROUND(IF((RIGHT('5. Identificación de Riesgos'!M60,1)-'6. Valoración Controles'!S60)&lt;1,1,(RIGHT('5. Identificación de Riesgos'!M60,1)-'6. Valoración Controles'!S60)),0),'8- Politicas de admiistracion '!$F$17:$F$21,0),1)," - ",ROUND(IF((RIGHT('5. Identificación de Riesgos'!M60,1)-'6. Valoración Controles'!S60)&lt;1,1,(RIGHT('5. Identificación de Riesgos'!M60,1)-'6. Valoración Controles'!S60)),0))</f>
        <v>#VALUE!</v>
      </c>
      <c r="V60" s="405" t="e">
        <f>CONCATENATE(VLOOKUP((LEFT(T60,LEN(T60)-4)&amp;LEFT(U60,LEN(U60)-4)),'9- Matriz de Calor '!$D$17:$E$41,2,0)," - ",RIGHT(T60,1)*RIGHT(U60,1))</f>
        <v>#DIV/0!</v>
      </c>
    </row>
    <row r="61" spans="1:22" ht="39" customHeight="1">
      <c r="A61" s="419"/>
      <c r="B61" s="405"/>
      <c r="C61" s="241" t="str">
        <f>'5. Identificación de Riesgos'!D61</f>
        <v>Falta de ética de terceros interesados  (Debilidades principios y valores)</v>
      </c>
      <c r="D61" s="230"/>
      <c r="E61" s="234"/>
      <c r="F61" s="232"/>
      <c r="G61" s="232"/>
      <c r="H61" s="232"/>
      <c r="I61" s="232"/>
      <c r="J61" s="243">
        <f t="shared" si="5"/>
        <v>0</v>
      </c>
      <c r="K61" s="449"/>
      <c r="L61" s="245">
        <f>'5. Identificación de Riesgos'!I61</f>
        <v>0</v>
      </c>
      <c r="M61" s="244"/>
      <c r="N61" s="232"/>
      <c r="O61" s="232"/>
      <c r="P61" s="232"/>
      <c r="Q61" s="232"/>
      <c r="R61" s="243">
        <f t="shared" si="6"/>
        <v>0</v>
      </c>
      <c r="S61" s="449"/>
      <c r="T61" s="450"/>
      <c r="U61" s="452"/>
      <c r="V61" s="405"/>
    </row>
    <row r="62" spans="1:22" ht="72.75" customHeight="1">
      <c r="A62" s="419"/>
      <c r="B62" s="405"/>
      <c r="C62" s="241" t="str">
        <f>'5. Identificación de Riesgos'!D62</f>
        <v>Debilidades en los controles de los procedimientos de contratación en lo relacionado con la evaluación técnica para la selección de contratistas.</v>
      </c>
      <c r="D62" s="230"/>
      <c r="E62" s="234"/>
      <c r="F62" s="232"/>
      <c r="G62" s="232"/>
      <c r="H62" s="232"/>
      <c r="I62" s="232"/>
      <c r="J62" s="243">
        <f t="shared" si="5"/>
        <v>0</v>
      </c>
      <c r="K62" s="449"/>
      <c r="L62" s="245">
        <f>'5. Identificación de Riesgos'!I62</f>
        <v>0</v>
      </c>
      <c r="M62" s="244"/>
      <c r="N62" s="232"/>
      <c r="O62" s="232"/>
      <c r="P62" s="232"/>
      <c r="Q62" s="232"/>
      <c r="R62" s="243">
        <f t="shared" si="6"/>
        <v>0</v>
      </c>
      <c r="S62" s="449"/>
      <c r="T62" s="450"/>
      <c r="U62" s="452"/>
      <c r="V62" s="405"/>
    </row>
    <row r="63" spans="1:22" ht="21" hidden="1" customHeight="1">
      <c r="A63" s="419"/>
      <c r="B63" s="405"/>
      <c r="C63" s="241">
        <f>'5. Identificación de Riesgos'!D63</f>
        <v>0</v>
      </c>
      <c r="D63" s="230"/>
      <c r="E63" s="234"/>
      <c r="F63" s="232"/>
      <c r="G63" s="232"/>
      <c r="H63" s="232"/>
      <c r="I63" s="232"/>
      <c r="J63" s="243">
        <f t="shared" si="5"/>
        <v>0</v>
      </c>
      <c r="K63" s="449"/>
      <c r="L63" s="245">
        <f>'5. Identificación de Riesgos'!I63</f>
        <v>0</v>
      </c>
      <c r="M63" s="244"/>
      <c r="N63" s="232"/>
      <c r="O63" s="232"/>
      <c r="P63" s="232"/>
      <c r="Q63" s="232"/>
      <c r="R63" s="243">
        <f t="shared" si="6"/>
        <v>0</v>
      </c>
      <c r="S63" s="449"/>
      <c r="T63" s="450"/>
      <c r="U63" s="452"/>
      <c r="V63" s="405"/>
    </row>
    <row r="64" spans="1:22" ht="21" hidden="1" customHeight="1">
      <c r="A64" s="419"/>
      <c r="B64" s="405"/>
      <c r="C64" s="241">
        <f>'5. Identificación de Riesgos'!D64</f>
        <v>0</v>
      </c>
      <c r="D64" s="230"/>
      <c r="E64" s="234"/>
      <c r="F64" s="232"/>
      <c r="G64" s="232"/>
      <c r="H64" s="232"/>
      <c r="I64" s="232"/>
      <c r="J64" s="243">
        <f t="shared" si="5"/>
        <v>0</v>
      </c>
      <c r="K64" s="449"/>
      <c r="L64" s="245">
        <f>'5. Identificación de Riesgos'!I64</f>
        <v>0</v>
      </c>
      <c r="M64" s="244"/>
      <c r="N64" s="232"/>
      <c r="O64" s="232"/>
      <c r="P64" s="232"/>
      <c r="Q64" s="232"/>
      <c r="R64" s="243">
        <f t="shared" si="6"/>
        <v>0</v>
      </c>
      <c r="S64" s="449"/>
      <c r="T64" s="450"/>
      <c r="U64" s="452"/>
      <c r="V64" s="405"/>
    </row>
    <row r="65" spans="1:22" ht="12" hidden="1" customHeight="1">
      <c r="A65" s="419"/>
      <c r="B65" s="405"/>
      <c r="C65" s="241">
        <f>'5. Identificación de Riesgos'!D65</f>
        <v>0</v>
      </c>
      <c r="D65" s="230"/>
      <c r="E65" s="234"/>
      <c r="F65" s="232"/>
      <c r="G65" s="232"/>
      <c r="H65" s="232"/>
      <c r="I65" s="232"/>
      <c r="J65" s="243">
        <f t="shared" si="5"/>
        <v>0</v>
      </c>
      <c r="K65" s="449"/>
      <c r="L65" s="245">
        <f>'5. Identificación de Riesgos'!I65</f>
        <v>0</v>
      </c>
      <c r="M65" s="244"/>
      <c r="N65" s="232"/>
      <c r="O65" s="232"/>
      <c r="P65" s="232"/>
      <c r="Q65" s="232"/>
      <c r="R65" s="243">
        <f t="shared" si="6"/>
        <v>0</v>
      </c>
      <c r="S65" s="449"/>
      <c r="T65" s="450"/>
      <c r="U65" s="452"/>
      <c r="V65" s="405"/>
    </row>
    <row r="66" spans="1:22" ht="12" hidden="1" customHeight="1">
      <c r="A66" s="419"/>
      <c r="B66" s="405"/>
      <c r="C66" s="241">
        <f>'5. Identificación de Riesgos'!D66</f>
        <v>0</v>
      </c>
      <c r="D66" s="230"/>
      <c r="E66" s="234"/>
      <c r="F66" s="232"/>
      <c r="G66" s="232"/>
      <c r="H66" s="232"/>
      <c r="I66" s="232"/>
      <c r="J66" s="243">
        <f t="shared" si="5"/>
        <v>0</v>
      </c>
      <c r="K66" s="449"/>
      <c r="L66" s="245">
        <f>'5. Identificación de Riesgos'!I66</f>
        <v>0</v>
      </c>
      <c r="M66" s="244"/>
      <c r="N66" s="232"/>
      <c r="O66" s="232"/>
      <c r="P66" s="232"/>
      <c r="Q66" s="232"/>
      <c r="R66" s="243">
        <f t="shared" si="6"/>
        <v>0</v>
      </c>
      <c r="S66" s="449"/>
      <c r="T66" s="450"/>
      <c r="U66" s="452"/>
      <c r="V66" s="405"/>
    </row>
    <row r="67" spans="1:22" ht="12" hidden="1" customHeight="1">
      <c r="A67" s="419"/>
      <c r="B67" s="405"/>
      <c r="C67" s="241">
        <f>'5. Identificación de Riesgos'!D67</f>
        <v>0</v>
      </c>
      <c r="D67" s="230"/>
      <c r="E67" s="234"/>
      <c r="F67" s="232"/>
      <c r="G67" s="232"/>
      <c r="H67" s="232"/>
      <c r="I67" s="232"/>
      <c r="J67" s="243">
        <f t="shared" si="5"/>
        <v>0</v>
      </c>
      <c r="K67" s="449"/>
      <c r="L67" s="245">
        <f>'5. Identificación de Riesgos'!I67</f>
        <v>0</v>
      </c>
      <c r="M67" s="244"/>
      <c r="N67" s="232"/>
      <c r="O67" s="232"/>
      <c r="P67" s="232"/>
      <c r="Q67" s="232"/>
      <c r="R67" s="243">
        <f t="shared" si="6"/>
        <v>0</v>
      </c>
      <c r="S67" s="449"/>
      <c r="T67" s="450"/>
      <c r="U67" s="452"/>
      <c r="V67" s="405"/>
    </row>
    <row r="68" spans="1:22" ht="12.75" hidden="1" customHeight="1">
      <c r="A68" s="419"/>
      <c r="B68" s="405"/>
      <c r="C68" s="241">
        <f>'5. Identificación de Riesgos'!D68</f>
        <v>0</v>
      </c>
      <c r="D68" s="230"/>
      <c r="E68" s="234"/>
      <c r="F68" s="232"/>
      <c r="G68" s="232"/>
      <c r="H68" s="232"/>
      <c r="I68" s="232"/>
      <c r="J68" s="243">
        <f t="shared" si="5"/>
        <v>0</v>
      </c>
      <c r="K68" s="449"/>
      <c r="L68" s="245">
        <f>'5. Identificación de Riesgos'!I68</f>
        <v>0</v>
      </c>
      <c r="M68" s="244"/>
      <c r="N68" s="232"/>
      <c r="O68" s="232"/>
      <c r="P68" s="232"/>
      <c r="Q68" s="232"/>
      <c r="R68" s="243">
        <f t="shared" si="6"/>
        <v>0</v>
      </c>
      <c r="S68" s="449"/>
      <c r="T68" s="450"/>
      <c r="U68" s="452"/>
      <c r="V68" s="405"/>
    </row>
    <row r="69" spans="1:22" ht="12" hidden="1" customHeight="1">
      <c r="A69" s="419"/>
      <c r="B69" s="405"/>
      <c r="C69" s="241">
        <f>'5. Identificación de Riesgos'!D69</f>
        <v>0</v>
      </c>
      <c r="D69" s="230"/>
      <c r="E69" s="234"/>
      <c r="F69" s="232"/>
      <c r="G69" s="232"/>
      <c r="H69" s="232"/>
      <c r="I69" s="232"/>
      <c r="J69" s="243">
        <f t="shared" si="5"/>
        <v>0</v>
      </c>
      <c r="K69" s="449"/>
      <c r="L69" s="245">
        <f>'5. Identificación de Riesgos'!I69</f>
        <v>0</v>
      </c>
      <c r="M69" s="244"/>
      <c r="N69" s="232"/>
      <c r="O69" s="232"/>
      <c r="P69" s="232"/>
      <c r="Q69" s="232"/>
      <c r="R69" s="243">
        <f t="shared" si="6"/>
        <v>0</v>
      </c>
      <c r="S69" s="449"/>
      <c r="T69" s="450"/>
      <c r="U69" s="434"/>
      <c r="V69" s="405"/>
    </row>
    <row r="70" spans="1:22" ht="44.25" customHeight="1">
      <c r="A70" s="419">
        <v>7</v>
      </c>
      <c r="B70" s="405" t="str">
        <f>'5. Identificación de Riesgos'!B70:B79</f>
        <v>Ofrecer, prometer, entregar, aceptar o solicitar una ventaja indebida para conseguir el favorecimiento competitivo  en  la adición  de  contratos de Estudios y Diseños o construcción de sedes y despachos judiciales.</v>
      </c>
      <c r="C70" s="241" t="str">
        <f>'5. Identificación de Riesgos'!D70</f>
        <v>Falta de ética de los servidores públicos (Debilidades en principios y valores)</v>
      </c>
      <c r="D70" s="230"/>
      <c r="E70" s="234"/>
      <c r="F70" s="232"/>
      <c r="G70" s="232"/>
      <c r="H70" s="232"/>
      <c r="I70" s="232"/>
      <c r="J70" s="243">
        <f t="shared" ref="J70:J79" si="7">COUNTIF(F70:I70,"SI")/4</f>
        <v>0</v>
      </c>
      <c r="K70" s="449">
        <f>AVERAGE(J70:J72)</f>
        <v>0</v>
      </c>
      <c r="L70" s="242">
        <f>'5. Identificación de Riesgos'!I70</f>
        <v>0</v>
      </c>
      <c r="M70" s="244"/>
      <c r="N70" s="232"/>
      <c r="O70" s="232"/>
      <c r="P70" s="232"/>
      <c r="Q70" s="232"/>
      <c r="R70" s="243">
        <f t="shared" ref="R70:R79" si="8">SUM(COUNTIF(N70,"SI")*25%,COUNTIF(O70,"SI")*40%,COUNTIF(P70,"SI")*25%,COUNTIF(Q70,"SI")*10%)</f>
        <v>0</v>
      </c>
      <c r="S70" s="449">
        <f>AVERAGE(R70:R71)</f>
        <v>0</v>
      </c>
      <c r="T70" s="450" t="e">
        <f>CONCATENATE(INDEX('8- Politicas de admiistracion '!$B$6:$F$10,MATCH(ROUND(IF((RIGHT('5. Identificación de Riesgos'!H70,1)-'6. Valoración Controles'!K70)&lt;1,1,(RIGHT('5. Identificación de Riesgos'!H70,1)-'6. Valoración Controles'!K70)),0),'8- Politicas de admiistracion '!$F$6:$F$10,0),1)," - ",ROUND(IF((RIGHT('5. Identificación de Riesgos'!H70,1)-'6. Valoración Controles'!K70)&lt;1,1,(RIGHT('5. Identificación de Riesgos'!H70,1)-'6. Valoración Controles'!K70)),0))</f>
        <v>#DIV/0!</v>
      </c>
      <c r="U70" s="405" t="e">
        <f>CONCATENATE(INDEX('8- Politicas de admiistracion '!$B$17:$F$21,MATCH(ROUND(IF((RIGHT('5. Identificación de Riesgos'!M70,1)-'6. Valoración Controles'!S70)&lt;1,1,(RIGHT('5. Identificación de Riesgos'!M70,1)-'6. Valoración Controles'!S70)),0),'8- Politicas de admiistracion '!$F$17:$F$21,0),1)," - ",ROUND(IF((RIGHT('5. Identificación de Riesgos'!M70,1)-'6. Valoración Controles'!S70)&lt;1,1,(RIGHT('5. Identificación de Riesgos'!M70,1)-'6. Valoración Controles'!S70)),0))</f>
        <v>#VALUE!</v>
      </c>
      <c r="V70" s="405" t="e">
        <f>CONCATENATE(VLOOKUP((LEFT(T70,LEN(T70)-4)&amp;LEFT(U70,LEN(U70)-4)),'9- Matriz de Calor '!$D$17:$E$41,2,0)," - ",RIGHT(T70,1)*RIGHT(U70,1))</f>
        <v>#DIV/0!</v>
      </c>
    </row>
    <row r="71" spans="1:22" ht="48.75" customHeight="1">
      <c r="A71" s="419"/>
      <c r="B71" s="405"/>
      <c r="C71" s="241" t="str">
        <f>'5. Identificación de Riesgos'!D71</f>
        <v>Falta de ética de terceros interesados  (Debilidades principios y valores)</v>
      </c>
      <c r="D71" s="230"/>
      <c r="E71" s="234"/>
      <c r="F71" s="232"/>
      <c r="G71" s="232"/>
      <c r="H71" s="232"/>
      <c r="I71" s="232"/>
      <c r="J71" s="243">
        <f t="shared" si="7"/>
        <v>0</v>
      </c>
      <c r="K71" s="449"/>
      <c r="L71" s="242">
        <f>'5. Identificación de Riesgos'!I71</f>
        <v>0</v>
      </c>
      <c r="M71" s="244"/>
      <c r="N71" s="232"/>
      <c r="O71" s="232"/>
      <c r="P71" s="232"/>
      <c r="Q71" s="232"/>
      <c r="R71" s="243">
        <f t="shared" si="8"/>
        <v>0</v>
      </c>
      <c r="S71" s="449"/>
      <c r="T71" s="450"/>
      <c r="U71" s="405"/>
      <c r="V71" s="405"/>
    </row>
    <row r="72" spans="1:22" ht="63.75" customHeight="1">
      <c r="A72" s="419"/>
      <c r="B72" s="405"/>
      <c r="C72" s="241" t="str">
        <f>'5. Identificación de Riesgos'!D72</f>
        <v>Debilidades en los controles de los procedimientos de contratación en lo relacionado con la identificación de necesidades.</v>
      </c>
      <c r="D72" s="230"/>
      <c r="E72" s="234"/>
      <c r="F72" s="232"/>
      <c r="G72" s="232"/>
      <c r="H72" s="232"/>
      <c r="I72" s="232"/>
      <c r="J72" s="243">
        <f t="shared" si="7"/>
        <v>0</v>
      </c>
      <c r="K72" s="449"/>
      <c r="L72" s="242">
        <f>'5. Identificación de Riesgos'!I72</f>
        <v>0</v>
      </c>
      <c r="M72" s="244"/>
      <c r="N72" s="232"/>
      <c r="O72" s="232"/>
      <c r="P72" s="232"/>
      <c r="Q72" s="232"/>
      <c r="R72" s="243">
        <f t="shared" si="8"/>
        <v>0</v>
      </c>
      <c r="S72" s="449"/>
      <c r="T72" s="450"/>
      <c r="U72" s="405"/>
      <c r="V72" s="405"/>
    </row>
    <row r="73" spans="1:22" ht="18" customHeight="1">
      <c r="A73" s="419"/>
      <c r="B73" s="405"/>
      <c r="C73" s="241">
        <f>'5. Identificación de Riesgos'!D73</f>
        <v>0</v>
      </c>
      <c r="D73" s="230"/>
      <c r="E73" s="234"/>
      <c r="F73" s="232"/>
      <c r="G73" s="232"/>
      <c r="H73" s="232"/>
      <c r="I73" s="232"/>
      <c r="J73" s="243">
        <f t="shared" si="7"/>
        <v>0</v>
      </c>
      <c r="K73" s="449"/>
      <c r="L73" s="242">
        <f>'5. Identificación de Riesgos'!I73</f>
        <v>0</v>
      </c>
      <c r="M73" s="244"/>
      <c r="N73" s="232"/>
      <c r="O73" s="232"/>
      <c r="P73" s="232"/>
      <c r="Q73" s="232"/>
      <c r="R73" s="243">
        <f t="shared" si="8"/>
        <v>0</v>
      </c>
      <c r="S73" s="449"/>
      <c r="T73" s="450"/>
      <c r="U73" s="405"/>
      <c r="V73" s="405"/>
    </row>
    <row r="74" spans="1:22" ht="13.5" hidden="1" customHeight="1">
      <c r="A74" s="419"/>
      <c r="B74" s="405"/>
      <c r="C74" s="241">
        <f>'5. Identificación de Riesgos'!D74</f>
        <v>0</v>
      </c>
      <c r="D74" s="230"/>
      <c r="E74" s="230"/>
      <c r="F74" s="232"/>
      <c r="G74" s="232"/>
      <c r="H74" s="232"/>
      <c r="I74" s="232"/>
      <c r="J74" s="243">
        <f t="shared" si="7"/>
        <v>0</v>
      </c>
      <c r="K74" s="449"/>
      <c r="L74" s="242">
        <f>'5. Identificación de Riesgos'!I74</f>
        <v>0</v>
      </c>
      <c r="M74" s="244"/>
      <c r="N74" s="232"/>
      <c r="O74" s="232"/>
      <c r="P74" s="232"/>
      <c r="Q74" s="232"/>
      <c r="R74" s="243">
        <f t="shared" si="8"/>
        <v>0</v>
      </c>
      <c r="S74" s="449"/>
      <c r="T74" s="450"/>
      <c r="U74" s="405"/>
      <c r="V74" s="405"/>
    </row>
    <row r="75" spans="1:22" ht="13.5" hidden="1" customHeight="1">
      <c r="A75" s="419"/>
      <c r="B75" s="405"/>
      <c r="C75" s="241">
        <f>'5. Identificación de Riesgos'!D75</f>
        <v>0</v>
      </c>
      <c r="D75" s="230"/>
      <c r="E75" s="234"/>
      <c r="F75" s="232"/>
      <c r="G75" s="232"/>
      <c r="H75" s="232"/>
      <c r="I75" s="232"/>
      <c r="J75" s="243">
        <f t="shared" si="7"/>
        <v>0</v>
      </c>
      <c r="K75" s="449"/>
      <c r="L75" s="242">
        <f>'5. Identificación de Riesgos'!I75</f>
        <v>0</v>
      </c>
      <c r="M75" s="244"/>
      <c r="N75" s="232"/>
      <c r="O75" s="232"/>
      <c r="P75" s="232"/>
      <c r="Q75" s="232"/>
      <c r="R75" s="243">
        <f t="shared" si="8"/>
        <v>0</v>
      </c>
      <c r="S75" s="449"/>
      <c r="T75" s="450"/>
      <c r="U75" s="405"/>
      <c r="V75" s="405"/>
    </row>
    <row r="76" spans="1:22" ht="13.5" hidden="1" customHeight="1">
      <c r="A76" s="419"/>
      <c r="B76" s="405"/>
      <c r="C76" s="241">
        <f>'5. Identificación de Riesgos'!D76</f>
        <v>0</v>
      </c>
      <c r="D76" s="230"/>
      <c r="E76" s="234"/>
      <c r="F76" s="232"/>
      <c r="G76" s="232"/>
      <c r="H76" s="232"/>
      <c r="I76" s="232"/>
      <c r="J76" s="243">
        <f t="shared" si="7"/>
        <v>0</v>
      </c>
      <c r="K76" s="449"/>
      <c r="L76" s="242">
        <f>'5. Identificación de Riesgos'!I76</f>
        <v>0</v>
      </c>
      <c r="M76" s="244"/>
      <c r="N76" s="232"/>
      <c r="O76" s="232"/>
      <c r="P76" s="232"/>
      <c r="Q76" s="232"/>
      <c r="R76" s="243">
        <f t="shared" si="8"/>
        <v>0</v>
      </c>
      <c r="S76" s="449"/>
      <c r="T76" s="450"/>
      <c r="U76" s="405"/>
      <c r="V76" s="405"/>
    </row>
    <row r="77" spans="1:22" ht="13.5" hidden="1" customHeight="1">
      <c r="A77" s="419"/>
      <c r="B77" s="405"/>
      <c r="C77" s="241">
        <f>'5. Identificación de Riesgos'!D77</f>
        <v>0</v>
      </c>
      <c r="D77" s="230"/>
      <c r="E77" s="234"/>
      <c r="F77" s="232"/>
      <c r="G77" s="232"/>
      <c r="H77" s="232"/>
      <c r="I77" s="232"/>
      <c r="J77" s="243">
        <f t="shared" si="7"/>
        <v>0</v>
      </c>
      <c r="K77" s="449"/>
      <c r="L77" s="242">
        <f>'5. Identificación de Riesgos'!I77</f>
        <v>0</v>
      </c>
      <c r="M77" s="244"/>
      <c r="N77" s="232"/>
      <c r="O77" s="232"/>
      <c r="P77" s="232"/>
      <c r="Q77" s="232"/>
      <c r="R77" s="243">
        <f t="shared" si="8"/>
        <v>0</v>
      </c>
      <c r="S77" s="449"/>
      <c r="T77" s="450"/>
      <c r="U77" s="405"/>
      <c r="V77" s="405"/>
    </row>
    <row r="78" spans="1:22" ht="13.5" hidden="1" customHeight="1">
      <c r="A78" s="419"/>
      <c r="B78" s="405"/>
      <c r="C78" s="241">
        <f>'5. Identificación de Riesgos'!D78</f>
        <v>0</v>
      </c>
      <c r="D78" s="230"/>
      <c r="E78" s="234"/>
      <c r="F78" s="232"/>
      <c r="G78" s="232"/>
      <c r="H78" s="232"/>
      <c r="I78" s="232"/>
      <c r="J78" s="243">
        <f t="shared" si="7"/>
        <v>0</v>
      </c>
      <c r="K78" s="449"/>
      <c r="L78" s="242">
        <f>'5. Identificación de Riesgos'!I78</f>
        <v>0</v>
      </c>
      <c r="M78" s="244"/>
      <c r="N78" s="232"/>
      <c r="O78" s="232"/>
      <c r="P78" s="232"/>
      <c r="Q78" s="232"/>
      <c r="R78" s="243">
        <f t="shared" si="8"/>
        <v>0</v>
      </c>
      <c r="S78" s="449"/>
      <c r="T78" s="450"/>
      <c r="U78" s="405"/>
      <c r="V78" s="405"/>
    </row>
    <row r="79" spans="1:22" ht="13.5" customHeight="1">
      <c r="A79" s="419"/>
      <c r="B79" s="405"/>
      <c r="C79" s="241">
        <f>'5. Identificación de Riesgos'!D79</f>
        <v>0</v>
      </c>
      <c r="D79" s="230"/>
      <c r="E79" s="234"/>
      <c r="F79" s="232"/>
      <c r="G79" s="232"/>
      <c r="H79" s="232"/>
      <c r="I79" s="232"/>
      <c r="J79" s="243">
        <f t="shared" si="7"/>
        <v>0</v>
      </c>
      <c r="K79" s="449"/>
      <c r="L79" s="242">
        <f>'5. Identificación de Riesgos'!I79</f>
        <v>0</v>
      </c>
      <c r="M79" s="244"/>
      <c r="N79" s="232"/>
      <c r="O79" s="232"/>
      <c r="P79" s="232"/>
      <c r="Q79" s="232"/>
      <c r="R79" s="243">
        <f t="shared" si="8"/>
        <v>0</v>
      </c>
      <c r="S79" s="449"/>
      <c r="T79" s="450"/>
      <c r="U79" s="405"/>
      <c r="V79" s="405"/>
    </row>
    <row r="80" spans="1:22" ht="36" customHeight="1">
      <c r="A80" s="419">
        <v>8</v>
      </c>
      <c r="B80" s="405" t="str">
        <f>'5. Identificación de Riesgos'!B80:B89</f>
        <v>Ofrecer, prometer, entregar, aceptar o solicitar una ventaja indebida para conseguir la recepción de Diseños u obras.</v>
      </c>
      <c r="C80" s="241" t="str">
        <f>'5. Identificación de Riesgos'!D80</f>
        <v>Falta de ética de los servidores públicos (Debilidades en principios y valores)</v>
      </c>
      <c r="D80" s="230"/>
      <c r="E80" s="234"/>
      <c r="F80" s="232"/>
      <c r="G80" s="232"/>
      <c r="H80" s="232"/>
      <c r="I80" s="232"/>
      <c r="J80" s="243">
        <f t="shared" si="3"/>
        <v>0</v>
      </c>
      <c r="K80" s="449">
        <f>AVERAGE(J80:J84)</f>
        <v>0</v>
      </c>
      <c r="L80" s="245">
        <f>'5. Identificación de Riesgos'!I80</f>
        <v>0</v>
      </c>
      <c r="M80" s="244"/>
      <c r="N80" s="232"/>
      <c r="O80" s="232"/>
      <c r="P80" s="232"/>
      <c r="Q80" s="232"/>
      <c r="R80" s="243">
        <f t="shared" si="4"/>
        <v>0</v>
      </c>
      <c r="S80" s="449">
        <f>AVERAGE(R80:R81)</f>
        <v>0</v>
      </c>
      <c r="T80" s="450" t="e">
        <f>CONCATENATE(INDEX('8- Politicas de admiistracion '!$B$6:$F$10,MATCH(ROUND(IF((RIGHT('5. Identificación de Riesgos'!H80,1)-'6. Valoración Controles'!K80)&lt;1,1,(RIGHT('5. Identificación de Riesgos'!H80,1)-'6. Valoración Controles'!K80)),0),'8- Politicas de admiistracion '!$F$6:$F$10,0),1)," - ",ROUND(IF((RIGHT('5. Identificación de Riesgos'!H80,1)-'6. Valoración Controles'!K80)&lt;1,1,(RIGHT('5. Identificación de Riesgos'!H80,1)-'6. Valoración Controles'!K80)),0))</f>
        <v>#DIV/0!</v>
      </c>
      <c r="U80" s="405"/>
      <c r="V80" s="405" t="e">
        <f>CONCATENATE(VLOOKUP((LEFT(T80,LEN(T80)-4)&amp;LEFT(U80,LEN(U80)-4)),'9- Matriz de Calor '!$D$17:$E$41,2,0)," - ",RIGHT(T80,1)*RIGHT(U80,1))</f>
        <v>#DIV/0!</v>
      </c>
    </row>
    <row r="81" spans="1:22" ht="30.75" customHeight="1">
      <c r="A81" s="419"/>
      <c r="B81" s="405"/>
      <c r="C81" s="241" t="str">
        <f>'5. Identificación de Riesgos'!D81</f>
        <v>Falta de ética de terceros interesados  (Debilidades principios y valores)</v>
      </c>
      <c r="D81" s="230"/>
      <c r="E81" s="234"/>
      <c r="F81" s="275"/>
      <c r="G81" s="275"/>
      <c r="H81" s="275"/>
      <c r="I81" s="275"/>
      <c r="J81" s="243">
        <f t="shared" si="3"/>
        <v>0</v>
      </c>
      <c r="K81" s="449"/>
      <c r="L81" s="245">
        <f>'5. Identificación de Riesgos'!I81</f>
        <v>0</v>
      </c>
      <c r="M81" s="244"/>
      <c r="N81" s="275"/>
      <c r="O81" s="275"/>
      <c r="P81" s="275"/>
      <c r="Q81" s="275"/>
      <c r="R81" s="243">
        <f t="shared" si="4"/>
        <v>0</v>
      </c>
      <c r="S81" s="449"/>
      <c r="T81" s="450"/>
      <c r="U81" s="405"/>
      <c r="V81" s="405"/>
    </row>
    <row r="82" spans="1:22" ht="37.5" customHeight="1">
      <c r="A82" s="419"/>
      <c r="B82" s="405"/>
      <c r="C82" s="241" t="str">
        <f>'5. Identificación de Riesgos'!D82</f>
        <v>Debilidades en los controles de los procedimientos y obligaciones</v>
      </c>
      <c r="D82" s="230"/>
      <c r="E82" s="234"/>
      <c r="F82" s="275"/>
      <c r="G82" s="275"/>
      <c r="H82" s="275"/>
      <c r="I82" s="275"/>
      <c r="J82" s="243">
        <f t="shared" si="3"/>
        <v>0</v>
      </c>
      <c r="K82" s="449"/>
      <c r="L82" s="245">
        <f>'5. Identificación de Riesgos'!I82</f>
        <v>0</v>
      </c>
      <c r="M82" s="244"/>
      <c r="N82" s="275"/>
      <c r="O82" s="275"/>
      <c r="P82" s="275"/>
      <c r="Q82" s="275"/>
      <c r="R82" s="243">
        <f t="shared" si="4"/>
        <v>0</v>
      </c>
      <c r="S82" s="449"/>
      <c r="T82" s="450"/>
      <c r="U82" s="405"/>
      <c r="V82" s="405"/>
    </row>
    <row r="83" spans="1:22" ht="9.75" customHeight="1">
      <c r="A83" s="419"/>
      <c r="B83" s="405"/>
      <c r="C83" s="241">
        <f>'5. Identificación de Riesgos'!D83</f>
        <v>0</v>
      </c>
      <c r="D83" s="230"/>
      <c r="E83" s="234"/>
      <c r="F83" s="275"/>
      <c r="G83" s="275"/>
      <c r="H83" s="275"/>
      <c r="I83" s="275"/>
      <c r="J83" s="243">
        <f t="shared" si="3"/>
        <v>0</v>
      </c>
      <c r="K83" s="449"/>
      <c r="L83" s="245">
        <f>'5. Identificación de Riesgos'!I83</f>
        <v>0</v>
      </c>
      <c r="M83" s="244"/>
      <c r="N83" s="275"/>
      <c r="O83" s="275"/>
      <c r="P83" s="275"/>
      <c r="Q83" s="275"/>
      <c r="R83" s="243">
        <f t="shared" si="4"/>
        <v>0</v>
      </c>
      <c r="S83" s="449"/>
      <c r="T83" s="450"/>
      <c r="U83" s="405"/>
      <c r="V83" s="405"/>
    </row>
    <row r="84" spans="1:22" ht="9.75" customHeight="1">
      <c r="A84" s="419"/>
      <c r="B84" s="405"/>
      <c r="C84" s="241">
        <f>'5. Identificación de Riesgos'!D84</f>
        <v>0</v>
      </c>
      <c r="D84" s="230"/>
      <c r="E84" s="234"/>
      <c r="F84" s="275"/>
      <c r="G84" s="275"/>
      <c r="H84" s="275"/>
      <c r="I84" s="275"/>
      <c r="J84" s="243">
        <f t="shared" si="3"/>
        <v>0</v>
      </c>
      <c r="K84" s="449"/>
      <c r="L84" s="245">
        <f>'5. Identificación de Riesgos'!I84</f>
        <v>0</v>
      </c>
      <c r="M84" s="244"/>
      <c r="N84" s="275"/>
      <c r="O84" s="275"/>
      <c r="P84" s="275"/>
      <c r="Q84" s="275"/>
      <c r="R84" s="243">
        <f t="shared" si="4"/>
        <v>0</v>
      </c>
      <c r="S84" s="449"/>
      <c r="T84" s="450"/>
      <c r="U84" s="405"/>
      <c r="V84" s="405"/>
    </row>
    <row r="85" spans="1:22" ht="9.75" customHeight="1">
      <c r="A85" s="419"/>
      <c r="B85" s="405"/>
      <c r="C85" s="241">
        <f>'5. Identificación de Riesgos'!D85</f>
        <v>0</v>
      </c>
      <c r="D85" s="230"/>
      <c r="E85" s="234"/>
      <c r="F85" s="275"/>
      <c r="G85" s="275"/>
      <c r="H85" s="275"/>
      <c r="I85" s="275"/>
      <c r="J85" s="243">
        <f t="shared" si="3"/>
        <v>0</v>
      </c>
      <c r="K85" s="449"/>
      <c r="L85" s="245">
        <f>'5. Identificación de Riesgos'!I85</f>
        <v>0</v>
      </c>
      <c r="M85" s="244"/>
      <c r="N85" s="275"/>
      <c r="O85" s="275"/>
      <c r="P85" s="275"/>
      <c r="Q85" s="275"/>
      <c r="R85" s="243">
        <f t="shared" si="4"/>
        <v>0</v>
      </c>
      <c r="S85" s="449"/>
      <c r="T85" s="450"/>
      <c r="U85" s="405"/>
      <c r="V85" s="405"/>
    </row>
    <row r="86" spans="1:22" ht="9.75" customHeight="1">
      <c r="A86" s="419"/>
      <c r="B86" s="405"/>
      <c r="C86" s="241">
        <f>'5. Identificación de Riesgos'!D86</f>
        <v>0</v>
      </c>
      <c r="D86" s="230"/>
      <c r="E86" s="234"/>
      <c r="F86" s="275"/>
      <c r="G86" s="275"/>
      <c r="H86" s="275"/>
      <c r="I86" s="275"/>
      <c r="J86" s="243">
        <f t="shared" si="3"/>
        <v>0</v>
      </c>
      <c r="K86" s="449"/>
      <c r="L86" s="245">
        <f>'5. Identificación de Riesgos'!I86</f>
        <v>0</v>
      </c>
      <c r="M86" s="244"/>
      <c r="N86" s="275"/>
      <c r="O86" s="275"/>
      <c r="P86" s="275"/>
      <c r="Q86" s="275"/>
      <c r="R86" s="243">
        <f t="shared" si="4"/>
        <v>0</v>
      </c>
      <c r="S86" s="449"/>
      <c r="T86" s="450"/>
      <c r="U86" s="405"/>
      <c r="V86" s="405"/>
    </row>
    <row r="87" spans="1:22" ht="9.75" customHeight="1">
      <c r="A87" s="419"/>
      <c r="B87" s="405"/>
      <c r="C87" s="241">
        <f>'5. Identificación de Riesgos'!D87</f>
        <v>0</v>
      </c>
      <c r="D87" s="230"/>
      <c r="E87" s="234"/>
      <c r="F87" s="275"/>
      <c r="G87" s="275"/>
      <c r="H87" s="275"/>
      <c r="I87" s="275"/>
      <c r="J87" s="243">
        <f t="shared" si="3"/>
        <v>0</v>
      </c>
      <c r="K87" s="449"/>
      <c r="L87" s="245">
        <f>'5. Identificación de Riesgos'!I87</f>
        <v>0</v>
      </c>
      <c r="M87" s="244"/>
      <c r="N87" s="275"/>
      <c r="O87" s="275"/>
      <c r="P87" s="275"/>
      <c r="Q87" s="275"/>
      <c r="R87" s="243">
        <f t="shared" si="4"/>
        <v>0</v>
      </c>
      <c r="S87" s="449"/>
      <c r="T87" s="450"/>
      <c r="U87" s="405"/>
      <c r="V87" s="405"/>
    </row>
    <row r="88" spans="1:22" ht="9.75" customHeight="1">
      <c r="A88" s="419"/>
      <c r="B88" s="405"/>
      <c r="C88" s="241">
        <f>'5. Identificación de Riesgos'!D88</f>
        <v>0</v>
      </c>
      <c r="D88" s="230"/>
      <c r="E88" s="234"/>
      <c r="F88" s="275"/>
      <c r="G88" s="275"/>
      <c r="H88" s="275"/>
      <c r="I88" s="275"/>
      <c r="J88" s="243">
        <f t="shared" si="3"/>
        <v>0</v>
      </c>
      <c r="K88" s="449"/>
      <c r="L88" s="245">
        <f>'5. Identificación de Riesgos'!I88</f>
        <v>0</v>
      </c>
      <c r="M88" s="244"/>
      <c r="N88" s="275"/>
      <c r="O88" s="275"/>
      <c r="P88" s="275"/>
      <c r="Q88" s="275"/>
      <c r="R88" s="243">
        <f t="shared" si="4"/>
        <v>0</v>
      </c>
      <c r="S88" s="449"/>
      <c r="T88" s="450"/>
      <c r="U88" s="405"/>
      <c r="V88" s="405"/>
    </row>
    <row r="89" spans="1:22" ht="9.75" customHeight="1">
      <c r="A89" s="419"/>
      <c r="B89" s="405"/>
      <c r="C89" s="241">
        <f>'5. Identificación de Riesgos'!D89</f>
        <v>0</v>
      </c>
      <c r="D89" s="230"/>
      <c r="E89" s="234"/>
      <c r="F89" s="275"/>
      <c r="G89" s="275"/>
      <c r="H89" s="275"/>
      <c r="I89" s="275"/>
      <c r="J89" s="243">
        <f t="shared" si="3"/>
        <v>0</v>
      </c>
      <c r="K89" s="449"/>
      <c r="L89" s="245">
        <f>'5. Identificación de Riesgos'!I89</f>
        <v>0</v>
      </c>
      <c r="M89" s="244"/>
      <c r="N89" s="275"/>
      <c r="O89" s="275"/>
      <c r="P89" s="275"/>
      <c r="Q89" s="275"/>
      <c r="R89" s="243">
        <f t="shared" si="4"/>
        <v>0</v>
      </c>
      <c r="S89" s="449"/>
      <c r="T89" s="450"/>
      <c r="U89" s="405"/>
      <c r="V89" s="405"/>
    </row>
    <row r="90" spans="1:22">
      <c r="T90" s="134"/>
      <c r="U90" s="135"/>
      <c r="V90" s="136"/>
    </row>
  </sheetData>
  <mergeCells count="74">
    <mergeCell ref="V70:V79"/>
    <mergeCell ref="A80:A89"/>
    <mergeCell ref="B80:B89"/>
    <mergeCell ref="K80:K89"/>
    <mergeCell ref="S80:S89"/>
    <mergeCell ref="T80:T89"/>
    <mergeCell ref="U80:U89"/>
    <mergeCell ref="V80:V89"/>
    <mergeCell ref="A70:A79"/>
    <mergeCell ref="B70:B79"/>
    <mergeCell ref="K70:K79"/>
    <mergeCell ref="S70:S79"/>
    <mergeCell ref="T70:T79"/>
    <mergeCell ref="U70:U79"/>
    <mergeCell ref="V50:V59"/>
    <mergeCell ref="A60:A69"/>
    <mergeCell ref="B60:B69"/>
    <mergeCell ref="K60:K69"/>
    <mergeCell ref="S60:S69"/>
    <mergeCell ref="T60:T69"/>
    <mergeCell ref="U60:U69"/>
    <mergeCell ref="V60:V69"/>
    <mergeCell ref="A50:A59"/>
    <mergeCell ref="B50:B59"/>
    <mergeCell ref="K50:K59"/>
    <mergeCell ref="S50:S59"/>
    <mergeCell ref="T50:T59"/>
    <mergeCell ref="U50:U59"/>
    <mergeCell ref="V30:V39"/>
    <mergeCell ref="A40:A49"/>
    <mergeCell ref="B40:B49"/>
    <mergeCell ref="K40:K49"/>
    <mergeCell ref="S40:S49"/>
    <mergeCell ref="T40:T49"/>
    <mergeCell ref="U40:U49"/>
    <mergeCell ref="V40:V49"/>
    <mergeCell ref="A30:A39"/>
    <mergeCell ref="B30:B39"/>
    <mergeCell ref="K30:K39"/>
    <mergeCell ref="S30:S39"/>
    <mergeCell ref="T30:T39"/>
    <mergeCell ref="U30:U39"/>
    <mergeCell ref="U20:U29"/>
    <mergeCell ref="V20:V29"/>
    <mergeCell ref="A10:A19"/>
    <mergeCell ref="B10:B19"/>
    <mergeCell ref="K10:K19"/>
    <mergeCell ref="S10:S19"/>
    <mergeCell ref="T10:T19"/>
    <mergeCell ref="U10:U19"/>
    <mergeCell ref="A20:A29"/>
    <mergeCell ref="B20:B29"/>
    <mergeCell ref="K20:K29"/>
    <mergeCell ref="S20:S29"/>
    <mergeCell ref="T20:T29"/>
    <mergeCell ref="C1:V3"/>
    <mergeCell ref="A4:B4"/>
    <mergeCell ref="A5:B5"/>
    <mergeCell ref="C4:V4"/>
    <mergeCell ref="C5:V5"/>
    <mergeCell ref="D7:R7"/>
    <mergeCell ref="A6:B6"/>
    <mergeCell ref="A7:C7"/>
    <mergeCell ref="T7:V7"/>
    <mergeCell ref="C6:V6"/>
    <mergeCell ref="F8:K8"/>
    <mergeCell ref="L8:S8"/>
    <mergeCell ref="V10:V19"/>
    <mergeCell ref="A8:A9"/>
    <mergeCell ref="B8:B9"/>
    <mergeCell ref="C8:C9"/>
    <mergeCell ref="D8:D9"/>
    <mergeCell ref="E8:E9"/>
    <mergeCell ref="J10:J11"/>
  </mergeCells>
  <conditionalFormatting sqref="T10">
    <cfRule type="containsText" dxfId="532" priority="45" operator="containsText" text="Muy Baja">
      <formula>NOT(ISERROR(SEARCH("Muy Baja",T10)))</formula>
    </cfRule>
    <cfRule type="containsText" dxfId="531" priority="46" operator="containsText" text="Alta">
      <formula>NOT(ISERROR(SEARCH("Alta",T10)))</formula>
    </cfRule>
    <cfRule type="containsText" dxfId="530" priority="47" operator="containsText" text="Media">
      <formula>NOT(ISERROR(SEARCH("Media",T10)))</formula>
    </cfRule>
    <cfRule type="containsText" dxfId="529" priority="48" operator="containsText" text="Media">
      <formula>NOT(ISERROR(SEARCH("Media",T10)))</formula>
    </cfRule>
    <cfRule type="containsText" dxfId="528" priority="49" operator="containsText" text="Media">
      <formula>NOT(ISERROR(SEARCH("Media",T10)))</formula>
    </cfRule>
    <cfRule type="containsText" dxfId="527" priority="50" operator="containsText" text="Muy Baja">
      <formula>NOT(ISERROR(SEARCH("Muy Baja",T10)))</formula>
    </cfRule>
    <cfRule type="containsText" dxfId="526" priority="51" operator="containsText" text="Baja">
      <formula>NOT(ISERROR(SEARCH("Baja",T10)))</formula>
    </cfRule>
    <cfRule type="containsText" dxfId="525" priority="52" operator="containsText" text="Muy Baja">
      <formula>NOT(ISERROR(SEARCH("Muy Baja",T10)))</formula>
    </cfRule>
    <cfRule type="containsText" dxfId="524" priority="53" operator="containsText" text="Muy Baja">
      <formula>NOT(ISERROR(SEARCH("Muy Baja",T10)))</formula>
    </cfRule>
    <cfRule type="containsText" dxfId="523" priority="54" operator="containsText" text="Muy Baja">
      <formula>NOT(ISERROR(SEARCH("Muy Baja",T10)))</formula>
    </cfRule>
    <cfRule type="containsText" dxfId="522" priority="55" operator="containsText" text="Muy Baja'Tabla probabilidad'!">
      <formula>NOT(ISERROR(SEARCH("Muy Baja'Tabla probabilidad'!",T10)))</formula>
    </cfRule>
    <cfRule type="containsText" dxfId="521" priority="56" operator="containsText" text="Muy bajo">
      <formula>NOT(ISERROR(SEARCH("Muy bajo",T10)))</formula>
    </cfRule>
    <cfRule type="containsText" dxfId="520" priority="57" operator="containsText" text="Alta">
      <formula>NOT(ISERROR(SEARCH("Alta",T10)))</formula>
    </cfRule>
    <cfRule type="containsText" dxfId="519" priority="58" operator="containsText" text="Media">
      <formula>NOT(ISERROR(SEARCH("Media",T10)))</formula>
    </cfRule>
    <cfRule type="containsText" dxfId="518" priority="59" operator="containsText" text="Baja">
      <formula>NOT(ISERROR(SEARCH("Baja",T10)))</formula>
    </cfRule>
    <cfRule type="containsText" dxfId="517" priority="60" operator="containsText" text="Muy baja">
      <formula>NOT(ISERROR(SEARCH("Muy baja",T10)))</formula>
    </cfRule>
    <cfRule type="cellIs" dxfId="516" priority="63" operator="between">
      <formula>1</formula>
      <formula>2</formula>
    </cfRule>
    <cfRule type="cellIs" dxfId="515" priority="64" operator="between">
      <formula>0</formula>
      <formula>2</formula>
    </cfRule>
  </conditionalFormatting>
  <conditionalFormatting sqref="T20 T30 T40 T50 T60 T70">
    <cfRule type="containsText" dxfId="514" priority="90" operator="containsText" text="Muy bajo">
      <formula>NOT(ISERROR(SEARCH("Muy bajo",T20)))</formula>
    </cfRule>
    <cfRule type="containsText" dxfId="513" priority="91" operator="containsText" text="Alta">
      <formula>NOT(ISERROR(SEARCH("Alta",T20)))</formula>
    </cfRule>
    <cfRule type="containsText" dxfId="512" priority="92" operator="containsText" text="Media">
      <formula>NOT(ISERROR(SEARCH("Media",T20)))</formula>
    </cfRule>
    <cfRule type="containsText" dxfId="511" priority="93" operator="containsText" text="Baja">
      <formula>NOT(ISERROR(SEARCH("Baja",T20)))</formula>
    </cfRule>
    <cfRule type="containsText" dxfId="510" priority="79" operator="containsText" text="Baja">
      <formula>NOT(ISERROR(SEARCH("Baja",T20)))</formula>
    </cfRule>
    <cfRule type="containsText" dxfId="509" priority="94" operator="containsText" text="Muy baja">
      <formula>NOT(ISERROR(SEARCH("Muy baja",T20)))</formula>
    </cfRule>
    <cfRule type="cellIs" dxfId="508" priority="97" operator="between">
      <formula>1</formula>
      <formula>2</formula>
    </cfRule>
    <cfRule type="cellIs" dxfId="507" priority="98" operator="between">
      <formula>0</formula>
      <formula>2</formula>
    </cfRule>
    <cfRule type="containsText" dxfId="506" priority="79" operator="containsText" text="Muy Alta">
      <formula>NOT(ISERROR(SEARCH("Muy Alta",T20)))</formula>
    </cfRule>
    <cfRule type="containsText" dxfId="505" priority="85" operator="containsText" text="Baja">
      <formula>NOT(ISERROR(SEARCH("Baja",T20)))</formula>
    </cfRule>
    <cfRule type="containsText" dxfId="504" priority="79" operator="containsText" text="Muy Baja">
      <formula>NOT(ISERROR(SEARCH("Muy Baja",T20)))</formula>
    </cfRule>
    <cfRule type="containsText" dxfId="503" priority="80" operator="containsText" text="Alta">
      <formula>NOT(ISERROR(SEARCH("Alta",T20)))</formula>
    </cfRule>
    <cfRule type="containsText" dxfId="502" priority="81" operator="containsText" text="Media">
      <formula>NOT(ISERROR(SEARCH("Media",T20)))</formula>
    </cfRule>
    <cfRule type="containsText" dxfId="501" priority="82" operator="containsText" text="Media">
      <formula>NOT(ISERROR(SEARCH("Media",T20)))</formula>
    </cfRule>
    <cfRule type="containsText" dxfId="500" priority="83" operator="containsText" text="Media">
      <formula>NOT(ISERROR(SEARCH("Media",T20)))</formula>
    </cfRule>
    <cfRule type="containsText" dxfId="499" priority="84" operator="containsText" text="Muy Baja">
      <formula>NOT(ISERROR(SEARCH("Muy Baja",T20)))</formula>
    </cfRule>
    <cfRule type="containsText" dxfId="498" priority="86" operator="containsText" text="Muy Baja">
      <formula>NOT(ISERROR(SEARCH("Muy Baja",T20)))</formula>
    </cfRule>
    <cfRule type="containsText" dxfId="497" priority="87" operator="containsText" text="Muy Baja">
      <formula>NOT(ISERROR(SEARCH("Muy Baja",T20)))</formula>
    </cfRule>
    <cfRule type="containsText" dxfId="496" priority="88" operator="containsText" text="Muy Baja">
      <formula>NOT(ISERROR(SEARCH("Muy Baja",T20)))</formula>
    </cfRule>
    <cfRule type="containsText" dxfId="495" priority="89" operator="containsText" text="Muy Baja'Tabla probabilidad'!">
      <formula>NOT(ISERROR(SEARCH("Muy Baja'Tabla probabilidad'!",T20)))</formula>
    </cfRule>
  </conditionalFormatting>
  <conditionalFormatting sqref="U10">
    <cfRule type="containsText" dxfId="494" priority="460" operator="containsText" text="Leve">
      <formula>NOT(ISERROR(SEARCH("Leve",U10)))</formula>
    </cfRule>
    <cfRule type="containsText" dxfId="493" priority="455" operator="containsText" text="Catastrófico">
      <formula>NOT(ISERROR(SEARCH("Catastrófico",U10)))</formula>
    </cfRule>
    <cfRule type="containsText" dxfId="492" priority="456" operator="containsText" text="Mayor">
      <formula>NOT(ISERROR(SEARCH("Mayor",U10)))</formula>
    </cfRule>
    <cfRule type="containsText" dxfId="491" priority="457" operator="containsText" text="Alta">
      <formula>NOT(ISERROR(SEARCH("Alta",U10)))</formula>
    </cfRule>
    <cfRule type="containsText" dxfId="490" priority="458" operator="containsText" text="Moderado">
      <formula>NOT(ISERROR(SEARCH("Moderado",U10)))</formula>
    </cfRule>
    <cfRule type="containsText" dxfId="489" priority="459" operator="containsText" text="Menor">
      <formula>NOT(ISERROR(SEARCH("Menor",U10)))</formula>
    </cfRule>
  </conditionalFormatting>
  <conditionalFormatting sqref="U20 U30 U40 U50 U60 U70 U80">
    <cfRule type="containsText" dxfId="488" priority="72" operator="containsText" text="Mayor">
      <formula>NOT(ISERROR(SEARCH("Mayor",U20)))</formula>
    </cfRule>
    <cfRule type="containsText" dxfId="487" priority="73" operator="containsText" text="Alta">
      <formula>NOT(ISERROR(SEARCH("Alta",U20)))</formula>
    </cfRule>
    <cfRule type="containsText" dxfId="486" priority="74" operator="containsText" text="Moderado">
      <formula>NOT(ISERROR(SEARCH("Moderado",U20)))</formula>
    </cfRule>
    <cfRule type="containsText" dxfId="485" priority="75" operator="containsText" text="Menor">
      <formula>NOT(ISERROR(SEARCH("Menor",U20)))</formula>
    </cfRule>
    <cfRule type="containsText" dxfId="484" priority="76" operator="containsText" text="Leve">
      <formula>NOT(ISERROR(SEARCH("Leve",U20)))</formula>
    </cfRule>
    <cfRule type="containsText" dxfId="483" priority="71" operator="containsText" text="Catastrófico">
      <formula>NOT(ISERROR(SEARCH("Catastrófico",U20)))</formula>
    </cfRule>
  </conditionalFormatting>
  <conditionalFormatting sqref="V10">
    <cfRule type="containsText" dxfId="482" priority="451" operator="containsText" text="Extremo">
      <formula>NOT(ISERROR(SEARCH("Extremo",V10)))</formula>
    </cfRule>
    <cfRule type="containsText" dxfId="481" priority="452" operator="containsText" text="Alto">
      <formula>NOT(ISERROR(SEARCH("Alto",V10)))</formula>
    </cfRule>
    <cfRule type="containsText" dxfId="480" priority="454" operator="containsText" text="Moderado">
      <formula>NOT(ISERROR(SEARCH("Moderado",V10)))</formula>
    </cfRule>
    <cfRule type="containsText" dxfId="479" priority="453" operator="containsText" text="Bajo">
      <formula>NOT(ISERROR(SEARCH("Bajo",V10)))</formula>
    </cfRule>
  </conditionalFormatting>
  <conditionalFormatting sqref="V20 V30 V40 V50 V60 V70">
    <cfRule type="containsText" dxfId="478" priority="67" operator="containsText" text="Extremo">
      <formula>NOT(ISERROR(SEARCH("Extremo",V20)))</formula>
    </cfRule>
    <cfRule type="containsText" dxfId="477" priority="68" operator="containsText" text="Alto">
      <formula>NOT(ISERROR(SEARCH("Alto",V20)))</formula>
    </cfRule>
    <cfRule type="containsText" dxfId="476" priority="69" operator="containsText" text="Bajo">
      <formula>NOT(ISERROR(SEARCH("Bajo",V20)))</formula>
    </cfRule>
    <cfRule type="containsText" dxfId="475" priority="70" operator="containsText" text="Moderado">
      <formula>NOT(ISERROR(SEARCH("Moderado",V20)))</formula>
    </cfRule>
  </conditionalFormatting>
  <conditionalFormatting sqref="T80">
    <cfRule type="containsText" dxfId="474" priority="11" operator="containsText" text="Baja">
      <formula>NOT(ISERROR(SEARCH("Baja",T80)))</formula>
    </cfRule>
    <cfRule type="containsText" dxfId="473" priority="12" operator="containsText" text="Alta">
      <formula>NOT(ISERROR(SEARCH("Alta",T80)))</formula>
    </cfRule>
    <cfRule type="containsText" dxfId="472" priority="13" operator="containsText" text="Media">
      <formula>NOT(ISERROR(SEARCH("Media",T80)))</formula>
    </cfRule>
    <cfRule type="containsText" dxfId="471" priority="14" operator="containsText" text="Media">
      <formula>NOT(ISERROR(SEARCH("Media",T80)))</formula>
    </cfRule>
    <cfRule type="containsText" dxfId="470" priority="15" operator="containsText" text="Media">
      <formula>NOT(ISERROR(SEARCH("Media",T80)))</formula>
    </cfRule>
    <cfRule type="containsText" dxfId="469" priority="16" operator="containsText" text="Muy Baja">
      <formula>NOT(ISERROR(SEARCH("Muy Baja",T80)))</formula>
    </cfRule>
    <cfRule type="containsText" dxfId="468" priority="17" operator="containsText" text="Baja">
      <formula>NOT(ISERROR(SEARCH("Baja",T80)))</formula>
    </cfRule>
    <cfRule type="containsText" dxfId="467" priority="18" operator="containsText" text="Muy Baja">
      <formula>NOT(ISERROR(SEARCH("Muy Baja",T80)))</formula>
    </cfRule>
    <cfRule type="containsText" dxfId="466" priority="19" operator="containsText" text="Muy Baja">
      <formula>NOT(ISERROR(SEARCH("Muy Baja",T80)))</formula>
    </cfRule>
    <cfRule type="containsText" dxfId="465" priority="20" operator="containsText" text="Muy Baja">
      <formula>NOT(ISERROR(SEARCH("Muy Baja",T80)))</formula>
    </cfRule>
    <cfRule type="containsText" dxfId="464" priority="21" operator="containsText" text="Muy Baja'Tabla probabilidad'!">
      <formula>NOT(ISERROR(SEARCH("Muy Baja'Tabla probabilidad'!",T80)))</formula>
    </cfRule>
    <cfRule type="containsText" dxfId="463" priority="22" operator="containsText" text="Muy bajo">
      <formula>NOT(ISERROR(SEARCH("Muy bajo",T80)))</formula>
    </cfRule>
    <cfRule type="containsText" dxfId="462" priority="23" operator="containsText" text="Alta">
      <formula>NOT(ISERROR(SEARCH("Alta",T80)))</formula>
    </cfRule>
    <cfRule type="containsText" dxfId="461" priority="24" operator="containsText" text="Media">
      <formula>NOT(ISERROR(SEARCH("Media",T80)))</formula>
    </cfRule>
    <cfRule type="containsText" dxfId="460" priority="25" operator="containsText" text="Baja">
      <formula>NOT(ISERROR(SEARCH("Baja",T80)))</formula>
    </cfRule>
    <cfRule type="containsText" dxfId="459" priority="26" operator="containsText" text="Muy baja">
      <formula>NOT(ISERROR(SEARCH("Muy baja",T80)))</formula>
    </cfRule>
    <cfRule type="cellIs" dxfId="458" priority="29" operator="between">
      <formula>1</formula>
      <formula>2</formula>
    </cfRule>
    <cfRule type="cellIs" dxfId="457" priority="30" operator="between">
      <formula>0</formula>
      <formula>2</formula>
    </cfRule>
  </conditionalFormatting>
  <conditionalFormatting sqref="V80">
    <cfRule type="containsText" dxfId="456" priority="1" operator="containsText" text="Extremo">
      <formula>NOT(ISERROR(SEARCH("Extremo",V80)))</formula>
    </cfRule>
    <cfRule type="containsText" dxfId="455" priority="2" operator="containsText" text="Alto">
      <formula>NOT(ISERROR(SEARCH("Alto",V80)))</formula>
    </cfRule>
    <cfRule type="containsText" dxfId="454" priority="3" operator="containsText" text="Bajo">
      <formula>NOT(ISERROR(SEARCH("Bajo",V80)))</formula>
    </cfRule>
    <cfRule type="containsText" dxfId="453" priority="4" operator="containsText" text="Moderado">
      <formula>NOT(ISERROR(SEARCH("Moderado",V80)))</formula>
    </cfRule>
  </conditionalFormatting>
  <dataValidations xWindow="748" yWindow="768" count="2">
    <dataValidation type="list" allowBlank="1" showInputMessage="1" showErrorMessage="1" sqref="F10:I89 N10:Q89">
      <formula1>"SI,NO"</formula1>
    </dataValidation>
    <dataValidation allowBlank="1" showInputMessage="1" showErrorMessage="1" prompt="Enunciar cuál es el control" sqref="E25:E28 M10:M14 E33 E35:E38 E30 E70:E71 E80:E89 E10:E23 E40:E41 E45:E48 E43 E53 E55:E58 E50:E51 E60:E61 E65:E68 E63 E73 E75:E78"/>
  </dataValidations>
  <printOptions horizontalCentered="1"/>
  <pageMargins left="0.70866141732283472" right="0.70866141732283472" top="0.74803149606299213" bottom="0.74803149606299213" header="0.31496062992125984" footer="0.31496062992125984"/>
  <pageSetup scale="3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1" operator="containsText" id="{C1AEA79B-2AA1-451B-8B24-3DC3B7BB6BEF}">
            <xm:f>NOT(ISERROR(SEARCH(#REF!,T10)))</xm:f>
            <xm:f>#REF!</xm:f>
            <x14:dxf>
              <font>
                <color rgb="FF006100"/>
              </font>
              <fill>
                <patternFill>
                  <bgColor rgb="FFC6EFCE"/>
                </patternFill>
              </fill>
            </x14:dxf>
          </x14:cfRule>
          <x14:cfRule type="containsText" priority="62" operator="containsText" id="{3BC87AFC-CDDB-431F-B599-43E236D2FF1C}">
            <xm:f>NOT(ISERROR(SEARCH(#REF!,T10)))</xm:f>
            <xm:f>#REF!</xm:f>
            <x14:dxf>
              <font>
                <color rgb="FF9C0006"/>
              </font>
              <fill>
                <patternFill>
                  <bgColor rgb="FFFFC7CE"/>
                </patternFill>
              </fill>
            </x14:dxf>
          </x14:cfRule>
          <xm:sqref>T10</xm:sqref>
        </x14:conditionalFormatting>
        <x14:conditionalFormatting xmlns:xm="http://schemas.microsoft.com/office/excel/2006/main">
          <x14:cfRule type="containsText" priority="95" operator="containsText" id="{12451B58-C247-41F1-AAA2-49C8391E2059}">
            <xm:f>NOT(ISERROR(SEARCH(#REF!,T20)))</xm:f>
            <xm:f>#REF!</xm:f>
            <x14:dxf>
              <font>
                <color rgb="FF006100"/>
              </font>
              <fill>
                <patternFill>
                  <bgColor rgb="FFC6EFCE"/>
                </patternFill>
              </fill>
            </x14:dxf>
          </x14:cfRule>
          <x14:cfRule type="containsText" priority="96" operator="containsText" id="{8BABB17B-17A5-4FF3-9F80-988D5C08F042}">
            <xm:f>NOT(ISERROR(SEARCH(#REF!,T20)))</xm:f>
            <xm:f>#REF!</xm:f>
            <x14:dxf>
              <font>
                <color rgb="FF9C0006"/>
              </font>
              <fill>
                <patternFill>
                  <bgColor rgb="FFFFC7CE"/>
                </patternFill>
              </fill>
            </x14:dxf>
          </x14:cfRule>
          <xm:sqref>T20 T30 T40 T50 T60 T70</xm:sqref>
        </x14:conditionalFormatting>
        <x14:conditionalFormatting xmlns:xm="http://schemas.microsoft.com/office/excel/2006/main">
          <x14:cfRule type="containsText" priority="27" operator="containsText" id="{8B585934-1666-4A5E-B2BF-1D879FCF451B}">
            <xm:f>NOT(ISERROR(SEARCH(#REF!,T80)))</xm:f>
            <xm:f>#REF!</xm:f>
            <x14:dxf>
              <font>
                <color rgb="FF006100"/>
              </font>
              <fill>
                <patternFill>
                  <bgColor rgb="FFC6EFCE"/>
                </patternFill>
              </fill>
            </x14:dxf>
          </x14:cfRule>
          <x14:cfRule type="containsText" priority="28" operator="containsText" id="{034091E4-C68F-4629-8D7B-EB236FBE60EE}">
            <xm:f>NOT(ISERROR(SEARCH(#REF!,T80)))</xm:f>
            <xm:f>#REF!</xm:f>
            <x14:dxf>
              <font>
                <color rgb="FF9C0006"/>
              </font>
              <fill>
                <patternFill>
                  <bgColor rgb="FFFFC7CE"/>
                </patternFill>
              </fill>
            </x14:dxf>
          </x14:cfRule>
          <xm:sqref>T80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90"/>
  <sheetViews>
    <sheetView showGridLines="0" zoomScale="82" zoomScaleNormal="82" workbookViewId="0">
      <pane xSplit="5" ySplit="9" topLeftCell="F10" activePane="bottomRight" state="frozen"/>
      <selection pane="topRight" activeCell="F1" sqref="F1"/>
      <selection pane="bottomLeft" activeCell="A10" sqref="A10"/>
      <selection pane="bottomRight" activeCell="Q16" sqref="Q16"/>
    </sheetView>
  </sheetViews>
  <sheetFormatPr baseColWidth="10" defaultColWidth="11.42578125" defaultRowHeight="15"/>
  <cols>
    <col min="1" max="1" width="5.42578125" style="34" customWidth="1"/>
    <col min="2" max="2" width="38.5703125" style="34" customWidth="1"/>
    <col min="3" max="3" width="34.85546875" style="34" customWidth="1"/>
    <col min="4" max="4" width="43.28515625" style="34" hidden="1" customWidth="1"/>
    <col min="5" max="5" width="96.28515625" style="42" hidden="1" customWidth="1"/>
    <col min="6" max="6" width="14.42578125" style="34" customWidth="1"/>
    <col min="7" max="8" width="13.85546875" style="34" customWidth="1"/>
    <col min="9" max="9" width="2.7109375" style="34" customWidth="1"/>
    <col min="10" max="10" width="13.140625" style="34" customWidth="1"/>
    <col min="11" max="11" width="14.5703125" style="34" customWidth="1"/>
    <col min="12" max="12" width="16.42578125" style="70" hidden="1" customWidth="1"/>
    <col min="13" max="14" width="13.7109375" style="34" customWidth="1"/>
    <col min="15" max="15" width="17.140625" style="69" customWidth="1"/>
    <col min="16" max="16" width="16" style="69" customWidth="1"/>
    <col min="17" max="17" width="20.7109375" style="69" customWidth="1"/>
    <col min="18" max="18" width="4" style="69" customWidth="1"/>
    <col min="19" max="16384" width="11.42578125" style="69"/>
  </cols>
  <sheetData>
    <row r="1" spans="1:18" s="67" customFormat="1" ht="27.75" customHeight="1">
      <c r="A1" s="492"/>
      <c r="B1" s="492"/>
      <c r="C1" s="492"/>
      <c r="D1" s="137"/>
      <c r="E1" s="444" t="s">
        <v>348</v>
      </c>
      <c r="F1" s="444"/>
      <c r="G1" s="444"/>
      <c r="H1" s="444"/>
      <c r="I1" s="444"/>
      <c r="J1" s="444"/>
      <c r="K1" s="444"/>
      <c r="L1" s="444"/>
      <c r="M1" s="444"/>
      <c r="N1" s="444"/>
      <c r="O1" s="444"/>
      <c r="P1" s="444"/>
      <c r="Q1" s="444"/>
      <c r="R1" s="11"/>
    </row>
    <row r="2" spans="1:18" s="67" customFormat="1" ht="27" customHeight="1">
      <c r="A2" s="492"/>
      <c r="B2" s="492"/>
      <c r="C2" s="492"/>
      <c r="D2" s="137"/>
      <c r="E2" s="444"/>
      <c r="F2" s="444"/>
      <c r="G2" s="444"/>
      <c r="H2" s="444"/>
      <c r="I2" s="444"/>
      <c r="J2" s="444"/>
      <c r="K2" s="444"/>
      <c r="L2" s="444"/>
      <c r="M2" s="444"/>
      <c r="N2" s="444"/>
      <c r="O2" s="444"/>
      <c r="P2" s="444"/>
      <c r="Q2" s="444"/>
      <c r="R2" s="11"/>
    </row>
    <row r="3" spans="1:18" s="67" customFormat="1" ht="27" customHeight="1">
      <c r="A3" s="492"/>
      <c r="B3" s="492"/>
      <c r="C3" s="492"/>
      <c r="D3" s="137"/>
      <c r="E3" s="444"/>
      <c r="F3" s="444"/>
      <c r="G3" s="444"/>
      <c r="H3" s="444"/>
      <c r="I3" s="444"/>
      <c r="J3" s="444"/>
      <c r="K3" s="444"/>
      <c r="L3" s="444"/>
      <c r="M3" s="444"/>
      <c r="N3" s="444"/>
      <c r="O3" s="444"/>
      <c r="P3" s="444"/>
      <c r="Q3" s="444"/>
      <c r="R3" s="11"/>
    </row>
    <row r="4" spans="1:18" s="67" customFormat="1" ht="23.25" customHeight="1">
      <c r="A4" s="465" t="s">
        <v>349</v>
      </c>
      <c r="B4" s="465"/>
      <c r="C4" s="447" t="str">
        <f>'6. Valoración Controles'!C4:K4</f>
        <v>MEJORAMIENTO INFRAESTRUCTURA FÍSICA</v>
      </c>
      <c r="D4" s="447"/>
      <c r="E4" s="447"/>
      <c r="F4" s="447"/>
      <c r="G4" s="447"/>
      <c r="H4" s="447"/>
      <c r="I4" s="447"/>
      <c r="J4" s="447"/>
      <c r="K4" s="447"/>
      <c r="L4" s="447"/>
      <c r="M4" s="447"/>
      <c r="N4" s="447"/>
      <c r="O4" s="447"/>
      <c r="P4" s="447"/>
      <c r="Q4" s="447"/>
      <c r="R4" s="11"/>
    </row>
    <row r="5" spans="1:18" s="67" customFormat="1" ht="56.25" customHeight="1">
      <c r="A5" s="465" t="s">
        <v>350</v>
      </c>
      <c r="B5" s="465"/>
      <c r="C5" s="448"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448"/>
      <c r="E5" s="448"/>
      <c r="F5" s="448"/>
      <c r="G5" s="448"/>
      <c r="H5" s="448"/>
      <c r="I5" s="448"/>
      <c r="J5" s="448"/>
      <c r="K5" s="448"/>
      <c r="L5" s="448"/>
      <c r="M5" s="448"/>
      <c r="N5" s="448"/>
      <c r="O5" s="448"/>
      <c r="P5" s="448"/>
      <c r="Q5" s="448"/>
      <c r="R5" s="11"/>
    </row>
    <row r="6" spans="1:18" s="67" customFormat="1" ht="28.5" customHeight="1">
      <c r="A6" s="465" t="s">
        <v>351</v>
      </c>
      <c r="B6" s="465"/>
      <c r="C6" s="466" t="s">
        <v>526</v>
      </c>
      <c r="D6" s="466"/>
      <c r="E6" s="466"/>
      <c r="F6" s="466"/>
      <c r="G6" s="466"/>
      <c r="H6" s="466"/>
      <c r="I6" s="466"/>
      <c r="J6" s="466"/>
      <c r="K6" s="466"/>
      <c r="L6" s="466"/>
      <c r="M6" s="466"/>
      <c r="N6" s="466"/>
      <c r="O6" s="466"/>
      <c r="P6" s="466"/>
      <c r="Q6" s="466"/>
      <c r="R6" s="11"/>
    </row>
    <row r="7" spans="1:18" s="67" customFormat="1" ht="40.5" customHeight="1" thickBot="1">
      <c r="A7" s="440" t="s">
        <v>352</v>
      </c>
      <c r="B7" s="440"/>
      <c r="C7" s="440"/>
      <c r="D7" s="440"/>
      <c r="E7" s="440"/>
      <c r="F7" s="440" t="s">
        <v>261</v>
      </c>
      <c r="G7" s="440"/>
      <c r="H7" s="440"/>
      <c r="I7" s="138"/>
      <c r="J7" s="436" t="s">
        <v>353</v>
      </c>
      <c r="K7" s="436"/>
      <c r="L7" s="436"/>
      <c r="M7" s="436"/>
      <c r="N7" s="437"/>
      <c r="O7" s="10" t="s">
        <v>354</v>
      </c>
      <c r="P7" s="10" t="s">
        <v>355</v>
      </c>
      <c r="Q7" s="10" t="s">
        <v>356</v>
      </c>
      <c r="R7" s="11"/>
    </row>
    <row r="8" spans="1:18" s="67" customFormat="1" ht="33" customHeight="1" thickTop="1" thickBot="1">
      <c r="A8" s="423" t="s">
        <v>251</v>
      </c>
      <c r="B8" s="425" t="s">
        <v>329</v>
      </c>
      <c r="C8" s="469" t="s">
        <v>253</v>
      </c>
      <c r="D8" s="471" t="s">
        <v>263</v>
      </c>
      <c r="E8" s="425" t="s">
        <v>247</v>
      </c>
      <c r="F8" s="467" t="s">
        <v>357</v>
      </c>
      <c r="G8" s="467" t="s">
        <v>358</v>
      </c>
      <c r="H8" s="467" t="s">
        <v>359</v>
      </c>
      <c r="I8" s="493"/>
      <c r="J8" s="467" t="s">
        <v>360</v>
      </c>
      <c r="K8" s="467" t="s">
        <v>361</v>
      </c>
      <c r="L8" s="467" t="s">
        <v>362</v>
      </c>
      <c r="M8" s="467" t="s">
        <v>363</v>
      </c>
      <c r="N8" s="467" t="s">
        <v>364</v>
      </c>
      <c r="O8" s="467"/>
      <c r="P8" s="467"/>
      <c r="Q8" s="467"/>
      <c r="R8" s="11"/>
    </row>
    <row r="9" spans="1:18" s="68" customFormat="1" ht="28.5" customHeight="1" thickTop="1" thickBot="1">
      <c r="A9" s="424"/>
      <c r="B9" s="426"/>
      <c r="C9" s="470"/>
      <c r="D9" s="472"/>
      <c r="E9" s="426"/>
      <c r="F9" s="468"/>
      <c r="G9" s="468"/>
      <c r="H9" s="468"/>
      <c r="I9" s="494"/>
      <c r="J9" s="468"/>
      <c r="K9" s="468"/>
      <c r="L9" s="468"/>
      <c r="M9" s="468"/>
      <c r="N9" s="468"/>
      <c r="O9" s="468"/>
      <c r="P9" s="468"/>
      <c r="Q9" s="468"/>
      <c r="R9" s="66"/>
    </row>
    <row r="10" spans="1:18" ht="32.25" customHeight="1">
      <c r="A10" s="453">
        <f>'5. Identificación de Riesgos'!A10</f>
        <v>1</v>
      </c>
      <c r="B10" s="456" t="str">
        <f>'5. Identificación de Riesgos'!B10</f>
        <v xml:space="preserve">Daño, pérdida o uso indebido de bienes muebles o  inmuebles </v>
      </c>
      <c r="C10" s="456" t="str">
        <f>'5. Identificación de Riesgos'!C10</f>
        <v>Los bienes inmuebles sean sustraidos, sufran daños superiores a los generados por su uso</v>
      </c>
      <c r="D10" s="456" t="s">
        <v>295</v>
      </c>
      <c r="E10" s="152" t="str">
        <f>'5. Identificación de Riesgos'!D10</f>
        <v>Demora en los procesos precontractuales y contractuales de infraestructura física de alta y media alta complejidad</v>
      </c>
      <c r="F10" s="459" t="str">
        <f>'5. Identificación de Riesgos'!H10</f>
        <v>Baja - 2</v>
      </c>
      <c r="G10" s="456" t="str">
        <f>'5. Identificación de Riesgos'!M10</f>
        <v>Menor - 2</v>
      </c>
      <c r="H10" s="456" t="str">
        <f>'5. Identificación de Riesgos'!N10</f>
        <v>Moderado - 4</v>
      </c>
      <c r="I10" s="476"/>
      <c r="J10" s="479" t="str">
        <f>'6. Valoración Controles'!T10</f>
        <v>Baja - 2</v>
      </c>
      <c r="K10" s="479" t="str">
        <f>'6. Valoración Controles'!U10</f>
        <v>Menor - 2</v>
      </c>
      <c r="L10" s="473"/>
      <c r="M10" s="456" t="str">
        <f>'6. Valoración Controles'!V10</f>
        <v>Moderado - 4</v>
      </c>
      <c r="N10" s="456" t="s">
        <v>365</v>
      </c>
      <c r="O10" s="139"/>
      <c r="P10" s="139"/>
      <c r="Q10" s="140"/>
      <c r="R10" s="14"/>
    </row>
    <row r="11" spans="1:18" ht="32.25" customHeight="1">
      <c r="A11" s="454"/>
      <c r="B11" s="457"/>
      <c r="C11" s="457"/>
      <c r="D11" s="457"/>
      <c r="E11" s="153" t="str">
        <f>'5. Identificación de Riesgos'!D11</f>
        <v>Vencimiento de pólizas de seguro</v>
      </c>
      <c r="F11" s="460"/>
      <c r="G11" s="483"/>
      <c r="H11" s="457"/>
      <c r="I11" s="477"/>
      <c r="J11" s="480"/>
      <c r="K11" s="480"/>
      <c r="L11" s="474"/>
      <c r="M11" s="457"/>
      <c r="N11" s="457"/>
      <c r="O11" s="141"/>
      <c r="P11" s="141">
        <v>5</v>
      </c>
      <c r="Q11" s="142"/>
      <c r="R11" s="14"/>
    </row>
    <row r="12" spans="1:18" ht="23.25" customHeight="1">
      <c r="A12" s="454"/>
      <c r="B12" s="457"/>
      <c r="C12" s="457"/>
      <c r="D12" s="457"/>
      <c r="E12" s="153" t="str">
        <f>'5. Identificación de Riesgos'!D12</f>
        <v xml:space="preserve">Bienes asegurables sin asegurar </v>
      </c>
      <c r="F12" s="460"/>
      <c r="G12" s="483"/>
      <c r="H12" s="457"/>
      <c r="I12" s="477"/>
      <c r="J12" s="480"/>
      <c r="K12" s="480"/>
      <c r="L12" s="474"/>
      <c r="M12" s="457"/>
      <c r="N12" s="457"/>
      <c r="O12" s="141"/>
      <c r="P12" s="141"/>
      <c r="Q12" s="142"/>
      <c r="R12" s="14"/>
    </row>
    <row r="13" spans="1:18" ht="23.25" customHeight="1">
      <c r="A13" s="454"/>
      <c r="B13" s="457"/>
      <c r="C13" s="457"/>
      <c r="D13" s="457"/>
      <c r="E13" s="153" t="str">
        <f>'5. Identificación de Riesgos'!D13</f>
        <v>Incumplimiento en la programación de mantenimientos</v>
      </c>
      <c r="F13" s="460"/>
      <c r="G13" s="483"/>
      <c r="H13" s="457"/>
      <c r="I13" s="477"/>
      <c r="J13" s="480"/>
      <c r="K13" s="480"/>
      <c r="L13" s="474"/>
      <c r="M13" s="457"/>
      <c r="N13" s="457"/>
      <c r="O13" s="141"/>
      <c r="P13" s="141"/>
      <c r="Q13" s="142"/>
      <c r="R13" s="14"/>
    </row>
    <row r="14" spans="1:18" ht="23.25" customHeight="1">
      <c r="A14" s="454"/>
      <c r="B14" s="457"/>
      <c r="C14" s="457"/>
      <c r="D14" s="457"/>
      <c r="E14" s="153" t="str">
        <f>'5. Identificación de Riesgos'!D14</f>
        <v xml:space="preserve">Falta de controles para el ingreso y salida de  equipos de oficina </v>
      </c>
      <c r="F14" s="460"/>
      <c r="G14" s="483"/>
      <c r="H14" s="457"/>
      <c r="I14" s="477"/>
      <c r="J14" s="480"/>
      <c r="K14" s="480"/>
      <c r="L14" s="474"/>
      <c r="M14" s="457"/>
      <c r="N14" s="457"/>
      <c r="O14" s="141"/>
      <c r="P14" s="141"/>
      <c r="Q14" s="142"/>
      <c r="R14" s="14"/>
    </row>
    <row r="15" spans="1:18" ht="23.25" customHeight="1">
      <c r="A15" s="454"/>
      <c r="B15" s="457"/>
      <c r="C15" s="457"/>
      <c r="D15" s="457"/>
      <c r="E15" s="153">
        <f>'5. Identificación de Riesgos'!D15</f>
        <v>0</v>
      </c>
      <c r="F15" s="460"/>
      <c r="G15" s="483"/>
      <c r="H15" s="457"/>
      <c r="I15" s="477"/>
      <c r="J15" s="480"/>
      <c r="K15" s="480"/>
      <c r="L15" s="474"/>
      <c r="M15" s="457"/>
      <c r="N15" s="457"/>
      <c r="O15" s="141"/>
      <c r="P15" s="141"/>
      <c r="Q15" s="142"/>
      <c r="R15" s="14"/>
    </row>
    <row r="16" spans="1:18" ht="23.25" customHeight="1">
      <c r="A16" s="454"/>
      <c r="B16" s="457"/>
      <c r="C16" s="457"/>
      <c r="D16" s="457"/>
      <c r="E16" s="153">
        <f>'5. Identificación de Riesgos'!D16</f>
        <v>0</v>
      </c>
      <c r="F16" s="460"/>
      <c r="G16" s="483"/>
      <c r="H16" s="457"/>
      <c r="I16" s="477"/>
      <c r="J16" s="480"/>
      <c r="K16" s="480"/>
      <c r="L16" s="474"/>
      <c r="M16" s="457"/>
      <c r="N16" s="457"/>
      <c r="O16" s="141"/>
      <c r="P16" s="141"/>
      <c r="Q16" s="142"/>
      <c r="R16" s="14"/>
    </row>
    <row r="17" spans="1:18" ht="16.5" customHeight="1">
      <c r="A17" s="454"/>
      <c r="B17" s="457"/>
      <c r="C17" s="457"/>
      <c r="D17" s="457"/>
      <c r="E17" s="153">
        <f>'5. Identificación de Riesgos'!D17</f>
        <v>0</v>
      </c>
      <c r="F17" s="460"/>
      <c r="G17" s="483"/>
      <c r="H17" s="457"/>
      <c r="I17" s="477"/>
      <c r="J17" s="480"/>
      <c r="K17" s="480"/>
      <c r="L17" s="474"/>
      <c r="M17" s="457"/>
      <c r="N17" s="457"/>
      <c r="O17" s="141"/>
      <c r="P17" s="141"/>
      <c r="Q17" s="142"/>
      <c r="R17" s="14"/>
    </row>
    <row r="18" spans="1:18" ht="16.5" customHeight="1">
      <c r="A18" s="454"/>
      <c r="B18" s="457"/>
      <c r="C18" s="457"/>
      <c r="D18" s="457"/>
      <c r="E18" s="153">
        <f>'5. Identificación de Riesgos'!D18</f>
        <v>0</v>
      </c>
      <c r="F18" s="460"/>
      <c r="G18" s="483"/>
      <c r="H18" s="457"/>
      <c r="I18" s="477"/>
      <c r="J18" s="480"/>
      <c r="K18" s="480"/>
      <c r="L18" s="474"/>
      <c r="M18" s="457"/>
      <c r="N18" s="457"/>
      <c r="O18" s="141"/>
      <c r="P18" s="141"/>
      <c r="Q18" s="142"/>
      <c r="R18" s="14"/>
    </row>
    <row r="19" spans="1:18" ht="16.5" customHeight="1" thickBot="1">
      <c r="A19" s="462"/>
      <c r="B19" s="463"/>
      <c r="C19" s="463"/>
      <c r="D19" s="463"/>
      <c r="E19" s="154">
        <f>'5. Identificación de Riesgos'!D19</f>
        <v>0</v>
      </c>
      <c r="F19" s="464"/>
      <c r="G19" s="490"/>
      <c r="H19" s="463"/>
      <c r="I19" s="477"/>
      <c r="J19" s="491"/>
      <c r="K19" s="491"/>
      <c r="L19" s="482"/>
      <c r="M19" s="463"/>
      <c r="N19" s="463"/>
      <c r="O19" s="143"/>
      <c r="P19" s="143"/>
      <c r="Q19" s="144"/>
      <c r="R19" s="14"/>
    </row>
    <row r="20" spans="1:18" ht="21.75" customHeight="1">
      <c r="A20" s="453">
        <f>'5. Identificación de Riesgos'!A20</f>
        <v>2</v>
      </c>
      <c r="B20" s="456" t="str">
        <f>'5. Identificación de Riesgos'!B20</f>
        <v xml:space="preserve">Titulación de bienes inmuebles sin legalizar </v>
      </c>
      <c r="C20" s="456" t="str">
        <f>'5. Identificación de Riesgos'!C20</f>
        <v>No tener  definido y con documentacion el estado legal de los bienes  inmuebles de la Rama</v>
      </c>
      <c r="D20" s="456" t="s">
        <v>295</v>
      </c>
      <c r="E20" s="152" t="str">
        <f>'5. Identificación de Riesgos'!D20</f>
        <v>Desactualización de los inventarios</v>
      </c>
      <c r="F20" s="459" t="str">
        <f>'5. Identificación de Riesgos'!H20</f>
        <v>Media - 3</v>
      </c>
      <c r="G20" s="456" t="str">
        <f>'5. Identificación de Riesgos'!M20</f>
        <v>Menor - 2</v>
      </c>
      <c r="H20" s="456" t="str">
        <f>'5. Identificación de Riesgos'!N20</f>
        <v>Moderado - 6</v>
      </c>
      <c r="I20" s="476"/>
      <c r="J20" s="479" t="str">
        <f>'6. Valoración Controles'!T20</f>
        <v>Media - 3</v>
      </c>
      <c r="K20" s="479" t="str">
        <f>'6. Valoración Controles'!U20</f>
        <v>Menor - 2</v>
      </c>
      <c r="L20" s="473"/>
      <c r="M20" s="456" t="str">
        <f>'6. Valoración Controles'!V20</f>
        <v>Moderado - 6</v>
      </c>
      <c r="N20" s="456" t="s">
        <v>365</v>
      </c>
      <c r="O20" s="139"/>
      <c r="P20" s="139"/>
      <c r="Q20" s="140"/>
      <c r="R20" s="14"/>
    </row>
    <row r="21" spans="1:18" ht="21.75" customHeight="1">
      <c r="A21" s="454"/>
      <c r="B21" s="457"/>
      <c r="C21" s="457"/>
      <c r="D21" s="457"/>
      <c r="E21" s="153" t="str">
        <f>'5. Identificación de Riesgos'!D21</f>
        <v>Documentación del inmuebe inexistente o incompleta</v>
      </c>
      <c r="F21" s="460"/>
      <c r="G21" s="483"/>
      <c r="H21" s="457"/>
      <c r="I21" s="477"/>
      <c r="J21" s="480"/>
      <c r="K21" s="480"/>
      <c r="L21" s="474"/>
      <c r="M21" s="457"/>
      <c r="N21" s="457"/>
      <c r="O21" s="141"/>
      <c r="P21" s="141"/>
      <c r="Q21" s="142"/>
      <c r="R21" s="14"/>
    </row>
    <row r="22" spans="1:18" ht="11.25" customHeight="1">
      <c r="A22" s="454"/>
      <c r="B22" s="457"/>
      <c r="C22" s="457"/>
      <c r="D22" s="457"/>
      <c r="E22" s="153" t="str">
        <f>'5. Identificación de Riesgos'!D22</f>
        <v>Falta de actualización de avaluos comerciales de los inmuebles</v>
      </c>
      <c r="F22" s="460"/>
      <c r="G22" s="483"/>
      <c r="H22" s="457"/>
      <c r="I22" s="477"/>
      <c r="J22" s="480"/>
      <c r="K22" s="480"/>
      <c r="L22" s="474"/>
      <c r="M22" s="457"/>
      <c r="N22" s="457"/>
      <c r="O22" s="141"/>
      <c r="P22" s="141"/>
      <c r="Q22" s="142"/>
      <c r="R22" s="14"/>
    </row>
    <row r="23" spans="1:18" ht="11.25" customHeight="1">
      <c r="A23" s="454"/>
      <c r="B23" s="457"/>
      <c r="C23" s="457"/>
      <c r="D23" s="457"/>
      <c r="E23" s="153" t="str">
        <f>'5. Identificación de Riesgos'!D23</f>
        <v xml:space="preserve">Legalizacion de las construcciones  ante el IGAC </v>
      </c>
      <c r="F23" s="460"/>
      <c r="G23" s="483"/>
      <c r="H23" s="457"/>
      <c r="I23" s="477"/>
      <c r="J23" s="480"/>
      <c r="K23" s="480"/>
      <c r="L23" s="474"/>
      <c r="M23" s="457"/>
      <c r="N23" s="457"/>
      <c r="O23" s="141"/>
      <c r="P23" s="141"/>
      <c r="Q23" s="142"/>
      <c r="R23" s="14"/>
    </row>
    <row r="24" spans="1:18" ht="11.25" customHeight="1">
      <c r="A24" s="454"/>
      <c r="B24" s="457"/>
      <c r="C24" s="457"/>
      <c r="D24" s="457"/>
      <c r="E24" s="153">
        <f>'5. Identificación de Riesgos'!D24</f>
        <v>0</v>
      </c>
      <c r="F24" s="460"/>
      <c r="G24" s="483"/>
      <c r="H24" s="457"/>
      <c r="I24" s="477"/>
      <c r="J24" s="480"/>
      <c r="K24" s="480"/>
      <c r="L24" s="474"/>
      <c r="M24" s="457"/>
      <c r="N24" s="457"/>
      <c r="O24" s="141"/>
      <c r="P24" s="141"/>
      <c r="Q24" s="142"/>
      <c r="R24" s="14"/>
    </row>
    <row r="25" spans="1:18" ht="11.25" customHeight="1">
      <c r="A25" s="454"/>
      <c r="B25" s="457"/>
      <c r="C25" s="457"/>
      <c r="D25" s="457"/>
      <c r="E25" s="153">
        <f>'5. Identificación de Riesgos'!D25</f>
        <v>0</v>
      </c>
      <c r="F25" s="460"/>
      <c r="G25" s="483"/>
      <c r="H25" s="457"/>
      <c r="I25" s="477"/>
      <c r="J25" s="480"/>
      <c r="K25" s="480"/>
      <c r="L25" s="474"/>
      <c r="M25" s="457"/>
      <c r="N25" s="457"/>
      <c r="O25" s="141"/>
      <c r="P25" s="141"/>
      <c r="Q25" s="142"/>
      <c r="R25" s="14"/>
    </row>
    <row r="26" spans="1:18" ht="11.25" customHeight="1">
      <c r="A26" s="454"/>
      <c r="B26" s="457"/>
      <c r="C26" s="457"/>
      <c r="D26" s="457"/>
      <c r="E26" s="153">
        <f>'5. Identificación de Riesgos'!D26</f>
        <v>0</v>
      </c>
      <c r="F26" s="460"/>
      <c r="G26" s="483"/>
      <c r="H26" s="457"/>
      <c r="I26" s="477"/>
      <c r="J26" s="480"/>
      <c r="K26" s="480"/>
      <c r="L26" s="474"/>
      <c r="M26" s="457"/>
      <c r="N26" s="457"/>
      <c r="O26" s="141"/>
      <c r="P26" s="141"/>
      <c r="Q26" s="142"/>
      <c r="R26" s="14"/>
    </row>
    <row r="27" spans="1:18" ht="11.25" customHeight="1">
      <c r="A27" s="454"/>
      <c r="B27" s="457"/>
      <c r="C27" s="457"/>
      <c r="D27" s="457"/>
      <c r="E27" s="153">
        <f>'5. Identificación de Riesgos'!D27</f>
        <v>0</v>
      </c>
      <c r="F27" s="460"/>
      <c r="G27" s="483"/>
      <c r="H27" s="457"/>
      <c r="I27" s="477"/>
      <c r="J27" s="480"/>
      <c r="K27" s="480"/>
      <c r="L27" s="474"/>
      <c r="M27" s="457"/>
      <c r="N27" s="457"/>
      <c r="O27" s="141"/>
      <c r="P27" s="141"/>
      <c r="Q27" s="142"/>
      <c r="R27" s="14"/>
    </row>
    <row r="28" spans="1:18" ht="11.25" customHeight="1">
      <c r="A28" s="454"/>
      <c r="B28" s="457"/>
      <c r="C28" s="457"/>
      <c r="D28" s="457"/>
      <c r="E28" s="153">
        <f>'5. Identificación de Riesgos'!D28</f>
        <v>0</v>
      </c>
      <c r="F28" s="460"/>
      <c r="G28" s="483"/>
      <c r="H28" s="457"/>
      <c r="I28" s="477"/>
      <c r="J28" s="480"/>
      <c r="K28" s="480"/>
      <c r="L28" s="474"/>
      <c r="M28" s="457"/>
      <c r="N28" s="457"/>
      <c r="O28" s="141"/>
      <c r="P28" s="141"/>
      <c r="Q28" s="142"/>
      <c r="R28" s="14"/>
    </row>
    <row r="29" spans="1:18" ht="11.25" customHeight="1" thickBot="1">
      <c r="A29" s="455"/>
      <c r="B29" s="458"/>
      <c r="C29" s="458"/>
      <c r="D29" s="458"/>
      <c r="E29" s="155">
        <f>'5. Identificación de Riesgos'!D29</f>
        <v>0</v>
      </c>
      <c r="F29" s="461"/>
      <c r="G29" s="484"/>
      <c r="H29" s="458"/>
      <c r="I29" s="478"/>
      <c r="J29" s="481"/>
      <c r="K29" s="481"/>
      <c r="L29" s="475"/>
      <c r="M29" s="458"/>
      <c r="N29" s="458"/>
      <c r="O29" s="145"/>
      <c r="P29" s="145"/>
      <c r="Q29" s="146"/>
      <c r="R29" s="14"/>
    </row>
    <row r="30" spans="1:18" ht="18.75" customHeight="1">
      <c r="A30" s="453">
        <f>'5. Identificación de Riesgos'!A30</f>
        <v>3</v>
      </c>
      <c r="B30" s="456" t="str">
        <f>'5. Identificación de Riesgos'!B30</f>
        <v xml:space="preserve">Incumplimiento de los matenimientos preventivos, correctivos </v>
      </c>
      <c r="C30" s="456" t="str">
        <f>'5. Identificación de Riesgos'!C30</f>
        <v>No ejecutar en forma oportuna y acorde con estipulaciones técnicas los mantenimientos de bienes muebles, inmuebles y equipos</v>
      </c>
      <c r="D30" s="456" t="s">
        <v>295</v>
      </c>
      <c r="E30" s="152" t="str">
        <f>'5. Identificación de Riesgos'!D30</f>
        <v>Falta de asignacion o recibo tardio de presupuesto</v>
      </c>
      <c r="F30" s="459" t="str">
        <f>'5. Identificación de Riesgos'!H30</f>
        <v>Media - 3</v>
      </c>
      <c r="G30" s="456" t="str">
        <f>'5. Identificación de Riesgos'!M30</f>
        <v>Leve - 1</v>
      </c>
      <c r="H30" s="456" t="str">
        <f>'5. Identificación de Riesgos'!N30</f>
        <v>Moderado - 3</v>
      </c>
      <c r="I30" s="476"/>
      <c r="J30" s="479" t="str">
        <f>'6. Valoración Controles'!T30</f>
        <v>Baja - 2</v>
      </c>
      <c r="K30" s="479" t="str">
        <f>'6. Valoración Controles'!U30</f>
        <v>Leve - 1</v>
      </c>
      <c r="L30" s="473"/>
      <c r="M30" s="456" t="str">
        <f>'6. Valoración Controles'!V30</f>
        <v>Bajo - 2</v>
      </c>
      <c r="N30" s="456" t="s">
        <v>365</v>
      </c>
      <c r="O30" s="139"/>
      <c r="P30" s="139"/>
      <c r="Q30" s="140"/>
      <c r="R30" s="14"/>
    </row>
    <row r="31" spans="1:18" ht="18.75" customHeight="1">
      <c r="A31" s="454"/>
      <c r="B31" s="457"/>
      <c r="C31" s="457"/>
      <c r="D31" s="457"/>
      <c r="E31" s="153" t="str">
        <f>'5. Identificación de Riesgos'!D31</f>
        <v>Falta de personal (ingeniero civil)</v>
      </c>
      <c r="F31" s="460"/>
      <c r="G31" s="483"/>
      <c r="H31" s="457"/>
      <c r="I31" s="477"/>
      <c r="J31" s="480"/>
      <c r="K31" s="480"/>
      <c r="L31" s="474"/>
      <c r="M31" s="457"/>
      <c r="N31" s="457"/>
      <c r="O31" s="141"/>
      <c r="P31" s="141"/>
      <c r="Q31" s="142"/>
      <c r="R31" s="14"/>
    </row>
    <row r="32" spans="1:18" ht="18.75" customHeight="1">
      <c r="A32" s="454"/>
      <c r="B32" s="457"/>
      <c r="C32" s="457"/>
      <c r="D32" s="457"/>
      <c r="E32" s="153" t="str">
        <f>'5. Identificación de Riesgos'!D32</f>
        <v>No planificar las actividades</v>
      </c>
      <c r="F32" s="460"/>
      <c r="G32" s="483"/>
      <c r="H32" s="457"/>
      <c r="I32" s="477"/>
      <c r="J32" s="480"/>
      <c r="K32" s="480"/>
      <c r="L32" s="474"/>
      <c r="M32" s="457"/>
      <c r="N32" s="457"/>
      <c r="O32" s="141"/>
      <c r="P32" s="141"/>
      <c r="Q32" s="142"/>
      <c r="R32" s="14"/>
    </row>
    <row r="33" spans="1:18" ht="29.25" customHeight="1">
      <c r="A33" s="454"/>
      <c r="B33" s="457"/>
      <c r="C33" s="457"/>
      <c r="D33" s="457"/>
      <c r="E33" s="153">
        <f>'5. Identificación de Riesgos'!D33</f>
        <v>0</v>
      </c>
      <c r="F33" s="460"/>
      <c r="G33" s="483"/>
      <c r="H33" s="457"/>
      <c r="I33" s="477"/>
      <c r="J33" s="480"/>
      <c r="K33" s="480"/>
      <c r="L33" s="474"/>
      <c r="M33" s="457"/>
      <c r="N33" s="457"/>
      <c r="O33" s="141"/>
      <c r="P33" s="141"/>
      <c r="Q33" s="142"/>
      <c r="R33" s="14"/>
    </row>
    <row r="34" spans="1:18" ht="18.75" customHeight="1">
      <c r="A34" s="454"/>
      <c r="B34" s="457"/>
      <c r="C34" s="457"/>
      <c r="D34" s="457"/>
      <c r="E34" s="153">
        <f>'5. Identificación de Riesgos'!D34</f>
        <v>0</v>
      </c>
      <c r="F34" s="460"/>
      <c r="G34" s="483"/>
      <c r="H34" s="457"/>
      <c r="I34" s="477"/>
      <c r="J34" s="480"/>
      <c r="K34" s="480"/>
      <c r="L34" s="474"/>
      <c r="M34" s="457"/>
      <c r="N34" s="457"/>
      <c r="O34" s="141"/>
      <c r="P34" s="141"/>
      <c r="Q34" s="142"/>
      <c r="R34" s="14"/>
    </row>
    <row r="35" spans="1:18" ht="11.25" customHeight="1">
      <c r="A35" s="454"/>
      <c r="B35" s="457"/>
      <c r="C35" s="457"/>
      <c r="D35" s="457"/>
      <c r="E35" s="153">
        <f>'5. Identificación de Riesgos'!D35</f>
        <v>0</v>
      </c>
      <c r="F35" s="460"/>
      <c r="G35" s="483"/>
      <c r="H35" s="457"/>
      <c r="I35" s="477"/>
      <c r="J35" s="480"/>
      <c r="K35" s="480"/>
      <c r="L35" s="474"/>
      <c r="M35" s="457"/>
      <c r="N35" s="457"/>
      <c r="O35" s="141"/>
      <c r="P35" s="141"/>
      <c r="Q35" s="142"/>
      <c r="R35" s="14"/>
    </row>
    <row r="36" spans="1:18" ht="11.25" customHeight="1">
      <c r="A36" s="454"/>
      <c r="B36" s="457"/>
      <c r="C36" s="457"/>
      <c r="D36" s="457"/>
      <c r="E36" s="153">
        <f>'5. Identificación de Riesgos'!D36</f>
        <v>0</v>
      </c>
      <c r="F36" s="460"/>
      <c r="G36" s="483"/>
      <c r="H36" s="457"/>
      <c r="I36" s="477"/>
      <c r="J36" s="480"/>
      <c r="K36" s="480"/>
      <c r="L36" s="474"/>
      <c r="M36" s="457"/>
      <c r="N36" s="457"/>
      <c r="O36" s="141"/>
      <c r="P36" s="141"/>
      <c r="Q36" s="142"/>
      <c r="R36" s="14"/>
    </row>
    <row r="37" spans="1:18" ht="11.25" customHeight="1">
      <c r="A37" s="454"/>
      <c r="B37" s="457"/>
      <c r="C37" s="457"/>
      <c r="D37" s="457"/>
      <c r="E37" s="153">
        <f>'5. Identificación de Riesgos'!D37</f>
        <v>0</v>
      </c>
      <c r="F37" s="460"/>
      <c r="G37" s="483"/>
      <c r="H37" s="457"/>
      <c r="I37" s="477"/>
      <c r="J37" s="480"/>
      <c r="K37" s="480"/>
      <c r="L37" s="474"/>
      <c r="M37" s="457"/>
      <c r="N37" s="457"/>
      <c r="O37" s="141"/>
      <c r="P37" s="141"/>
      <c r="Q37" s="142"/>
      <c r="R37" s="14"/>
    </row>
    <row r="38" spans="1:18" ht="11.25" customHeight="1">
      <c r="A38" s="454"/>
      <c r="B38" s="457"/>
      <c r="C38" s="457"/>
      <c r="D38" s="457"/>
      <c r="E38" s="153">
        <f>'5. Identificación de Riesgos'!D38</f>
        <v>0</v>
      </c>
      <c r="F38" s="460"/>
      <c r="G38" s="483"/>
      <c r="H38" s="457"/>
      <c r="I38" s="477"/>
      <c r="J38" s="480"/>
      <c r="K38" s="480"/>
      <c r="L38" s="474"/>
      <c r="M38" s="457"/>
      <c r="N38" s="457"/>
      <c r="O38" s="141"/>
      <c r="P38" s="141"/>
      <c r="Q38" s="142"/>
      <c r="R38" s="14"/>
    </row>
    <row r="39" spans="1:18" ht="11.25" customHeight="1" thickBot="1">
      <c r="A39" s="455"/>
      <c r="B39" s="458"/>
      <c r="C39" s="458"/>
      <c r="D39" s="458"/>
      <c r="E39" s="155">
        <f>'5. Identificación de Riesgos'!D39</f>
        <v>0</v>
      </c>
      <c r="F39" s="461"/>
      <c r="G39" s="484"/>
      <c r="H39" s="458"/>
      <c r="I39" s="478"/>
      <c r="J39" s="481"/>
      <c r="K39" s="481"/>
      <c r="L39" s="475"/>
      <c r="M39" s="458"/>
      <c r="N39" s="458"/>
      <c r="O39" s="145"/>
      <c r="P39" s="145"/>
      <c r="Q39" s="146"/>
      <c r="R39" s="14"/>
    </row>
    <row r="40" spans="1:18" ht="23.25" customHeight="1">
      <c r="A40" s="453">
        <f>'5. Identificación de Riesgos'!A40</f>
        <v>4</v>
      </c>
      <c r="B40" s="456" t="str">
        <f>'5. Identificación de Riesgos'!B40</f>
        <v xml:space="preserve">Recibir dádivas o beneficios a nombre propio o de terceros para  afectar la seguridad o confidencialidad de la información   </v>
      </c>
      <c r="C40" s="456" t="str">
        <f>'5. Identificación de Riesgos'!C40</f>
        <v>Recibir dádivas o beneficios a nombre propio o de terceros por   revelar información confidencial,  alterar, retener o no publicar información.</v>
      </c>
      <c r="D40" s="456" t="s">
        <v>295</v>
      </c>
      <c r="E40" s="152" t="str">
        <f>'5. Identificación de Riesgos'!D40</f>
        <v>1. Falta de ética y valores.</v>
      </c>
      <c r="F40" s="459" t="e">
        <f>'5. Identificación de Riesgos'!H40</f>
        <v>#DIV/0!</v>
      </c>
      <c r="G40" s="456" t="str">
        <f>'5. Identificación de Riesgos'!M40</f>
        <v/>
      </c>
      <c r="H40" s="456" t="str">
        <f>'5. Identificación de Riesgos'!N40</f>
        <v/>
      </c>
      <c r="I40" s="476"/>
      <c r="J40" s="479" t="e">
        <f>'6. Valoración Controles'!T40</f>
        <v>#DIV/0!</v>
      </c>
      <c r="K40" s="479" t="e">
        <f>'6. Valoración Controles'!U40</f>
        <v>#VALUE!</v>
      </c>
      <c r="L40" s="473"/>
      <c r="M40" s="456" t="e">
        <f>'6. Valoración Controles'!V40</f>
        <v>#DIV/0!</v>
      </c>
      <c r="N40" s="456"/>
      <c r="O40" s="139"/>
      <c r="P40" s="139"/>
      <c r="Q40" s="140"/>
      <c r="R40" s="14"/>
    </row>
    <row r="41" spans="1:18" ht="32.25" customHeight="1">
      <c r="A41" s="454"/>
      <c r="B41" s="457"/>
      <c r="C41" s="457"/>
      <c r="D41" s="457"/>
      <c r="E41" s="153" t="str">
        <f>'5. Identificación de Riesgos'!D41</f>
        <v>2. Insuficientes programas de capacitación para la toma de conciencia debido al desconocimiento de la ley antisoborno (ISO 37001:2016), Plan Anticorrupción y  de los  valores y principios propios de la entidad.</v>
      </c>
      <c r="F41" s="460"/>
      <c r="G41" s="483"/>
      <c r="H41" s="457"/>
      <c r="I41" s="477"/>
      <c r="J41" s="480"/>
      <c r="K41" s="480"/>
      <c r="L41" s="474"/>
      <c r="M41" s="457"/>
      <c r="N41" s="457"/>
      <c r="O41" s="141"/>
      <c r="P41" s="141"/>
      <c r="Q41" s="142"/>
      <c r="R41" s="14"/>
    </row>
    <row r="42" spans="1:18" ht="23.25" customHeight="1">
      <c r="A42" s="454"/>
      <c r="B42" s="457"/>
      <c r="C42" s="457"/>
      <c r="D42" s="457"/>
      <c r="E42" s="153" t="str">
        <f>'5. Identificación de Riesgos'!D42</f>
        <v>3. Desconocimiento del Código de Etica y Buen Gobierno.</v>
      </c>
      <c r="F42" s="460"/>
      <c r="G42" s="483"/>
      <c r="H42" s="457"/>
      <c r="I42" s="477"/>
      <c r="J42" s="480"/>
      <c r="K42" s="480"/>
      <c r="L42" s="474"/>
      <c r="M42" s="457"/>
      <c r="N42" s="457"/>
      <c r="O42" s="141"/>
      <c r="P42" s="141"/>
      <c r="Q42" s="142"/>
      <c r="R42" s="14"/>
    </row>
    <row r="43" spans="1:18" ht="12" customHeight="1">
      <c r="A43" s="454"/>
      <c r="B43" s="457"/>
      <c r="C43" s="457"/>
      <c r="D43" s="457"/>
      <c r="E43" s="153" t="str">
        <f>'5. Identificación de Riesgos'!D43</f>
        <v>4. Falta o inaplicación de controles.</v>
      </c>
      <c r="F43" s="460"/>
      <c r="G43" s="483"/>
      <c r="H43" s="457"/>
      <c r="I43" s="477"/>
      <c r="J43" s="480"/>
      <c r="K43" s="480"/>
      <c r="L43" s="474"/>
      <c r="M43" s="457"/>
      <c r="N43" s="457"/>
      <c r="O43" s="141"/>
      <c r="P43" s="141"/>
      <c r="Q43" s="142"/>
      <c r="R43" s="14"/>
    </row>
    <row r="44" spans="1:18" ht="12" customHeight="1">
      <c r="A44" s="454"/>
      <c r="B44" s="457"/>
      <c r="C44" s="457"/>
      <c r="D44" s="457"/>
      <c r="E44" s="153">
        <f>'5. Identificación de Riesgos'!D44</f>
        <v>0</v>
      </c>
      <c r="F44" s="460"/>
      <c r="G44" s="483"/>
      <c r="H44" s="457"/>
      <c r="I44" s="477"/>
      <c r="J44" s="480"/>
      <c r="K44" s="480"/>
      <c r="L44" s="474"/>
      <c r="M44" s="457"/>
      <c r="N44" s="457"/>
      <c r="O44" s="141"/>
      <c r="P44" s="141"/>
      <c r="Q44" s="142"/>
      <c r="R44" s="14"/>
    </row>
    <row r="45" spans="1:18" ht="12" customHeight="1">
      <c r="A45" s="454"/>
      <c r="B45" s="457"/>
      <c r="C45" s="457"/>
      <c r="D45" s="457"/>
      <c r="E45" s="153">
        <f>'5. Identificación de Riesgos'!D45</f>
        <v>0</v>
      </c>
      <c r="F45" s="460"/>
      <c r="G45" s="483"/>
      <c r="H45" s="457"/>
      <c r="I45" s="477"/>
      <c r="J45" s="480"/>
      <c r="K45" s="480"/>
      <c r="L45" s="474"/>
      <c r="M45" s="457"/>
      <c r="N45" s="457"/>
      <c r="O45" s="141"/>
      <c r="P45" s="141"/>
      <c r="Q45" s="142"/>
      <c r="R45" s="14"/>
    </row>
    <row r="46" spans="1:18" ht="12" customHeight="1">
      <c r="A46" s="454"/>
      <c r="B46" s="457"/>
      <c r="C46" s="457"/>
      <c r="D46" s="457"/>
      <c r="E46" s="153">
        <f>'5. Identificación de Riesgos'!D46</f>
        <v>0</v>
      </c>
      <c r="F46" s="460"/>
      <c r="G46" s="483"/>
      <c r="H46" s="457"/>
      <c r="I46" s="477"/>
      <c r="J46" s="480"/>
      <c r="K46" s="480"/>
      <c r="L46" s="474"/>
      <c r="M46" s="457"/>
      <c r="N46" s="457"/>
      <c r="O46" s="141"/>
      <c r="P46" s="141"/>
      <c r="Q46" s="142"/>
      <c r="R46" s="14"/>
    </row>
    <row r="47" spans="1:18" ht="12" customHeight="1">
      <c r="A47" s="454"/>
      <c r="B47" s="457"/>
      <c r="C47" s="457"/>
      <c r="D47" s="457"/>
      <c r="E47" s="153">
        <f>'5. Identificación de Riesgos'!D47</f>
        <v>0</v>
      </c>
      <c r="F47" s="460"/>
      <c r="G47" s="483"/>
      <c r="H47" s="457"/>
      <c r="I47" s="477"/>
      <c r="J47" s="480"/>
      <c r="K47" s="480"/>
      <c r="L47" s="474"/>
      <c r="M47" s="457"/>
      <c r="N47" s="457"/>
      <c r="O47" s="141"/>
      <c r="P47" s="141"/>
      <c r="Q47" s="142"/>
      <c r="R47" s="14"/>
    </row>
    <row r="48" spans="1:18" ht="12" customHeight="1">
      <c r="A48" s="454"/>
      <c r="B48" s="457"/>
      <c r="C48" s="457"/>
      <c r="D48" s="457"/>
      <c r="E48" s="153">
        <f>'5. Identificación de Riesgos'!D48</f>
        <v>0</v>
      </c>
      <c r="F48" s="460"/>
      <c r="G48" s="483"/>
      <c r="H48" s="457"/>
      <c r="I48" s="477"/>
      <c r="J48" s="480"/>
      <c r="K48" s="480"/>
      <c r="L48" s="474"/>
      <c r="M48" s="457"/>
      <c r="N48" s="457"/>
      <c r="O48" s="141"/>
      <c r="P48" s="141"/>
      <c r="Q48" s="142"/>
      <c r="R48" s="14"/>
    </row>
    <row r="49" spans="1:18" ht="12" customHeight="1" thickBot="1">
      <c r="A49" s="455"/>
      <c r="B49" s="458"/>
      <c r="C49" s="458"/>
      <c r="D49" s="458"/>
      <c r="E49" s="155">
        <f>'5. Identificación de Riesgos'!D49</f>
        <v>0</v>
      </c>
      <c r="F49" s="461"/>
      <c r="G49" s="484"/>
      <c r="H49" s="458"/>
      <c r="I49" s="478"/>
      <c r="J49" s="481"/>
      <c r="K49" s="481"/>
      <c r="L49" s="475"/>
      <c r="M49" s="458"/>
      <c r="N49" s="458"/>
      <c r="O49" s="145"/>
      <c r="P49" s="145"/>
      <c r="Q49" s="146"/>
      <c r="R49" s="14"/>
    </row>
    <row r="50" spans="1:18" ht="20.25" customHeight="1">
      <c r="A50" s="453">
        <f>'5. Identificación de Riesgos'!A50</f>
        <v>5</v>
      </c>
      <c r="B50" s="456" t="str">
        <f>'5. Identificación de Riesgos'!B50</f>
        <v>Ofrecer, prometer, entregar, aceptar o solicitar una ventaja indebida  para influir  en la toma de decisiones  para  la adquisición de predios en donación.</v>
      </c>
      <c r="C50" s="456" t="str">
        <f>'5. Identificación de Riesgos'!C50</f>
        <v>Cuando se emite un concepto favorable que conlleve a la adquisición de un predio por donación omitiendo el cumplimiento de los requisitos establecidos, con el fin de favorecer intereses particulares.</v>
      </c>
      <c r="D50" s="456" t="s">
        <v>295</v>
      </c>
      <c r="E50" s="152" t="str">
        <f>'5. Identificación de Riesgos'!D50</f>
        <v>Falta de ética de los servidores públicos (Debilidades en principios y valores)</v>
      </c>
      <c r="F50" s="459" t="e">
        <f>'5. Identificación de Riesgos'!H50</f>
        <v>#DIV/0!</v>
      </c>
      <c r="G50" s="456" t="str">
        <f>'5. Identificación de Riesgos'!M50</f>
        <v/>
      </c>
      <c r="H50" s="456" t="str">
        <f>'5. Identificación de Riesgos'!N50</f>
        <v/>
      </c>
      <c r="I50" s="476"/>
      <c r="J50" s="479" t="e">
        <f>'6. Valoración Controles'!T50</f>
        <v>#DIV/0!</v>
      </c>
      <c r="K50" s="479" t="e">
        <f>'6. Valoración Controles'!U50</f>
        <v>#VALUE!</v>
      </c>
      <c r="L50" s="473"/>
      <c r="M50" s="456" t="e">
        <f>'6. Valoración Controles'!V50</f>
        <v>#DIV/0!</v>
      </c>
      <c r="N50" s="456"/>
      <c r="O50" s="139" t="s">
        <v>367</v>
      </c>
      <c r="P50" s="139" t="s">
        <v>368</v>
      </c>
      <c r="Q50" s="140">
        <v>45366</v>
      </c>
      <c r="R50" s="14"/>
    </row>
    <row r="51" spans="1:18" ht="20.25" customHeight="1">
      <c r="A51" s="454"/>
      <c r="B51" s="457"/>
      <c r="C51" s="457"/>
      <c r="D51" s="457"/>
      <c r="E51" s="153" t="str">
        <f>'5. Identificación de Riesgos'!D51</f>
        <v>Falta de ética de terceros interesados  (Debilidades principios y valores)</v>
      </c>
      <c r="F51" s="460"/>
      <c r="G51" s="483"/>
      <c r="H51" s="457"/>
      <c r="I51" s="477"/>
      <c r="J51" s="480"/>
      <c r="K51" s="480"/>
      <c r="L51" s="474"/>
      <c r="M51" s="457"/>
      <c r="N51" s="457"/>
      <c r="O51" s="141"/>
      <c r="P51" s="141"/>
      <c r="Q51" s="142"/>
      <c r="R51" s="14"/>
    </row>
    <row r="52" spans="1:18" ht="20.25" customHeight="1">
      <c r="A52" s="454"/>
      <c r="B52" s="457"/>
      <c r="C52" s="457"/>
      <c r="D52" s="457"/>
      <c r="E52" s="153" t="str">
        <f>'5. Identificación de Riesgos'!D52</f>
        <v>Debilidades en los controles técnicos para la Adquisición de lotes en donación.</v>
      </c>
      <c r="F52" s="460"/>
      <c r="G52" s="483"/>
      <c r="H52" s="457"/>
      <c r="I52" s="477"/>
      <c r="J52" s="480"/>
      <c r="K52" s="480"/>
      <c r="L52" s="474"/>
      <c r="M52" s="457"/>
      <c r="N52" s="457"/>
      <c r="O52" s="141"/>
      <c r="P52" s="141"/>
      <c r="Q52" s="142"/>
      <c r="R52" s="14"/>
    </row>
    <row r="53" spans="1:18" ht="13.5" customHeight="1">
      <c r="A53" s="454"/>
      <c r="B53" s="457"/>
      <c r="C53" s="457"/>
      <c r="D53" s="457"/>
      <c r="E53" s="153">
        <f>'5. Identificación de Riesgos'!D53</f>
        <v>0</v>
      </c>
      <c r="F53" s="460"/>
      <c r="G53" s="483"/>
      <c r="H53" s="457"/>
      <c r="I53" s="477"/>
      <c r="J53" s="480"/>
      <c r="K53" s="480"/>
      <c r="L53" s="474"/>
      <c r="M53" s="457"/>
      <c r="N53" s="457"/>
      <c r="O53" s="141"/>
      <c r="P53" s="141"/>
      <c r="Q53" s="142"/>
      <c r="R53" s="14"/>
    </row>
    <row r="54" spans="1:18" ht="13.5" customHeight="1">
      <c r="A54" s="454"/>
      <c r="B54" s="457"/>
      <c r="C54" s="457"/>
      <c r="D54" s="457"/>
      <c r="E54" s="153">
        <f>'5. Identificación de Riesgos'!D54</f>
        <v>0</v>
      </c>
      <c r="F54" s="460"/>
      <c r="G54" s="483"/>
      <c r="H54" s="457"/>
      <c r="I54" s="477"/>
      <c r="J54" s="480"/>
      <c r="K54" s="480"/>
      <c r="L54" s="474"/>
      <c r="M54" s="457"/>
      <c r="N54" s="457"/>
      <c r="O54" s="141"/>
      <c r="P54" s="141"/>
      <c r="Q54" s="142"/>
      <c r="R54" s="14"/>
    </row>
    <row r="55" spans="1:18" ht="13.5" customHeight="1">
      <c r="A55" s="454"/>
      <c r="B55" s="457"/>
      <c r="C55" s="457"/>
      <c r="D55" s="457"/>
      <c r="E55" s="153">
        <f>'5. Identificación de Riesgos'!D55</f>
        <v>0</v>
      </c>
      <c r="F55" s="460"/>
      <c r="G55" s="483"/>
      <c r="H55" s="457"/>
      <c r="I55" s="477"/>
      <c r="J55" s="480"/>
      <c r="K55" s="480"/>
      <c r="L55" s="474"/>
      <c r="M55" s="457"/>
      <c r="N55" s="457"/>
      <c r="O55" s="141"/>
      <c r="P55" s="141"/>
      <c r="Q55" s="142"/>
      <c r="R55" s="14"/>
    </row>
    <row r="56" spans="1:18" ht="13.5" customHeight="1">
      <c r="A56" s="454"/>
      <c r="B56" s="457"/>
      <c r="C56" s="457"/>
      <c r="D56" s="457"/>
      <c r="E56" s="153">
        <f>'5. Identificación de Riesgos'!D56</f>
        <v>0</v>
      </c>
      <c r="F56" s="460"/>
      <c r="G56" s="483"/>
      <c r="H56" s="457"/>
      <c r="I56" s="477"/>
      <c r="J56" s="480"/>
      <c r="K56" s="480"/>
      <c r="L56" s="474"/>
      <c r="M56" s="457"/>
      <c r="N56" s="457"/>
      <c r="O56" s="141"/>
      <c r="P56" s="141"/>
      <c r="Q56" s="142"/>
      <c r="R56" s="14"/>
    </row>
    <row r="57" spans="1:18" ht="13.5" customHeight="1">
      <c r="A57" s="454"/>
      <c r="B57" s="457"/>
      <c r="C57" s="457"/>
      <c r="D57" s="457"/>
      <c r="E57" s="153">
        <f>'5. Identificación de Riesgos'!D57</f>
        <v>0</v>
      </c>
      <c r="F57" s="460"/>
      <c r="G57" s="483"/>
      <c r="H57" s="457"/>
      <c r="I57" s="477"/>
      <c r="J57" s="480"/>
      <c r="K57" s="480"/>
      <c r="L57" s="474"/>
      <c r="M57" s="457"/>
      <c r="N57" s="457"/>
      <c r="O57" s="141"/>
      <c r="P57" s="141"/>
      <c r="Q57" s="142"/>
      <c r="R57" s="14"/>
    </row>
    <row r="58" spans="1:18" ht="13.5" customHeight="1">
      <c r="A58" s="454"/>
      <c r="B58" s="457"/>
      <c r="C58" s="457"/>
      <c r="D58" s="457"/>
      <c r="E58" s="153">
        <f>'5. Identificación de Riesgos'!D58</f>
        <v>0</v>
      </c>
      <c r="F58" s="460"/>
      <c r="G58" s="483"/>
      <c r="H58" s="457"/>
      <c r="I58" s="477"/>
      <c r="J58" s="480"/>
      <c r="K58" s="480"/>
      <c r="L58" s="474"/>
      <c r="M58" s="457"/>
      <c r="N58" s="457"/>
      <c r="O58" s="141"/>
      <c r="P58" s="141"/>
      <c r="Q58" s="142"/>
      <c r="R58" s="14"/>
    </row>
    <row r="59" spans="1:18" ht="13.5" customHeight="1" thickBot="1">
      <c r="A59" s="455"/>
      <c r="B59" s="458"/>
      <c r="C59" s="458"/>
      <c r="D59" s="458"/>
      <c r="E59" s="155">
        <f>'5. Identificación de Riesgos'!D59</f>
        <v>0</v>
      </c>
      <c r="F59" s="461"/>
      <c r="G59" s="484"/>
      <c r="H59" s="458"/>
      <c r="I59" s="478"/>
      <c r="J59" s="481"/>
      <c r="K59" s="481"/>
      <c r="L59" s="475"/>
      <c r="M59" s="458"/>
      <c r="N59" s="458"/>
      <c r="O59" s="145"/>
      <c r="P59" s="145"/>
      <c r="Q59" s="146"/>
      <c r="R59" s="14"/>
    </row>
    <row r="60" spans="1:18" ht="18.75" customHeight="1">
      <c r="A60" s="453">
        <f>'5. Identificación de Riesgos'!A60</f>
        <v>6</v>
      </c>
      <c r="B60" s="456" t="str">
        <f>'5. Identificación de Riesgos'!B60</f>
        <v>Ofrecer, prometer, entregar, aceptar o solicitar una ventaja indebida para conseguir el favorecimiento competitivo  en  la evaluación técnica (proceso de selección) en  contratos de Estudios y Diseños o Construcción de sedes y despachos judiciales.</v>
      </c>
      <c r="C60" s="456" t="str">
        <f>'5. Identificación de Riesgos'!C60</f>
        <v>Cuando se emite un concepto técnico basado en una evaluación que redunde en ventajas para agentes internos y externos, sin la adecuada justificación técnica.</v>
      </c>
      <c r="D60" s="456" t="s">
        <v>295</v>
      </c>
      <c r="E60" s="152" t="str">
        <f>'5. Identificación de Riesgos'!D60</f>
        <v>Falta de ética de los servidores públicos (Debilidades en principios y valores)</v>
      </c>
      <c r="F60" s="459" t="e">
        <f>'5. Identificación de Riesgos'!H60</f>
        <v>#DIV/0!</v>
      </c>
      <c r="G60" s="456" t="str">
        <f>'5. Identificación de Riesgos'!M60</f>
        <v/>
      </c>
      <c r="H60" s="456" t="str">
        <f>'5. Identificación de Riesgos'!N60</f>
        <v/>
      </c>
      <c r="I60" s="476"/>
      <c r="J60" s="479" t="e">
        <f>'6. Valoración Controles'!T60</f>
        <v>#DIV/0!</v>
      </c>
      <c r="K60" s="479" t="e">
        <f>'6. Valoración Controles'!U60</f>
        <v>#VALUE!</v>
      </c>
      <c r="L60" s="473"/>
      <c r="M60" s="456" t="e">
        <f>'6. Valoración Controles'!V60</f>
        <v>#DIV/0!</v>
      </c>
      <c r="N60" s="456"/>
      <c r="O60" s="139"/>
      <c r="P60" s="139"/>
      <c r="Q60" s="140"/>
      <c r="R60" s="14"/>
    </row>
    <row r="61" spans="1:18" ht="18.75" customHeight="1">
      <c r="A61" s="454"/>
      <c r="B61" s="457"/>
      <c r="C61" s="457"/>
      <c r="D61" s="457"/>
      <c r="E61" s="153" t="str">
        <f>'5. Identificación de Riesgos'!D61</f>
        <v>Falta de ética de terceros interesados  (Debilidades principios y valores)</v>
      </c>
      <c r="F61" s="460"/>
      <c r="G61" s="483"/>
      <c r="H61" s="457"/>
      <c r="I61" s="477"/>
      <c r="J61" s="480"/>
      <c r="K61" s="480"/>
      <c r="L61" s="474"/>
      <c r="M61" s="457"/>
      <c r="N61" s="457"/>
      <c r="O61" s="141"/>
      <c r="P61" s="141"/>
      <c r="Q61" s="142"/>
      <c r="R61" s="14"/>
    </row>
    <row r="62" spans="1:18" ht="18.75" customHeight="1">
      <c r="A62" s="454"/>
      <c r="B62" s="457"/>
      <c r="C62" s="457"/>
      <c r="D62" s="457"/>
      <c r="E62" s="153" t="str">
        <f>'5. Identificación de Riesgos'!D62</f>
        <v>Debilidades en los controles de los procedimientos de contratación en lo relacionado con la evaluación técnica para la selección de contratistas.</v>
      </c>
      <c r="F62" s="460"/>
      <c r="G62" s="483"/>
      <c r="H62" s="457"/>
      <c r="I62" s="477"/>
      <c r="J62" s="480"/>
      <c r="K62" s="480"/>
      <c r="L62" s="474"/>
      <c r="M62" s="457"/>
      <c r="N62" s="457"/>
      <c r="O62" s="141"/>
      <c r="P62" s="141"/>
      <c r="Q62" s="142"/>
      <c r="R62" s="14"/>
    </row>
    <row r="63" spans="1:18" ht="18.75" customHeight="1">
      <c r="A63" s="454"/>
      <c r="B63" s="457"/>
      <c r="C63" s="457"/>
      <c r="D63" s="457"/>
      <c r="E63" s="153">
        <f>'5. Identificación de Riesgos'!D63</f>
        <v>0</v>
      </c>
      <c r="F63" s="460"/>
      <c r="G63" s="483"/>
      <c r="H63" s="457"/>
      <c r="I63" s="477"/>
      <c r="J63" s="480"/>
      <c r="K63" s="480"/>
      <c r="L63" s="474"/>
      <c r="M63" s="457"/>
      <c r="N63" s="457"/>
      <c r="O63" s="141"/>
      <c r="P63" s="141"/>
      <c r="Q63" s="142"/>
      <c r="R63" s="14"/>
    </row>
    <row r="64" spans="1:18" ht="18.75" customHeight="1">
      <c r="A64" s="454"/>
      <c r="B64" s="457"/>
      <c r="C64" s="457"/>
      <c r="D64" s="457"/>
      <c r="E64" s="153">
        <f>'5. Identificación de Riesgos'!D64</f>
        <v>0</v>
      </c>
      <c r="F64" s="460"/>
      <c r="G64" s="483"/>
      <c r="H64" s="457"/>
      <c r="I64" s="477"/>
      <c r="J64" s="480"/>
      <c r="K64" s="480"/>
      <c r="L64" s="474"/>
      <c r="M64" s="457"/>
      <c r="N64" s="457"/>
      <c r="O64" s="141"/>
      <c r="P64" s="141"/>
      <c r="Q64" s="142"/>
      <c r="R64" s="14"/>
    </row>
    <row r="65" spans="1:18" ht="12.75" customHeight="1">
      <c r="A65" s="454"/>
      <c r="B65" s="457"/>
      <c r="C65" s="457"/>
      <c r="D65" s="457"/>
      <c r="E65" s="153">
        <f>'5. Identificación de Riesgos'!D65</f>
        <v>0</v>
      </c>
      <c r="F65" s="460"/>
      <c r="G65" s="483"/>
      <c r="H65" s="457"/>
      <c r="I65" s="477"/>
      <c r="J65" s="480"/>
      <c r="K65" s="480"/>
      <c r="L65" s="474"/>
      <c r="M65" s="457"/>
      <c r="N65" s="457"/>
      <c r="O65" s="141"/>
      <c r="P65" s="141"/>
      <c r="Q65" s="142"/>
      <c r="R65" s="14"/>
    </row>
    <row r="66" spans="1:18" ht="12.75" customHeight="1">
      <c r="A66" s="454"/>
      <c r="B66" s="457"/>
      <c r="C66" s="457"/>
      <c r="D66" s="457"/>
      <c r="E66" s="153">
        <f>'5. Identificación de Riesgos'!D66</f>
        <v>0</v>
      </c>
      <c r="F66" s="460"/>
      <c r="G66" s="483"/>
      <c r="H66" s="457"/>
      <c r="I66" s="477"/>
      <c r="J66" s="480"/>
      <c r="K66" s="480"/>
      <c r="L66" s="474"/>
      <c r="M66" s="457"/>
      <c r="N66" s="457"/>
      <c r="O66" s="141"/>
      <c r="P66" s="141"/>
      <c r="Q66" s="142"/>
      <c r="R66" s="14"/>
    </row>
    <row r="67" spans="1:18" ht="12.75" customHeight="1">
      <c r="A67" s="454"/>
      <c r="B67" s="457"/>
      <c r="C67" s="457"/>
      <c r="D67" s="457"/>
      <c r="E67" s="153">
        <f>'5. Identificación de Riesgos'!D67</f>
        <v>0</v>
      </c>
      <c r="F67" s="460"/>
      <c r="G67" s="483"/>
      <c r="H67" s="457"/>
      <c r="I67" s="477"/>
      <c r="J67" s="480"/>
      <c r="K67" s="480"/>
      <c r="L67" s="474"/>
      <c r="M67" s="457"/>
      <c r="N67" s="457"/>
      <c r="O67" s="141"/>
      <c r="P67" s="141"/>
      <c r="Q67" s="142"/>
      <c r="R67" s="14"/>
    </row>
    <row r="68" spans="1:18" ht="12.75" customHeight="1">
      <c r="A68" s="454"/>
      <c r="B68" s="457"/>
      <c r="C68" s="457"/>
      <c r="D68" s="457"/>
      <c r="E68" s="153">
        <f>'5. Identificación de Riesgos'!D68</f>
        <v>0</v>
      </c>
      <c r="F68" s="460"/>
      <c r="G68" s="483"/>
      <c r="H68" s="457"/>
      <c r="I68" s="477"/>
      <c r="J68" s="480"/>
      <c r="K68" s="480"/>
      <c r="L68" s="474"/>
      <c r="M68" s="457"/>
      <c r="N68" s="457"/>
      <c r="O68" s="141"/>
      <c r="P68" s="141"/>
      <c r="Q68" s="142"/>
      <c r="R68" s="14"/>
    </row>
    <row r="69" spans="1:18" ht="12.75" customHeight="1" thickBot="1">
      <c r="A69" s="455"/>
      <c r="B69" s="458"/>
      <c r="C69" s="458"/>
      <c r="D69" s="458"/>
      <c r="E69" s="155">
        <f>'5. Identificación de Riesgos'!D69</f>
        <v>0</v>
      </c>
      <c r="F69" s="461"/>
      <c r="G69" s="484"/>
      <c r="H69" s="458"/>
      <c r="I69" s="478"/>
      <c r="J69" s="481"/>
      <c r="K69" s="481"/>
      <c r="L69" s="475"/>
      <c r="M69" s="458"/>
      <c r="N69" s="458"/>
      <c r="O69" s="145"/>
      <c r="P69" s="145"/>
      <c r="Q69" s="146"/>
      <c r="R69" s="14"/>
    </row>
    <row r="70" spans="1:18" ht="21.75" customHeight="1">
      <c r="A70" s="453">
        <f>'5. Identificación de Riesgos'!A70</f>
        <v>7</v>
      </c>
      <c r="B70" s="456" t="str">
        <f>'5. Identificación de Riesgos'!B70</f>
        <v>Ofrecer, prometer, entregar, aceptar o solicitar una ventaja indebida para conseguir el favorecimiento competitivo  en  la adición  de  contratos de Estudios y Diseños o construcción de sedes y despachos judiciales.</v>
      </c>
      <c r="C70" s="456" t="str">
        <f>'5. Identificación de Riesgos'!C70</f>
        <v>Cuando se adicionen contratos que son ventajosos para agentes internos y externos, sin la adecuada justificación que soporte su valor.</v>
      </c>
      <c r="D70" s="456" t="s">
        <v>295</v>
      </c>
      <c r="E70" s="152" t="str">
        <f>'5. Identificación de Riesgos'!D70</f>
        <v>Falta de ética de los servidores públicos (Debilidades en principios y valores)</v>
      </c>
      <c r="F70" s="459" t="e">
        <f>'5. Identificación de Riesgos'!H70</f>
        <v>#DIV/0!</v>
      </c>
      <c r="G70" s="456" t="str">
        <f>'5. Identificación de Riesgos'!M70</f>
        <v/>
      </c>
      <c r="H70" s="456" t="str">
        <f>'5. Identificación de Riesgos'!N70</f>
        <v/>
      </c>
      <c r="I70" s="487"/>
      <c r="J70" s="479" t="e">
        <f>'6. Valoración Controles'!T70</f>
        <v>#DIV/0!</v>
      </c>
      <c r="K70" s="479" t="e">
        <f>'6. Valoración Controles'!U70</f>
        <v>#VALUE!</v>
      </c>
      <c r="L70" s="473"/>
      <c r="M70" s="456" t="e">
        <f>'6. Valoración Controles'!V70</f>
        <v>#DIV/0!</v>
      </c>
      <c r="N70" s="456"/>
      <c r="O70" s="149"/>
      <c r="P70" s="149"/>
      <c r="Q70" s="150"/>
      <c r="R70" s="14"/>
    </row>
    <row r="71" spans="1:18" ht="21.75" customHeight="1">
      <c r="A71" s="454"/>
      <c r="B71" s="457"/>
      <c r="C71" s="457"/>
      <c r="D71" s="457"/>
      <c r="E71" s="153" t="str">
        <f>'5. Identificación de Riesgos'!D71</f>
        <v>Falta de ética de terceros interesados  (Debilidades principios y valores)</v>
      </c>
      <c r="F71" s="460"/>
      <c r="G71" s="483"/>
      <c r="H71" s="457"/>
      <c r="I71" s="488"/>
      <c r="J71" s="480"/>
      <c r="K71" s="480"/>
      <c r="L71" s="474"/>
      <c r="M71" s="457"/>
      <c r="N71" s="457"/>
      <c r="O71" s="141"/>
      <c r="P71" s="141"/>
      <c r="Q71" s="142"/>
      <c r="R71" s="14"/>
    </row>
    <row r="72" spans="1:18" ht="21.75" customHeight="1">
      <c r="A72" s="454"/>
      <c r="B72" s="457"/>
      <c r="C72" s="457"/>
      <c r="D72" s="457"/>
      <c r="E72" s="153" t="str">
        <f>'5. Identificación de Riesgos'!D72</f>
        <v>Debilidades en los controles de los procedimientos de contratación en lo relacionado con la identificación de necesidades.</v>
      </c>
      <c r="F72" s="460"/>
      <c r="G72" s="483"/>
      <c r="H72" s="457"/>
      <c r="I72" s="488"/>
      <c r="J72" s="480"/>
      <c r="K72" s="480"/>
      <c r="L72" s="474"/>
      <c r="M72" s="457"/>
      <c r="N72" s="457"/>
      <c r="O72" s="141"/>
      <c r="P72" s="141"/>
      <c r="Q72" s="142"/>
      <c r="R72" s="14"/>
    </row>
    <row r="73" spans="1:18" ht="21.75" customHeight="1">
      <c r="A73" s="454"/>
      <c r="B73" s="457"/>
      <c r="C73" s="457"/>
      <c r="D73" s="457"/>
      <c r="E73" s="153">
        <f>'5. Identificación de Riesgos'!D73</f>
        <v>0</v>
      </c>
      <c r="F73" s="460"/>
      <c r="G73" s="483"/>
      <c r="H73" s="457"/>
      <c r="I73" s="488"/>
      <c r="J73" s="480"/>
      <c r="K73" s="480"/>
      <c r="L73" s="474"/>
      <c r="M73" s="457"/>
      <c r="N73" s="457"/>
      <c r="O73" s="141"/>
      <c r="P73" s="141"/>
      <c r="Q73" s="142"/>
      <c r="R73" s="14"/>
    </row>
    <row r="74" spans="1:18" ht="12" customHeight="1">
      <c r="A74" s="454"/>
      <c r="B74" s="457"/>
      <c r="C74" s="457"/>
      <c r="D74" s="457"/>
      <c r="E74" s="153">
        <f>'5. Identificación de Riesgos'!D74</f>
        <v>0</v>
      </c>
      <c r="F74" s="460"/>
      <c r="G74" s="483"/>
      <c r="H74" s="457"/>
      <c r="I74" s="488"/>
      <c r="J74" s="480"/>
      <c r="K74" s="480"/>
      <c r="L74" s="474"/>
      <c r="M74" s="457"/>
      <c r="N74" s="457"/>
      <c r="O74" s="141"/>
      <c r="P74" s="141"/>
      <c r="Q74" s="142"/>
      <c r="R74" s="14"/>
    </row>
    <row r="75" spans="1:18" ht="12" customHeight="1">
      <c r="A75" s="454"/>
      <c r="B75" s="457"/>
      <c r="C75" s="457"/>
      <c r="D75" s="457"/>
      <c r="E75" s="153">
        <f>'5. Identificación de Riesgos'!D75</f>
        <v>0</v>
      </c>
      <c r="F75" s="460"/>
      <c r="G75" s="483"/>
      <c r="H75" s="457"/>
      <c r="I75" s="488"/>
      <c r="J75" s="480"/>
      <c r="K75" s="480"/>
      <c r="L75" s="474"/>
      <c r="M75" s="457"/>
      <c r="N75" s="457"/>
      <c r="O75" s="141"/>
      <c r="P75" s="141"/>
      <c r="Q75" s="142"/>
      <c r="R75" s="14"/>
    </row>
    <row r="76" spans="1:18" ht="12" customHeight="1">
      <c r="A76" s="454"/>
      <c r="B76" s="457"/>
      <c r="C76" s="457"/>
      <c r="D76" s="457"/>
      <c r="E76" s="153">
        <f>'5. Identificación de Riesgos'!D76</f>
        <v>0</v>
      </c>
      <c r="F76" s="460"/>
      <c r="G76" s="483"/>
      <c r="H76" s="457"/>
      <c r="I76" s="488"/>
      <c r="J76" s="480"/>
      <c r="K76" s="480"/>
      <c r="L76" s="474"/>
      <c r="M76" s="457"/>
      <c r="N76" s="457"/>
      <c r="O76" s="141"/>
      <c r="P76" s="141"/>
      <c r="Q76" s="142"/>
      <c r="R76" s="14"/>
    </row>
    <row r="77" spans="1:18" ht="12" customHeight="1">
      <c r="A77" s="454"/>
      <c r="B77" s="457"/>
      <c r="C77" s="457"/>
      <c r="D77" s="457"/>
      <c r="E77" s="153">
        <f>'5. Identificación de Riesgos'!D77</f>
        <v>0</v>
      </c>
      <c r="F77" s="460"/>
      <c r="G77" s="483"/>
      <c r="H77" s="457"/>
      <c r="I77" s="488"/>
      <c r="J77" s="480"/>
      <c r="K77" s="480"/>
      <c r="L77" s="474"/>
      <c r="M77" s="457"/>
      <c r="N77" s="457"/>
      <c r="O77" s="141"/>
      <c r="P77" s="141"/>
      <c r="Q77" s="142"/>
      <c r="R77" s="14"/>
    </row>
    <row r="78" spans="1:18" ht="12" customHeight="1">
      <c r="A78" s="454"/>
      <c r="B78" s="457"/>
      <c r="C78" s="457"/>
      <c r="D78" s="457"/>
      <c r="E78" s="153">
        <f>'5. Identificación de Riesgos'!D78</f>
        <v>0</v>
      </c>
      <c r="F78" s="460"/>
      <c r="G78" s="483"/>
      <c r="H78" s="457"/>
      <c r="I78" s="488"/>
      <c r="J78" s="480"/>
      <c r="K78" s="480"/>
      <c r="L78" s="474"/>
      <c r="M78" s="457"/>
      <c r="N78" s="457"/>
      <c r="O78" s="141"/>
      <c r="P78" s="141"/>
      <c r="Q78" s="142"/>
      <c r="R78" s="14"/>
    </row>
    <row r="79" spans="1:18" ht="12" customHeight="1" thickBot="1">
      <c r="A79" s="455"/>
      <c r="B79" s="458"/>
      <c r="C79" s="458"/>
      <c r="D79" s="458"/>
      <c r="E79" s="155">
        <f>'5. Identificación de Riesgos'!D79</f>
        <v>0</v>
      </c>
      <c r="F79" s="461"/>
      <c r="G79" s="484"/>
      <c r="H79" s="458"/>
      <c r="I79" s="489"/>
      <c r="J79" s="481"/>
      <c r="K79" s="481"/>
      <c r="L79" s="475"/>
      <c r="M79" s="458"/>
      <c r="N79" s="458"/>
      <c r="O79" s="145"/>
      <c r="P79" s="145"/>
      <c r="Q79" s="146"/>
      <c r="R79" s="14"/>
    </row>
    <row r="80" spans="1:18" ht="24" customHeight="1">
      <c r="A80" s="496">
        <f>'5. Identificación de Riesgos'!A80</f>
        <v>8</v>
      </c>
      <c r="B80" s="495" t="str">
        <f>'5. Identificación de Riesgos'!B80</f>
        <v>Ofrecer, prometer, entregar, aceptar o solicitar una ventaja indebida para conseguir la recepción de Diseños u obras.</v>
      </c>
      <c r="C80" s="495" t="str">
        <f>'5. Identificación de Riesgos'!C80</f>
        <v>Cuando un agente interno o externos, obtiene una ventaja indebida por recibir Estudios y Diseños u Obras, que no cumplan con los requisitos contractuales.</v>
      </c>
      <c r="D80" s="495" t="s">
        <v>295</v>
      </c>
      <c r="E80" s="156" t="str">
        <f>'5. Identificación de Riesgos'!D80</f>
        <v>Falta de ética de los servidores públicos (Debilidades en principios y valores)</v>
      </c>
      <c r="F80" s="497" t="e">
        <f>'5. Identificación de Riesgos'!H80</f>
        <v>#DIV/0!</v>
      </c>
      <c r="G80" s="456" t="str">
        <f>'5. Identificación de Riesgos'!M80</f>
        <v>Menor - 2</v>
      </c>
      <c r="H80" s="456" t="str">
        <f>'5. Identificación de Riesgos'!N80</f>
        <v>Bajo - 2</v>
      </c>
      <c r="I80" s="477"/>
      <c r="J80" s="485" t="e">
        <f>'6. Valoración Controles'!T80</f>
        <v>#DIV/0!</v>
      </c>
      <c r="K80" s="485">
        <f>'6. Valoración Controles'!U80</f>
        <v>0</v>
      </c>
      <c r="L80" s="486"/>
      <c r="M80" s="495" t="e">
        <f>'6. Valoración Controles'!V80</f>
        <v>#DIV/0!</v>
      </c>
      <c r="N80" s="495"/>
      <c r="O80" s="147" t="s">
        <v>367</v>
      </c>
      <c r="P80" s="147" t="s">
        <v>368</v>
      </c>
      <c r="Q80" s="148">
        <v>45366</v>
      </c>
      <c r="R80" s="14"/>
    </row>
    <row r="81" spans="1:18" ht="24" customHeight="1">
      <c r="A81" s="454"/>
      <c r="B81" s="457"/>
      <c r="C81" s="457"/>
      <c r="D81" s="457"/>
      <c r="E81" s="153" t="str">
        <f>'5. Identificación de Riesgos'!D81</f>
        <v>Falta de ética de terceros interesados  (Debilidades principios y valores)</v>
      </c>
      <c r="F81" s="460"/>
      <c r="G81" s="483"/>
      <c r="H81" s="457"/>
      <c r="I81" s="477"/>
      <c r="J81" s="480"/>
      <c r="K81" s="480"/>
      <c r="L81" s="474"/>
      <c r="M81" s="457"/>
      <c r="N81" s="457"/>
      <c r="O81" s="141"/>
      <c r="P81" s="141"/>
      <c r="Q81" s="142"/>
      <c r="R81" s="14"/>
    </row>
    <row r="82" spans="1:18" ht="30.75" customHeight="1">
      <c r="A82" s="454"/>
      <c r="B82" s="457"/>
      <c r="C82" s="457"/>
      <c r="D82" s="457"/>
      <c r="E82" s="153" t="str">
        <f>'5. Identificación de Riesgos'!D82</f>
        <v>Debilidades en los controles de los procedimientos y obligaciones</v>
      </c>
      <c r="F82" s="460"/>
      <c r="G82" s="483"/>
      <c r="H82" s="457"/>
      <c r="I82" s="477"/>
      <c r="J82" s="480"/>
      <c r="K82" s="480"/>
      <c r="L82" s="474"/>
      <c r="M82" s="457"/>
      <c r="N82" s="457"/>
      <c r="O82" s="141"/>
      <c r="P82" s="141"/>
      <c r="Q82" s="142"/>
      <c r="R82" s="14"/>
    </row>
    <row r="83" spans="1:18" ht="12.75" customHeight="1">
      <c r="A83" s="454"/>
      <c r="B83" s="457"/>
      <c r="C83" s="457"/>
      <c r="D83" s="457"/>
      <c r="E83" s="153">
        <f>'5. Identificación de Riesgos'!D83</f>
        <v>0</v>
      </c>
      <c r="F83" s="460"/>
      <c r="G83" s="483"/>
      <c r="H83" s="457"/>
      <c r="I83" s="477"/>
      <c r="J83" s="480"/>
      <c r="K83" s="480"/>
      <c r="L83" s="474"/>
      <c r="M83" s="457"/>
      <c r="N83" s="457"/>
      <c r="O83" s="141"/>
      <c r="P83" s="141"/>
      <c r="Q83" s="142"/>
      <c r="R83" s="14"/>
    </row>
    <row r="84" spans="1:18" ht="12.75" customHeight="1">
      <c r="A84" s="454"/>
      <c r="B84" s="457"/>
      <c r="C84" s="457"/>
      <c r="D84" s="457"/>
      <c r="E84" s="153">
        <f>'5. Identificación de Riesgos'!D84</f>
        <v>0</v>
      </c>
      <c r="F84" s="460"/>
      <c r="G84" s="483"/>
      <c r="H84" s="457"/>
      <c r="I84" s="477"/>
      <c r="J84" s="480"/>
      <c r="K84" s="480"/>
      <c r="L84" s="474"/>
      <c r="M84" s="457"/>
      <c r="N84" s="457"/>
      <c r="O84" s="141"/>
      <c r="P84" s="141"/>
      <c r="Q84" s="142"/>
      <c r="R84" s="14"/>
    </row>
    <row r="85" spans="1:18" ht="12.75" customHeight="1">
      <c r="A85" s="454"/>
      <c r="B85" s="457"/>
      <c r="C85" s="457"/>
      <c r="D85" s="457"/>
      <c r="E85" s="153">
        <f>'5. Identificación de Riesgos'!D85</f>
        <v>0</v>
      </c>
      <c r="F85" s="460"/>
      <c r="G85" s="483"/>
      <c r="H85" s="457"/>
      <c r="I85" s="477"/>
      <c r="J85" s="480"/>
      <c r="K85" s="480"/>
      <c r="L85" s="474"/>
      <c r="M85" s="457"/>
      <c r="N85" s="457"/>
      <c r="O85" s="141"/>
      <c r="P85" s="141"/>
      <c r="Q85" s="142"/>
      <c r="R85" s="14"/>
    </row>
    <row r="86" spans="1:18" ht="12.75" customHeight="1">
      <c r="A86" s="454"/>
      <c r="B86" s="457"/>
      <c r="C86" s="457"/>
      <c r="D86" s="457"/>
      <c r="E86" s="153">
        <f>'5. Identificación de Riesgos'!D86</f>
        <v>0</v>
      </c>
      <c r="F86" s="460"/>
      <c r="G86" s="483"/>
      <c r="H86" s="457"/>
      <c r="I86" s="477"/>
      <c r="J86" s="480"/>
      <c r="K86" s="480"/>
      <c r="L86" s="474"/>
      <c r="M86" s="457"/>
      <c r="N86" s="457"/>
      <c r="O86" s="141"/>
      <c r="P86" s="141"/>
      <c r="Q86" s="142"/>
      <c r="R86" s="14"/>
    </row>
    <row r="87" spans="1:18" ht="12.75" customHeight="1">
      <c r="A87" s="454"/>
      <c r="B87" s="457"/>
      <c r="C87" s="457"/>
      <c r="D87" s="457"/>
      <c r="E87" s="153">
        <f>'5. Identificación de Riesgos'!D87</f>
        <v>0</v>
      </c>
      <c r="F87" s="460"/>
      <c r="G87" s="483"/>
      <c r="H87" s="457"/>
      <c r="I87" s="477"/>
      <c r="J87" s="480"/>
      <c r="K87" s="480"/>
      <c r="L87" s="474"/>
      <c r="M87" s="457"/>
      <c r="N87" s="457"/>
      <c r="O87" s="141"/>
      <c r="P87" s="141"/>
      <c r="Q87" s="142"/>
      <c r="R87" s="14"/>
    </row>
    <row r="88" spans="1:18" ht="12.75" customHeight="1">
      <c r="A88" s="454"/>
      <c r="B88" s="457"/>
      <c r="C88" s="457"/>
      <c r="D88" s="457"/>
      <c r="E88" s="153">
        <f>'5. Identificación de Riesgos'!D88</f>
        <v>0</v>
      </c>
      <c r="F88" s="460"/>
      <c r="G88" s="483"/>
      <c r="H88" s="457"/>
      <c r="I88" s="477"/>
      <c r="J88" s="480"/>
      <c r="K88" s="480"/>
      <c r="L88" s="474"/>
      <c r="M88" s="457"/>
      <c r="N88" s="457"/>
      <c r="O88" s="141"/>
      <c r="P88" s="141"/>
      <c r="Q88" s="142"/>
      <c r="R88" s="14"/>
    </row>
    <row r="89" spans="1:18" ht="12.75" customHeight="1" thickBot="1">
      <c r="A89" s="455"/>
      <c r="B89" s="458"/>
      <c r="C89" s="458"/>
      <c r="D89" s="458"/>
      <c r="E89" s="155">
        <f>'5. Identificación de Riesgos'!D89</f>
        <v>0</v>
      </c>
      <c r="F89" s="461"/>
      <c r="G89" s="484"/>
      <c r="H89" s="458"/>
      <c r="I89" s="478"/>
      <c r="J89" s="481"/>
      <c r="K89" s="481"/>
      <c r="L89" s="475"/>
      <c r="M89" s="458"/>
      <c r="N89" s="463"/>
      <c r="O89" s="145"/>
      <c r="P89" s="145"/>
      <c r="Q89" s="146"/>
      <c r="R89" s="14"/>
    </row>
    <row r="90" spans="1:18">
      <c r="A90"/>
      <c r="B90"/>
      <c r="C90"/>
      <c r="D90"/>
      <c r="E90" s="37"/>
      <c r="F90"/>
      <c r="G90"/>
      <c r="H90"/>
      <c r="I90" s="1"/>
      <c r="J90"/>
      <c r="K90"/>
      <c r="L90" s="151"/>
      <c r="M90"/>
      <c r="N90"/>
      <c r="O90" s="9"/>
      <c r="P90" s="9"/>
      <c r="Q90" s="9"/>
      <c r="R90" s="14"/>
    </row>
  </sheetData>
  <mergeCells count="132">
    <mergeCell ref="A1:C3"/>
    <mergeCell ref="E1:Q3"/>
    <mergeCell ref="A6:B6"/>
    <mergeCell ref="I8:I9"/>
    <mergeCell ref="M80:M89"/>
    <mergeCell ref="N80:N89"/>
    <mergeCell ref="A80:A89"/>
    <mergeCell ref="B80:B89"/>
    <mergeCell ref="C80:C89"/>
    <mergeCell ref="D80:D89"/>
    <mergeCell ref="F80:F89"/>
    <mergeCell ref="M60:M69"/>
    <mergeCell ref="N60:N69"/>
    <mergeCell ref="A70:A79"/>
    <mergeCell ref="B70:B79"/>
    <mergeCell ref="C70:C79"/>
    <mergeCell ref="D70:D79"/>
    <mergeCell ref="F70:F79"/>
    <mergeCell ref="G70:G79"/>
    <mergeCell ref="L70:L79"/>
    <mergeCell ref="M70:M79"/>
    <mergeCell ref="N70:N79"/>
    <mergeCell ref="G60:G69"/>
    <mergeCell ref="H60:H69"/>
    <mergeCell ref="J60:J69"/>
    <mergeCell ref="K60:K69"/>
    <mergeCell ref="L60:L69"/>
    <mergeCell ref="G80:G89"/>
    <mergeCell ref="H80:H89"/>
    <mergeCell ref="J80:J89"/>
    <mergeCell ref="K80:K89"/>
    <mergeCell ref="L80:L89"/>
    <mergeCell ref="N10:N19"/>
    <mergeCell ref="M20:M29"/>
    <mergeCell ref="I10:I19"/>
    <mergeCell ref="I40:I49"/>
    <mergeCell ref="I50:I59"/>
    <mergeCell ref="I60:I69"/>
    <mergeCell ref="I70:I79"/>
    <mergeCell ref="I80:I89"/>
    <mergeCell ref="H70:H79"/>
    <mergeCell ref="J70:J79"/>
    <mergeCell ref="K70:K79"/>
    <mergeCell ref="G10:G19"/>
    <mergeCell ref="H10:H19"/>
    <mergeCell ref="J10:J19"/>
    <mergeCell ref="K10:K19"/>
    <mergeCell ref="M30:M39"/>
    <mergeCell ref="M50:M59"/>
    <mergeCell ref="N50:N59"/>
    <mergeCell ref="G50:G59"/>
    <mergeCell ref="H50:H59"/>
    <mergeCell ref="J50:J59"/>
    <mergeCell ref="K50:K59"/>
    <mergeCell ref="L50:L59"/>
    <mergeCell ref="N30:N39"/>
    <mergeCell ref="H40:H49"/>
    <mergeCell ref="G40:G49"/>
    <mergeCell ref="N40:N49"/>
    <mergeCell ref="M40:M49"/>
    <mergeCell ref="L40:L49"/>
    <mergeCell ref="K40:K49"/>
    <mergeCell ref="J40:J49"/>
    <mergeCell ref="L20:L29"/>
    <mergeCell ref="F20:F29"/>
    <mergeCell ref="I20:I29"/>
    <mergeCell ref="I30:I39"/>
    <mergeCell ref="K30:K39"/>
    <mergeCell ref="M8:M9"/>
    <mergeCell ref="N8:N9"/>
    <mergeCell ref="F8:F9"/>
    <mergeCell ref="G8:G9"/>
    <mergeCell ref="L10:L19"/>
    <mergeCell ref="N20:N29"/>
    <mergeCell ref="M10:M19"/>
    <mergeCell ref="G30:G39"/>
    <mergeCell ref="H30:H39"/>
    <mergeCell ref="J30:J39"/>
    <mergeCell ref="L30:L39"/>
    <mergeCell ref="G20:G29"/>
    <mergeCell ref="H20:H29"/>
    <mergeCell ref="J20:J29"/>
    <mergeCell ref="K20:K29"/>
    <mergeCell ref="J7:N7"/>
    <mergeCell ref="A4:B4"/>
    <mergeCell ref="A5:B5"/>
    <mergeCell ref="A8:A9"/>
    <mergeCell ref="C4:Q4"/>
    <mergeCell ref="C5:Q5"/>
    <mergeCell ref="C6:Q6"/>
    <mergeCell ref="L8:L9"/>
    <mergeCell ref="J8:J9"/>
    <mergeCell ref="H8:H9"/>
    <mergeCell ref="C8:C9"/>
    <mergeCell ref="K8:K9"/>
    <mergeCell ref="E8:E9"/>
    <mergeCell ref="O8:O9"/>
    <mergeCell ref="P8:P9"/>
    <mergeCell ref="Q8:Q9"/>
    <mergeCell ref="D8:D9"/>
    <mergeCell ref="A7:E7"/>
    <mergeCell ref="F7:H7"/>
    <mergeCell ref="A60:A69"/>
    <mergeCell ref="B60:B69"/>
    <mergeCell ref="C60:C69"/>
    <mergeCell ref="D60:D69"/>
    <mergeCell ref="F60:F69"/>
    <mergeCell ref="A40:A49"/>
    <mergeCell ref="C40:C49"/>
    <mergeCell ref="D40:D49"/>
    <mergeCell ref="D30:D39"/>
    <mergeCell ref="A30:A39"/>
    <mergeCell ref="B30:B39"/>
    <mergeCell ref="F30:F39"/>
    <mergeCell ref="C30:C39"/>
    <mergeCell ref="A20:A29"/>
    <mergeCell ref="B20:B29"/>
    <mergeCell ref="B40:B49"/>
    <mergeCell ref="B8:B9"/>
    <mergeCell ref="A50:A59"/>
    <mergeCell ref="B50:B59"/>
    <mergeCell ref="C50:C59"/>
    <mergeCell ref="D50:D59"/>
    <mergeCell ref="F50:F59"/>
    <mergeCell ref="F40:F49"/>
    <mergeCell ref="A10:A19"/>
    <mergeCell ref="B10:B19"/>
    <mergeCell ref="C10:C19"/>
    <mergeCell ref="D10:D19"/>
    <mergeCell ref="C20:C29"/>
    <mergeCell ref="D20:D29"/>
    <mergeCell ref="F10:F19"/>
  </mergeCells>
  <conditionalFormatting sqref="F10 F20 F30 F80">
    <cfRule type="containsText" dxfId="446" priority="198" operator="containsText" text="Media">
      <formula>NOT(ISERROR(SEARCH("Media",F10)))</formula>
    </cfRule>
    <cfRule type="containsText" dxfId="445" priority="185" operator="containsText" text="Muy Alta">
      <formula>NOT(ISERROR(SEARCH("Muy Alta",F10)))</formula>
    </cfRule>
    <cfRule type="containsText" dxfId="444" priority="184" operator="containsText" text="Baja">
      <formula>NOT(ISERROR(SEARCH("Baja",F10)))</formula>
    </cfRule>
    <cfRule type="containsText" dxfId="443" priority="183" operator="containsText" text="Muy Baja">
      <formula>NOT(ISERROR(SEARCH("Muy Baja",F10)))</formula>
    </cfRule>
    <cfRule type="cellIs" dxfId="442" priority="203" operator="between">
      <formula>1</formula>
      <formula>2</formula>
    </cfRule>
    <cfRule type="containsText" dxfId="441" priority="200" operator="containsText" text="Muy baja">
      <formula>NOT(ISERROR(SEARCH("Muy baja",F10)))</formula>
    </cfRule>
    <cfRule type="containsText" dxfId="440" priority="199" operator="containsText" text="Baja">
      <formula>NOT(ISERROR(SEARCH("Baja",F10)))</formula>
    </cfRule>
    <cfRule type="cellIs" dxfId="439" priority="204" operator="between">
      <formula>0</formula>
      <formula>2</formula>
    </cfRule>
    <cfRule type="containsText" dxfId="438" priority="197" operator="containsText" text="Alta">
      <formula>NOT(ISERROR(SEARCH("Alta",F10)))</formula>
    </cfRule>
    <cfRule type="containsText" dxfId="437" priority="196" operator="containsText" text="Muy bajo">
      <formula>NOT(ISERROR(SEARCH("Muy bajo",F10)))</formula>
    </cfRule>
    <cfRule type="containsText" dxfId="436" priority="195" operator="containsText" text="Muy Baja'Tabla probabilidad'!">
      <formula>NOT(ISERROR(SEARCH("Muy Baja'Tabla probabilidad'!",F10)))</formula>
    </cfRule>
    <cfRule type="containsText" dxfId="435" priority="194" operator="containsText" text="Muy Baja">
      <formula>NOT(ISERROR(SEARCH("Muy Baja",F10)))</formula>
    </cfRule>
    <cfRule type="containsText" dxfId="434" priority="193" operator="containsText" text="Muy Baja">
      <formula>NOT(ISERROR(SEARCH("Muy Baja",F10)))</formula>
    </cfRule>
    <cfRule type="containsText" dxfId="433" priority="192" operator="containsText" text="Muy Baja">
      <formula>NOT(ISERROR(SEARCH("Muy Baja",F10)))</formula>
    </cfRule>
    <cfRule type="containsText" dxfId="432" priority="191" operator="containsText" text="Baja">
      <formula>NOT(ISERROR(SEARCH("Baja",F10)))</formula>
    </cfRule>
    <cfRule type="containsText" dxfId="431" priority="190" operator="containsText" text="Muy Baja">
      <formula>NOT(ISERROR(SEARCH("Muy Baja",F10)))</formula>
    </cfRule>
    <cfRule type="containsText" dxfId="430" priority="186" operator="containsText" text="Alta">
      <formula>NOT(ISERROR(SEARCH("Alta",F10)))</formula>
    </cfRule>
    <cfRule type="containsText" dxfId="429" priority="189" operator="containsText" text="Media">
      <formula>NOT(ISERROR(SEARCH("Media",F10)))</formula>
    </cfRule>
    <cfRule type="containsText" dxfId="428" priority="188" operator="containsText" text="Media">
      <formula>NOT(ISERROR(SEARCH("Media",F10)))</formula>
    </cfRule>
    <cfRule type="containsText" dxfId="427" priority="187" operator="containsText" text="Media">
      <formula>NOT(ISERROR(SEARCH("Media",F10)))</formula>
    </cfRule>
  </conditionalFormatting>
  <conditionalFormatting sqref="F40">
    <cfRule type="containsText" dxfId="426" priority="137" operator="containsText" text="Muy Alta">
      <formula>NOT(ISERROR(SEARCH("Muy Alta",F40)))</formula>
    </cfRule>
    <cfRule type="containsText" dxfId="425" priority="136" operator="containsText" text="Baja">
      <formula>NOT(ISERROR(SEARCH("Baja",F40)))</formula>
    </cfRule>
    <cfRule type="containsText" dxfId="424" priority="135" operator="containsText" text="Muy Baja">
      <formula>NOT(ISERROR(SEARCH("Muy Baja",F40)))</formula>
    </cfRule>
    <cfRule type="containsText" dxfId="423" priority="145" operator="containsText" text="Muy Baja">
      <formula>NOT(ISERROR(SEARCH("Muy Baja",F40)))</formula>
    </cfRule>
    <cfRule type="containsText" dxfId="422" priority="144" operator="containsText" text="Muy Baja">
      <formula>NOT(ISERROR(SEARCH("Muy Baja",F40)))</formula>
    </cfRule>
    <cfRule type="containsText" dxfId="421" priority="143" operator="containsText" text="Baja">
      <formula>NOT(ISERROR(SEARCH("Baja",F40)))</formula>
    </cfRule>
    <cfRule type="containsText" dxfId="420" priority="142" operator="containsText" text="Muy Baja">
      <formula>NOT(ISERROR(SEARCH("Muy Baja",F40)))</formula>
    </cfRule>
    <cfRule type="containsText" dxfId="419" priority="141" operator="containsText" text="Media">
      <formula>NOT(ISERROR(SEARCH("Media",F40)))</formula>
    </cfRule>
    <cfRule type="containsText" dxfId="418" priority="140" operator="containsText" text="Media">
      <formula>NOT(ISERROR(SEARCH("Media",F40)))</formula>
    </cfRule>
    <cfRule type="cellIs" dxfId="417" priority="156" operator="between">
      <formula>0</formula>
      <formula>2</formula>
    </cfRule>
    <cfRule type="cellIs" dxfId="416" priority="155" operator="between">
      <formula>1</formula>
      <formula>2</formula>
    </cfRule>
    <cfRule type="containsText" dxfId="415" priority="139" operator="containsText" text="Media">
      <formula>NOT(ISERROR(SEARCH("Media",F40)))</formula>
    </cfRule>
    <cfRule type="containsText" dxfId="414" priority="138" operator="containsText" text="Alta">
      <formula>NOT(ISERROR(SEARCH("Alta",F40)))</formula>
    </cfRule>
    <cfRule type="containsText" dxfId="413" priority="148" operator="containsText" text="Muy bajo">
      <formula>NOT(ISERROR(SEARCH("Muy bajo",F40)))</formula>
    </cfRule>
    <cfRule type="containsText" dxfId="412" priority="147" operator="containsText" text="Muy Baja'Tabla probabilidad'!">
      <formula>NOT(ISERROR(SEARCH("Muy Baja'Tabla probabilidad'!",F40)))</formula>
    </cfRule>
    <cfRule type="containsText" dxfId="411" priority="152" operator="containsText" text="Muy baja">
      <formula>NOT(ISERROR(SEARCH("Muy baja",F40)))</formula>
    </cfRule>
    <cfRule type="containsText" dxfId="410" priority="151" operator="containsText" text="Baja">
      <formula>NOT(ISERROR(SEARCH("Baja",F40)))</formula>
    </cfRule>
    <cfRule type="containsText" dxfId="409" priority="150" operator="containsText" text="Media">
      <formula>NOT(ISERROR(SEARCH("Media",F40)))</formula>
    </cfRule>
    <cfRule type="containsText" dxfId="408" priority="149" operator="containsText" text="Alta">
      <formula>NOT(ISERROR(SEARCH("Alta",F40)))</formula>
    </cfRule>
    <cfRule type="containsText" dxfId="407" priority="146" operator="containsText" text="Muy Baja">
      <formula>NOT(ISERROR(SEARCH("Muy Baja",F40)))</formula>
    </cfRule>
  </conditionalFormatting>
  <conditionalFormatting sqref="F50 F60 F70">
    <cfRule type="containsText" dxfId="406" priority="90" operator="containsText" text="Baja">
      <formula>NOT(ISERROR(SEARCH("Baja",F50)))</formula>
    </cfRule>
    <cfRule type="containsText" dxfId="405" priority="89" operator="containsText" text="Muy Baja">
      <formula>NOT(ISERROR(SEARCH("Muy Baja",F50)))</formula>
    </cfRule>
    <cfRule type="containsText" dxfId="404" priority="105" operator="containsText" text="Baja">
      <formula>NOT(ISERROR(SEARCH("Baja",F50)))</formula>
    </cfRule>
    <cfRule type="containsText" dxfId="403" priority="106" operator="containsText" text="Muy baja">
      <formula>NOT(ISERROR(SEARCH("Muy baja",F50)))</formula>
    </cfRule>
    <cfRule type="containsText" dxfId="402" priority="91" operator="containsText" text="Muy Alta">
      <formula>NOT(ISERROR(SEARCH("Muy Alta",F50)))</formula>
    </cfRule>
    <cfRule type="cellIs" dxfId="401" priority="109" operator="between">
      <formula>1</formula>
      <formula>2</formula>
    </cfRule>
    <cfRule type="cellIs" dxfId="400" priority="110" operator="between">
      <formula>0</formula>
      <formula>2</formula>
    </cfRule>
    <cfRule type="containsText" dxfId="399" priority="92" operator="containsText" text="Alta">
      <formula>NOT(ISERROR(SEARCH("Alta",F50)))</formula>
    </cfRule>
    <cfRule type="containsText" dxfId="398" priority="93" operator="containsText" text="Media">
      <formula>NOT(ISERROR(SEARCH("Media",F50)))</formula>
    </cfRule>
    <cfRule type="containsText" dxfId="397" priority="94" operator="containsText" text="Media">
      <formula>NOT(ISERROR(SEARCH("Media",F50)))</formula>
    </cfRule>
    <cfRule type="containsText" dxfId="396" priority="95" operator="containsText" text="Media">
      <formula>NOT(ISERROR(SEARCH("Media",F50)))</formula>
    </cfRule>
    <cfRule type="containsText" dxfId="395" priority="96" operator="containsText" text="Muy Baja">
      <formula>NOT(ISERROR(SEARCH("Muy Baja",F50)))</formula>
    </cfRule>
    <cfRule type="containsText" dxfId="394" priority="99" operator="containsText" text="Muy Baja">
      <formula>NOT(ISERROR(SEARCH("Muy Baja",F50)))</formula>
    </cfRule>
    <cfRule type="containsText" dxfId="393" priority="97" operator="containsText" text="Baja">
      <formula>NOT(ISERROR(SEARCH("Baja",F50)))</formula>
    </cfRule>
    <cfRule type="containsText" dxfId="392" priority="98" operator="containsText" text="Muy Baja">
      <formula>NOT(ISERROR(SEARCH("Muy Baja",F50)))</formula>
    </cfRule>
    <cfRule type="containsText" dxfId="391" priority="100" operator="containsText" text="Muy Baja">
      <formula>NOT(ISERROR(SEARCH("Muy Baja",F50)))</formula>
    </cfRule>
    <cfRule type="containsText" dxfId="390" priority="101" operator="containsText" text="Muy Baja'Tabla probabilidad'!">
      <formula>NOT(ISERROR(SEARCH("Muy Baja'Tabla probabilidad'!",F50)))</formula>
    </cfRule>
    <cfRule type="containsText" dxfId="389" priority="102" operator="containsText" text="Muy bajo">
      <formula>NOT(ISERROR(SEARCH("Muy bajo",F50)))</formula>
    </cfRule>
    <cfRule type="containsText" dxfId="388" priority="103" operator="containsText" text="Alta">
      <formula>NOT(ISERROR(SEARCH("Alta",F50)))</formula>
    </cfRule>
    <cfRule type="containsText" dxfId="387" priority="104" operator="containsText" text="Media">
      <formula>NOT(ISERROR(SEARCH("Media",F50)))</formula>
    </cfRule>
  </conditionalFormatting>
  <conditionalFormatting sqref="G10 G20 G30">
    <cfRule type="containsText" dxfId="386" priority="182" operator="containsText" text="Leve">
      <formula>NOT(ISERROR(SEARCH("Leve",G10)))</formula>
    </cfRule>
    <cfRule type="containsText" dxfId="385" priority="181" operator="containsText" text="Menor">
      <formula>NOT(ISERROR(SEARCH("Menor",G10)))</formula>
    </cfRule>
    <cfRule type="containsText" dxfId="384" priority="179" operator="containsText" text="Alta">
      <formula>NOT(ISERROR(SEARCH("Alta",G10)))</formula>
    </cfRule>
    <cfRule type="containsText" dxfId="383" priority="178" operator="containsText" text="Mayor">
      <formula>NOT(ISERROR(SEARCH("Mayor",G10)))</formula>
    </cfRule>
    <cfRule type="containsText" dxfId="382" priority="177" operator="containsText" text="Catastrófico">
      <formula>NOT(ISERROR(SEARCH("Catastrófico",G10)))</formula>
    </cfRule>
    <cfRule type="containsText" dxfId="381" priority="180" operator="containsText" text="Moderado">
      <formula>NOT(ISERROR(SEARCH("Moderado",G10)))</formula>
    </cfRule>
  </conditionalFormatting>
  <conditionalFormatting sqref="G40">
    <cfRule type="containsText" dxfId="380" priority="132" operator="containsText" text="Moderado">
      <formula>NOT(ISERROR(SEARCH("Moderado",G40)))</formula>
    </cfRule>
    <cfRule type="containsText" dxfId="379" priority="133" operator="containsText" text="Menor">
      <formula>NOT(ISERROR(SEARCH("Menor",G40)))</formula>
    </cfRule>
    <cfRule type="containsText" dxfId="378" priority="134" operator="containsText" text="Leve">
      <formula>NOT(ISERROR(SEARCH("Leve",G40)))</formula>
    </cfRule>
    <cfRule type="containsText" dxfId="377" priority="129" operator="containsText" text="Catastrófico">
      <formula>NOT(ISERROR(SEARCH("Catastrófico",G40)))</formula>
    </cfRule>
    <cfRule type="containsText" dxfId="376" priority="130" operator="containsText" text="Mayor">
      <formula>NOT(ISERROR(SEARCH("Mayor",G40)))</formula>
    </cfRule>
    <cfRule type="containsText" dxfId="375" priority="131" operator="containsText" text="Alta">
      <formula>NOT(ISERROR(SEARCH("Alta",G40)))</formula>
    </cfRule>
  </conditionalFormatting>
  <conditionalFormatting sqref="G50 G60 G70 G80">
    <cfRule type="containsText" dxfId="374" priority="59" operator="containsText" text="Catastrófico">
      <formula>NOT(ISERROR(SEARCH("Catastrófico",G50)))</formula>
    </cfRule>
    <cfRule type="containsText" dxfId="373" priority="60" operator="containsText" text="Mayor">
      <formula>NOT(ISERROR(SEARCH("Mayor",G50)))</formula>
    </cfRule>
    <cfRule type="containsText" dxfId="372" priority="61" operator="containsText" text="Alta">
      <formula>NOT(ISERROR(SEARCH("Alta",G50)))</formula>
    </cfRule>
    <cfRule type="containsText" dxfId="371" priority="62" operator="containsText" text="Moderado">
      <formula>NOT(ISERROR(SEARCH("Moderado",G50)))</formula>
    </cfRule>
    <cfRule type="containsText" dxfId="370" priority="63" operator="containsText" text="Menor">
      <formula>NOT(ISERROR(SEARCH("Menor",G50)))</formula>
    </cfRule>
    <cfRule type="containsText" dxfId="369" priority="64" operator="containsText" text="Leve">
      <formula>NOT(ISERROR(SEARCH("Leve",G50)))</formula>
    </cfRule>
  </conditionalFormatting>
  <conditionalFormatting sqref="H50 H60 H70 H80">
    <cfRule type="containsText" dxfId="368" priority="55" operator="containsText" text="Alto">
      <formula>NOT(ISERROR(SEARCH("Alto",H50)))</formula>
    </cfRule>
    <cfRule type="containsText" dxfId="367" priority="56" operator="containsText" text="Bajo">
      <formula>NOT(ISERROR(SEARCH("Bajo",H50)))</formula>
    </cfRule>
    <cfRule type="containsText" dxfId="366" priority="57" operator="containsText" text="Moderado">
      <formula>NOT(ISERROR(SEARCH("Moderado",H50)))</formula>
    </cfRule>
    <cfRule type="containsText" dxfId="365" priority="54" operator="containsText" text="Extremo">
      <formula>NOT(ISERROR(SEARCH("Extremo",H50)))</formula>
    </cfRule>
  </conditionalFormatting>
  <conditionalFormatting sqref="H10:I10 H20:I20 H30:I30 I80">
    <cfRule type="containsText" dxfId="364" priority="176" operator="containsText" text="Extremo">
      <formula>NOT(ISERROR(SEARCH("Extremo",H10)))</formula>
    </cfRule>
    <cfRule type="containsText" dxfId="363" priority="175" operator="containsText" text="Moderado">
      <formula>NOT(ISERROR(SEARCH("Moderado",H10)))</formula>
    </cfRule>
    <cfRule type="containsText" dxfId="362" priority="174" operator="containsText" text="Bajo">
      <formula>NOT(ISERROR(SEARCH("Bajo",H10)))</formula>
    </cfRule>
    <cfRule type="containsText" dxfId="361" priority="173" operator="containsText" text="Alto">
      <formula>NOT(ISERROR(SEARCH("Alto",H10)))</formula>
    </cfRule>
    <cfRule type="containsText" dxfId="360" priority="172" operator="containsText" text="Extremo">
      <formula>NOT(ISERROR(SEARCH("Extremo",H10)))</formula>
    </cfRule>
  </conditionalFormatting>
  <conditionalFormatting sqref="H40:I40">
    <cfRule type="containsText" dxfId="359" priority="128" operator="containsText" text="Extremo">
      <formula>NOT(ISERROR(SEARCH("Extremo",H40)))</formula>
    </cfRule>
    <cfRule type="containsText" dxfId="358" priority="127" operator="containsText" text="Moderado">
      <formula>NOT(ISERROR(SEARCH("Moderado",H40)))</formula>
    </cfRule>
    <cfRule type="containsText" dxfId="357" priority="126" operator="containsText" text="Bajo">
      <formula>NOT(ISERROR(SEARCH("Bajo",H40)))</formula>
    </cfRule>
    <cfRule type="containsText" dxfId="356" priority="125" operator="containsText" text="Alto">
      <formula>NOT(ISERROR(SEARCH("Alto",H40)))</formula>
    </cfRule>
    <cfRule type="containsText" dxfId="355" priority="124" operator="containsText" text="Extremo">
      <formula>NOT(ISERROR(SEARCH("Extremo",H40)))</formula>
    </cfRule>
  </conditionalFormatting>
  <conditionalFormatting sqref="H50:I50 H60:I60 H70:I70 H80">
    <cfRule type="containsText" dxfId="354" priority="58" operator="containsText" text="Extremo">
      <formula>NOT(ISERROR(SEARCH("Extremo",H50)))</formula>
    </cfRule>
  </conditionalFormatting>
  <conditionalFormatting sqref="I50 I60 I70">
    <cfRule type="containsText" dxfId="353" priority="88" operator="containsText" text="Extremo">
      <formula>NOT(ISERROR(SEARCH("Extremo",I50)))</formula>
    </cfRule>
    <cfRule type="containsText" dxfId="352" priority="87" operator="containsText" text="Moderado">
      <formula>NOT(ISERROR(SEARCH("Moderado",I50)))</formula>
    </cfRule>
    <cfRule type="containsText" dxfId="351" priority="86" operator="containsText" text="Bajo">
      <formula>NOT(ISERROR(SEARCH("Bajo",I50)))</formula>
    </cfRule>
    <cfRule type="containsText" dxfId="350" priority="85" operator="containsText" text="Alto">
      <formula>NOT(ISERROR(SEARCH("Alto",I50)))</formula>
    </cfRule>
  </conditionalFormatting>
  <conditionalFormatting sqref="J10:J39 J80:J89">
    <cfRule type="containsText" dxfId="349" priority="159" operator="containsText" text="Alta">
      <formula>NOT(ISERROR(SEARCH("Alta",J10)))</formula>
    </cfRule>
    <cfRule type="containsText" dxfId="348" priority="158" operator="containsText" text="Muy Alta">
      <formula>NOT(ISERROR(SEARCH("Muy Alta",J10)))</formula>
    </cfRule>
    <cfRule type="containsText" dxfId="347" priority="160" operator="containsText" text="Media">
      <formula>NOT(ISERROR(SEARCH("Media",J10)))</formula>
    </cfRule>
    <cfRule type="containsText" dxfId="346" priority="161" operator="containsText" text="Baja">
      <formula>NOT(ISERROR(SEARCH("Baja",J10)))</formula>
    </cfRule>
    <cfRule type="containsText" dxfId="345" priority="162" operator="containsText" text="Muy Baja">
      <formula>NOT(ISERROR(SEARCH("Muy Baja",J10)))</formula>
    </cfRule>
  </conditionalFormatting>
  <conditionalFormatting sqref="J10:J49">
    <cfRule type="containsText" dxfId="344" priority="157" operator="containsText" text="Muy Baja">
      <formula>NOT(ISERROR(SEARCH("Muy Baja",J10)))</formula>
    </cfRule>
  </conditionalFormatting>
  <conditionalFormatting sqref="J40:J49">
    <cfRule type="containsText" dxfId="343" priority="112" operator="containsText" text="Alta">
      <formula>NOT(ISERROR(SEARCH("Alta",J40)))</formula>
    </cfRule>
    <cfRule type="containsText" dxfId="342" priority="114" operator="containsText" text="Baja">
      <formula>NOT(ISERROR(SEARCH("Baja",J40)))</formula>
    </cfRule>
    <cfRule type="containsText" dxfId="341" priority="111" operator="containsText" text="Muy Alta">
      <formula>NOT(ISERROR(SEARCH("Muy Alta",J40)))</formula>
    </cfRule>
    <cfRule type="containsText" dxfId="340" priority="113" operator="containsText" text="Media">
      <formula>NOT(ISERROR(SEARCH("Media",J40)))</formula>
    </cfRule>
  </conditionalFormatting>
  <conditionalFormatting sqref="J40:J89">
    <cfRule type="containsText" dxfId="339" priority="75" operator="containsText" text="Muy Baja">
      <formula>NOT(ISERROR(SEARCH("Muy Baja",J40)))</formula>
    </cfRule>
  </conditionalFormatting>
  <conditionalFormatting sqref="J50:J79">
    <cfRule type="containsText" dxfId="338" priority="72" operator="containsText" text="Alta">
      <formula>NOT(ISERROR(SEARCH("Alta",J50)))</formula>
    </cfRule>
    <cfRule type="containsText" dxfId="337" priority="65" operator="containsText" text="Muy Baja">
      <formula>NOT(ISERROR(SEARCH("Muy Baja",J50)))</formula>
    </cfRule>
    <cfRule type="containsText" dxfId="336" priority="71" operator="containsText" text="Muy Alta">
      <formula>NOT(ISERROR(SEARCH("Muy Alta",J50)))</formula>
    </cfRule>
    <cfRule type="containsText" dxfId="335" priority="73" operator="containsText" text="Media">
      <formula>NOT(ISERROR(SEARCH("Media",J50)))</formula>
    </cfRule>
    <cfRule type="containsText" dxfId="334" priority="74" operator="containsText" text="Baja">
      <formula>NOT(ISERROR(SEARCH("Baja",J50)))</formula>
    </cfRule>
  </conditionalFormatting>
  <conditionalFormatting sqref="K10:K89">
    <cfRule type="containsText" dxfId="333" priority="67" operator="containsText" text="Moderado">
      <formula>NOT(ISERROR(SEARCH("Moderado",K10)))</formula>
    </cfRule>
    <cfRule type="containsText" dxfId="332" priority="68" operator="containsText" text="Menor">
      <formula>NOT(ISERROR(SEARCH("Menor",K10)))</formula>
    </cfRule>
    <cfRule type="containsText" dxfId="331" priority="69" operator="containsText" text="Leve">
      <formula>NOT(ISERROR(SEARCH("Leve",K10)))</formula>
    </cfRule>
    <cfRule type="containsText" dxfId="330" priority="70" operator="containsText" text="Mayor">
      <formula>NOT(ISERROR(SEARCH("Mayor",K10)))</formula>
    </cfRule>
    <cfRule type="containsText" dxfId="329" priority="66" operator="containsText" text="Catastrófico">
      <formula>NOT(ISERROR(SEARCH("Catastrófico",K10)))</formula>
    </cfRule>
  </conditionalFormatting>
  <conditionalFormatting sqref="M10 M20 M30 M80">
    <cfRule type="containsText" dxfId="328" priority="169" operator="containsText" text="Extremo">
      <formula>NOT(ISERROR(SEARCH("Extremo",M10)))</formula>
    </cfRule>
    <cfRule type="containsText" dxfId="327" priority="170" operator="containsText" text="Baja">
      <formula>NOT(ISERROR(SEARCH("Baja",M10)))</formula>
    </cfRule>
    <cfRule type="containsText" dxfId="326" priority="171" operator="containsText" text="Alto">
      <formula>NOT(ISERROR(SEARCH("Alto",M10)))</formula>
    </cfRule>
    <cfRule type="containsText" dxfId="325" priority="167" operator="containsText" text="Bajo">
      <formula>NOT(ISERROR(SEARCH("Bajo",M10)))</formula>
    </cfRule>
    <cfRule type="containsText" dxfId="324" priority="166" operator="containsText" text="Menor">
      <formula>NOT(ISERROR(SEARCH("Menor",M10)))</formula>
    </cfRule>
    <cfRule type="containsText" dxfId="323" priority="165" operator="containsText" text="Moderado">
      <formula>NOT(ISERROR(SEARCH("Moderado",M10)))</formula>
    </cfRule>
    <cfRule type="containsText" dxfId="322" priority="164" operator="containsText" text="Alto">
      <formula>NOT(ISERROR(SEARCH("Alto",M10)))</formula>
    </cfRule>
    <cfRule type="containsText" dxfId="321" priority="163" operator="containsText" text="Extremo">
      <formula>NOT(ISERROR(SEARCH("Extremo",M10)))</formula>
    </cfRule>
    <cfRule type="containsText" dxfId="320" priority="168" operator="containsText" text="Moderado">
      <formula>NOT(ISERROR(SEARCH("Moderado",M10)))</formula>
    </cfRule>
  </conditionalFormatting>
  <conditionalFormatting sqref="M40">
    <cfRule type="containsText" dxfId="319" priority="121" operator="containsText" text="Extremo">
      <formula>NOT(ISERROR(SEARCH("Extremo",M40)))</formula>
    </cfRule>
    <cfRule type="containsText" dxfId="318" priority="122" operator="containsText" text="Baja">
      <formula>NOT(ISERROR(SEARCH("Baja",M40)))</formula>
    </cfRule>
    <cfRule type="containsText" dxfId="317" priority="115" operator="containsText" text="Extremo">
      <formula>NOT(ISERROR(SEARCH("Extremo",M40)))</formula>
    </cfRule>
    <cfRule type="containsText" dxfId="316" priority="116" operator="containsText" text="Alto">
      <formula>NOT(ISERROR(SEARCH("Alto",M40)))</formula>
    </cfRule>
    <cfRule type="containsText" dxfId="315" priority="117" operator="containsText" text="Moderado">
      <formula>NOT(ISERROR(SEARCH("Moderado",M40)))</formula>
    </cfRule>
    <cfRule type="containsText" dxfId="314" priority="118" operator="containsText" text="Menor">
      <formula>NOT(ISERROR(SEARCH("Menor",M40)))</formula>
    </cfRule>
    <cfRule type="containsText" dxfId="313" priority="119" operator="containsText" text="Bajo">
      <formula>NOT(ISERROR(SEARCH("Bajo",M40)))</formula>
    </cfRule>
    <cfRule type="containsText" dxfId="312" priority="120" operator="containsText" text="Moderado">
      <formula>NOT(ISERROR(SEARCH("Moderado",M40)))</formula>
    </cfRule>
    <cfRule type="containsText" dxfId="311" priority="123" operator="containsText" text="Alto">
      <formula>NOT(ISERROR(SEARCH("Alto",M40)))</formula>
    </cfRule>
  </conditionalFormatting>
  <conditionalFormatting sqref="M50 M60 M70">
    <cfRule type="containsText" dxfId="310" priority="76" operator="containsText" text="Extremo">
      <formula>NOT(ISERROR(SEARCH("Extremo",M50)))</formula>
    </cfRule>
    <cfRule type="containsText" dxfId="309" priority="77" operator="containsText" text="Alto">
      <formula>NOT(ISERROR(SEARCH("Alto",M50)))</formula>
    </cfRule>
    <cfRule type="containsText" dxfId="308" priority="78" operator="containsText" text="Moderado">
      <formula>NOT(ISERROR(SEARCH("Moderado",M50)))</formula>
    </cfRule>
    <cfRule type="containsText" dxfId="307" priority="79" operator="containsText" text="Menor">
      <formula>NOT(ISERROR(SEARCH("Menor",M50)))</formula>
    </cfRule>
    <cfRule type="containsText" dxfId="306" priority="80" operator="containsText" text="Bajo">
      <formula>NOT(ISERROR(SEARCH("Bajo",M50)))</formula>
    </cfRule>
    <cfRule type="containsText" dxfId="305" priority="81" operator="containsText" text="Moderado">
      <formula>NOT(ISERROR(SEARCH("Moderado",M50)))</formula>
    </cfRule>
    <cfRule type="containsText" dxfId="304" priority="82" operator="containsText" text="Extremo">
      <formula>NOT(ISERROR(SEARCH("Extremo",M50)))</formula>
    </cfRule>
    <cfRule type="containsText" dxfId="303" priority="83" operator="containsText" text="Baja">
      <formula>NOT(ISERROR(SEARCH("Baja",M50)))</formula>
    </cfRule>
    <cfRule type="containsText" dxfId="302" priority="84" operator="containsText" text="Alto">
      <formula>NOT(ISERROR(SEARCH("Alto",M50)))</formula>
    </cfRule>
  </conditionalFormatting>
  <dataValidations count="1">
    <dataValidation type="list" allowBlank="1" showInputMessage="1" showErrorMessage="1" sqref="D10:D89">
      <formula1>#REF!</formula1>
    </dataValidation>
  </dataValidations>
  <pageMargins left="0.31496062992125984" right="0.31496062992125984" top="1.1417322834645669" bottom="1.1417322834645669" header="0.31496062992125984" footer="0.31496062992125984"/>
  <pageSetup paperSize="8" scale="63"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202" operator="containsText" id="{9743C059-138D-4FED-B692-15559D7665F5}">
            <xm:f>NOT(ISERROR(SEARCH(#REF!,F10)))</xm:f>
            <xm:f>#REF!</xm:f>
            <x14:dxf>
              <font>
                <color rgb="FF9C0006"/>
              </font>
              <fill>
                <patternFill>
                  <bgColor rgb="FFFFC7CE"/>
                </patternFill>
              </fill>
            </x14:dxf>
          </x14:cfRule>
          <x14:cfRule type="containsText" priority="201" operator="containsText" id="{98BBB724-AB29-48E4-B503-1C1E6BC9CA0A}">
            <xm:f>NOT(ISERROR(SEARCH(#REF!,F10)))</xm:f>
            <xm:f>#REF!</xm:f>
            <x14:dxf>
              <font>
                <color rgb="FF006100"/>
              </font>
              <fill>
                <patternFill>
                  <bgColor rgb="FFC6EFCE"/>
                </patternFill>
              </fill>
            </x14:dxf>
          </x14:cfRule>
          <xm:sqref>F10 F20 F30 F80</xm:sqref>
        </x14:conditionalFormatting>
        <x14:conditionalFormatting xmlns:xm="http://schemas.microsoft.com/office/excel/2006/main">
          <x14:cfRule type="containsText" priority="153" operator="containsText" id="{DAB74E58-E85C-46C7-B3EE-1EEDAE138768}">
            <xm:f>NOT(ISERROR(SEARCH(#REF!,F40)))</xm:f>
            <xm:f>#REF!</xm:f>
            <x14:dxf>
              <font>
                <color rgb="FF006100"/>
              </font>
              <fill>
                <patternFill>
                  <bgColor rgb="FFC6EFCE"/>
                </patternFill>
              </fill>
            </x14:dxf>
          </x14:cfRule>
          <x14:cfRule type="containsText" priority="154" operator="containsText" id="{CBB22F59-1914-425E-9A56-4050CF4CBCA0}">
            <xm:f>NOT(ISERROR(SEARCH(#REF!,F40)))</xm:f>
            <xm:f>#REF!</xm:f>
            <x14:dxf>
              <font>
                <color rgb="FF9C0006"/>
              </font>
              <fill>
                <patternFill>
                  <bgColor rgb="FFFFC7CE"/>
                </patternFill>
              </fill>
            </x14:dxf>
          </x14:cfRule>
          <xm:sqref>F40</xm:sqref>
        </x14:conditionalFormatting>
        <x14:conditionalFormatting xmlns:xm="http://schemas.microsoft.com/office/excel/2006/main">
          <x14:cfRule type="containsText" priority="108" operator="containsText" id="{037BFB13-5C54-4805-B1EE-CB9E52C53588}">
            <xm:f>NOT(ISERROR(SEARCH(#REF!,F50)))</xm:f>
            <xm:f>#REF!</xm:f>
            <x14:dxf>
              <font>
                <color rgb="FF9C0006"/>
              </font>
              <fill>
                <patternFill>
                  <bgColor rgb="FFFFC7CE"/>
                </patternFill>
              </fill>
            </x14:dxf>
          </x14:cfRule>
          <x14:cfRule type="containsText" priority="107" operator="containsText" id="{E83D0FEC-D883-449B-9A44-44A6090C8F58}">
            <xm:f>NOT(ISERROR(SEARCH(#REF!,F50)))</xm:f>
            <xm:f>#REF!</xm:f>
            <x14:dxf>
              <font>
                <color rgb="FF006100"/>
              </font>
              <fill>
                <patternFill>
                  <bgColor rgb="FFC6EFCE"/>
                </patternFill>
              </fill>
            </x14:dxf>
          </x14:cfRule>
          <xm:sqref>F50 F60 F70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 Matriz de Calor '!$S$7:$S$10</xm:f>
          </x14:formula1>
          <xm:sqref>N10:N89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G718"/>
  <sheetViews>
    <sheetView showGridLines="0" zoomScale="60" zoomScaleNormal="60" workbookViewId="0">
      <selection activeCell="E8" sqref="E8"/>
    </sheetView>
  </sheetViews>
  <sheetFormatPr baseColWidth="10" defaultColWidth="11.42578125" defaultRowHeight="15"/>
  <cols>
    <col min="2" max="2" width="24.28515625" customWidth="1"/>
    <col min="3" max="3" width="62.85546875" customWidth="1"/>
    <col min="4" max="4" width="10.28515625" bestFit="1" customWidth="1"/>
    <col min="5" max="5" width="84.28515625" style="20" customWidth="1"/>
    <col min="6" max="6" width="24.7109375" customWidth="1"/>
    <col min="7" max="7" width="11.5703125" customWidth="1"/>
    <col min="8" max="8" width="13.7109375" customWidth="1"/>
    <col min="9" max="9" width="28.5703125" hidden="1" customWidth="1"/>
    <col min="10" max="13" width="11.5703125" customWidth="1"/>
    <col min="32" max="137" width="11.42578125" style="1"/>
  </cols>
  <sheetData>
    <row r="1" spans="1:137" s="1" customFormat="1">
      <c r="E1" s="18"/>
    </row>
    <row r="2" spans="1:137" ht="24" thickBot="1">
      <c r="A2" s="1"/>
      <c r="B2" s="499" t="s">
        <v>369</v>
      </c>
      <c r="C2" s="499"/>
      <c r="D2" s="499"/>
      <c r="E2" s="499"/>
      <c r="F2" s="157"/>
      <c r="G2" s="1"/>
      <c r="H2" s="1"/>
      <c r="I2" s="1"/>
      <c r="J2" s="1"/>
      <c r="K2" s="1"/>
      <c r="L2" s="1"/>
      <c r="M2" s="1"/>
      <c r="N2" s="1"/>
      <c r="O2" s="1"/>
      <c r="P2" s="1"/>
      <c r="Q2" s="1"/>
      <c r="R2" s="1"/>
      <c r="S2" s="1"/>
      <c r="T2" s="1"/>
      <c r="U2" s="1"/>
      <c r="V2" s="1"/>
      <c r="W2" s="1"/>
      <c r="X2" s="1"/>
      <c r="Y2" s="1"/>
      <c r="Z2" s="1"/>
      <c r="AA2" s="1"/>
      <c r="AB2" s="1"/>
      <c r="AC2" s="1"/>
      <c r="AD2" s="1"/>
      <c r="AE2" s="1"/>
    </row>
    <row r="3" spans="1:137" ht="16.5" thickTop="1" thickBot="1">
      <c r="A3" s="1"/>
      <c r="B3" s="90"/>
      <c r="C3" s="90"/>
      <c r="D3" s="90"/>
      <c r="E3" s="91"/>
      <c r="F3" s="1"/>
      <c r="G3" s="1"/>
      <c r="H3" s="1"/>
      <c r="I3" s="1"/>
      <c r="J3" s="1"/>
      <c r="K3" s="1"/>
      <c r="L3" s="1"/>
      <c r="M3" s="1"/>
      <c r="N3" s="1"/>
      <c r="O3" s="1"/>
      <c r="P3" s="1"/>
      <c r="Q3" s="1"/>
      <c r="R3" s="1"/>
      <c r="S3" s="1"/>
      <c r="T3" s="1"/>
      <c r="U3" s="1"/>
      <c r="V3" s="1"/>
      <c r="W3" s="1"/>
      <c r="X3" s="1"/>
      <c r="Y3" s="1"/>
      <c r="Z3" s="1"/>
      <c r="AA3" s="1"/>
      <c r="AB3" s="1"/>
      <c r="AC3" s="1"/>
      <c r="AD3" s="1"/>
      <c r="AE3" s="1"/>
    </row>
    <row r="4" spans="1:137" ht="21">
      <c r="A4" s="1"/>
      <c r="B4" s="158"/>
      <c r="C4" s="159" t="s">
        <v>370</v>
      </c>
      <c r="D4" s="160"/>
      <c r="E4" s="161" t="s">
        <v>371</v>
      </c>
      <c r="F4" s="162"/>
      <c r="G4" s="1"/>
      <c r="H4" s="1"/>
      <c r="I4" s="1"/>
      <c r="J4" s="1"/>
      <c r="K4" s="1"/>
      <c r="L4" s="1"/>
      <c r="M4" s="1"/>
      <c r="N4" s="1"/>
      <c r="O4" s="1"/>
      <c r="P4" s="1"/>
      <c r="Q4" s="1"/>
      <c r="R4" s="1"/>
      <c r="S4" s="1"/>
      <c r="T4" s="1"/>
      <c r="U4" s="1"/>
      <c r="V4" s="1"/>
      <c r="W4" s="1"/>
      <c r="X4" s="1"/>
      <c r="Y4" s="1"/>
      <c r="Z4" s="1"/>
      <c r="AA4" s="1"/>
      <c r="AB4" s="1"/>
      <c r="AC4" s="1"/>
      <c r="AD4" s="1"/>
      <c r="AE4" s="1"/>
    </row>
    <row r="5" spans="1:137" ht="40.5">
      <c r="A5" s="1"/>
      <c r="B5" s="158"/>
      <c r="C5" s="163" t="s">
        <v>372</v>
      </c>
      <c r="D5" s="163"/>
      <c r="E5" s="163" t="s">
        <v>373</v>
      </c>
      <c r="F5" s="164" t="s">
        <v>371</v>
      </c>
      <c r="G5" s="1"/>
      <c r="H5" s="1"/>
      <c r="I5" s="1"/>
      <c r="J5" s="1"/>
      <c r="K5" s="1"/>
      <c r="L5" s="1"/>
      <c r="M5" s="1"/>
      <c r="N5" s="1"/>
      <c r="O5" s="1"/>
      <c r="P5" s="1"/>
      <c r="Q5" s="1"/>
      <c r="R5" s="1"/>
      <c r="S5" s="1"/>
      <c r="T5" s="1"/>
      <c r="U5" s="1"/>
      <c r="V5" s="1"/>
      <c r="W5" s="1"/>
      <c r="X5" s="1"/>
      <c r="Y5" s="1"/>
      <c r="Z5" s="1"/>
      <c r="AA5" s="1"/>
      <c r="AB5" s="1"/>
      <c r="AC5" s="1"/>
      <c r="AD5" s="1"/>
      <c r="AE5" s="1"/>
    </row>
    <row r="6" spans="1:137" ht="20.25">
      <c r="A6" s="1"/>
      <c r="B6" s="165" t="s">
        <v>374</v>
      </c>
      <c r="C6" s="166" t="s">
        <v>375</v>
      </c>
      <c r="D6" s="167">
        <v>0.04</v>
      </c>
      <c r="E6" s="168" t="s">
        <v>376</v>
      </c>
      <c r="F6" s="169">
        <v>1</v>
      </c>
      <c r="G6" s="1"/>
      <c r="H6" s="21"/>
      <c r="I6" s="1"/>
      <c r="J6" s="1"/>
      <c r="K6" s="1"/>
      <c r="L6" s="1"/>
      <c r="M6" s="1"/>
      <c r="N6" s="1"/>
      <c r="O6" s="1"/>
      <c r="P6" s="1"/>
      <c r="Q6" s="1"/>
      <c r="R6" s="1"/>
      <c r="S6" s="1"/>
      <c r="T6" s="1"/>
      <c r="U6" s="1"/>
      <c r="V6" s="1"/>
      <c r="W6" s="1"/>
      <c r="X6" s="1"/>
      <c r="Y6" s="1"/>
      <c r="Z6" s="1"/>
      <c r="AA6" s="1"/>
      <c r="AB6" s="1"/>
      <c r="AC6" s="1"/>
      <c r="AD6" s="1"/>
      <c r="AE6" s="1"/>
    </row>
    <row r="7" spans="1:137" ht="20.25">
      <c r="A7" s="1"/>
      <c r="B7" s="170" t="s">
        <v>377</v>
      </c>
      <c r="C7" s="166" t="s">
        <v>378</v>
      </c>
      <c r="D7" s="167">
        <v>0.09</v>
      </c>
      <c r="E7" s="168" t="s">
        <v>379</v>
      </c>
      <c r="F7" s="169">
        <v>2</v>
      </c>
      <c r="G7" s="1"/>
      <c r="H7" s="1"/>
      <c r="I7" s="1"/>
      <c r="J7" s="1"/>
      <c r="K7" s="1"/>
      <c r="L7" s="1"/>
      <c r="M7" s="1"/>
      <c r="N7" s="1"/>
      <c r="O7" s="1"/>
      <c r="P7" s="1"/>
      <c r="Q7" s="1"/>
      <c r="R7" s="1"/>
      <c r="S7" s="1"/>
      <c r="T7" s="1"/>
      <c r="U7" s="1"/>
      <c r="V7" s="1"/>
      <c r="W7" s="1"/>
      <c r="X7" s="1"/>
      <c r="Y7" s="1"/>
      <c r="Z7" s="1"/>
      <c r="AA7" s="1"/>
      <c r="AB7" s="1"/>
      <c r="AC7" s="1"/>
      <c r="AD7" s="1"/>
      <c r="AE7" s="1"/>
    </row>
    <row r="8" spans="1:137" ht="20.25">
      <c r="A8" s="1"/>
      <c r="B8" s="171" t="s">
        <v>380</v>
      </c>
      <c r="C8" s="166" t="s">
        <v>381</v>
      </c>
      <c r="D8" s="167">
        <v>0.28999999999999998</v>
      </c>
      <c r="E8" s="168" t="s">
        <v>382</v>
      </c>
      <c r="F8" s="169">
        <v>3</v>
      </c>
      <c r="G8" s="1"/>
      <c r="H8" s="1"/>
      <c r="I8" s="1"/>
      <c r="J8" s="1"/>
      <c r="K8" s="1"/>
      <c r="L8" s="1"/>
      <c r="M8" s="1"/>
      <c r="N8" s="1"/>
      <c r="O8" s="1"/>
      <c r="P8" s="1"/>
      <c r="Q8" s="1"/>
      <c r="R8" s="1"/>
      <c r="S8" s="1"/>
      <c r="T8" s="1"/>
      <c r="U8" s="1"/>
      <c r="V8" s="1"/>
      <c r="W8" s="1"/>
      <c r="X8" s="1"/>
      <c r="Y8" s="1"/>
      <c r="Z8" s="1"/>
      <c r="AA8" s="1"/>
      <c r="AB8" s="1"/>
      <c r="AC8" s="1"/>
      <c r="AD8" s="1"/>
      <c r="AE8" s="1"/>
    </row>
    <row r="9" spans="1:137" ht="20.25">
      <c r="A9" s="1"/>
      <c r="B9" s="172" t="s">
        <v>383</v>
      </c>
      <c r="C9" s="166" t="s">
        <v>384</v>
      </c>
      <c r="D9" s="167">
        <v>0.49</v>
      </c>
      <c r="E9" s="168" t="s">
        <v>385</v>
      </c>
      <c r="F9" s="169">
        <v>4</v>
      </c>
      <c r="G9" s="1"/>
      <c r="H9" s="1"/>
      <c r="I9" s="1"/>
      <c r="J9" s="1"/>
      <c r="K9" s="1"/>
      <c r="L9" s="1"/>
      <c r="M9" s="1"/>
      <c r="N9" s="1"/>
      <c r="O9" s="1"/>
      <c r="P9" s="1"/>
      <c r="Q9" s="1"/>
      <c r="R9" s="1"/>
      <c r="S9" s="1"/>
      <c r="T9" s="1"/>
      <c r="U9" s="1"/>
      <c r="V9" s="1"/>
      <c r="W9" s="1"/>
      <c r="X9" s="1"/>
      <c r="Y9" s="1"/>
      <c r="Z9" s="1"/>
      <c r="AA9" s="1"/>
      <c r="AB9" s="1"/>
      <c r="AC9" s="1"/>
      <c r="AD9" s="1"/>
      <c r="AE9" s="1"/>
    </row>
    <row r="10" spans="1:137" ht="20.25">
      <c r="A10" s="1"/>
      <c r="B10" s="173" t="s">
        <v>386</v>
      </c>
      <c r="C10" s="166" t="s">
        <v>387</v>
      </c>
      <c r="D10" s="167">
        <v>1</v>
      </c>
      <c r="E10" s="168" t="s">
        <v>388</v>
      </c>
      <c r="F10" s="169">
        <v>5</v>
      </c>
      <c r="G10" s="1"/>
      <c r="H10" s="1"/>
      <c r="I10" s="174" t="s">
        <v>389</v>
      </c>
      <c r="J10" s="1"/>
      <c r="K10" s="1"/>
      <c r="L10" s="1"/>
      <c r="M10" s="1"/>
      <c r="N10" s="1"/>
      <c r="O10" s="1"/>
      <c r="P10" s="1"/>
      <c r="Q10" s="1"/>
      <c r="R10" s="1"/>
      <c r="S10" s="1"/>
      <c r="T10" s="1"/>
      <c r="U10" s="1"/>
      <c r="V10" s="1"/>
      <c r="W10" s="1"/>
      <c r="X10" s="1"/>
      <c r="Y10" s="1"/>
      <c r="Z10" s="1"/>
      <c r="AA10" s="1"/>
      <c r="AB10" s="1"/>
      <c r="AC10" s="1"/>
      <c r="AD10" s="1"/>
      <c r="AE10" s="1"/>
    </row>
    <row r="11" spans="1:137" ht="16.5">
      <c r="A11" s="1"/>
      <c r="B11" s="3"/>
      <c r="C11" s="2"/>
      <c r="D11" s="2"/>
      <c r="E11" s="19"/>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137">
      <c r="A12" s="1"/>
      <c r="B12" s="1"/>
      <c r="C12" s="1"/>
      <c r="D12" s="1"/>
      <c r="E12" s="18"/>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137">
      <c r="A13" s="1"/>
      <c r="B13" s="1"/>
      <c r="C13" s="1"/>
      <c r="D13" s="1"/>
      <c r="E13" s="18"/>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137" ht="23.25">
      <c r="A14" s="1"/>
      <c r="B14" s="500" t="s">
        <v>390</v>
      </c>
      <c r="C14" s="500"/>
      <c r="D14" s="500"/>
      <c r="E14" s="500"/>
      <c r="F14" s="175"/>
      <c r="G14" s="23"/>
      <c r="H14" s="1"/>
      <c r="I14" s="1"/>
      <c r="J14" s="1"/>
      <c r="K14" s="1"/>
      <c r="L14" s="1"/>
      <c r="M14" s="1"/>
      <c r="N14" s="1"/>
      <c r="O14" s="1"/>
      <c r="P14" s="1"/>
      <c r="Q14" s="1"/>
      <c r="R14" s="1"/>
      <c r="S14" s="1"/>
      <c r="T14" s="1"/>
      <c r="U14" s="1"/>
      <c r="V14" s="1"/>
      <c r="W14" s="1"/>
      <c r="X14" s="1"/>
      <c r="Y14" s="1"/>
      <c r="Z14" s="1"/>
      <c r="AA14" s="1"/>
      <c r="AB14" s="1"/>
      <c r="AC14" s="1"/>
      <c r="AD14" s="1"/>
      <c r="AE14" s="1"/>
    </row>
    <row r="15" spans="1:137" ht="20.25">
      <c r="A15" s="1"/>
      <c r="B15" s="176"/>
      <c r="C15" s="177"/>
      <c r="D15" s="177"/>
      <c r="E15" s="177"/>
      <c r="F15" s="176"/>
      <c r="G15" s="1"/>
      <c r="H15" s="1"/>
      <c r="I15" s="1"/>
      <c r="J15" s="1"/>
      <c r="K15" s="1"/>
      <c r="L15" s="1"/>
      <c r="M15" s="1"/>
      <c r="N15" s="1"/>
      <c r="O15" s="1"/>
      <c r="P15" s="1"/>
      <c r="Q15" s="1"/>
      <c r="R15" s="1"/>
      <c r="S15" s="1"/>
      <c r="T15" s="1"/>
      <c r="U15" s="1"/>
      <c r="V15" s="1"/>
      <c r="W15" s="1"/>
      <c r="X15" s="1"/>
      <c r="Y15" s="1"/>
      <c r="Z15" s="1"/>
      <c r="AA15" s="1"/>
      <c r="AB15" s="1"/>
      <c r="AC15" s="1"/>
      <c r="AD15" s="1"/>
      <c r="AE15" s="1"/>
    </row>
    <row r="16" spans="1:137" s="26" customFormat="1" ht="20.25">
      <c r="A16" s="25"/>
      <c r="B16" s="176"/>
      <c r="C16" s="501" t="s">
        <v>268</v>
      </c>
      <c r="D16" s="501"/>
      <c r="E16" s="501"/>
      <c r="F16" s="176"/>
      <c r="G16" s="25"/>
      <c r="H16" s="25"/>
      <c r="I16" s="178" t="s">
        <v>263</v>
      </c>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row>
    <row r="17" spans="1:137" s="26" customFormat="1" ht="30.75" customHeight="1">
      <c r="A17" s="25"/>
      <c r="B17" s="165" t="s">
        <v>391</v>
      </c>
      <c r="C17" s="498" t="s">
        <v>291</v>
      </c>
      <c r="D17" s="498"/>
      <c r="E17" s="498"/>
      <c r="F17" s="169">
        <v>1</v>
      </c>
      <c r="G17" s="25"/>
      <c r="H17" s="25"/>
      <c r="I17" s="174" t="s">
        <v>268</v>
      </c>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row>
    <row r="18" spans="1:137" s="26" customFormat="1" ht="30.75" customHeight="1">
      <c r="A18" s="25"/>
      <c r="B18" s="170" t="s">
        <v>392</v>
      </c>
      <c r="C18" s="498" t="s">
        <v>269</v>
      </c>
      <c r="D18" s="498"/>
      <c r="E18" s="498"/>
      <c r="F18" s="169">
        <v>2</v>
      </c>
      <c r="G18" s="25"/>
      <c r="H18" s="25"/>
      <c r="I18" s="174" t="s">
        <v>270</v>
      </c>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row>
    <row r="19" spans="1:137" s="26" customFormat="1" ht="30.75" customHeight="1">
      <c r="A19" s="25"/>
      <c r="B19" s="171" t="s">
        <v>393</v>
      </c>
      <c r="C19" s="498" t="s">
        <v>394</v>
      </c>
      <c r="D19" s="498"/>
      <c r="E19" s="498"/>
      <c r="F19" s="169">
        <v>3</v>
      </c>
      <c r="G19" s="25"/>
      <c r="H19" s="25"/>
      <c r="I19" s="174" t="s">
        <v>295</v>
      </c>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row>
    <row r="20" spans="1:137" s="26" customFormat="1" ht="30.75" customHeight="1">
      <c r="A20" s="25"/>
      <c r="B20" s="172" t="s">
        <v>395</v>
      </c>
      <c r="C20" s="498" t="s">
        <v>311</v>
      </c>
      <c r="D20" s="498"/>
      <c r="E20" s="498"/>
      <c r="F20" s="169">
        <v>4</v>
      </c>
      <c r="G20" s="25"/>
      <c r="H20" s="25"/>
      <c r="I20" s="174" t="s">
        <v>274</v>
      </c>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row>
    <row r="21" spans="1:137" s="26" customFormat="1" ht="30.75" customHeight="1">
      <c r="A21" s="25"/>
      <c r="B21" s="173" t="s">
        <v>396</v>
      </c>
      <c r="C21" s="498" t="s">
        <v>301</v>
      </c>
      <c r="D21" s="498"/>
      <c r="E21" s="498"/>
      <c r="F21" s="169">
        <v>5</v>
      </c>
      <c r="G21" s="25"/>
      <c r="H21" s="25"/>
      <c r="I21" s="174" t="str">
        <f>C48</f>
        <v>Interrupción o afectación en la prestación del servicio administrativo</v>
      </c>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row>
    <row r="22" spans="1:137" s="26" customFormat="1" ht="20.25">
      <c r="A22" s="25"/>
      <c r="B22" s="27"/>
      <c r="C22" s="24"/>
      <c r="D22" s="24"/>
      <c r="E22" s="24"/>
      <c r="F22" s="28"/>
      <c r="G22" s="25"/>
      <c r="H22" s="25"/>
      <c r="I22" s="174" t="str">
        <f>C56</f>
        <v>Afectación Ambiental</v>
      </c>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row>
    <row r="23" spans="1:137" s="26" customFormat="1" ht="20.25">
      <c r="A23" s="25"/>
      <c r="B23" s="27"/>
      <c r="C23" s="24"/>
      <c r="D23" s="24"/>
      <c r="E23" s="24"/>
      <c r="F23" s="28"/>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row>
    <row r="24" spans="1:137" s="26" customFormat="1" ht="20.25">
      <c r="A24" s="25"/>
      <c r="B24" s="176"/>
      <c r="C24" s="502" t="s">
        <v>270</v>
      </c>
      <c r="D24" s="502"/>
      <c r="E24" s="502"/>
      <c r="F24" s="28"/>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row>
    <row r="25" spans="1:137" s="26" customFormat="1" ht="20.25">
      <c r="A25" s="25"/>
      <c r="B25" s="179" t="s">
        <v>391</v>
      </c>
      <c r="C25" s="498" t="s">
        <v>397</v>
      </c>
      <c r="D25" s="498"/>
      <c r="E25" s="498"/>
      <c r="F25" s="169">
        <v>1</v>
      </c>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row>
    <row r="26" spans="1:137" s="26" customFormat="1" ht="20.25">
      <c r="A26" s="25"/>
      <c r="B26" s="180" t="s">
        <v>392</v>
      </c>
      <c r="C26" s="498" t="s">
        <v>285</v>
      </c>
      <c r="D26" s="498"/>
      <c r="E26" s="498"/>
      <c r="F26" s="169">
        <v>2</v>
      </c>
      <c r="G26" s="25"/>
      <c r="H26" s="25"/>
      <c r="I26" s="27"/>
      <c r="J26" s="27"/>
      <c r="K26" s="27"/>
      <c r="L26" s="27"/>
      <c r="M26" s="27"/>
      <c r="N26" s="27"/>
      <c r="O26" s="27"/>
      <c r="P26" s="27"/>
      <c r="Q26" s="27"/>
      <c r="R26" s="27"/>
      <c r="S26" s="27"/>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row>
    <row r="27" spans="1:137" s="26" customFormat="1" ht="20.25">
      <c r="A27" s="25"/>
      <c r="B27" s="181" t="s">
        <v>393</v>
      </c>
      <c r="C27" s="498" t="s">
        <v>271</v>
      </c>
      <c r="D27" s="498"/>
      <c r="E27" s="498"/>
      <c r="F27" s="169">
        <v>3</v>
      </c>
      <c r="G27" s="25"/>
      <c r="H27" s="25"/>
      <c r="I27" s="27" t="e">
        <v>#REF!</v>
      </c>
      <c r="J27" s="27"/>
      <c r="K27" s="27"/>
      <c r="L27" s="27"/>
      <c r="M27" s="27"/>
      <c r="N27" s="27"/>
      <c r="O27" s="27"/>
      <c r="P27" s="27"/>
      <c r="Q27" s="27"/>
      <c r="R27" s="27"/>
      <c r="S27" s="27"/>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row>
    <row r="28" spans="1:137" s="26" customFormat="1" ht="20.25">
      <c r="A28" s="25"/>
      <c r="B28" s="182" t="s">
        <v>395</v>
      </c>
      <c r="C28" s="498" t="s">
        <v>314</v>
      </c>
      <c r="D28" s="498"/>
      <c r="E28" s="498"/>
      <c r="F28" s="169">
        <v>4</v>
      </c>
      <c r="G28" s="25"/>
      <c r="H28" s="25"/>
      <c r="I28" s="27" t="e">
        <v>#REF!</v>
      </c>
      <c r="J28" s="27"/>
      <c r="K28" s="27"/>
      <c r="L28" s="27"/>
      <c r="M28" s="27"/>
      <c r="N28" s="27"/>
      <c r="O28" s="27"/>
      <c r="P28" s="27"/>
      <c r="Q28" s="27"/>
      <c r="R28" s="27"/>
      <c r="S28" s="27"/>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row>
    <row r="29" spans="1:137" s="26" customFormat="1" ht="20.25">
      <c r="A29" s="25"/>
      <c r="B29" s="183" t="s">
        <v>396</v>
      </c>
      <c r="C29" s="498" t="s">
        <v>294</v>
      </c>
      <c r="D29" s="498"/>
      <c r="E29" s="498"/>
      <c r="F29" s="169">
        <v>5</v>
      </c>
      <c r="G29" s="25"/>
      <c r="H29" s="25"/>
      <c r="I29" s="27" t="e">
        <v>#REF!</v>
      </c>
      <c r="J29" s="27"/>
      <c r="K29" s="27"/>
      <c r="L29" s="27"/>
      <c r="M29" s="27"/>
      <c r="N29" s="27"/>
      <c r="O29" s="27"/>
      <c r="P29" s="27"/>
      <c r="Q29" s="27"/>
      <c r="R29" s="27"/>
      <c r="S29" s="27"/>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row>
    <row r="30" spans="1:137" s="26" customFormat="1" ht="20.25">
      <c r="A30" s="25"/>
      <c r="B30" s="27"/>
      <c r="C30" s="24"/>
      <c r="D30" s="24"/>
      <c r="E30" s="24"/>
      <c r="F30" s="28"/>
      <c r="G30" s="25"/>
      <c r="H30" s="25"/>
      <c r="I30" s="27" t="e">
        <v>#REF!</v>
      </c>
      <c r="J30" s="27"/>
      <c r="K30" s="27"/>
      <c r="L30" s="27"/>
      <c r="M30" s="27"/>
      <c r="N30" s="27"/>
      <c r="O30" s="27"/>
      <c r="P30" s="27"/>
      <c r="Q30" s="27"/>
      <c r="R30" s="27"/>
      <c r="S30" s="27"/>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row>
    <row r="31" spans="1:137" s="25" customFormat="1" ht="20.25">
      <c r="B31" s="29"/>
      <c r="C31" s="29"/>
      <c r="D31" s="29"/>
      <c r="E31" s="29"/>
      <c r="F31" s="28"/>
      <c r="I31" s="27" t="e">
        <v>#REF!</v>
      </c>
      <c r="J31" s="27"/>
      <c r="K31" s="27"/>
      <c r="L31" s="27"/>
      <c r="M31" s="27"/>
      <c r="N31" s="27"/>
      <c r="O31" s="27"/>
      <c r="P31" s="27"/>
      <c r="Q31" s="27"/>
      <c r="R31" s="27"/>
      <c r="S31" s="27"/>
    </row>
    <row r="32" spans="1:137" s="25" customFormat="1" ht="20.25">
      <c r="B32" s="184"/>
      <c r="C32" s="501" t="s">
        <v>295</v>
      </c>
      <c r="D32" s="501"/>
      <c r="E32" s="501"/>
      <c r="F32" s="28"/>
      <c r="I32" s="27"/>
      <c r="J32" s="27"/>
      <c r="K32" s="27"/>
      <c r="L32" s="27"/>
      <c r="M32" s="27"/>
      <c r="N32" s="27"/>
      <c r="O32" s="27"/>
      <c r="P32" s="27"/>
      <c r="Q32" s="27"/>
      <c r="R32" s="27"/>
      <c r="S32" s="27"/>
    </row>
    <row r="33" spans="2:19" s="25" customFormat="1" ht="20.25">
      <c r="B33" s="165" t="s">
        <v>391</v>
      </c>
      <c r="C33" s="498" t="s">
        <v>308</v>
      </c>
      <c r="D33" s="498"/>
      <c r="E33" s="498"/>
      <c r="F33" s="169">
        <v>1</v>
      </c>
      <c r="I33" s="27" t="e">
        <v>#REF!</v>
      </c>
      <c r="J33" s="27"/>
      <c r="K33" s="27"/>
      <c r="L33" s="27"/>
      <c r="M33" s="27"/>
      <c r="N33" s="27"/>
      <c r="O33" s="27"/>
      <c r="P33" s="27"/>
      <c r="Q33" s="27"/>
      <c r="R33" s="27"/>
      <c r="S33" s="27"/>
    </row>
    <row r="34" spans="2:19" s="25" customFormat="1" ht="20.25">
      <c r="B34" s="170" t="s">
        <v>392</v>
      </c>
      <c r="C34" s="498" t="s">
        <v>296</v>
      </c>
      <c r="D34" s="498"/>
      <c r="E34" s="498"/>
      <c r="F34" s="169">
        <v>2</v>
      </c>
      <c r="I34" s="27" t="e">
        <v>#REF!</v>
      </c>
      <c r="J34" s="27"/>
      <c r="K34" s="27"/>
      <c r="L34" s="27"/>
      <c r="M34" s="27"/>
      <c r="N34" s="27"/>
      <c r="O34" s="27"/>
      <c r="P34" s="27"/>
      <c r="Q34" s="27"/>
      <c r="R34" s="27"/>
      <c r="S34" s="27"/>
    </row>
    <row r="35" spans="2:19" s="25" customFormat="1" ht="20.25">
      <c r="B35" s="171" t="s">
        <v>393</v>
      </c>
      <c r="C35" s="498" t="s">
        <v>398</v>
      </c>
      <c r="D35" s="498"/>
      <c r="E35" s="498"/>
      <c r="F35" s="169">
        <v>3</v>
      </c>
      <c r="I35" s="27" t="e">
        <v>#REF!</v>
      </c>
      <c r="J35" s="27"/>
      <c r="K35" s="27"/>
      <c r="L35" s="27"/>
      <c r="M35" s="27"/>
      <c r="N35" s="27"/>
      <c r="O35" s="27"/>
      <c r="P35" s="27"/>
      <c r="Q35" s="27"/>
      <c r="R35" s="27"/>
      <c r="S35" s="27"/>
    </row>
    <row r="36" spans="2:19" s="25" customFormat="1" ht="20.25">
      <c r="B36" s="172" t="s">
        <v>395</v>
      </c>
      <c r="C36" s="498" t="s">
        <v>399</v>
      </c>
      <c r="D36" s="498"/>
      <c r="E36" s="498"/>
      <c r="F36" s="169">
        <v>4</v>
      </c>
      <c r="I36" s="27" t="e">
        <v>#REF!</v>
      </c>
      <c r="J36" s="27"/>
      <c r="K36" s="27"/>
      <c r="L36" s="27"/>
      <c r="M36" s="27"/>
      <c r="N36" s="27"/>
      <c r="O36" s="27"/>
      <c r="P36" s="27"/>
      <c r="Q36" s="27"/>
      <c r="R36" s="27"/>
      <c r="S36" s="27"/>
    </row>
    <row r="37" spans="2:19" s="25" customFormat="1" ht="20.25">
      <c r="B37" s="173" t="s">
        <v>396</v>
      </c>
      <c r="C37" s="498" t="s">
        <v>400</v>
      </c>
      <c r="D37" s="498"/>
      <c r="E37" s="498"/>
      <c r="F37" s="169">
        <v>5</v>
      </c>
      <c r="I37" s="27" t="e">
        <v>#REF!</v>
      </c>
      <c r="J37" s="27"/>
      <c r="K37" s="27"/>
      <c r="L37" s="27"/>
      <c r="M37" s="27"/>
      <c r="N37" s="27"/>
      <c r="O37" s="27"/>
      <c r="P37" s="27"/>
      <c r="Q37" s="27"/>
      <c r="R37" s="27"/>
      <c r="S37" s="27"/>
    </row>
    <row r="38" spans="2:19" s="25" customFormat="1" ht="20.25">
      <c r="B38" s="29"/>
      <c r="C38" s="29"/>
      <c r="D38" s="29"/>
      <c r="E38" s="29"/>
      <c r="F38" s="28"/>
      <c r="I38" s="27"/>
      <c r="J38" s="27"/>
      <c r="K38" s="27"/>
      <c r="L38" s="27"/>
      <c r="M38" s="27"/>
      <c r="N38" s="27"/>
      <c r="O38" s="27"/>
      <c r="P38" s="27"/>
      <c r="Q38" s="27"/>
      <c r="R38" s="27"/>
      <c r="S38" s="27"/>
    </row>
    <row r="39" spans="2:19" s="25" customFormat="1" ht="20.25">
      <c r="B39" s="29"/>
      <c r="C39" s="29"/>
      <c r="D39" s="29"/>
      <c r="E39" s="29"/>
      <c r="F39" s="28"/>
    </row>
    <row r="40" spans="2:19" s="25" customFormat="1" ht="20.25">
      <c r="B40" s="176"/>
      <c r="C40" s="501" t="s">
        <v>274</v>
      </c>
      <c r="D40" s="501"/>
      <c r="E40" s="501"/>
      <c r="F40" s="28"/>
    </row>
    <row r="41" spans="2:19" s="25" customFormat="1" ht="20.25">
      <c r="B41" s="185" t="s">
        <v>391</v>
      </c>
      <c r="C41" s="498" t="s">
        <v>275</v>
      </c>
      <c r="D41" s="498"/>
      <c r="E41" s="498"/>
      <c r="F41" s="169">
        <v>1</v>
      </c>
    </row>
    <row r="42" spans="2:19" s="25" customFormat="1" ht="20.25">
      <c r="B42" s="186" t="s">
        <v>392</v>
      </c>
      <c r="C42" s="498" t="s">
        <v>401</v>
      </c>
      <c r="D42" s="498"/>
      <c r="E42" s="498"/>
      <c r="F42" s="169">
        <v>2</v>
      </c>
    </row>
    <row r="43" spans="2:19" s="25" customFormat="1" ht="20.25">
      <c r="B43" s="187" t="s">
        <v>393</v>
      </c>
      <c r="C43" s="498" t="s">
        <v>402</v>
      </c>
      <c r="D43" s="498"/>
      <c r="E43" s="498"/>
      <c r="F43" s="169">
        <v>3</v>
      </c>
    </row>
    <row r="44" spans="2:19" s="25" customFormat="1" ht="20.25">
      <c r="B44" s="188" t="s">
        <v>395</v>
      </c>
      <c r="C44" s="498" t="s">
        <v>288</v>
      </c>
      <c r="D44" s="498"/>
      <c r="E44" s="498"/>
      <c r="F44" s="169">
        <v>4</v>
      </c>
    </row>
    <row r="45" spans="2:19" s="25" customFormat="1" ht="20.25">
      <c r="B45" s="189" t="s">
        <v>396</v>
      </c>
      <c r="C45" s="498" t="s">
        <v>403</v>
      </c>
      <c r="D45" s="498"/>
      <c r="E45" s="498"/>
      <c r="F45" s="169">
        <v>5</v>
      </c>
    </row>
    <row r="46" spans="2:19" s="25" customFormat="1" ht="20.25">
      <c r="B46" s="27"/>
      <c r="C46" s="27" t="s">
        <v>404</v>
      </c>
      <c r="D46" s="27"/>
      <c r="F46" s="28"/>
    </row>
    <row r="47" spans="2:19" s="25" customFormat="1" ht="20.25">
      <c r="B47" s="27"/>
      <c r="C47" s="27"/>
      <c r="D47" s="27"/>
      <c r="F47" s="28"/>
    </row>
    <row r="48" spans="2:19" s="25" customFormat="1" ht="20.25">
      <c r="B48" s="176"/>
      <c r="C48" s="502" t="s">
        <v>278</v>
      </c>
      <c r="D48" s="502"/>
      <c r="E48" s="502"/>
      <c r="F48" s="28"/>
    </row>
    <row r="49" spans="2:11" s="25" customFormat="1" ht="20.25" customHeight="1">
      <c r="B49" s="179" t="s">
        <v>391</v>
      </c>
      <c r="C49" s="498" t="s">
        <v>279</v>
      </c>
      <c r="D49" s="498"/>
      <c r="E49" s="498"/>
      <c r="F49" s="169">
        <v>1</v>
      </c>
    </row>
    <row r="50" spans="2:11" s="25" customFormat="1" ht="20.25" customHeight="1">
      <c r="B50" s="180" t="s">
        <v>392</v>
      </c>
      <c r="C50" s="498" t="s">
        <v>290</v>
      </c>
      <c r="D50" s="498"/>
      <c r="E50" s="498"/>
      <c r="F50" s="169">
        <v>2</v>
      </c>
      <c r="K50" s="176"/>
    </row>
    <row r="51" spans="2:11" s="25" customFormat="1" ht="20.25" customHeight="1">
      <c r="B51" s="181" t="s">
        <v>393</v>
      </c>
      <c r="C51" s="498" t="s">
        <v>405</v>
      </c>
      <c r="D51" s="498"/>
      <c r="E51" s="498"/>
      <c r="F51" s="169">
        <v>3</v>
      </c>
    </row>
    <row r="52" spans="2:11" s="25" customFormat="1" ht="20.25" customHeight="1">
      <c r="B52" s="182" t="s">
        <v>395</v>
      </c>
      <c r="C52" s="498" t="s">
        <v>406</v>
      </c>
      <c r="D52" s="498"/>
      <c r="E52" s="498"/>
      <c r="F52" s="169">
        <v>4</v>
      </c>
    </row>
    <row r="53" spans="2:11" s="25" customFormat="1" ht="20.25" customHeight="1">
      <c r="B53" s="183" t="s">
        <v>396</v>
      </c>
      <c r="C53" s="498" t="s">
        <v>407</v>
      </c>
      <c r="D53" s="498"/>
      <c r="E53" s="498"/>
      <c r="F53" s="169">
        <v>5</v>
      </c>
    </row>
    <row r="54" spans="2:11" s="25" customFormat="1" ht="20.25">
      <c r="B54" s="27"/>
      <c r="C54" s="27"/>
      <c r="D54" s="27"/>
      <c r="E54" s="27"/>
      <c r="F54" s="28"/>
    </row>
    <row r="55" spans="2:11" s="25" customFormat="1" ht="20.25"/>
    <row r="56" spans="2:11" s="25" customFormat="1" ht="20.25" customHeight="1">
      <c r="B56" s="176"/>
      <c r="C56" s="190" t="s">
        <v>389</v>
      </c>
      <c r="D56" s="190"/>
      <c r="E56" s="190"/>
      <c r="F56" s="28"/>
    </row>
    <row r="57" spans="2:11" s="25" customFormat="1" ht="20.25" customHeight="1">
      <c r="B57" s="179" t="s">
        <v>391</v>
      </c>
      <c r="C57" s="503" t="s">
        <v>408</v>
      </c>
      <c r="D57" s="503"/>
      <c r="E57" s="503"/>
      <c r="F57" s="169">
        <v>1</v>
      </c>
    </row>
    <row r="58" spans="2:11" s="25" customFormat="1" ht="20.25" customHeight="1">
      <c r="B58" s="180" t="s">
        <v>392</v>
      </c>
      <c r="C58" s="503" t="s">
        <v>409</v>
      </c>
      <c r="D58" s="503"/>
      <c r="E58" s="503"/>
      <c r="F58" s="169">
        <v>2</v>
      </c>
    </row>
    <row r="59" spans="2:11" s="25" customFormat="1" ht="20.25" customHeight="1">
      <c r="B59" s="181" t="s">
        <v>393</v>
      </c>
      <c r="C59" s="503" t="s">
        <v>410</v>
      </c>
      <c r="D59" s="503"/>
      <c r="E59" s="503"/>
      <c r="F59" s="169">
        <v>3</v>
      </c>
    </row>
    <row r="60" spans="2:11" s="25" customFormat="1" ht="20.25" customHeight="1">
      <c r="B60" s="182" t="s">
        <v>395</v>
      </c>
      <c r="C60" s="503" t="s">
        <v>411</v>
      </c>
      <c r="D60" s="503"/>
      <c r="E60" s="503"/>
      <c r="F60" s="169">
        <v>4</v>
      </c>
    </row>
    <row r="61" spans="2:11" s="25" customFormat="1" ht="20.25" customHeight="1">
      <c r="B61" s="183" t="s">
        <v>396</v>
      </c>
      <c r="C61" s="503" t="s">
        <v>412</v>
      </c>
      <c r="D61" s="503"/>
      <c r="E61" s="503"/>
      <c r="F61" s="169">
        <v>5</v>
      </c>
    </row>
    <row r="62" spans="2:11" s="25" customFormat="1" ht="20.25">
      <c r="E62" s="30"/>
    </row>
    <row r="63" spans="2:11" s="25" customFormat="1" ht="20.25">
      <c r="E63" s="30"/>
    </row>
    <row r="64" spans="2:11" s="25" customFormat="1" ht="20.25">
      <c r="E64" s="30"/>
    </row>
    <row r="65" spans="5:5" s="25" customFormat="1" ht="20.25">
      <c r="E65" s="30"/>
    </row>
    <row r="66" spans="5:5" s="25" customFormat="1" ht="20.25">
      <c r="E66" s="30"/>
    </row>
    <row r="67" spans="5:5" s="25" customFormat="1" ht="20.25">
      <c r="E67" s="30"/>
    </row>
    <row r="68" spans="5:5" s="25" customFormat="1" ht="20.25">
      <c r="E68" s="30"/>
    </row>
    <row r="69" spans="5:5" s="25" customFormat="1" ht="20.25">
      <c r="E69" s="30"/>
    </row>
    <row r="70" spans="5:5" s="25" customFormat="1" ht="20.25">
      <c r="E70" s="30"/>
    </row>
    <row r="71" spans="5:5" s="25" customFormat="1" ht="20.25">
      <c r="E71" s="30"/>
    </row>
    <row r="72" spans="5:5" s="25" customFormat="1" ht="20.25">
      <c r="E72" s="30"/>
    </row>
    <row r="73" spans="5:5" s="25" customFormat="1" ht="20.25">
      <c r="E73" s="30"/>
    </row>
    <row r="74" spans="5:5" s="25" customFormat="1" ht="20.25">
      <c r="E74" s="30"/>
    </row>
    <row r="75" spans="5:5" s="25" customFormat="1" ht="20.25">
      <c r="E75" s="30"/>
    </row>
    <row r="76" spans="5:5" s="25" customFormat="1" ht="20.25">
      <c r="E76" s="30"/>
    </row>
    <row r="77" spans="5:5" s="25" customFormat="1" ht="20.25">
      <c r="E77" s="30"/>
    </row>
    <row r="78" spans="5:5" s="25" customFormat="1" ht="20.25">
      <c r="E78" s="30"/>
    </row>
    <row r="79" spans="5:5" s="25" customFormat="1" ht="20.25">
      <c r="E79" s="30"/>
    </row>
    <row r="80" spans="5:5" s="25" customFormat="1" ht="20.25">
      <c r="E80" s="30"/>
    </row>
    <row r="81" spans="5:5" s="25" customFormat="1" ht="20.25">
      <c r="E81" s="30"/>
    </row>
    <row r="82" spans="5:5" s="25" customFormat="1" ht="20.25">
      <c r="E82" s="30"/>
    </row>
    <row r="83" spans="5:5" s="25" customFormat="1" ht="20.25">
      <c r="E83" s="30"/>
    </row>
    <row r="84" spans="5:5" s="25" customFormat="1" ht="20.25">
      <c r="E84" s="30"/>
    </row>
    <row r="85" spans="5:5" s="25" customFormat="1" ht="20.25">
      <c r="E85" s="30"/>
    </row>
    <row r="86" spans="5:5" s="25" customFormat="1" ht="20.25">
      <c r="E86" s="30"/>
    </row>
    <row r="87" spans="5:5" s="25" customFormat="1" ht="20.25">
      <c r="E87" s="30"/>
    </row>
    <row r="88" spans="5:5" s="25" customFormat="1" ht="20.25">
      <c r="E88" s="30"/>
    </row>
    <row r="89" spans="5:5" s="25" customFormat="1" ht="20.25">
      <c r="E89" s="30"/>
    </row>
    <row r="90" spans="5:5" s="25" customFormat="1" ht="20.25">
      <c r="E90" s="30"/>
    </row>
    <row r="91" spans="5:5" s="25" customFormat="1" ht="20.25">
      <c r="E91" s="30"/>
    </row>
    <row r="92" spans="5:5" s="25" customFormat="1" ht="20.25">
      <c r="E92" s="30"/>
    </row>
    <row r="93" spans="5:5" s="25" customFormat="1" ht="20.25">
      <c r="E93" s="30"/>
    </row>
    <row r="94" spans="5:5" s="25" customFormat="1" ht="20.25">
      <c r="E94" s="30"/>
    </row>
    <row r="95" spans="5:5" s="25" customFormat="1" ht="20.25">
      <c r="E95" s="30"/>
    </row>
    <row r="96" spans="5:5" s="25" customFormat="1" ht="20.25">
      <c r="E96" s="30"/>
    </row>
    <row r="97" spans="5:5" s="25" customFormat="1" ht="20.25">
      <c r="E97" s="30"/>
    </row>
    <row r="98" spans="5:5" s="25" customFormat="1" ht="20.25">
      <c r="E98" s="30"/>
    </row>
    <row r="99" spans="5:5" s="25" customFormat="1" ht="20.25">
      <c r="E99" s="30"/>
    </row>
    <row r="100" spans="5:5" s="25" customFormat="1" ht="20.25">
      <c r="E100" s="30"/>
    </row>
    <row r="101" spans="5:5" s="25" customFormat="1" ht="20.25">
      <c r="E101" s="30"/>
    </row>
    <row r="102" spans="5:5" s="25" customFormat="1" ht="20.25">
      <c r="E102" s="30"/>
    </row>
    <row r="103" spans="5:5" s="25" customFormat="1" ht="20.25">
      <c r="E103" s="30"/>
    </row>
    <row r="104" spans="5:5" s="25" customFormat="1" ht="20.25">
      <c r="E104" s="30"/>
    </row>
    <row r="105" spans="5:5" s="25" customFormat="1" ht="20.25">
      <c r="E105" s="30"/>
    </row>
    <row r="106" spans="5:5" s="25" customFormat="1" ht="20.25">
      <c r="E106" s="30"/>
    </row>
    <row r="107" spans="5:5" s="25" customFormat="1" ht="20.25">
      <c r="E107" s="30"/>
    </row>
    <row r="108" spans="5:5" s="25" customFormat="1" ht="20.25">
      <c r="E108" s="30"/>
    </row>
    <row r="109" spans="5:5" s="25" customFormat="1" ht="20.25">
      <c r="E109" s="30"/>
    </row>
    <row r="110" spans="5:5" s="25" customFormat="1" ht="20.25">
      <c r="E110" s="30"/>
    </row>
    <row r="111" spans="5:5" s="25" customFormat="1" ht="20.25">
      <c r="E111" s="30"/>
    </row>
    <row r="112" spans="5:5" s="25" customFormat="1" ht="20.25">
      <c r="E112" s="30"/>
    </row>
    <row r="113" spans="5:5" s="25" customFormat="1" ht="20.25">
      <c r="E113" s="30"/>
    </row>
    <row r="114" spans="5:5" s="25" customFormat="1" ht="20.25">
      <c r="E114" s="30"/>
    </row>
    <row r="115" spans="5:5" s="25" customFormat="1" ht="20.25">
      <c r="E115" s="30"/>
    </row>
    <row r="116" spans="5:5" s="25" customFormat="1" ht="20.25">
      <c r="E116" s="30"/>
    </row>
    <row r="117" spans="5:5" s="25" customFormat="1" ht="20.25">
      <c r="E117" s="30"/>
    </row>
    <row r="118" spans="5:5" s="25" customFormat="1" ht="20.25">
      <c r="E118" s="30"/>
    </row>
    <row r="119" spans="5:5" s="25" customFormat="1" ht="20.25">
      <c r="E119" s="30"/>
    </row>
    <row r="120" spans="5:5" s="25" customFormat="1" ht="20.25">
      <c r="E120" s="30"/>
    </row>
    <row r="121" spans="5:5" s="25" customFormat="1" ht="20.25">
      <c r="E121" s="30"/>
    </row>
    <row r="122" spans="5:5" s="25" customFormat="1" ht="20.25">
      <c r="E122" s="30"/>
    </row>
    <row r="123" spans="5:5" s="25" customFormat="1" ht="20.25">
      <c r="E123" s="30"/>
    </row>
    <row r="124" spans="5:5" s="25" customFormat="1" ht="20.25">
      <c r="E124" s="30"/>
    </row>
    <row r="125" spans="5:5" s="25" customFormat="1" ht="20.25">
      <c r="E125" s="30"/>
    </row>
    <row r="126" spans="5:5" s="25" customFormat="1" ht="20.25">
      <c r="E126" s="30"/>
    </row>
    <row r="127" spans="5:5" s="25" customFormat="1" ht="20.25">
      <c r="E127" s="30"/>
    </row>
    <row r="128" spans="5:5" s="25" customFormat="1" ht="20.25">
      <c r="E128" s="30"/>
    </row>
    <row r="129" spans="5:5" s="25" customFormat="1" ht="20.25">
      <c r="E129" s="30"/>
    </row>
    <row r="130" spans="5:5" s="25" customFormat="1" ht="20.25">
      <c r="E130" s="30"/>
    </row>
    <row r="131" spans="5:5" s="25" customFormat="1" ht="20.25">
      <c r="E131" s="30"/>
    </row>
    <row r="132" spans="5:5" s="25" customFormat="1" ht="20.25">
      <c r="E132" s="30"/>
    </row>
    <row r="133" spans="5:5" s="25" customFormat="1" ht="20.25">
      <c r="E133" s="30"/>
    </row>
    <row r="134" spans="5:5" s="25" customFormat="1" ht="20.25">
      <c r="E134" s="30"/>
    </row>
    <row r="135" spans="5:5" s="25" customFormat="1" ht="20.25">
      <c r="E135" s="30"/>
    </row>
    <row r="136" spans="5:5" s="25" customFormat="1" ht="20.25">
      <c r="E136" s="30"/>
    </row>
    <row r="137" spans="5:5" s="25" customFormat="1" ht="20.25">
      <c r="E137" s="30"/>
    </row>
    <row r="138" spans="5:5" s="25" customFormat="1" ht="20.25">
      <c r="E138" s="30"/>
    </row>
    <row r="139" spans="5:5" s="25" customFormat="1" ht="20.25">
      <c r="E139" s="30"/>
    </row>
    <row r="140" spans="5:5" s="25" customFormat="1" ht="20.25">
      <c r="E140" s="30"/>
    </row>
    <row r="141" spans="5:5" s="25" customFormat="1" ht="20.25">
      <c r="E141" s="30"/>
    </row>
    <row r="142" spans="5:5" s="25" customFormat="1" ht="20.25">
      <c r="E142" s="30"/>
    </row>
    <row r="143" spans="5:5" s="25" customFormat="1" ht="20.25">
      <c r="E143" s="30"/>
    </row>
    <row r="144" spans="5:5" s="25" customFormat="1" ht="20.25">
      <c r="E144" s="30"/>
    </row>
    <row r="145" spans="5:5" s="25" customFormat="1" ht="20.25">
      <c r="E145" s="30"/>
    </row>
    <row r="146" spans="5:5" s="25" customFormat="1" ht="20.25">
      <c r="E146" s="30"/>
    </row>
    <row r="147" spans="5:5" s="25" customFormat="1" ht="20.25">
      <c r="E147" s="30"/>
    </row>
    <row r="148" spans="5:5" s="25" customFormat="1" ht="20.25">
      <c r="E148" s="30"/>
    </row>
    <row r="149" spans="5:5" s="25" customFormat="1" ht="20.25">
      <c r="E149" s="30"/>
    </row>
    <row r="150" spans="5:5" s="25" customFormat="1" ht="20.25">
      <c r="E150" s="30"/>
    </row>
    <row r="151" spans="5:5" s="25" customFormat="1" ht="20.25">
      <c r="E151" s="30"/>
    </row>
    <row r="152" spans="5:5" s="25" customFormat="1" ht="20.25">
      <c r="E152" s="30"/>
    </row>
    <row r="153" spans="5:5" s="25" customFormat="1" ht="20.25">
      <c r="E153" s="30"/>
    </row>
    <row r="154" spans="5:5" s="25" customFormat="1" ht="20.25">
      <c r="E154" s="30"/>
    </row>
    <row r="155" spans="5:5" s="25" customFormat="1" ht="20.25">
      <c r="E155" s="30"/>
    </row>
    <row r="156" spans="5:5" s="25" customFormat="1" ht="20.25">
      <c r="E156" s="30"/>
    </row>
    <row r="157" spans="5:5" s="25" customFormat="1" ht="20.25">
      <c r="E157" s="30"/>
    </row>
    <row r="158" spans="5:5" s="25" customFormat="1" ht="20.25">
      <c r="E158" s="30"/>
    </row>
    <row r="159" spans="5:5" s="25" customFormat="1" ht="20.25">
      <c r="E159" s="30"/>
    </row>
    <row r="160" spans="5:5" s="25" customFormat="1" ht="20.25">
      <c r="E160" s="30"/>
    </row>
    <row r="161" spans="5:5" s="25" customFormat="1" ht="20.25">
      <c r="E161" s="30"/>
    </row>
    <row r="162" spans="5:5" s="25" customFormat="1" ht="20.25">
      <c r="E162" s="30"/>
    </row>
    <row r="163" spans="5:5" s="25" customFormat="1" ht="20.25">
      <c r="E163" s="30"/>
    </row>
    <row r="164" spans="5:5" s="25" customFormat="1" ht="20.25">
      <c r="E164" s="30"/>
    </row>
    <row r="165" spans="5:5" s="25" customFormat="1" ht="20.25">
      <c r="E165" s="30"/>
    </row>
    <row r="166" spans="5:5" s="25" customFormat="1" ht="20.25">
      <c r="E166" s="30"/>
    </row>
    <row r="167" spans="5:5" s="25" customFormat="1" ht="20.25">
      <c r="E167" s="30"/>
    </row>
    <row r="168" spans="5:5" s="25" customFormat="1" ht="20.25">
      <c r="E168" s="30"/>
    </row>
    <row r="169" spans="5:5" s="25" customFormat="1" ht="20.25">
      <c r="E169" s="30"/>
    </row>
    <row r="170" spans="5:5" s="25" customFormat="1" ht="20.25">
      <c r="E170" s="30"/>
    </row>
    <row r="171" spans="5:5" s="25" customFormat="1" ht="20.25">
      <c r="E171" s="30"/>
    </row>
    <row r="172" spans="5:5" s="25" customFormat="1" ht="20.25">
      <c r="E172" s="30"/>
    </row>
    <row r="173" spans="5:5" s="25" customFormat="1" ht="20.25">
      <c r="E173" s="30"/>
    </row>
    <row r="174" spans="5:5" s="25" customFormat="1" ht="20.25">
      <c r="E174" s="30"/>
    </row>
    <row r="175" spans="5:5" s="25" customFormat="1" ht="20.25">
      <c r="E175" s="30"/>
    </row>
    <row r="176" spans="5:5" s="25" customFormat="1" ht="20.25">
      <c r="E176" s="30"/>
    </row>
    <row r="177" spans="5:5" s="25" customFormat="1" ht="20.25">
      <c r="E177" s="30"/>
    </row>
    <row r="178" spans="5:5" s="25" customFormat="1" ht="20.25">
      <c r="E178" s="30"/>
    </row>
    <row r="179" spans="5:5" s="25" customFormat="1" ht="20.25">
      <c r="E179" s="30"/>
    </row>
    <row r="180" spans="5:5" s="25" customFormat="1" ht="20.25">
      <c r="E180" s="30"/>
    </row>
    <row r="181" spans="5:5" s="25" customFormat="1" ht="20.25">
      <c r="E181" s="30"/>
    </row>
    <row r="182" spans="5:5" s="25" customFormat="1" ht="20.25">
      <c r="E182" s="30"/>
    </row>
    <row r="183" spans="5:5" s="25" customFormat="1" ht="20.25">
      <c r="E183" s="30"/>
    </row>
    <row r="184" spans="5:5" s="25" customFormat="1" ht="20.25">
      <c r="E184" s="30"/>
    </row>
    <row r="185" spans="5:5" s="25" customFormat="1" ht="20.25">
      <c r="E185" s="30"/>
    </row>
    <row r="186" spans="5:5" s="25" customFormat="1" ht="20.25">
      <c r="E186" s="30"/>
    </row>
    <row r="187" spans="5:5" s="25" customFormat="1" ht="20.25">
      <c r="E187" s="30"/>
    </row>
    <row r="188" spans="5:5" s="25" customFormat="1" ht="20.25">
      <c r="E188" s="30"/>
    </row>
    <row r="189" spans="5:5" s="25" customFormat="1" ht="20.25">
      <c r="E189" s="30"/>
    </row>
    <row r="190" spans="5:5" s="25" customFormat="1" ht="20.25">
      <c r="E190" s="30"/>
    </row>
    <row r="191" spans="5:5" s="25" customFormat="1" ht="20.25">
      <c r="E191" s="30"/>
    </row>
    <row r="192" spans="5:5" s="25" customFormat="1" ht="20.25">
      <c r="E192" s="30"/>
    </row>
    <row r="193" spans="5:5" s="25" customFormat="1" ht="20.25">
      <c r="E193" s="30"/>
    </row>
    <row r="194" spans="5:5" s="25" customFormat="1" ht="20.25">
      <c r="E194" s="30"/>
    </row>
    <row r="195" spans="5:5" s="25" customFormat="1" ht="20.25">
      <c r="E195" s="30"/>
    </row>
    <row r="196" spans="5:5" s="25" customFormat="1" ht="20.25">
      <c r="E196" s="30"/>
    </row>
    <row r="197" spans="5:5" s="25" customFormat="1" ht="20.25">
      <c r="E197" s="30"/>
    </row>
    <row r="198" spans="5:5" s="25" customFormat="1" ht="20.25">
      <c r="E198" s="30"/>
    </row>
    <row r="199" spans="5:5" s="1" customFormat="1">
      <c r="E199" s="18"/>
    </row>
    <row r="200" spans="5:5" s="1" customFormat="1">
      <c r="E200" s="18"/>
    </row>
    <row r="201" spans="5:5" s="1" customFormat="1">
      <c r="E201" s="18"/>
    </row>
    <row r="202" spans="5:5" s="1" customFormat="1">
      <c r="E202" s="18"/>
    </row>
    <row r="203" spans="5:5" s="1" customFormat="1">
      <c r="E203" s="18"/>
    </row>
    <row r="204" spans="5:5" s="1" customFormat="1">
      <c r="E204" s="18"/>
    </row>
    <row r="205" spans="5:5" s="1" customFormat="1">
      <c r="E205" s="18"/>
    </row>
    <row r="206" spans="5:5" s="1" customFormat="1">
      <c r="E206" s="18"/>
    </row>
    <row r="207" spans="5:5" s="1" customFormat="1">
      <c r="E207" s="18"/>
    </row>
    <row r="208" spans="5:5" s="1" customFormat="1">
      <c r="E208" s="18"/>
    </row>
    <row r="209" spans="5:5" s="1" customFormat="1">
      <c r="E209" s="18"/>
    </row>
    <row r="210" spans="5:5" s="1" customFormat="1">
      <c r="E210" s="18"/>
    </row>
    <row r="211" spans="5:5" s="1" customFormat="1">
      <c r="E211" s="18"/>
    </row>
    <row r="212" spans="5:5" s="1" customFormat="1">
      <c r="E212" s="18"/>
    </row>
    <row r="213" spans="5:5" s="1" customFormat="1">
      <c r="E213" s="18"/>
    </row>
    <row r="214" spans="5:5" s="1" customFormat="1">
      <c r="E214" s="18"/>
    </row>
    <row r="215" spans="5:5" s="1" customFormat="1">
      <c r="E215" s="18"/>
    </row>
    <row r="216" spans="5:5" s="1" customFormat="1">
      <c r="E216" s="18"/>
    </row>
    <row r="217" spans="5:5" s="1" customFormat="1">
      <c r="E217" s="18"/>
    </row>
    <row r="218" spans="5:5" s="1" customFormat="1">
      <c r="E218" s="18"/>
    </row>
    <row r="219" spans="5:5" s="1" customFormat="1">
      <c r="E219" s="18"/>
    </row>
    <row r="220" spans="5:5" s="1" customFormat="1">
      <c r="E220" s="18"/>
    </row>
    <row r="221" spans="5:5" s="1" customFormat="1">
      <c r="E221" s="18"/>
    </row>
    <row r="222" spans="5:5" s="1" customFormat="1">
      <c r="E222" s="18"/>
    </row>
    <row r="223" spans="5:5" s="1" customFormat="1">
      <c r="E223" s="18"/>
    </row>
    <row r="224" spans="5:5" s="1" customFormat="1">
      <c r="E224" s="18"/>
    </row>
    <row r="225" spans="5:5" s="1" customFormat="1">
      <c r="E225" s="18"/>
    </row>
    <row r="226" spans="5:5" s="1" customFormat="1">
      <c r="E226" s="18"/>
    </row>
    <row r="227" spans="5:5" s="1" customFormat="1">
      <c r="E227" s="18"/>
    </row>
    <row r="228" spans="5:5" s="1" customFormat="1">
      <c r="E228" s="18"/>
    </row>
    <row r="229" spans="5:5" s="1" customFormat="1">
      <c r="E229" s="18"/>
    </row>
    <row r="230" spans="5:5" s="1" customFormat="1">
      <c r="E230" s="18"/>
    </row>
    <row r="231" spans="5:5" s="1" customFormat="1">
      <c r="E231" s="18"/>
    </row>
    <row r="232" spans="5:5" s="1" customFormat="1">
      <c r="E232" s="18"/>
    </row>
    <row r="233" spans="5:5" s="1" customFormat="1">
      <c r="E233" s="18"/>
    </row>
    <row r="234" spans="5:5" s="1" customFormat="1">
      <c r="E234" s="18"/>
    </row>
    <row r="235" spans="5:5" s="1" customFormat="1">
      <c r="E235" s="18"/>
    </row>
    <row r="236" spans="5:5" s="1" customFormat="1">
      <c r="E236" s="18"/>
    </row>
    <row r="237" spans="5:5" s="1" customFormat="1">
      <c r="E237" s="18"/>
    </row>
    <row r="238" spans="5:5" s="1" customFormat="1">
      <c r="E238" s="18"/>
    </row>
    <row r="239" spans="5:5" s="1" customFormat="1">
      <c r="E239" s="18"/>
    </row>
    <row r="240" spans="5:5" s="1" customFormat="1">
      <c r="E240" s="18"/>
    </row>
    <row r="241" spans="5:5" s="1" customFormat="1">
      <c r="E241" s="18"/>
    </row>
    <row r="242" spans="5:5" s="1" customFormat="1">
      <c r="E242" s="18"/>
    </row>
    <row r="243" spans="5:5" s="1" customFormat="1">
      <c r="E243" s="18"/>
    </row>
    <row r="244" spans="5:5" s="1" customFormat="1">
      <c r="E244" s="18"/>
    </row>
    <row r="245" spans="5:5" s="1" customFormat="1">
      <c r="E245" s="18"/>
    </row>
    <row r="246" spans="5:5" s="1" customFormat="1">
      <c r="E246" s="18"/>
    </row>
    <row r="247" spans="5:5" s="1" customFormat="1">
      <c r="E247" s="18"/>
    </row>
    <row r="248" spans="5:5" s="1" customFormat="1">
      <c r="E248" s="18"/>
    </row>
    <row r="249" spans="5:5" s="1" customFormat="1">
      <c r="E249" s="18"/>
    </row>
    <row r="250" spans="5:5" s="1" customFormat="1">
      <c r="E250" s="18"/>
    </row>
    <row r="251" spans="5:5" s="1" customFormat="1">
      <c r="E251" s="18"/>
    </row>
    <row r="252" spans="5:5" s="1" customFormat="1">
      <c r="E252" s="18"/>
    </row>
    <row r="253" spans="5:5" s="1" customFormat="1">
      <c r="E253" s="18"/>
    </row>
    <row r="254" spans="5:5" s="1" customFormat="1">
      <c r="E254" s="18"/>
    </row>
    <row r="255" spans="5:5" s="1" customFormat="1">
      <c r="E255" s="18"/>
    </row>
    <row r="256" spans="5:5" s="1" customFormat="1">
      <c r="E256" s="18"/>
    </row>
    <row r="257" spans="5:5" s="1" customFormat="1">
      <c r="E257" s="18"/>
    </row>
    <row r="258" spans="5:5" s="1" customFormat="1">
      <c r="E258" s="18"/>
    </row>
    <row r="259" spans="5:5" s="1" customFormat="1">
      <c r="E259" s="18"/>
    </row>
    <row r="260" spans="5:5" s="1" customFormat="1">
      <c r="E260" s="18"/>
    </row>
    <row r="261" spans="5:5" s="1" customFormat="1">
      <c r="E261" s="18"/>
    </row>
    <row r="262" spans="5:5" s="1" customFormat="1">
      <c r="E262" s="18"/>
    </row>
    <row r="263" spans="5:5" s="1" customFormat="1">
      <c r="E263" s="18"/>
    </row>
    <row r="264" spans="5:5" s="1" customFormat="1">
      <c r="E264" s="18"/>
    </row>
    <row r="265" spans="5:5" s="1" customFormat="1">
      <c r="E265" s="18"/>
    </row>
    <row r="266" spans="5:5" s="1" customFormat="1">
      <c r="E266" s="18"/>
    </row>
    <row r="267" spans="5:5" s="1" customFormat="1">
      <c r="E267" s="18"/>
    </row>
    <row r="268" spans="5:5" s="1" customFormat="1">
      <c r="E268" s="18"/>
    </row>
    <row r="269" spans="5:5" s="1" customFormat="1">
      <c r="E269" s="18"/>
    </row>
    <row r="270" spans="5:5" s="1" customFormat="1">
      <c r="E270" s="18"/>
    </row>
    <row r="271" spans="5:5" s="1" customFormat="1">
      <c r="E271" s="18"/>
    </row>
    <row r="272" spans="5:5" s="1" customFormat="1">
      <c r="E272" s="18"/>
    </row>
    <row r="273" spans="5:5" s="1" customFormat="1">
      <c r="E273" s="18"/>
    </row>
    <row r="274" spans="5:5" s="1" customFormat="1">
      <c r="E274" s="18"/>
    </row>
    <row r="275" spans="5:5" s="1" customFormat="1">
      <c r="E275" s="18"/>
    </row>
    <row r="276" spans="5:5" s="1" customFormat="1">
      <c r="E276" s="18"/>
    </row>
    <row r="277" spans="5:5" s="1" customFormat="1">
      <c r="E277" s="18"/>
    </row>
    <row r="278" spans="5:5" s="1" customFormat="1">
      <c r="E278" s="18"/>
    </row>
    <row r="279" spans="5:5" s="1" customFormat="1">
      <c r="E279" s="18"/>
    </row>
    <row r="280" spans="5:5" s="1" customFormat="1">
      <c r="E280" s="18"/>
    </row>
    <row r="281" spans="5:5" s="1" customFormat="1">
      <c r="E281" s="18"/>
    </row>
    <row r="282" spans="5:5" s="1" customFormat="1">
      <c r="E282" s="18"/>
    </row>
    <row r="283" spans="5:5" s="1" customFormat="1">
      <c r="E283" s="18"/>
    </row>
    <row r="284" spans="5:5" s="1" customFormat="1">
      <c r="E284" s="18"/>
    </row>
    <row r="285" spans="5:5" s="1" customFormat="1">
      <c r="E285" s="18"/>
    </row>
    <row r="286" spans="5:5" s="1" customFormat="1">
      <c r="E286" s="18"/>
    </row>
    <row r="287" spans="5:5" s="1" customFormat="1">
      <c r="E287" s="18"/>
    </row>
    <row r="288" spans="5:5" s="1" customFormat="1">
      <c r="E288" s="18"/>
    </row>
    <row r="289" spans="5:5" s="1" customFormat="1">
      <c r="E289" s="18"/>
    </row>
    <row r="290" spans="5:5" s="1" customFormat="1">
      <c r="E290" s="18"/>
    </row>
    <row r="291" spans="5:5" s="1" customFormat="1">
      <c r="E291" s="18"/>
    </row>
    <row r="292" spans="5:5" s="1" customFormat="1">
      <c r="E292" s="18"/>
    </row>
    <row r="293" spans="5:5" s="1" customFormat="1">
      <c r="E293" s="18"/>
    </row>
    <row r="294" spans="5:5" s="1" customFormat="1">
      <c r="E294" s="18"/>
    </row>
    <row r="295" spans="5:5" s="1" customFormat="1">
      <c r="E295" s="18"/>
    </row>
    <row r="296" spans="5:5" s="1" customFormat="1">
      <c r="E296" s="18"/>
    </row>
    <row r="297" spans="5:5" s="1" customFormat="1">
      <c r="E297" s="18"/>
    </row>
    <row r="298" spans="5:5" s="1" customFormat="1">
      <c r="E298" s="18"/>
    </row>
    <row r="299" spans="5:5" s="1" customFormat="1">
      <c r="E299" s="18"/>
    </row>
    <row r="300" spans="5:5" s="1" customFormat="1">
      <c r="E300" s="18"/>
    </row>
    <row r="301" spans="5:5" s="1" customFormat="1">
      <c r="E301" s="18"/>
    </row>
    <row r="302" spans="5:5" s="1" customFormat="1">
      <c r="E302" s="18"/>
    </row>
    <row r="303" spans="5:5" s="1" customFormat="1">
      <c r="E303" s="18"/>
    </row>
    <row r="304" spans="5:5" s="1" customFormat="1">
      <c r="E304" s="18"/>
    </row>
    <row r="305" spans="5:5" s="1" customFormat="1">
      <c r="E305" s="18"/>
    </row>
    <row r="306" spans="5:5" s="1" customFormat="1">
      <c r="E306" s="18"/>
    </row>
    <row r="307" spans="5:5" s="1" customFormat="1">
      <c r="E307" s="18"/>
    </row>
    <row r="308" spans="5:5" s="1" customFormat="1">
      <c r="E308" s="18"/>
    </row>
    <row r="309" spans="5:5" s="1" customFormat="1">
      <c r="E309" s="18"/>
    </row>
    <row r="310" spans="5:5" s="1" customFormat="1">
      <c r="E310" s="18"/>
    </row>
    <row r="311" spans="5:5" s="1" customFormat="1">
      <c r="E311" s="18"/>
    </row>
    <row r="312" spans="5:5" s="1" customFormat="1">
      <c r="E312" s="18"/>
    </row>
    <row r="313" spans="5:5" s="1" customFormat="1">
      <c r="E313" s="18"/>
    </row>
    <row r="314" spans="5:5" s="1" customFormat="1">
      <c r="E314" s="18"/>
    </row>
    <row r="315" spans="5:5" s="1" customFormat="1">
      <c r="E315" s="18"/>
    </row>
    <row r="316" spans="5:5" s="1" customFormat="1">
      <c r="E316" s="18"/>
    </row>
    <row r="317" spans="5:5" s="1" customFormat="1">
      <c r="E317" s="18"/>
    </row>
    <row r="318" spans="5:5" s="1" customFormat="1">
      <c r="E318" s="18"/>
    </row>
    <row r="319" spans="5:5" s="1" customFormat="1">
      <c r="E319" s="18"/>
    </row>
    <row r="320" spans="5:5" s="1" customFormat="1">
      <c r="E320" s="18"/>
    </row>
    <row r="321" spans="5:5" s="1" customFormat="1">
      <c r="E321" s="18"/>
    </row>
    <row r="322" spans="5:5" s="1" customFormat="1">
      <c r="E322" s="18"/>
    </row>
    <row r="323" spans="5:5" s="1" customFormat="1">
      <c r="E323" s="18"/>
    </row>
    <row r="324" spans="5:5" s="1" customFormat="1">
      <c r="E324" s="18"/>
    </row>
    <row r="325" spans="5:5" s="1" customFormat="1">
      <c r="E325" s="18"/>
    </row>
    <row r="326" spans="5:5" s="1" customFormat="1">
      <c r="E326" s="18"/>
    </row>
    <row r="327" spans="5:5" s="1" customFormat="1">
      <c r="E327" s="18"/>
    </row>
    <row r="328" spans="5:5" s="1" customFormat="1">
      <c r="E328" s="18"/>
    </row>
    <row r="329" spans="5:5" s="1" customFormat="1">
      <c r="E329" s="18"/>
    </row>
    <row r="330" spans="5:5" s="1" customFormat="1">
      <c r="E330" s="18"/>
    </row>
    <row r="331" spans="5:5" s="1" customFormat="1">
      <c r="E331" s="18"/>
    </row>
    <row r="332" spans="5:5" s="1" customFormat="1">
      <c r="E332" s="18"/>
    </row>
    <row r="333" spans="5:5" s="1" customFormat="1">
      <c r="E333" s="18"/>
    </row>
    <row r="334" spans="5:5" s="1" customFormat="1">
      <c r="E334" s="18"/>
    </row>
    <row r="335" spans="5:5" s="1" customFormat="1">
      <c r="E335" s="18"/>
    </row>
    <row r="336" spans="5:5" s="1" customFormat="1">
      <c r="E336" s="18"/>
    </row>
    <row r="337" spans="5:5" s="1" customFormat="1">
      <c r="E337" s="18"/>
    </row>
    <row r="338" spans="5:5" s="1" customFormat="1">
      <c r="E338" s="18"/>
    </row>
    <row r="339" spans="5:5" s="1" customFormat="1">
      <c r="E339" s="18"/>
    </row>
    <row r="340" spans="5:5" s="1" customFormat="1">
      <c r="E340" s="18"/>
    </row>
    <row r="341" spans="5:5" s="1" customFormat="1">
      <c r="E341" s="18"/>
    </row>
    <row r="342" spans="5:5" s="1" customFormat="1">
      <c r="E342" s="18"/>
    </row>
    <row r="343" spans="5:5" s="1" customFormat="1">
      <c r="E343" s="18"/>
    </row>
    <row r="344" spans="5:5" s="1" customFormat="1">
      <c r="E344" s="18"/>
    </row>
    <row r="345" spans="5:5" s="1" customFormat="1">
      <c r="E345" s="18"/>
    </row>
    <row r="346" spans="5:5" s="1" customFormat="1">
      <c r="E346" s="18"/>
    </row>
    <row r="347" spans="5:5" s="1" customFormat="1">
      <c r="E347" s="18"/>
    </row>
    <row r="348" spans="5:5" s="1" customFormat="1">
      <c r="E348" s="18"/>
    </row>
    <row r="349" spans="5:5" s="1" customFormat="1">
      <c r="E349" s="18"/>
    </row>
    <row r="350" spans="5:5" s="1" customFormat="1">
      <c r="E350" s="18"/>
    </row>
    <row r="351" spans="5:5" s="1" customFormat="1">
      <c r="E351" s="18"/>
    </row>
    <row r="352" spans="5:5" s="1" customFormat="1">
      <c r="E352" s="18"/>
    </row>
    <row r="353" spans="5:5" s="1" customFormat="1">
      <c r="E353" s="18"/>
    </row>
    <row r="354" spans="5:5" s="1" customFormat="1">
      <c r="E354" s="18"/>
    </row>
    <row r="355" spans="5:5" s="1" customFormat="1">
      <c r="E355" s="18"/>
    </row>
    <row r="356" spans="5:5" s="1" customFormat="1">
      <c r="E356" s="18"/>
    </row>
    <row r="357" spans="5:5" s="1" customFormat="1">
      <c r="E357" s="18"/>
    </row>
    <row r="358" spans="5:5" s="1" customFormat="1">
      <c r="E358" s="18"/>
    </row>
    <row r="359" spans="5:5" s="1" customFormat="1">
      <c r="E359" s="18"/>
    </row>
    <row r="360" spans="5:5" s="1" customFormat="1">
      <c r="E360" s="18"/>
    </row>
    <row r="361" spans="5:5" s="1" customFormat="1">
      <c r="E361" s="18"/>
    </row>
    <row r="362" spans="5:5" s="1" customFormat="1">
      <c r="E362" s="18"/>
    </row>
    <row r="363" spans="5:5" s="1" customFormat="1">
      <c r="E363" s="18"/>
    </row>
    <row r="364" spans="5:5" s="1" customFormat="1">
      <c r="E364" s="18"/>
    </row>
    <row r="365" spans="5:5" s="1" customFormat="1">
      <c r="E365" s="18"/>
    </row>
    <row r="366" spans="5:5" s="1" customFormat="1">
      <c r="E366" s="18"/>
    </row>
    <row r="367" spans="5:5" s="1" customFormat="1">
      <c r="E367" s="18"/>
    </row>
    <row r="368" spans="5:5" s="1" customFormat="1">
      <c r="E368" s="18"/>
    </row>
    <row r="369" spans="5:5" s="1" customFormat="1">
      <c r="E369" s="18"/>
    </row>
    <row r="370" spans="5:5" s="1" customFormat="1">
      <c r="E370" s="18"/>
    </row>
    <row r="371" spans="5:5" s="1" customFormat="1">
      <c r="E371" s="18"/>
    </row>
    <row r="372" spans="5:5" s="1" customFormat="1">
      <c r="E372" s="18"/>
    </row>
    <row r="373" spans="5:5" s="1" customFormat="1">
      <c r="E373" s="18"/>
    </row>
    <row r="374" spans="5:5" s="1" customFormat="1">
      <c r="E374" s="18"/>
    </row>
    <row r="375" spans="5:5" s="1" customFormat="1">
      <c r="E375" s="18"/>
    </row>
    <row r="376" spans="5:5" s="1" customFormat="1">
      <c r="E376" s="18"/>
    </row>
    <row r="377" spans="5:5" s="1" customFormat="1">
      <c r="E377" s="18"/>
    </row>
    <row r="378" spans="5:5" s="1" customFormat="1">
      <c r="E378" s="18"/>
    </row>
    <row r="379" spans="5:5" s="1" customFormat="1">
      <c r="E379" s="18"/>
    </row>
    <row r="380" spans="5:5" s="1" customFormat="1">
      <c r="E380" s="18"/>
    </row>
    <row r="381" spans="5:5" s="1" customFormat="1">
      <c r="E381" s="18"/>
    </row>
    <row r="382" spans="5:5" s="1" customFormat="1">
      <c r="E382" s="18"/>
    </row>
    <row r="383" spans="5:5" s="1" customFormat="1">
      <c r="E383" s="18"/>
    </row>
    <row r="384" spans="5:5" s="1" customFormat="1">
      <c r="E384" s="18"/>
    </row>
    <row r="385" spans="5:5" s="1" customFormat="1">
      <c r="E385" s="18"/>
    </row>
    <row r="386" spans="5:5" s="1" customFormat="1">
      <c r="E386" s="18"/>
    </row>
    <row r="387" spans="5:5" s="1" customFormat="1">
      <c r="E387" s="18"/>
    </row>
    <row r="388" spans="5:5" s="1" customFormat="1">
      <c r="E388" s="18"/>
    </row>
    <row r="389" spans="5:5" s="1" customFormat="1">
      <c r="E389" s="18"/>
    </row>
    <row r="390" spans="5:5" s="1" customFormat="1">
      <c r="E390" s="18"/>
    </row>
    <row r="391" spans="5:5" s="1" customFormat="1">
      <c r="E391" s="18"/>
    </row>
    <row r="392" spans="5:5" s="1" customFormat="1">
      <c r="E392" s="18"/>
    </row>
    <row r="393" spans="5:5" s="1" customFormat="1">
      <c r="E393" s="18"/>
    </row>
    <row r="394" spans="5:5" s="1" customFormat="1">
      <c r="E394" s="18"/>
    </row>
    <row r="395" spans="5:5" s="1" customFormat="1">
      <c r="E395" s="18"/>
    </row>
    <row r="396" spans="5:5" s="1" customFormat="1">
      <c r="E396" s="18"/>
    </row>
    <row r="397" spans="5:5" s="1" customFormat="1">
      <c r="E397" s="18"/>
    </row>
    <row r="398" spans="5:5" s="1" customFormat="1">
      <c r="E398" s="18"/>
    </row>
    <row r="399" spans="5:5" s="1" customFormat="1">
      <c r="E399" s="18"/>
    </row>
    <row r="400" spans="5:5" s="1" customFormat="1">
      <c r="E400" s="18"/>
    </row>
    <row r="401" spans="5:5" s="1" customFormat="1">
      <c r="E401" s="18"/>
    </row>
    <row r="402" spans="5:5" s="1" customFormat="1">
      <c r="E402" s="18"/>
    </row>
    <row r="403" spans="5:5" s="1" customFormat="1">
      <c r="E403" s="18"/>
    </row>
    <row r="404" spans="5:5" s="1" customFormat="1">
      <c r="E404" s="18"/>
    </row>
    <row r="405" spans="5:5" s="1" customFormat="1">
      <c r="E405" s="18"/>
    </row>
    <row r="406" spans="5:5" s="1" customFormat="1">
      <c r="E406" s="18"/>
    </row>
    <row r="407" spans="5:5" s="1" customFormat="1">
      <c r="E407" s="18"/>
    </row>
    <row r="408" spans="5:5" s="1" customFormat="1">
      <c r="E408" s="18"/>
    </row>
    <row r="409" spans="5:5" s="1" customFormat="1">
      <c r="E409" s="18"/>
    </row>
    <row r="410" spans="5:5" s="1" customFormat="1">
      <c r="E410" s="18"/>
    </row>
    <row r="411" spans="5:5" s="1" customFormat="1">
      <c r="E411" s="18"/>
    </row>
    <row r="412" spans="5:5" s="1" customFormat="1">
      <c r="E412" s="18"/>
    </row>
    <row r="413" spans="5:5" s="1" customFormat="1">
      <c r="E413" s="18"/>
    </row>
    <row r="414" spans="5:5" s="1" customFormat="1">
      <c r="E414" s="18"/>
    </row>
    <row r="415" spans="5:5" s="1" customFormat="1">
      <c r="E415" s="18"/>
    </row>
    <row r="416" spans="5:5" s="1" customFormat="1">
      <c r="E416" s="18"/>
    </row>
    <row r="417" spans="5:5" s="1" customFormat="1">
      <c r="E417" s="18"/>
    </row>
    <row r="418" spans="5:5" s="1" customFormat="1">
      <c r="E418" s="18"/>
    </row>
    <row r="419" spans="5:5" s="1" customFormat="1">
      <c r="E419" s="18"/>
    </row>
    <row r="420" spans="5:5" s="1" customFormat="1">
      <c r="E420" s="18"/>
    </row>
    <row r="421" spans="5:5" s="1" customFormat="1">
      <c r="E421" s="18"/>
    </row>
    <row r="422" spans="5:5" s="1" customFormat="1">
      <c r="E422" s="18"/>
    </row>
    <row r="423" spans="5:5" s="1" customFormat="1">
      <c r="E423" s="18"/>
    </row>
    <row r="424" spans="5:5" s="1" customFormat="1">
      <c r="E424" s="18"/>
    </row>
    <row r="425" spans="5:5" s="1" customFormat="1">
      <c r="E425" s="18"/>
    </row>
    <row r="426" spans="5:5" s="1" customFormat="1">
      <c r="E426" s="18"/>
    </row>
    <row r="427" spans="5:5" s="1" customFormat="1">
      <c r="E427" s="18"/>
    </row>
    <row r="428" spans="5:5" s="1" customFormat="1">
      <c r="E428" s="18"/>
    </row>
    <row r="429" spans="5:5" s="1" customFormat="1">
      <c r="E429" s="18"/>
    </row>
    <row r="430" spans="5:5" s="1" customFormat="1">
      <c r="E430" s="18"/>
    </row>
    <row r="431" spans="5:5" s="1" customFormat="1">
      <c r="E431" s="18"/>
    </row>
    <row r="432" spans="5:5" s="1" customFormat="1">
      <c r="E432" s="18"/>
    </row>
    <row r="433" spans="5:5" s="1" customFormat="1">
      <c r="E433" s="18"/>
    </row>
    <row r="434" spans="5:5" s="1" customFormat="1">
      <c r="E434" s="18"/>
    </row>
    <row r="435" spans="5:5" s="1" customFormat="1">
      <c r="E435" s="18"/>
    </row>
    <row r="436" spans="5:5" s="1" customFormat="1">
      <c r="E436" s="18"/>
    </row>
    <row r="437" spans="5:5" s="1" customFormat="1">
      <c r="E437" s="18"/>
    </row>
    <row r="438" spans="5:5" s="1" customFormat="1">
      <c r="E438" s="18"/>
    </row>
    <row r="439" spans="5:5" s="1" customFormat="1">
      <c r="E439" s="18"/>
    </row>
    <row r="440" spans="5:5" s="1" customFormat="1">
      <c r="E440" s="18"/>
    </row>
    <row r="441" spans="5:5" s="1" customFormat="1">
      <c r="E441" s="18"/>
    </row>
    <row r="442" spans="5:5" s="1" customFormat="1">
      <c r="E442" s="18"/>
    </row>
    <row r="443" spans="5:5" s="1" customFormat="1">
      <c r="E443" s="18"/>
    </row>
    <row r="444" spans="5:5" s="1" customFormat="1">
      <c r="E444" s="18"/>
    </row>
    <row r="445" spans="5:5" s="1" customFormat="1">
      <c r="E445" s="18"/>
    </row>
    <row r="446" spans="5:5" s="1" customFormat="1">
      <c r="E446" s="18"/>
    </row>
    <row r="447" spans="5:5" s="1" customFormat="1">
      <c r="E447" s="18"/>
    </row>
    <row r="448" spans="5:5" s="1" customFormat="1">
      <c r="E448" s="18"/>
    </row>
    <row r="449" spans="5:5" s="1" customFormat="1">
      <c r="E449" s="18"/>
    </row>
    <row r="450" spans="5:5" s="1" customFormat="1">
      <c r="E450" s="18"/>
    </row>
    <row r="451" spans="5:5" s="1" customFormat="1">
      <c r="E451" s="18"/>
    </row>
    <row r="452" spans="5:5" s="1" customFormat="1">
      <c r="E452" s="18"/>
    </row>
    <row r="453" spans="5:5" s="1" customFormat="1">
      <c r="E453" s="18"/>
    </row>
    <row r="454" spans="5:5" s="1" customFormat="1">
      <c r="E454" s="18"/>
    </row>
    <row r="455" spans="5:5" s="1" customFormat="1">
      <c r="E455" s="18"/>
    </row>
    <row r="456" spans="5:5" s="1" customFormat="1">
      <c r="E456" s="18"/>
    </row>
    <row r="457" spans="5:5" s="1" customFormat="1">
      <c r="E457" s="18"/>
    </row>
    <row r="458" spans="5:5" s="1" customFormat="1">
      <c r="E458" s="18"/>
    </row>
    <row r="459" spans="5:5" s="1" customFormat="1">
      <c r="E459" s="18"/>
    </row>
    <row r="460" spans="5:5" s="1" customFormat="1">
      <c r="E460" s="18"/>
    </row>
    <row r="461" spans="5:5" s="1" customFormat="1">
      <c r="E461" s="18"/>
    </row>
    <row r="462" spans="5:5" s="1" customFormat="1">
      <c r="E462" s="18"/>
    </row>
    <row r="463" spans="5:5" s="1" customFormat="1">
      <c r="E463" s="18"/>
    </row>
    <row r="464" spans="5:5" s="1" customFormat="1">
      <c r="E464" s="18"/>
    </row>
    <row r="465" spans="5:5" s="1" customFormat="1">
      <c r="E465" s="18"/>
    </row>
    <row r="466" spans="5:5" s="1" customFormat="1">
      <c r="E466" s="18"/>
    </row>
    <row r="467" spans="5:5" s="1" customFormat="1">
      <c r="E467" s="18"/>
    </row>
    <row r="468" spans="5:5" s="1" customFormat="1">
      <c r="E468" s="18"/>
    </row>
    <row r="469" spans="5:5" s="1" customFormat="1">
      <c r="E469" s="18"/>
    </row>
    <row r="470" spans="5:5" s="1" customFormat="1">
      <c r="E470" s="18"/>
    </row>
    <row r="471" spans="5:5" s="1" customFormat="1">
      <c r="E471" s="18"/>
    </row>
    <row r="472" spans="5:5" s="1" customFormat="1">
      <c r="E472" s="18"/>
    </row>
    <row r="473" spans="5:5" s="1" customFormat="1">
      <c r="E473" s="18"/>
    </row>
    <row r="474" spans="5:5" s="1" customFormat="1">
      <c r="E474" s="18"/>
    </row>
    <row r="475" spans="5:5" s="1" customFormat="1">
      <c r="E475" s="18"/>
    </row>
    <row r="476" spans="5:5" s="1" customFormat="1">
      <c r="E476" s="18"/>
    </row>
    <row r="477" spans="5:5" s="1" customFormat="1">
      <c r="E477" s="18"/>
    </row>
    <row r="478" spans="5:5" s="1" customFormat="1">
      <c r="E478" s="18"/>
    </row>
    <row r="479" spans="5:5" s="1" customFormat="1">
      <c r="E479" s="18"/>
    </row>
    <row r="480" spans="5:5" s="1" customFormat="1">
      <c r="E480" s="18"/>
    </row>
    <row r="481" spans="5:5" s="1" customFormat="1">
      <c r="E481" s="18"/>
    </row>
    <row r="482" spans="5:5" s="1" customFormat="1">
      <c r="E482" s="18"/>
    </row>
    <row r="483" spans="5:5" s="1" customFormat="1">
      <c r="E483" s="18"/>
    </row>
    <row r="484" spans="5:5" s="1" customFormat="1">
      <c r="E484" s="18"/>
    </row>
    <row r="485" spans="5:5" s="1" customFormat="1">
      <c r="E485" s="18"/>
    </row>
    <row r="486" spans="5:5" s="1" customFormat="1">
      <c r="E486" s="18"/>
    </row>
    <row r="487" spans="5:5" s="1" customFormat="1">
      <c r="E487" s="18"/>
    </row>
    <row r="488" spans="5:5" s="1" customFormat="1">
      <c r="E488" s="18"/>
    </row>
    <row r="489" spans="5:5" s="1" customFormat="1">
      <c r="E489" s="18"/>
    </row>
    <row r="490" spans="5:5" s="1" customFormat="1">
      <c r="E490" s="18"/>
    </row>
    <row r="491" spans="5:5" s="1" customFormat="1">
      <c r="E491" s="18"/>
    </row>
    <row r="492" spans="5:5" s="1" customFormat="1">
      <c r="E492" s="18"/>
    </row>
    <row r="493" spans="5:5" s="1" customFormat="1">
      <c r="E493" s="18"/>
    </row>
    <row r="494" spans="5:5" s="1" customFormat="1">
      <c r="E494" s="18"/>
    </row>
    <row r="495" spans="5:5" s="1" customFormat="1">
      <c r="E495" s="18"/>
    </row>
    <row r="496" spans="5:5" s="1" customFormat="1">
      <c r="E496" s="18"/>
    </row>
    <row r="497" spans="5:5" s="1" customFormat="1">
      <c r="E497" s="18"/>
    </row>
    <row r="498" spans="5:5" s="1" customFormat="1">
      <c r="E498" s="18"/>
    </row>
    <row r="499" spans="5:5" s="1" customFormat="1">
      <c r="E499" s="18"/>
    </row>
    <row r="500" spans="5:5" s="1" customFormat="1">
      <c r="E500" s="18"/>
    </row>
    <row r="501" spans="5:5" s="1" customFormat="1">
      <c r="E501" s="18"/>
    </row>
    <row r="502" spans="5:5" s="1" customFormat="1">
      <c r="E502" s="18"/>
    </row>
    <row r="503" spans="5:5" s="1" customFormat="1">
      <c r="E503" s="18"/>
    </row>
    <row r="504" spans="5:5" s="1" customFormat="1">
      <c r="E504" s="18"/>
    </row>
    <row r="505" spans="5:5" s="1" customFormat="1">
      <c r="E505" s="18"/>
    </row>
    <row r="506" spans="5:5" s="1" customFormat="1">
      <c r="E506" s="18"/>
    </row>
    <row r="507" spans="5:5" s="1" customFormat="1">
      <c r="E507" s="18"/>
    </row>
    <row r="508" spans="5:5" s="1" customFormat="1">
      <c r="E508" s="18"/>
    </row>
    <row r="509" spans="5:5" s="1" customFormat="1">
      <c r="E509" s="18"/>
    </row>
    <row r="510" spans="5:5" s="1" customFormat="1">
      <c r="E510" s="18"/>
    </row>
    <row r="511" spans="5:5" s="1" customFormat="1">
      <c r="E511" s="18"/>
    </row>
    <row r="512" spans="5:5" s="1" customFormat="1">
      <c r="E512" s="18"/>
    </row>
    <row r="513" spans="5:5" s="1" customFormat="1">
      <c r="E513" s="18"/>
    </row>
    <row r="514" spans="5:5" s="1" customFormat="1">
      <c r="E514" s="18"/>
    </row>
    <row r="515" spans="5:5" s="1" customFormat="1">
      <c r="E515" s="18"/>
    </row>
    <row r="516" spans="5:5" s="1" customFormat="1">
      <c r="E516" s="18"/>
    </row>
    <row r="517" spans="5:5" s="1" customFormat="1">
      <c r="E517" s="18"/>
    </row>
    <row r="518" spans="5:5" s="1" customFormat="1">
      <c r="E518" s="18"/>
    </row>
    <row r="519" spans="5:5" s="1" customFormat="1">
      <c r="E519" s="18"/>
    </row>
    <row r="520" spans="5:5" s="1" customFormat="1">
      <c r="E520" s="18"/>
    </row>
    <row r="521" spans="5:5" s="1" customFormat="1">
      <c r="E521" s="18"/>
    </row>
    <row r="522" spans="5:5" s="1" customFormat="1">
      <c r="E522" s="18"/>
    </row>
    <row r="523" spans="5:5" s="1" customFormat="1">
      <c r="E523" s="18"/>
    </row>
    <row r="524" spans="5:5" s="1" customFormat="1">
      <c r="E524" s="18"/>
    </row>
    <row r="525" spans="5:5" s="1" customFormat="1">
      <c r="E525" s="18"/>
    </row>
    <row r="526" spans="5:5" s="1" customFormat="1">
      <c r="E526" s="18"/>
    </row>
    <row r="527" spans="5:5" s="1" customFormat="1">
      <c r="E527" s="18"/>
    </row>
    <row r="528" spans="5:5" s="1" customFormat="1">
      <c r="E528" s="18"/>
    </row>
    <row r="529" spans="5:5" s="1" customFormat="1">
      <c r="E529" s="18"/>
    </row>
    <row r="530" spans="5:5" s="1" customFormat="1">
      <c r="E530" s="18"/>
    </row>
    <row r="531" spans="5:5" s="1" customFormat="1">
      <c r="E531" s="18"/>
    </row>
    <row r="532" spans="5:5" s="1" customFormat="1">
      <c r="E532" s="18"/>
    </row>
    <row r="533" spans="5:5" s="1" customFormat="1">
      <c r="E533" s="18"/>
    </row>
    <row r="534" spans="5:5" s="1" customFormat="1">
      <c r="E534" s="18"/>
    </row>
    <row r="535" spans="5:5" s="1" customFormat="1">
      <c r="E535" s="18"/>
    </row>
    <row r="536" spans="5:5" s="1" customFormat="1">
      <c r="E536" s="18"/>
    </row>
    <row r="537" spans="5:5" s="1" customFormat="1">
      <c r="E537" s="18"/>
    </row>
    <row r="538" spans="5:5" s="1" customFormat="1">
      <c r="E538" s="18"/>
    </row>
    <row r="539" spans="5:5" s="1" customFormat="1">
      <c r="E539" s="18"/>
    </row>
    <row r="540" spans="5:5" s="1" customFormat="1">
      <c r="E540" s="18"/>
    </row>
    <row r="541" spans="5:5" s="1" customFormat="1">
      <c r="E541" s="18"/>
    </row>
    <row r="542" spans="5:5" s="1" customFormat="1">
      <c r="E542" s="18"/>
    </row>
    <row r="543" spans="5:5" s="1" customFormat="1">
      <c r="E543" s="18"/>
    </row>
    <row r="544" spans="5:5" s="1" customFormat="1">
      <c r="E544" s="18"/>
    </row>
    <row r="545" spans="5:5" s="1" customFormat="1">
      <c r="E545" s="18"/>
    </row>
    <row r="546" spans="5:5" s="1" customFormat="1">
      <c r="E546" s="18"/>
    </row>
    <row r="547" spans="5:5" s="1" customFormat="1">
      <c r="E547" s="18"/>
    </row>
    <row r="548" spans="5:5" s="1" customFormat="1">
      <c r="E548" s="18"/>
    </row>
    <row r="549" spans="5:5" s="1" customFormat="1">
      <c r="E549" s="18"/>
    </row>
    <row r="550" spans="5:5" s="1" customFormat="1">
      <c r="E550" s="18"/>
    </row>
    <row r="551" spans="5:5" s="1" customFormat="1">
      <c r="E551" s="18"/>
    </row>
    <row r="552" spans="5:5" s="1" customFormat="1">
      <c r="E552" s="18"/>
    </row>
    <row r="553" spans="5:5" s="1" customFormat="1">
      <c r="E553" s="18"/>
    </row>
    <row r="554" spans="5:5" s="1" customFormat="1">
      <c r="E554" s="18"/>
    </row>
    <row r="555" spans="5:5" s="1" customFormat="1">
      <c r="E555" s="18"/>
    </row>
    <row r="556" spans="5:5" s="1" customFormat="1">
      <c r="E556" s="18"/>
    </row>
    <row r="557" spans="5:5" s="1" customFormat="1">
      <c r="E557" s="18"/>
    </row>
    <row r="558" spans="5:5" s="1" customFormat="1">
      <c r="E558" s="18"/>
    </row>
    <row r="559" spans="5:5" s="1" customFormat="1">
      <c r="E559" s="18"/>
    </row>
    <row r="560" spans="5:5" s="1" customFormat="1">
      <c r="E560" s="18"/>
    </row>
    <row r="561" spans="5:5" s="1" customFormat="1">
      <c r="E561" s="18"/>
    </row>
    <row r="562" spans="5:5" s="1" customFormat="1">
      <c r="E562" s="18"/>
    </row>
    <row r="563" spans="5:5" s="1" customFormat="1">
      <c r="E563" s="18"/>
    </row>
    <row r="564" spans="5:5" s="1" customFormat="1">
      <c r="E564" s="18"/>
    </row>
    <row r="565" spans="5:5" s="1" customFormat="1">
      <c r="E565" s="18"/>
    </row>
    <row r="566" spans="5:5" s="1" customFormat="1">
      <c r="E566" s="18"/>
    </row>
    <row r="567" spans="5:5" s="1" customFormat="1">
      <c r="E567" s="18"/>
    </row>
    <row r="568" spans="5:5" s="1" customFormat="1">
      <c r="E568" s="18"/>
    </row>
    <row r="569" spans="5:5" s="1" customFormat="1">
      <c r="E569" s="18"/>
    </row>
    <row r="570" spans="5:5" s="1" customFormat="1">
      <c r="E570" s="18"/>
    </row>
    <row r="571" spans="5:5" s="1" customFormat="1">
      <c r="E571" s="18"/>
    </row>
    <row r="572" spans="5:5" s="1" customFormat="1">
      <c r="E572" s="18"/>
    </row>
    <row r="573" spans="5:5" s="1" customFormat="1">
      <c r="E573" s="18"/>
    </row>
    <row r="574" spans="5:5" s="1" customFormat="1">
      <c r="E574" s="18"/>
    </row>
    <row r="575" spans="5:5" s="1" customFormat="1">
      <c r="E575" s="18"/>
    </row>
    <row r="576" spans="5:5" s="1" customFormat="1">
      <c r="E576" s="18"/>
    </row>
    <row r="577" spans="5:5" s="1" customFormat="1">
      <c r="E577" s="18"/>
    </row>
    <row r="578" spans="5:5" s="1" customFormat="1">
      <c r="E578" s="18"/>
    </row>
    <row r="579" spans="5:5" s="1" customFormat="1">
      <c r="E579" s="18"/>
    </row>
    <row r="580" spans="5:5" s="1" customFormat="1">
      <c r="E580" s="18"/>
    </row>
    <row r="581" spans="5:5" s="1" customFormat="1">
      <c r="E581" s="18"/>
    </row>
    <row r="582" spans="5:5" s="1" customFormat="1">
      <c r="E582" s="18"/>
    </row>
    <row r="583" spans="5:5" s="1" customFormat="1">
      <c r="E583" s="18"/>
    </row>
    <row r="584" spans="5:5" s="1" customFormat="1">
      <c r="E584" s="18"/>
    </row>
    <row r="585" spans="5:5" s="1" customFormat="1">
      <c r="E585" s="18"/>
    </row>
    <row r="586" spans="5:5" s="1" customFormat="1">
      <c r="E586" s="18"/>
    </row>
    <row r="587" spans="5:5" s="1" customFormat="1">
      <c r="E587" s="18"/>
    </row>
    <row r="588" spans="5:5" s="1" customFormat="1">
      <c r="E588" s="18"/>
    </row>
    <row r="589" spans="5:5" s="1" customFormat="1">
      <c r="E589" s="18"/>
    </row>
    <row r="590" spans="5:5" s="1" customFormat="1">
      <c r="E590" s="18"/>
    </row>
    <row r="591" spans="5:5" s="1" customFormat="1">
      <c r="E591" s="18"/>
    </row>
    <row r="592" spans="5:5" s="1" customFormat="1">
      <c r="E592" s="18"/>
    </row>
    <row r="593" spans="5:5" s="1" customFormat="1">
      <c r="E593" s="18"/>
    </row>
    <row r="594" spans="5:5" s="1" customFormat="1">
      <c r="E594" s="18"/>
    </row>
    <row r="595" spans="5:5" s="1" customFormat="1">
      <c r="E595" s="18"/>
    </row>
    <row r="596" spans="5:5" s="1" customFormat="1">
      <c r="E596" s="18"/>
    </row>
    <row r="597" spans="5:5" s="1" customFormat="1">
      <c r="E597" s="18"/>
    </row>
    <row r="598" spans="5:5" s="1" customFormat="1">
      <c r="E598" s="18"/>
    </row>
    <row r="599" spans="5:5" s="1" customFormat="1">
      <c r="E599" s="18"/>
    </row>
    <row r="600" spans="5:5" s="1" customFormat="1">
      <c r="E600" s="18"/>
    </row>
    <row r="601" spans="5:5" s="1" customFormat="1">
      <c r="E601" s="18"/>
    </row>
    <row r="602" spans="5:5" s="1" customFormat="1">
      <c r="E602" s="18"/>
    </row>
    <row r="603" spans="5:5" s="1" customFormat="1">
      <c r="E603" s="18"/>
    </row>
    <row r="604" spans="5:5" s="1" customFormat="1">
      <c r="E604" s="18"/>
    </row>
    <row r="605" spans="5:5" s="1" customFormat="1">
      <c r="E605" s="18"/>
    </row>
    <row r="606" spans="5:5" s="1" customFormat="1">
      <c r="E606" s="18"/>
    </row>
    <row r="607" spans="5:5" s="1" customFormat="1">
      <c r="E607" s="18"/>
    </row>
    <row r="608" spans="5:5" s="1" customFormat="1">
      <c r="E608" s="18"/>
    </row>
    <row r="609" spans="5:5" s="1" customFormat="1">
      <c r="E609" s="18"/>
    </row>
    <row r="610" spans="5:5" s="1" customFormat="1">
      <c r="E610" s="18"/>
    </row>
    <row r="611" spans="5:5" s="1" customFormat="1">
      <c r="E611" s="18"/>
    </row>
    <row r="612" spans="5:5" s="1" customFormat="1">
      <c r="E612" s="18"/>
    </row>
    <row r="613" spans="5:5" s="1" customFormat="1">
      <c r="E613" s="18"/>
    </row>
    <row r="614" spans="5:5" s="1" customFormat="1">
      <c r="E614" s="18"/>
    </row>
    <row r="615" spans="5:5" s="1" customFormat="1">
      <c r="E615" s="18"/>
    </row>
    <row r="616" spans="5:5" s="1" customFormat="1">
      <c r="E616" s="18"/>
    </row>
    <row r="617" spans="5:5" s="1" customFormat="1">
      <c r="E617" s="18"/>
    </row>
    <row r="618" spans="5:5" s="1" customFormat="1">
      <c r="E618" s="18"/>
    </row>
    <row r="619" spans="5:5" s="1" customFormat="1">
      <c r="E619" s="18"/>
    </row>
    <row r="620" spans="5:5" s="1" customFormat="1">
      <c r="E620" s="18"/>
    </row>
    <row r="621" spans="5:5" s="1" customFormat="1">
      <c r="E621" s="18"/>
    </row>
    <row r="622" spans="5:5" s="1" customFormat="1">
      <c r="E622" s="18"/>
    </row>
    <row r="623" spans="5:5" s="1" customFormat="1">
      <c r="E623" s="18"/>
    </row>
    <row r="624" spans="5:5" s="1" customFormat="1">
      <c r="E624" s="18"/>
    </row>
    <row r="625" spans="5:5" s="1" customFormat="1">
      <c r="E625" s="18"/>
    </row>
    <row r="626" spans="5:5" s="1" customFormat="1">
      <c r="E626" s="18"/>
    </row>
    <row r="627" spans="5:5" s="1" customFormat="1">
      <c r="E627" s="18"/>
    </row>
    <row r="628" spans="5:5" s="1" customFormat="1">
      <c r="E628" s="18"/>
    </row>
    <row r="629" spans="5:5" s="1" customFormat="1">
      <c r="E629" s="18"/>
    </row>
    <row r="630" spans="5:5" s="1" customFormat="1">
      <c r="E630" s="18"/>
    </row>
    <row r="631" spans="5:5" s="1" customFormat="1">
      <c r="E631" s="18"/>
    </row>
    <row r="632" spans="5:5" s="1" customFormat="1">
      <c r="E632" s="18"/>
    </row>
    <row r="633" spans="5:5" s="1" customFormat="1">
      <c r="E633" s="18"/>
    </row>
    <row r="634" spans="5:5" s="1" customFormat="1">
      <c r="E634" s="18"/>
    </row>
    <row r="635" spans="5:5" s="1" customFormat="1">
      <c r="E635" s="18"/>
    </row>
    <row r="636" spans="5:5" s="1" customFormat="1">
      <c r="E636" s="18"/>
    </row>
    <row r="637" spans="5:5" s="1" customFormat="1">
      <c r="E637" s="18"/>
    </row>
    <row r="638" spans="5:5" s="1" customFormat="1">
      <c r="E638" s="18"/>
    </row>
    <row r="639" spans="5:5" s="1" customFormat="1">
      <c r="E639" s="18"/>
    </row>
    <row r="640" spans="5:5" s="1" customFormat="1">
      <c r="E640" s="18"/>
    </row>
    <row r="641" spans="5:5" s="1" customFormat="1">
      <c r="E641" s="18"/>
    </row>
    <row r="642" spans="5:5" s="1" customFormat="1">
      <c r="E642" s="18"/>
    </row>
    <row r="643" spans="5:5" s="1" customFormat="1">
      <c r="E643" s="18"/>
    </row>
    <row r="644" spans="5:5" s="1" customFormat="1">
      <c r="E644" s="18"/>
    </row>
    <row r="645" spans="5:5" s="1" customFormat="1">
      <c r="E645" s="18"/>
    </row>
    <row r="646" spans="5:5" s="1" customFormat="1">
      <c r="E646" s="18"/>
    </row>
    <row r="647" spans="5:5" s="1" customFormat="1">
      <c r="E647" s="18"/>
    </row>
    <row r="648" spans="5:5" s="1" customFormat="1">
      <c r="E648" s="18"/>
    </row>
    <row r="649" spans="5:5" s="1" customFormat="1">
      <c r="E649" s="18"/>
    </row>
    <row r="650" spans="5:5" s="1" customFormat="1">
      <c r="E650" s="18"/>
    </row>
    <row r="651" spans="5:5" s="1" customFormat="1">
      <c r="E651" s="18"/>
    </row>
    <row r="652" spans="5:5" s="1" customFormat="1">
      <c r="E652" s="18"/>
    </row>
    <row r="653" spans="5:5" s="1" customFormat="1">
      <c r="E653" s="18"/>
    </row>
    <row r="654" spans="5:5" s="1" customFormat="1">
      <c r="E654" s="18"/>
    </row>
    <row r="655" spans="5:5" s="1" customFormat="1">
      <c r="E655" s="18"/>
    </row>
    <row r="656" spans="5:5" s="1" customFormat="1">
      <c r="E656" s="18"/>
    </row>
    <row r="657" spans="5:5" s="1" customFormat="1">
      <c r="E657" s="18"/>
    </row>
    <row r="658" spans="5:5" s="1" customFormat="1">
      <c r="E658" s="18"/>
    </row>
    <row r="659" spans="5:5" s="1" customFormat="1">
      <c r="E659" s="18"/>
    </row>
    <row r="660" spans="5:5" s="1" customFormat="1">
      <c r="E660" s="18"/>
    </row>
    <row r="661" spans="5:5" s="1" customFormat="1">
      <c r="E661" s="18"/>
    </row>
    <row r="662" spans="5:5" s="1" customFormat="1">
      <c r="E662" s="18"/>
    </row>
    <row r="663" spans="5:5" s="1" customFormat="1">
      <c r="E663" s="18"/>
    </row>
    <row r="664" spans="5:5" s="1" customFormat="1">
      <c r="E664" s="18"/>
    </row>
    <row r="665" spans="5:5" s="1" customFormat="1">
      <c r="E665" s="18"/>
    </row>
    <row r="666" spans="5:5" s="1" customFormat="1">
      <c r="E666" s="18"/>
    </row>
    <row r="667" spans="5:5" s="1" customFormat="1">
      <c r="E667" s="18"/>
    </row>
    <row r="668" spans="5:5" s="1" customFormat="1">
      <c r="E668" s="18"/>
    </row>
    <row r="669" spans="5:5" s="1" customFormat="1">
      <c r="E669" s="18"/>
    </row>
    <row r="670" spans="5:5" s="1" customFormat="1">
      <c r="E670" s="18"/>
    </row>
    <row r="671" spans="5:5" s="1" customFormat="1">
      <c r="E671" s="18"/>
    </row>
    <row r="672" spans="5:5" s="1" customFormat="1">
      <c r="E672" s="18"/>
    </row>
    <row r="673" spans="5:5" s="1" customFormat="1">
      <c r="E673" s="18"/>
    </row>
    <row r="674" spans="5:5" s="1" customFormat="1">
      <c r="E674" s="18"/>
    </row>
    <row r="675" spans="5:5" s="1" customFormat="1">
      <c r="E675" s="18"/>
    </row>
    <row r="676" spans="5:5" s="1" customFormat="1">
      <c r="E676" s="18"/>
    </row>
    <row r="677" spans="5:5" s="1" customFormat="1">
      <c r="E677" s="18"/>
    </row>
    <row r="678" spans="5:5" s="1" customFormat="1">
      <c r="E678" s="18"/>
    </row>
    <row r="679" spans="5:5" s="1" customFormat="1">
      <c r="E679" s="18"/>
    </row>
    <row r="680" spans="5:5" s="1" customFormat="1">
      <c r="E680" s="18"/>
    </row>
    <row r="681" spans="5:5" s="1" customFormat="1">
      <c r="E681" s="18"/>
    </row>
    <row r="682" spans="5:5" s="1" customFormat="1">
      <c r="E682" s="18"/>
    </row>
    <row r="683" spans="5:5" s="1" customFormat="1">
      <c r="E683" s="18"/>
    </row>
    <row r="684" spans="5:5" s="1" customFormat="1">
      <c r="E684" s="18"/>
    </row>
    <row r="685" spans="5:5" s="1" customFormat="1">
      <c r="E685" s="18"/>
    </row>
    <row r="686" spans="5:5" s="1" customFormat="1">
      <c r="E686" s="18"/>
    </row>
    <row r="687" spans="5:5" s="1" customFormat="1">
      <c r="E687" s="18"/>
    </row>
    <row r="688" spans="5:5" s="1" customFormat="1">
      <c r="E688" s="18"/>
    </row>
    <row r="689" spans="5:5" s="1" customFormat="1">
      <c r="E689" s="18"/>
    </row>
    <row r="690" spans="5:5" s="1" customFormat="1">
      <c r="E690" s="18"/>
    </row>
    <row r="691" spans="5:5" s="1" customFormat="1">
      <c r="E691" s="18"/>
    </row>
    <row r="692" spans="5:5" s="1" customFormat="1">
      <c r="E692" s="18"/>
    </row>
    <row r="693" spans="5:5" s="1" customFormat="1">
      <c r="E693" s="18"/>
    </row>
    <row r="694" spans="5:5" s="1" customFormat="1">
      <c r="E694" s="18"/>
    </row>
    <row r="695" spans="5:5" s="1" customFormat="1">
      <c r="E695" s="18"/>
    </row>
    <row r="696" spans="5:5" s="1" customFormat="1">
      <c r="E696" s="18"/>
    </row>
    <row r="697" spans="5:5" s="1" customFormat="1">
      <c r="E697" s="18"/>
    </row>
    <row r="698" spans="5:5" s="1" customFormat="1">
      <c r="E698" s="18"/>
    </row>
    <row r="699" spans="5:5" s="1" customFormat="1">
      <c r="E699" s="18"/>
    </row>
    <row r="700" spans="5:5" s="1" customFormat="1">
      <c r="E700" s="18"/>
    </row>
    <row r="701" spans="5:5" s="1" customFormat="1">
      <c r="E701" s="18"/>
    </row>
    <row r="702" spans="5:5" s="1" customFormat="1">
      <c r="E702" s="18"/>
    </row>
    <row r="703" spans="5:5" s="1" customFormat="1">
      <c r="E703" s="18"/>
    </row>
    <row r="704" spans="5:5" s="1" customFormat="1">
      <c r="E704" s="18"/>
    </row>
    <row r="705" spans="5:5" s="1" customFormat="1">
      <c r="E705" s="18"/>
    </row>
    <row r="706" spans="5:5" s="1" customFormat="1">
      <c r="E706" s="18"/>
    </row>
    <row r="707" spans="5:5" s="1" customFormat="1">
      <c r="E707" s="18"/>
    </row>
    <row r="708" spans="5:5" s="1" customFormat="1">
      <c r="E708" s="18"/>
    </row>
    <row r="709" spans="5:5" s="1" customFormat="1">
      <c r="E709" s="18"/>
    </row>
    <row r="710" spans="5:5" s="1" customFormat="1">
      <c r="E710" s="18"/>
    </row>
    <row r="711" spans="5:5" s="1" customFormat="1">
      <c r="E711" s="18"/>
    </row>
    <row r="712" spans="5:5" s="1" customFormat="1">
      <c r="E712" s="18"/>
    </row>
    <row r="713" spans="5:5" s="1" customFormat="1">
      <c r="E713" s="18"/>
    </row>
    <row r="714" spans="5:5" s="1" customFormat="1">
      <c r="E714" s="18"/>
    </row>
    <row r="715" spans="5:5" s="1" customFormat="1">
      <c r="E715" s="18"/>
    </row>
    <row r="716" spans="5:5" s="1" customFormat="1">
      <c r="E716" s="18"/>
    </row>
    <row r="717" spans="5:5" s="1" customFormat="1">
      <c r="E717" s="18"/>
    </row>
    <row r="718" spans="5:5" s="1" customFormat="1">
      <c r="E718" s="18"/>
    </row>
  </sheetData>
  <mergeCells count="37">
    <mergeCell ref="C40:E40"/>
    <mergeCell ref="C48:E48"/>
    <mergeCell ref="C45:E45"/>
    <mergeCell ref="C49:E49"/>
    <mergeCell ref="C50:E50"/>
    <mergeCell ref="C51:E51"/>
    <mergeCell ref="C41:E41"/>
    <mergeCell ref="C42:E42"/>
    <mergeCell ref="C43:E43"/>
    <mergeCell ref="C44:E44"/>
    <mergeCell ref="C58:E58"/>
    <mergeCell ref="C59:E59"/>
    <mergeCell ref="C60:E60"/>
    <mergeCell ref="C61:E61"/>
    <mergeCell ref="C52:E52"/>
    <mergeCell ref="C53:E53"/>
    <mergeCell ref="C57:E57"/>
    <mergeCell ref="C36:E36"/>
    <mergeCell ref="C37:E37"/>
    <mergeCell ref="C26:E26"/>
    <mergeCell ref="C27:E27"/>
    <mergeCell ref="C28:E28"/>
    <mergeCell ref="C29:E29"/>
    <mergeCell ref="C33:E33"/>
    <mergeCell ref="C34:E34"/>
    <mergeCell ref="C35:E35"/>
    <mergeCell ref="C32:E32"/>
    <mergeCell ref="C20:E20"/>
    <mergeCell ref="C21:E21"/>
    <mergeCell ref="C25:E25"/>
    <mergeCell ref="B2:E2"/>
    <mergeCell ref="B14:E14"/>
    <mergeCell ref="C17:E17"/>
    <mergeCell ref="C18:E18"/>
    <mergeCell ref="C19:E19"/>
    <mergeCell ref="C16:E16"/>
    <mergeCell ref="C24:E2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f8d7d97-b52e-4e8e-add1-cddb6c7f9c6e">
      <Terms xmlns="http://schemas.microsoft.com/office/infopath/2007/PartnerControls"/>
    </lcf76f155ced4ddcb4097134ff3c332f>
    <TaxCatchAll xmlns="ebe62426-be44-4ac6-b4e7-c6e9130109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8BF5341F33FD841A1290077EA2FF5AF" ma:contentTypeVersion="15" ma:contentTypeDescription="Crear nuevo documento." ma:contentTypeScope="" ma:versionID="d5232743e0fea6eddc658c83df8b530b">
  <xsd:schema xmlns:xsd="http://www.w3.org/2001/XMLSchema" xmlns:xs="http://www.w3.org/2001/XMLSchema" xmlns:p="http://schemas.microsoft.com/office/2006/metadata/properties" xmlns:ns2="1f8d7d97-b52e-4e8e-add1-cddb6c7f9c6e" xmlns:ns3="ebe62426-be44-4ac6-b4e7-c6e91301097f" targetNamespace="http://schemas.microsoft.com/office/2006/metadata/properties" ma:root="true" ma:fieldsID="2d4cc1759981efddae7a68e803d5e4e8" ns2:_="" ns3:_="">
    <xsd:import namespace="1f8d7d97-b52e-4e8e-add1-cddb6c7f9c6e"/>
    <xsd:import namespace="ebe62426-be44-4ac6-b4e7-c6e9130109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8d7d97-b52e-4e8e-add1-cddb6c7f9c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62426-be44-4ac6-b4e7-c6e91301097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1f8863d-40b5-48fb-8a46-f2f7ac83c21f}" ma:internalName="TaxCatchAll" ma:showField="CatchAllData" ma:web="ebe62426-be44-4ac6-b4e7-c6e9130109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80E8FA-F9C4-4F93-80D6-2B02395B54A6}">
  <ds:schemaRefs>
    <ds:schemaRef ds:uri="http://schemas.microsoft.com/sharepoint/v3/contenttype/forms"/>
  </ds:schemaRefs>
</ds:datastoreItem>
</file>

<file path=customXml/itemProps2.xml><?xml version="1.0" encoding="utf-8"?>
<ds:datastoreItem xmlns:ds="http://schemas.openxmlformats.org/officeDocument/2006/customXml" ds:itemID="{C32634F9-E90D-47D7-98A9-0DD366F8E5B8}">
  <ds:schemaRefs>
    <ds:schemaRef ds:uri="http://schemas.microsoft.com/office/2006/documentManagement/types"/>
    <ds:schemaRef ds:uri="http://www.w3.org/XML/1998/namespace"/>
    <ds:schemaRef ds:uri="http://purl.org/dc/terms/"/>
    <ds:schemaRef ds:uri="http://schemas.microsoft.com/office/2006/metadata/properties"/>
    <ds:schemaRef ds:uri="http://purl.org/dc/dcmitype/"/>
    <ds:schemaRef ds:uri="http://purl.org/dc/elements/1.1/"/>
    <ds:schemaRef ds:uri="http://schemas.openxmlformats.org/package/2006/metadata/core-properties"/>
    <ds:schemaRef ds:uri="1f8d7d97-b52e-4e8e-add1-cddb6c7f9c6e"/>
    <ds:schemaRef ds:uri="ebe62426-be44-4ac6-b4e7-c6e91301097f"/>
    <ds:schemaRef ds:uri="http://schemas.microsoft.com/office/infopath/2007/PartnerControls"/>
  </ds:schemaRefs>
</ds:datastoreItem>
</file>

<file path=customXml/itemProps3.xml><?xml version="1.0" encoding="utf-8"?>
<ds:datastoreItem xmlns:ds="http://schemas.openxmlformats.org/officeDocument/2006/customXml" ds:itemID="{E8F32967-1213-47C6-BA21-2222381A7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8d7d97-b52e-4e8e-add1-cddb6c7f9c6e"/>
    <ds:schemaRef ds:uri="ebe62426-be44-4ac6-b4e7-c6e9130109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1. Presentacion </vt:lpstr>
      <vt:lpstr>Conceptos 37001</vt:lpstr>
      <vt:lpstr>2. Análisis de Contexto.</vt:lpstr>
      <vt:lpstr>3. Estrategias</vt:lpstr>
      <vt:lpstr>4. Instructivo Riesgos </vt:lpstr>
      <vt:lpstr>5. Identificación de Riesgos</vt:lpstr>
      <vt:lpstr>6. Valoración Controles</vt:lpstr>
      <vt:lpstr>7. Mapa Final</vt:lpstr>
      <vt:lpstr>8- Politicas de admiistracion </vt:lpstr>
      <vt:lpstr>9- Matriz de Calor </vt:lpstr>
      <vt:lpstr>Seguimiento 1 Trimestre</vt:lpstr>
      <vt:lpstr>Seguimiento 2 Trimestre</vt:lpstr>
      <vt:lpstr>Seguimiento 3 Trimestre</vt:lpstr>
      <vt:lpstr>Seguimiento 4 Trimestre</vt:lpstr>
      <vt:lpstr>'2. Análisis de Contexto.'!Área_de_impresión</vt:lpstr>
      <vt:lpstr>'5. Identificación de Riesgos'!Área_de_impresión</vt:lpstr>
      <vt:lpstr>'6. Valoración Controles'!Área_de_impresión</vt:lpstr>
      <vt:lpstr>'7. Mapa Final'!Área_de_impresión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Monica Tovar Yañez</cp:lastModifiedBy>
  <cp:revision/>
  <dcterms:created xsi:type="dcterms:W3CDTF">2021-04-16T16:11:31Z</dcterms:created>
  <dcterms:modified xsi:type="dcterms:W3CDTF">2025-01-31T13:13:09Z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0x010100F8BF5341F33FD841A1290077EA2FF5AF</vt:lpwstr>
  </property>
  <property fmtid="{D5CDD505-2E9C-101B-9397-08002B2CF9AE}" pid="3" name="MediaServiceImageTags">
    <vt:lpwstr/>
  </property>
</Properties>
</file>