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mc:AlternateContent xmlns:mc="http://schemas.openxmlformats.org/markup-compatibility/2006">
    <mc:Choice Requires="x15">
      <x15ac:absPath xmlns:x15ac="http://schemas.microsoft.com/office/spreadsheetml/2010/11/ac" url="C:\Users\mtovary\Desktop\SIGCMA 2024-\5. MATRIZ DE RIESGOS\Vigencia 2024\DESAJ NEIVA\4TO TRIMESTRE\"/>
    </mc:Choice>
  </mc:AlternateContent>
  <bookViews>
    <workbookView xWindow="0" yWindow="0" windowWidth="28800" windowHeight="12180" tabRatio="898" firstSheet="9" activeTab="13"/>
  </bookViews>
  <sheets>
    <sheet name="1- Presentacion " sheetId="10" r:id="rId1"/>
    <sheet name="Conceptos 37001" sheetId="37" r:id="rId2"/>
    <sheet name="2- Análisis de Contexto." sheetId="38" r:id="rId3"/>
    <sheet name="3- Estrategias." sheetId="39"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34" r:id="rId12"/>
    <sheet name="Seguimiento 3 Trimestre" sheetId="35" r:id="rId13"/>
    <sheet name="Seguimiento 4 Trimestre" sheetId="36" r:id="rId14"/>
  </sheets>
  <externalReferences>
    <externalReference r:id="rId15"/>
    <externalReference r:id="rId16"/>
    <externalReference r:id="rId17"/>
    <externalReference r:id="rId18"/>
  </externalReferences>
  <definedNames>
    <definedName name="_xlnm.Print_Area" localSheetId="2">'2- Análisis de Contexto.'!$A$1:$F$85</definedName>
    <definedName name="_xlnm.Print_Area" localSheetId="3">'3- Estrategias.'!$A$1:$G$13</definedName>
    <definedName name="_xlnm.Print_Area" localSheetId="5">'5- Identificación de Riesgos'!$A$1:$N$29</definedName>
    <definedName name="_xlnm.Print_Area" localSheetId="6">'6- Valoración Controles'!$A$1:$V$29</definedName>
    <definedName name="_xlnm.Print_Area" localSheetId="7">'7- Mapa Final'!$A$1:$N$29</definedName>
    <definedName name="Data" localSheetId="2">'[1]Tabla de Valoración'!$I$2:$L$5</definedName>
    <definedName name="Data" localSheetId="3">'[1]Tabla de Valoración'!$I$2:$L$5</definedName>
    <definedName name="Data">'[1]Tabla de Valoración'!$I$2:$L$5</definedName>
    <definedName name="Diseño" localSheetId="2">'[1]Tabla de Valoración'!$I$2:$I$5</definedName>
    <definedName name="Diseño" localSheetId="3">'[1]Tabla de Valoración'!$I$2:$I$5</definedName>
    <definedName name="Diseño">'[1]Tabla de Valoración'!$I$2:$I$5</definedName>
    <definedName name="Ejecución" localSheetId="2">'[1]Tabla de Valoración'!$I$2:$L$2</definedName>
    <definedName name="Ejecución" localSheetId="3">'[1]Tabla de Valoración'!$I$2:$L$2</definedName>
    <definedName name="Ejecución">'[1]Tabla de Valoración'!$I$2:$L$2</definedName>
    <definedName name="GEST">[2]GESTION!#REF!</definedName>
    <definedName name="INV">[2]INVERSION!#REF!</definedName>
    <definedName name="INV_GEST">#REF!</definedName>
    <definedName name="Posibilidad" localSheetId="2">[3]Hoja2!$H$3:$H$7</definedName>
    <definedName name="Posibilidad" localSheetId="3">[3]Hoja2!$H$3:$H$7</definedName>
    <definedName name="Posibilidad">[3]Hoja2!$H$3:$H$7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2" i="28" l="1"/>
  <c r="L23" i="28"/>
  <c r="L24" i="28"/>
  <c r="L25" i="28"/>
  <c r="L26" i="28"/>
  <c r="L27" i="28"/>
  <c r="L28" i="28"/>
  <c r="R53" i="28"/>
  <c r="R54" i="28"/>
  <c r="R55" i="28"/>
  <c r="R56" i="28"/>
  <c r="R57" i="28"/>
  <c r="R58" i="28"/>
  <c r="L53" i="28"/>
  <c r="L54" i="28"/>
  <c r="L55" i="28"/>
  <c r="L56" i="28"/>
  <c r="L57" i="28"/>
  <c r="L58" i="28"/>
  <c r="C53" i="28"/>
  <c r="C54" i="28"/>
  <c r="C55" i="28"/>
  <c r="C56" i="28"/>
  <c r="C57" i="28"/>
  <c r="C58" i="28"/>
  <c r="L30" i="28"/>
  <c r="L31" i="28"/>
  <c r="L32" i="28"/>
  <c r="L33" i="28"/>
  <c r="L34" i="28"/>
  <c r="L35" i="28"/>
  <c r="L36" i="28"/>
  <c r="L37" i="28"/>
  <c r="R30" i="28"/>
  <c r="R31" i="28"/>
  <c r="R32" i="28"/>
  <c r="R33" i="28"/>
  <c r="R34" i="28"/>
  <c r="R35" i="28"/>
  <c r="R36" i="28"/>
  <c r="R37" i="28"/>
  <c r="R46" i="28"/>
  <c r="R47" i="28"/>
  <c r="R48" i="28"/>
  <c r="L46" i="28"/>
  <c r="L47" i="28"/>
  <c r="L48" i="28"/>
  <c r="C46" i="28"/>
  <c r="C47" i="28"/>
  <c r="C48" i="28"/>
  <c r="C31" i="28"/>
  <c r="C32" i="28"/>
  <c r="C33" i="28"/>
  <c r="C34" i="28"/>
  <c r="C35" i="28"/>
  <c r="C36" i="28"/>
  <c r="C37" i="28"/>
  <c r="C15" i="28"/>
  <c r="C16" i="28"/>
  <c r="C17" i="28"/>
  <c r="C18" i="28"/>
  <c r="C22" i="28"/>
  <c r="C23" i="28"/>
  <c r="C24" i="28"/>
  <c r="C25" i="28"/>
  <c r="C26" i="28"/>
  <c r="C27" i="28"/>
  <c r="C28" i="28"/>
  <c r="C5" i="18" l="1"/>
  <c r="C5" i="35" s="1"/>
  <c r="C5" i="36" s="1"/>
  <c r="C5" i="34" l="1"/>
  <c r="L80" i="29"/>
  <c r="L90" i="29"/>
  <c r="L100" i="29"/>
  <c r="A80" i="29"/>
  <c r="A80" i="36" s="1"/>
  <c r="B80" i="29"/>
  <c r="B80" i="36" s="1"/>
  <c r="C80" i="29"/>
  <c r="C80" i="18" s="1"/>
  <c r="A90" i="29"/>
  <c r="A90" i="36" s="1"/>
  <c r="B90" i="29"/>
  <c r="C90" i="29"/>
  <c r="C90" i="36" s="1"/>
  <c r="A100" i="29"/>
  <c r="A100" i="34" s="1"/>
  <c r="B100" i="29"/>
  <c r="B100" i="34" s="1"/>
  <c r="C100" i="29"/>
  <c r="C100" i="36" s="1"/>
  <c r="A60" i="29"/>
  <c r="A60" i="34" s="1"/>
  <c r="B60" i="29"/>
  <c r="B60" i="34" s="1"/>
  <c r="C60" i="29"/>
  <c r="C60" i="34" s="1"/>
  <c r="A70" i="29"/>
  <c r="A70" i="36" s="1"/>
  <c r="B70" i="29"/>
  <c r="B70" i="35" s="1"/>
  <c r="C70" i="29"/>
  <c r="C70" i="34" s="1"/>
  <c r="L60" i="28"/>
  <c r="L61" i="28"/>
  <c r="L62" i="28"/>
  <c r="L63" i="28"/>
  <c r="L64" i="28"/>
  <c r="L69" i="28"/>
  <c r="L70" i="28"/>
  <c r="J90" i="28"/>
  <c r="L90" i="28"/>
  <c r="R90" i="28"/>
  <c r="J91" i="28"/>
  <c r="L91" i="28"/>
  <c r="R91" i="28"/>
  <c r="J92" i="28"/>
  <c r="L92" i="28"/>
  <c r="R92" i="28"/>
  <c r="J98" i="28"/>
  <c r="L98" i="28"/>
  <c r="R98" i="28"/>
  <c r="J99" i="28"/>
  <c r="L99" i="28"/>
  <c r="R99" i="28"/>
  <c r="J100" i="28"/>
  <c r="L100" i="28"/>
  <c r="R100" i="28"/>
  <c r="J101" i="28"/>
  <c r="L101" i="28"/>
  <c r="R101" i="28"/>
  <c r="J102" i="28"/>
  <c r="L102" i="28"/>
  <c r="R102" i="28"/>
  <c r="J107" i="28"/>
  <c r="L107" i="28"/>
  <c r="R107" i="28"/>
  <c r="J108" i="28"/>
  <c r="L108" i="28"/>
  <c r="R108" i="28"/>
  <c r="C90" i="28"/>
  <c r="C91" i="28"/>
  <c r="C92" i="28"/>
  <c r="C98" i="28"/>
  <c r="C99" i="28"/>
  <c r="C100" i="28"/>
  <c r="C101" i="28"/>
  <c r="C102" i="28"/>
  <c r="C107" i="28"/>
  <c r="C108" i="28"/>
  <c r="C52" i="28"/>
  <c r="C59" i="28"/>
  <c r="C60" i="28"/>
  <c r="C61" i="28"/>
  <c r="C62" i="28"/>
  <c r="C63" i="28"/>
  <c r="C64" i="28"/>
  <c r="C69" i="28"/>
  <c r="C70" i="28"/>
  <c r="C71" i="28"/>
  <c r="C72" i="28"/>
  <c r="C73" i="28"/>
  <c r="C74" i="28"/>
  <c r="C78" i="28"/>
  <c r="C79" i="28"/>
  <c r="C80" i="28"/>
  <c r="C81" i="28"/>
  <c r="C82" i="28"/>
  <c r="C83" i="28"/>
  <c r="C89" i="28"/>
  <c r="B90" i="28"/>
  <c r="B100" i="28"/>
  <c r="B80" i="28"/>
  <c r="B71" i="28"/>
  <c r="B60" i="28"/>
  <c r="J80" i="28"/>
  <c r="L80" i="28"/>
  <c r="R80" i="28"/>
  <c r="J81" i="28"/>
  <c r="L81" i="28"/>
  <c r="R81" i="28"/>
  <c r="J82" i="28"/>
  <c r="L82" i="28"/>
  <c r="R82" i="28"/>
  <c r="J83" i="28"/>
  <c r="L83" i="28"/>
  <c r="R83" i="28"/>
  <c r="J89" i="28"/>
  <c r="L89" i="28"/>
  <c r="R89" i="28"/>
  <c r="L79" i="27"/>
  <c r="K79" i="27" s="1"/>
  <c r="L80" i="27"/>
  <c r="L81" i="27"/>
  <c r="K81" i="27" s="1"/>
  <c r="L82" i="27"/>
  <c r="K82" i="27" s="1"/>
  <c r="L83" i="27"/>
  <c r="K83" i="27" s="1"/>
  <c r="L89" i="27"/>
  <c r="K89" i="27" s="1"/>
  <c r="L90" i="27"/>
  <c r="K90" i="27" s="1"/>
  <c r="L91" i="27"/>
  <c r="K91" i="27" s="1"/>
  <c r="L92" i="27"/>
  <c r="K92" i="27" s="1"/>
  <c r="L97" i="27"/>
  <c r="K97" i="27" s="1"/>
  <c r="L99" i="27"/>
  <c r="K99" i="27" s="1"/>
  <c r="L100" i="27"/>
  <c r="K100" i="27" s="1"/>
  <c r="L101" i="27"/>
  <c r="K101" i="27" s="1"/>
  <c r="L102" i="27"/>
  <c r="K102" i="27" s="1"/>
  <c r="L103" i="27"/>
  <c r="K103" i="27" s="1"/>
  <c r="L109" i="27"/>
  <c r="K109" i="27" s="1"/>
  <c r="L63" i="27"/>
  <c r="K63" i="27" s="1"/>
  <c r="L64" i="27"/>
  <c r="K64" i="27" s="1"/>
  <c r="L65" i="27"/>
  <c r="K65" i="27" s="1"/>
  <c r="L69" i="27"/>
  <c r="K69" i="27" s="1"/>
  <c r="L70" i="27"/>
  <c r="K70" i="27" s="1"/>
  <c r="L71" i="27"/>
  <c r="K71" i="27" s="1"/>
  <c r="L72" i="27"/>
  <c r="K72" i="27" s="1"/>
  <c r="L73" i="27"/>
  <c r="K73" i="27" s="1"/>
  <c r="L78" i="27"/>
  <c r="K78" i="27" s="1"/>
  <c r="G100" i="27"/>
  <c r="H100" i="27" s="1"/>
  <c r="F100" i="29" s="1"/>
  <c r="G90" i="27"/>
  <c r="H90" i="27" s="1"/>
  <c r="F90" i="29" s="1"/>
  <c r="G80" i="27"/>
  <c r="H80" i="27" s="1"/>
  <c r="F80" i="29" s="1"/>
  <c r="G70" i="27"/>
  <c r="H70" i="27" s="1"/>
  <c r="F70" i="29" s="1"/>
  <c r="S90" i="28" l="1"/>
  <c r="K90" i="28"/>
  <c r="T90" i="28" s="1"/>
  <c r="J90" i="29" s="1"/>
  <c r="D90" i="18" s="1"/>
  <c r="K100" i="28"/>
  <c r="T100" i="28" s="1"/>
  <c r="J100" i="29" s="1"/>
  <c r="K80" i="28"/>
  <c r="T80" i="28" s="1"/>
  <c r="J80" i="29" s="1"/>
  <c r="S80" i="28"/>
  <c r="S100" i="28"/>
  <c r="C100" i="18"/>
  <c r="A60" i="35"/>
  <c r="B100" i="18"/>
  <c r="C100" i="34"/>
  <c r="C70" i="35"/>
  <c r="C100" i="35"/>
  <c r="A100" i="18"/>
  <c r="A60" i="36"/>
  <c r="A80" i="18"/>
  <c r="C70" i="36"/>
  <c r="B80" i="18"/>
  <c r="C90" i="35"/>
  <c r="C80" i="36"/>
  <c r="B70" i="36"/>
  <c r="A80" i="34"/>
  <c r="A100" i="35"/>
  <c r="A100" i="36"/>
  <c r="C90" i="34"/>
  <c r="B60" i="35"/>
  <c r="A90" i="34"/>
  <c r="B100" i="35"/>
  <c r="B100" i="36"/>
  <c r="C60" i="36"/>
  <c r="C60" i="35"/>
  <c r="A70" i="35"/>
  <c r="A70" i="34"/>
  <c r="B90" i="18"/>
  <c r="B90" i="35"/>
  <c r="B90" i="34"/>
  <c r="B90" i="36"/>
  <c r="A90" i="35"/>
  <c r="C80" i="34"/>
  <c r="C90" i="18"/>
  <c r="B70" i="34"/>
  <c r="B80" i="35"/>
  <c r="A90" i="18"/>
  <c r="B80" i="34"/>
  <c r="B60" i="36"/>
  <c r="A80" i="35"/>
  <c r="C80" i="35"/>
  <c r="M80" i="27"/>
  <c r="K80" i="27"/>
  <c r="M70" i="27"/>
  <c r="G70" i="29" s="1"/>
  <c r="M100" i="27"/>
  <c r="G100" i="29" s="1"/>
  <c r="M90" i="27"/>
  <c r="G90" i="29" s="1"/>
  <c r="D90" i="34" l="1"/>
  <c r="D90" i="36"/>
  <c r="D90" i="35"/>
  <c r="D80" i="35"/>
  <c r="D80" i="36"/>
  <c r="D80" i="18"/>
  <c r="D80" i="34"/>
  <c r="D100" i="18"/>
  <c r="D100" i="35"/>
  <c r="D100" i="36"/>
  <c r="D100" i="34"/>
  <c r="U80" i="28"/>
  <c r="G80" i="29"/>
  <c r="N80" i="27"/>
  <c r="H80" i="29" s="1"/>
  <c r="O80" i="27"/>
  <c r="N70" i="27"/>
  <c r="H70" i="29" s="1"/>
  <c r="O100" i="27"/>
  <c r="U100" i="28"/>
  <c r="O90" i="27"/>
  <c r="U90" i="28"/>
  <c r="O70" i="27"/>
  <c r="N100" i="27"/>
  <c r="H100" i="29" s="1"/>
  <c r="N90" i="27"/>
  <c r="H90" i="29" s="1"/>
  <c r="V100" i="28" l="1"/>
  <c r="M100" i="29" s="1"/>
  <c r="K100" i="29"/>
  <c r="V90" i="28"/>
  <c r="M90" i="29" s="1"/>
  <c r="K90" i="29"/>
  <c r="V80" i="28"/>
  <c r="M80" i="29" s="1"/>
  <c r="K80"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E60" i="29"/>
  <c r="E61" i="29"/>
  <c r="E62" i="29"/>
  <c r="E63" i="29"/>
  <c r="E64" i="29"/>
  <c r="E65" i="29"/>
  <c r="E66" i="29"/>
  <c r="E67" i="29"/>
  <c r="E68" i="29"/>
  <c r="E69" i="29"/>
  <c r="E70" i="29"/>
  <c r="E71" i="29"/>
  <c r="E72" i="29"/>
  <c r="E73" i="29"/>
  <c r="E74" i="29"/>
  <c r="E75" i="29"/>
  <c r="E76" i="29"/>
  <c r="E77" i="29"/>
  <c r="E78" i="29"/>
  <c r="E79" i="29"/>
  <c r="L11" i="27"/>
  <c r="K11" i="27" s="1"/>
  <c r="L12" i="27"/>
  <c r="K12" i="27" s="1"/>
  <c r="L13" i="27"/>
  <c r="K13" i="27" s="1"/>
  <c r="L14" i="27"/>
  <c r="K14" i="27" s="1"/>
  <c r="L19" i="27"/>
  <c r="K19" i="27" s="1"/>
  <c r="L20" i="27"/>
  <c r="K20" i="27" s="1"/>
  <c r="L21" i="27"/>
  <c r="K21" i="27" s="1"/>
  <c r="L22" i="27"/>
  <c r="K22" i="27" s="1"/>
  <c r="L29" i="27"/>
  <c r="K29" i="27" s="1"/>
  <c r="L30" i="27"/>
  <c r="K30" i="27" s="1"/>
  <c r="L35" i="27"/>
  <c r="K35" i="27" s="1"/>
  <c r="L39" i="27"/>
  <c r="K39" i="27" s="1"/>
  <c r="L40" i="27"/>
  <c r="K40" i="27" s="1"/>
  <c r="L41" i="27"/>
  <c r="K41" i="27" s="1"/>
  <c r="L42" i="27"/>
  <c r="K42" i="27" s="1"/>
  <c r="L43" i="27"/>
  <c r="K43" i="27" s="1"/>
  <c r="L44" i="27"/>
  <c r="K44" i="27" s="1"/>
  <c r="L45" i="27"/>
  <c r="K45" i="27" s="1"/>
  <c r="L49" i="27"/>
  <c r="K49" i="27" s="1"/>
  <c r="L50" i="27"/>
  <c r="K50" i="27" s="1"/>
  <c r="L51" i="27"/>
  <c r="K51" i="27" s="1"/>
  <c r="L52" i="27"/>
  <c r="K52" i="27" s="1"/>
  <c r="L59" i="27"/>
  <c r="K59" i="27" s="1"/>
  <c r="L60" i="27"/>
  <c r="K60" i="27" s="1"/>
  <c r="L61" i="27"/>
  <c r="K61" i="27" s="1"/>
  <c r="L62" i="27"/>
  <c r="K62" i="27" s="1"/>
  <c r="E80" i="34" l="1"/>
  <c r="E80" i="36"/>
  <c r="E80" i="35"/>
  <c r="E80" i="18"/>
  <c r="E90" i="35"/>
  <c r="E90" i="34"/>
  <c r="E90" i="18"/>
  <c r="E90" i="36"/>
  <c r="F90" i="35"/>
  <c r="F90" i="34"/>
  <c r="F90" i="18"/>
  <c r="F90" i="36"/>
  <c r="F80" i="34"/>
  <c r="F80" i="18"/>
  <c r="F80" i="36"/>
  <c r="F80" i="35"/>
  <c r="E100" i="36"/>
  <c r="E100" i="35"/>
  <c r="E100" i="34"/>
  <c r="E100" i="18"/>
  <c r="F100" i="36"/>
  <c r="F100" i="34"/>
  <c r="F100" i="35"/>
  <c r="F100" i="18"/>
  <c r="C14" i="28"/>
  <c r="C19" i="28"/>
  <c r="C20" i="28"/>
  <c r="C21" i="28"/>
  <c r="C29" i="28"/>
  <c r="C30" i="28"/>
  <c r="C38" i="28"/>
  <c r="C39" i="28"/>
  <c r="C40" i="28"/>
  <c r="C41" i="28"/>
  <c r="C42" i="28"/>
  <c r="C43" i="28"/>
  <c r="C44" i="28"/>
  <c r="C45" i="28"/>
  <c r="C49" i="28"/>
  <c r="C50" i="28"/>
  <c r="C51" i="28"/>
  <c r="L72" i="28" l="1"/>
  <c r="L73" i="28"/>
  <c r="L74" i="28"/>
  <c r="L78" i="28"/>
  <c r="L79" i="28"/>
  <c r="L71" i="28"/>
  <c r="R79" i="28"/>
  <c r="R78" i="28"/>
  <c r="R74" i="28"/>
  <c r="R73" i="28"/>
  <c r="R72" i="28"/>
  <c r="R71" i="28"/>
  <c r="J79" i="28"/>
  <c r="J78" i="28"/>
  <c r="J74" i="28"/>
  <c r="J73" i="28"/>
  <c r="J72" i="28"/>
  <c r="J71" i="28"/>
  <c r="B20" i="28"/>
  <c r="B50" i="28"/>
  <c r="L50" i="28"/>
  <c r="L51" i="28"/>
  <c r="L52" i="28"/>
  <c r="L59" i="28"/>
  <c r="L50" i="29"/>
  <c r="L70" i="29"/>
  <c r="L60" i="29"/>
  <c r="C50" i="29"/>
  <c r="B50" i="29"/>
  <c r="A50" i="29"/>
  <c r="A50" i="36" l="1"/>
  <c r="A50" i="35"/>
  <c r="A50" i="34"/>
  <c r="B50" i="35"/>
  <c r="B50" i="36"/>
  <c r="B50" i="34"/>
  <c r="C50" i="36"/>
  <c r="C50" i="35"/>
  <c r="C50" i="34"/>
  <c r="A60" i="18"/>
  <c r="A70" i="18"/>
  <c r="A50" i="18"/>
  <c r="C50" i="18"/>
  <c r="B70" i="18"/>
  <c r="B50" i="18"/>
  <c r="B60" i="18"/>
  <c r="C60" i="18"/>
  <c r="C70" i="18"/>
  <c r="S71" i="28"/>
  <c r="U71" i="28" s="1"/>
  <c r="K71" i="28"/>
  <c r="T71" i="28" s="1"/>
  <c r="G50" i="27"/>
  <c r="H50" i="27" s="1"/>
  <c r="V71" i="28" l="1"/>
  <c r="M50" i="27"/>
  <c r="N50" i="27" s="1"/>
  <c r="H50" i="29" s="1"/>
  <c r="F50" i="29"/>
  <c r="O50" i="27" l="1"/>
  <c r="G50" i="29"/>
  <c r="M60" i="27"/>
  <c r="G60" i="29" l="1"/>
  <c r="K70" i="29"/>
  <c r="L41" i="28"/>
  <c r="L42" i="28"/>
  <c r="L43" i="28"/>
  <c r="L44" i="28"/>
  <c r="L45" i="28"/>
  <c r="L49" i="28"/>
  <c r="L38" i="28"/>
  <c r="L39" i="28"/>
  <c r="L21" i="28"/>
  <c r="L29" i="28"/>
  <c r="L14" i="28"/>
  <c r="L19" i="28"/>
  <c r="L13" i="28"/>
  <c r="L11" i="28"/>
  <c r="E70" i="36" l="1"/>
  <c r="E70" i="35"/>
  <c r="E70" i="34"/>
  <c r="E70" i="18"/>
  <c r="G20" i="27" l="1"/>
  <c r="G30" i="27"/>
  <c r="G10" i="27"/>
  <c r="B30" i="28" l="1"/>
  <c r="A30" i="28"/>
  <c r="A20" i="28"/>
  <c r="J20" i="28"/>
  <c r="L20" i="28"/>
  <c r="R20" i="28"/>
  <c r="J21" i="28"/>
  <c r="R21" i="28"/>
  <c r="J22" i="28"/>
  <c r="R22" i="28"/>
  <c r="J29" i="28"/>
  <c r="R29" i="28"/>
  <c r="J30" i="28"/>
  <c r="J38" i="28"/>
  <c r="R38" i="28"/>
  <c r="J39" i="28"/>
  <c r="R39" i="28"/>
  <c r="A40" i="28"/>
  <c r="B40" i="28"/>
  <c r="J40" i="28"/>
  <c r="L40" i="28"/>
  <c r="R40" i="28"/>
  <c r="J41" i="28"/>
  <c r="R41" i="28"/>
  <c r="J42" i="28"/>
  <c r="R42" i="28"/>
  <c r="J43" i="28"/>
  <c r="R43" i="28"/>
  <c r="J44" i="28"/>
  <c r="R44" i="28"/>
  <c r="J45" i="28"/>
  <c r="R45" i="28"/>
  <c r="J49" i="28"/>
  <c r="R49" i="28"/>
  <c r="A30" i="29"/>
  <c r="B30" i="29"/>
  <c r="C30" i="29"/>
  <c r="L30" i="29"/>
  <c r="A40" i="29"/>
  <c r="B40" i="29"/>
  <c r="C40" i="29"/>
  <c r="L40" i="29"/>
  <c r="R70" i="28"/>
  <c r="J70" i="28"/>
  <c r="R69" i="28"/>
  <c r="J69" i="28"/>
  <c r="R64" i="28"/>
  <c r="J64" i="28"/>
  <c r="R63" i="28"/>
  <c r="J63" i="28"/>
  <c r="R62" i="28"/>
  <c r="J62" i="28"/>
  <c r="R61" i="28"/>
  <c r="J61" i="28"/>
  <c r="R60" i="28"/>
  <c r="J60" i="28"/>
  <c r="R59" i="28"/>
  <c r="J59" i="28"/>
  <c r="R52" i="28"/>
  <c r="J52" i="28"/>
  <c r="R51" i="28"/>
  <c r="J51" i="28"/>
  <c r="R50" i="28"/>
  <c r="J50" i="28"/>
  <c r="K20" i="28" l="1"/>
  <c r="A30" i="35"/>
  <c r="A30" i="34"/>
  <c r="A30" i="36"/>
  <c r="C40" i="35"/>
  <c r="C40" i="34"/>
  <c r="C40" i="36"/>
  <c r="C30" i="34"/>
  <c r="C30" i="36"/>
  <c r="C30" i="35"/>
  <c r="B30" i="35"/>
  <c r="B30" i="36"/>
  <c r="B30" i="34"/>
  <c r="B40" i="36"/>
  <c r="B40" i="34"/>
  <c r="B40" i="35"/>
  <c r="A40" i="34"/>
  <c r="A40" i="36"/>
  <c r="A40" i="35"/>
  <c r="A40" i="18"/>
  <c r="A30" i="18"/>
  <c r="B30" i="18"/>
  <c r="B40" i="18"/>
  <c r="C30" i="18"/>
  <c r="C40" i="18"/>
  <c r="S40" i="28"/>
  <c r="K40" i="28"/>
  <c r="S30" i="28"/>
  <c r="K30" i="28"/>
  <c r="S20" i="28"/>
  <c r="S50" i="28"/>
  <c r="U50" i="28" s="1"/>
  <c r="K60" i="28"/>
  <c r="K50" i="28"/>
  <c r="T50" i="28" s="1"/>
  <c r="S60" i="28"/>
  <c r="U60" i="28" s="1"/>
  <c r="V50" i="28" l="1"/>
  <c r="J50" i="29"/>
  <c r="D50" i="36" l="1"/>
  <c r="D50" i="34"/>
  <c r="D50" i="35"/>
  <c r="D50" i="18"/>
  <c r="K50" i="29" l="1"/>
  <c r="K60" i="29"/>
  <c r="E60" i="36" l="1"/>
  <c r="E60" i="35"/>
  <c r="E60" i="34"/>
  <c r="E50" i="35"/>
  <c r="E50" i="34"/>
  <c r="E50" i="36"/>
  <c r="E60" i="18"/>
  <c r="E50" i="18"/>
  <c r="M50" i="29"/>
  <c r="G60" i="27"/>
  <c r="H60" i="27" s="1"/>
  <c r="H30" i="27"/>
  <c r="C13" i="28"/>
  <c r="F60" i="29" l="1"/>
  <c r="T60" i="28"/>
  <c r="F50" i="35"/>
  <c r="F50" i="36"/>
  <c r="F50" i="34"/>
  <c r="F50" i="18"/>
  <c r="M70" i="29"/>
  <c r="J70" i="29"/>
  <c r="N60" i="27"/>
  <c r="H60" i="29" s="1"/>
  <c r="T30" i="28"/>
  <c r="F30" i="29"/>
  <c r="M30" i="27"/>
  <c r="N30" i="27" s="1"/>
  <c r="H30" i="29" s="1"/>
  <c r="G40" i="27"/>
  <c r="H40" i="27" s="1"/>
  <c r="F70" i="35" l="1"/>
  <c r="F70" i="36"/>
  <c r="F70" i="34"/>
  <c r="V60" i="28"/>
  <c r="M60" i="29" s="1"/>
  <c r="J60" i="29"/>
  <c r="D70" i="34"/>
  <c r="D70" i="36"/>
  <c r="D70" i="35"/>
  <c r="D70" i="18"/>
  <c r="F70" i="18"/>
  <c r="M40" i="27"/>
  <c r="N40" i="27" s="1"/>
  <c r="T40" i="28"/>
  <c r="F40" i="29"/>
  <c r="O30" i="27"/>
  <c r="G30" i="29"/>
  <c r="U30" i="28"/>
  <c r="K30" i="29" s="1"/>
  <c r="J30" i="29"/>
  <c r="O60" i="27"/>
  <c r="E30" i="36" l="1"/>
  <c r="E30" i="35"/>
  <c r="E30" i="34"/>
  <c r="D60" i="35"/>
  <c r="D60" i="34"/>
  <c r="D60" i="36"/>
  <c r="D60" i="18"/>
  <c r="F60" i="36"/>
  <c r="F60" i="34"/>
  <c r="F60" i="35"/>
  <c r="F60" i="18"/>
  <c r="D30" i="34"/>
  <c r="D30" i="36"/>
  <c r="D30" i="35"/>
  <c r="D30" i="18"/>
  <c r="E30" i="18"/>
  <c r="O40" i="27"/>
  <c r="G40" i="29"/>
  <c r="U40" i="28"/>
  <c r="K40" i="29" s="1"/>
  <c r="V30" i="28"/>
  <c r="M30" i="29" s="1"/>
  <c r="J40" i="29"/>
  <c r="H40" i="29"/>
  <c r="D40" i="35" l="1"/>
  <c r="D40" i="36"/>
  <c r="D40" i="34"/>
  <c r="E40" i="34"/>
  <c r="E40" i="36"/>
  <c r="E40" i="35"/>
  <c r="F30" i="35"/>
  <c r="F30" i="34"/>
  <c r="F30" i="36"/>
  <c r="D40" i="18"/>
  <c r="F30" i="18"/>
  <c r="E40" i="18"/>
  <c r="V40" i="28"/>
  <c r="M40" i="29" s="1"/>
  <c r="A10" i="28"/>
  <c r="B10" i="28"/>
  <c r="I33" i="5" a="1"/>
  <c r="I33" i="5" s="1"/>
  <c r="F40" i="34" l="1"/>
  <c r="F40" i="36"/>
  <c r="F40" i="35"/>
  <c r="F40" i="18"/>
  <c r="C20" i="29"/>
  <c r="C10" i="29"/>
  <c r="I27" i="5" a="1"/>
  <c r="C10" i="35" l="1"/>
  <c r="C10" i="34"/>
  <c r="C10" i="36"/>
  <c r="C20" i="36"/>
  <c r="C20" i="35"/>
  <c r="C20" i="34"/>
  <c r="I27" i="5"/>
  <c r="L12" i="28"/>
  <c r="L10" i="28"/>
  <c r="C11" i="28"/>
  <c r="C12" i="28"/>
  <c r="C10" i="28"/>
  <c r="L10" i="27" l="1"/>
  <c r="I21" i="5"/>
  <c r="I22" i="5"/>
  <c r="M10" i="27" l="1"/>
  <c r="K10" i="27"/>
  <c r="C20" i="18"/>
  <c r="C10" i="18"/>
  <c r="M20" i="27" l="1"/>
  <c r="G20" i="29" l="1"/>
  <c r="U20" i="28"/>
  <c r="G10" i="29"/>
  <c r="L20" i="29"/>
  <c r="E11" i="29"/>
  <c r="E12" i="29"/>
  <c r="E13" i="29"/>
  <c r="A20" i="29"/>
  <c r="B20" i="29"/>
  <c r="R11" i="28"/>
  <c r="R12" i="28"/>
  <c r="R13" i="28"/>
  <c r="R14" i="28"/>
  <c r="R19" i="28"/>
  <c r="R10" i="28"/>
  <c r="J11" i="28"/>
  <c r="J12" i="28"/>
  <c r="J13" i="28"/>
  <c r="J14" i="28"/>
  <c r="J19" i="28"/>
  <c r="J10" i="28"/>
  <c r="K10" i="28" l="1"/>
  <c r="A20" i="34"/>
  <c r="A20" i="36"/>
  <c r="A20" i="35"/>
  <c r="B20" i="34"/>
  <c r="B20" i="36"/>
  <c r="B20" i="35"/>
  <c r="B20" i="18"/>
  <c r="A20" i="18"/>
  <c r="S10" i="28"/>
  <c r="U10" i="28" s="1"/>
  <c r="H10" i="27" l="1"/>
  <c r="H20" i="27"/>
  <c r="N20" i="27" l="1"/>
  <c r="H20" i="29" s="1"/>
  <c r="T20" i="28"/>
  <c r="V20" i="28" s="1"/>
  <c r="M20" i="29" s="1"/>
  <c r="O10" i="27"/>
  <c r="N10" i="27"/>
  <c r="H10" i="29" s="1"/>
  <c r="T10" i="28"/>
  <c r="V10" i="28" s="1"/>
  <c r="M10" i="29" s="1"/>
  <c r="O20" i="27"/>
  <c r="F20" i="29"/>
  <c r="E10" i="29"/>
  <c r="B10" i="29"/>
  <c r="A10" i="29"/>
  <c r="F20" i="36" l="1"/>
  <c r="F20" i="34"/>
  <c r="F20" i="35"/>
  <c r="A10" i="36"/>
  <c r="A10" i="35"/>
  <c r="A10" i="34"/>
  <c r="B10" i="36"/>
  <c r="B10" i="34"/>
  <c r="B10" i="35"/>
  <c r="F10" i="35"/>
  <c r="F10" i="34"/>
  <c r="F10" i="36"/>
  <c r="B10" i="18"/>
  <c r="F10" i="18"/>
  <c r="A10" i="18"/>
  <c r="F20" i="18"/>
  <c r="J20" i="29"/>
  <c r="D20" i="35" l="1"/>
  <c r="D20" i="36"/>
  <c r="D20" i="34"/>
  <c r="D20" i="18"/>
  <c r="L10" i="29"/>
  <c r="K10" i="29" l="1"/>
  <c r="E10" i="34" l="1"/>
  <c r="E10" i="35"/>
  <c r="E10" i="36"/>
  <c r="E10" i="18"/>
  <c r="K20" i="29"/>
  <c r="E20" i="36" l="1"/>
  <c r="E20" i="35"/>
  <c r="E20" i="34"/>
  <c r="E20" i="18"/>
  <c r="F10" i="29"/>
  <c r="J10" i="29" l="1"/>
  <c r="D10" i="35" l="1"/>
  <c r="D10" i="36"/>
  <c r="D10" i="34"/>
  <c r="D10" i="18"/>
  <c r="I37" i="5"/>
  <c r="I36" i="5"/>
  <c r="I35" i="5"/>
  <c r="I34" i="5"/>
  <c r="I31" i="5"/>
  <c r="I30" i="5"/>
  <c r="I29" i="5"/>
  <c r="I28" i="5"/>
</calcChain>
</file>

<file path=xl/comments1.xml><?xml version="1.0" encoding="utf-8"?>
<comments xmlns="http://schemas.openxmlformats.org/spreadsheetml/2006/main">
  <authors>
    <author>NatyT</author>
  </authors>
  <commentList>
    <comment ref="K8" authorId="0" shapeId="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<sst xmlns="http://schemas.openxmlformats.org/spreadsheetml/2006/main" count="893" uniqueCount="545">
  <si>
    <t>Proceso:</t>
  </si>
  <si>
    <t>Objetivo:</t>
  </si>
  <si>
    <t>Alcance:</t>
  </si>
  <si>
    <t>Impacto</t>
  </si>
  <si>
    <t>Descripción del Riesgo</t>
  </si>
  <si>
    <t>Zona de Riesgo Inherente</t>
  </si>
  <si>
    <t>No. Control</t>
  </si>
  <si>
    <t>Impacto Residual Final</t>
  </si>
  <si>
    <t>Zona de Riesgo Final</t>
  </si>
  <si>
    <t>Tratamiento</t>
  </si>
  <si>
    <t>Responsable</t>
  </si>
  <si>
    <t>Fecha Implementación</t>
  </si>
  <si>
    <t>N.</t>
  </si>
  <si>
    <t>IMPACTO</t>
  </si>
  <si>
    <t xml:space="preserve">MATRIZ DE RIESGOS SIGCMA </t>
  </si>
  <si>
    <t>Matriz Mapa de Riesgos</t>
  </si>
  <si>
    <t>Orientaciones Generales</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</si>
  <si>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</si>
  <si>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</si>
  <si>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</si>
  <si>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</si>
  <si>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</si>
  <si>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</si>
  <si>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</si>
  <si>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</si>
  <si>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Frecuencia de la Actividad</t>
  </si>
  <si>
    <t>Probabilidad</t>
  </si>
  <si>
    <t>Muy Baja</t>
  </si>
  <si>
    <t>Baja</t>
  </si>
  <si>
    <t>Media</t>
  </si>
  <si>
    <t>Alta</t>
  </si>
  <si>
    <t>Muy Alta</t>
  </si>
  <si>
    <t>Tabla Criterios para definir el nivel de impacto</t>
  </si>
  <si>
    <t>Menor</t>
  </si>
  <si>
    <t>Moderado</t>
  </si>
  <si>
    <t>Mayor</t>
  </si>
  <si>
    <t>Catastrófico</t>
  </si>
  <si>
    <t xml:space="preserve">     El riesgo afecta la imagen de la entidad con algunos usuarios de relevancia frente al logro de los objetivos</t>
  </si>
  <si>
    <t>Extremo</t>
  </si>
  <si>
    <t>Alto</t>
  </si>
  <si>
    <t>Bajo</t>
  </si>
  <si>
    <t>FECHA</t>
  </si>
  <si>
    <t>DESPACHO JUDICIAL CERTIFICADO</t>
  </si>
  <si>
    <t>DIRECCIÓN SECCIONAL DE ADMINISTRACIÓN JUDICIAL</t>
  </si>
  <si>
    <t>CONSEJO SECCIONAL DE LA JUDICATURA</t>
  </si>
  <si>
    <t>PROCESO (indique el tipo de proceso si es Estratégico. Misional, Apoyo, Evaluación y Mejora y especifique el nombre del proceso)</t>
  </si>
  <si>
    <t>CONSEJO SUPERIOR DE LA JUDICATURA</t>
  </si>
  <si>
    <t xml:space="preserve">GESTIONA </t>
  </si>
  <si>
    <t xml:space="preserve">DOCUMENTADA EN </t>
  </si>
  <si>
    <t>A</t>
  </si>
  <si>
    <t>O</t>
  </si>
  <si>
    <t>D</t>
  </si>
  <si>
    <t>F</t>
  </si>
  <si>
    <t xml:space="preserve">PROCESO </t>
  </si>
  <si>
    <t xml:space="preserve">CONTEXTO EXTERNO </t>
  </si>
  <si>
    <t>No.</t>
  </si>
  <si>
    <t xml:space="preserve">No. </t>
  </si>
  <si>
    <t xml:space="preserve">CONTEXTO INTERNO </t>
  </si>
  <si>
    <t xml:space="preserve"> MAPA DE RIESGOS SIGCMA</t>
  </si>
  <si>
    <t>DEPENDENCIA (Unidad misional del CSJ o Unidad de la DEAJ o Seccional o CSJ en caso de despachos judiciales certificados)</t>
  </si>
  <si>
    <t xml:space="preserve">Alto </t>
  </si>
  <si>
    <t>Muy BajaLeve</t>
  </si>
  <si>
    <t>Muy BajaMenor</t>
  </si>
  <si>
    <t>Muy BajaModerado</t>
  </si>
  <si>
    <t>Muy BajaMayor</t>
  </si>
  <si>
    <t>Muy BajaCatastrófico</t>
  </si>
  <si>
    <t>MediaMenor</t>
  </si>
  <si>
    <t>BajaLeve</t>
  </si>
  <si>
    <t>BajaMenor</t>
  </si>
  <si>
    <t>BajaModerado</t>
  </si>
  <si>
    <t>BajaMayor</t>
  </si>
  <si>
    <t>BajaCatastrófico</t>
  </si>
  <si>
    <t>MediaLeve</t>
  </si>
  <si>
    <t>MediaMayor</t>
  </si>
  <si>
    <t>MediaCatastrófico</t>
  </si>
  <si>
    <t>AltaLeve</t>
  </si>
  <si>
    <t>AltaMenor</t>
  </si>
  <si>
    <t>AltaModerado</t>
  </si>
  <si>
    <t>AltaMayor</t>
  </si>
  <si>
    <t>AltaCatastrófico</t>
  </si>
  <si>
    <t>MediaModerado</t>
  </si>
  <si>
    <t>Leve</t>
  </si>
  <si>
    <t>Probabilidad Residual Final</t>
  </si>
  <si>
    <t>Muy AltaLeve</t>
  </si>
  <si>
    <t>Muy AltaMenor</t>
  </si>
  <si>
    <t>Muy AltaModerado</t>
  </si>
  <si>
    <t>Muy AltaMayor</t>
  </si>
  <si>
    <t>Muy AltaCatastrófico</t>
  </si>
  <si>
    <t>Evitar</t>
  </si>
  <si>
    <t>Afectación Económica</t>
  </si>
  <si>
    <t>Incumplimiento de las metas establecidas</t>
  </si>
  <si>
    <t>Reducir (Compartir),Reducir(Mitigar), Evitar</t>
  </si>
  <si>
    <t>Evitar,Reducir (Compartir),Reducir(Mitigar)</t>
  </si>
  <si>
    <t xml:space="preserve">IDENTIFICACIÓN DEL RIESGO </t>
  </si>
  <si>
    <t>VALORACION RIESGO RESIDUAL</t>
  </si>
  <si>
    <t>OPCION DE MANEJO</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</si>
  <si>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</si>
  <si>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</si>
  <si>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</si>
  <si>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</si>
  <si>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</si>
  <si>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</si>
  <si>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</si>
  <si>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</si>
  <si>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</si>
  <si>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</si>
  <si>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</si>
  <si>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Aceptar el riesgo</t>
  </si>
  <si>
    <t>Aceptar el riesgo, Reducir (Compartir),Reducir(Mitigar)</t>
  </si>
  <si>
    <t>Riesgo</t>
  </si>
  <si>
    <t>#</t>
  </si>
  <si>
    <t>Causas</t>
  </si>
  <si>
    <t>Probabilidad inherente</t>
  </si>
  <si>
    <t>Impacto inherente</t>
  </si>
  <si>
    <t xml:space="preserve">RIESGO </t>
  </si>
  <si>
    <t>DESCRIPCIÓN  DEL RIESGO</t>
  </si>
  <si>
    <t>CAUSAS</t>
  </si>
  <si>
    <t>IDENTIFICACIÓN DEL RIESGO</t>
  </si>
  <si>
    <t>EVALUACIÓN DE RIESGO - VALORACIÓN DE LOS CONTROLES</t>
  </si>
  <si>
    <t>EVALUACIÓN DEL RIESGO - NIVEL DEL RIESGO RESIDUAL</t>
  </si>
  <si>
    <t>IDENTIFICACIÓN DEL RIEGO</t>
  </si>
  <si>
    <t>No. Referencia</t>
  </si>
  <si>
    <t>Permite definir el consecutivo de riesgos.</t>
  </si>
  <si>
    <t>Muy Alta
5</t>
  </si>
  <si>
    <t>Alta
4</t>
  </si>
  <si>
    <t>Media
3</t>
  </si>
  <si>
    <t>Baja
2</t>
  </si>
  <si>
    <t>Muy Baja
1</t>
  </si>
  <si>
    <t>Leve
1</t>
  </si>
  <si>
    <t>Menor
2</t>
  </si>
  <si>
    <t>Moderado
3</t>
  </si>
  <si>
    <t>Mayor
4</t>
  </si>
  <si>
    <t>Catastrófico
5</t>
  </si>
  <si>
    <t xml:space="preserve">EFECTOS  </t>
  </si>
  <si>
    <t>CALIFICACION DEL RIESGO</t>
  </si>
  <si>
    <t>Número de veces que se realizó  la actividad en un año o se  proyecta  realizar</t>
  </si>
  <si>
    <t xml:space="preserve">Frecuencia:  Número de casos materializados /Total de actividades </t>
  </si>
  <si>
    <t xml:space="preserve">Factibilidad </t>
  </si>
  <si>
    <t>Puede ocurrir solo en circunstancias excepcionales</t>
  </si>
  <si>
    <t xml:space="preserve"> Puede ocurrir en algún momento</t>
  </si>
  <si>
    <t xml:space="preserve"> Podría ocurrir en algún momento</t>
  </si>
  <si>
    <t>Probablemente ocurrirá en la mayoria de las circunstancias</t>
  </si>
  <si>
    <t>Se espera que ocurra en la mayoría de las circunstancias</t>
  </si>
  <si>
    <t>PROBABILIDAD INHERENTE</t>
  </si>
  <si>
    <t>IMPACTO INHERENTE</t>
  </si>
  <si>
    <t>Incumplimiento del 20% de los indicadores del proceso</t>
  </si>
  <si>
    <t>Incumplimiento del 40% de los indicadores del proceso</t>
  </si>
  <si>
    <t>Incumplimiento del 60% de los indicadores del proceso</t>
  </si>
  <si>
    <t>Incumplimiento del 80% de los indicadores del proceso</t>
  </si>
  <si>
    <t>Incumplimiento del 100% de los indicadores del proceso</t>
  </si>
  <si>
    <t>RIESGO INHERENTE</t>
  </si>
  <si>
    <t>ZONA DE RIESGO INHERENTE</t>
  </si>
  <si>
    <t>VALORACIÓN DEL RIESGO INHERENTE</t>
  </si>
  <si>
    <t>Efectos</t>
  </si>
  <si>
    <t>Resultados entre 0- 4%</t>
  </si>
  <si>
    <t>Resultados entre 5%- 9%</t>
  </si>
  <si>
    <t>Resultados entre 10%- 29%</t>
  </si>
  <si>
    <t>Resultados entre 30% - 49%</t>
  </si>
  <si>
    <t>Resultados entre 50% - 100%</t>
  </si>
  <si>
    <t>Eficacia del cada control</t>
  </si>
  <si>
    <t>Zona Riesgo Residual</t>
  </si>
  <si>
    <t xml:space="preserve">¿El control esta documentado? </t>
  </si>
  <si>
    <t>¿Queda evidencia de la ejecución del control?</t>
  </si>
  <si>
    <t>¿Esta definido el responsable de la ejecución del control?</t>
  </si>
  <si>
    <t>¿Queda evidencia de la socialización o capacitación a los responsables?</t>
  </si>
  <si>
    <t>Actividades</t>
  </si>
  <si>
    <t>VALORACIÓN  DEL RIESGO - NIVEL DEL RIESGO RESIDUAL</t>
  </si>
  <si>
    <t>IMPACTO INHERENTE TOTAL</t>
  </si>
  <si>
    <t>VALORACIÓN DEL EFECTO</t>
  </si>
  <si>
    <t>Opción de Tratamiento</t>
  </si>
  <si>
    <t>CONTROLES PREVENTIVOS 
(Controles para las causas - Disminuyen la probabilidad)</t>
  </si>
  <si>
    <t>CONTROLES CORRECTIVOS
(Controles para los efectos - Disminuyen el impacto)</t>
  </si>
  <si>
    <t>Probabilidad Residual</t>
  </si>
  <si>
    <t xml:space="preserve">Impacto Residual </t>
  </si>
  <si>
    <t>¿Está definido el responsable de la ejecución del control?</t>
  </si>
  <si>
    <t xml:space="preserve">¿El control está documentado? </t>
  </si>
  <si>
    <t>RIESGO RESIDUAL</t>
  </si>
  <si>
    <t xml:space="preserve">HOJA </t>
  </si>
  <si>
    <t xml:space="preserve">Causas </t>
  </si>
  <si>
    <t>Diligenciar el nombre del proceso al cual se le identificarán y valorarán los riesgos.</t>
  </si>
  <si>
    <t>Diligenciar el objetivo del proceso. ( Ver caracterización del proceso)</t>
  </si>
  <si>
    <t>Diligenciar el alcance del proceso.( Ver caracterización del proceso)</t>
  </si>
  <si>
    <t>Enumerar  consecutivamente los riesgos  (1, 2,…)</t>
  </si>
  <si>
    <t>Enunciar   el riesgo</t>
  </si>
  <si>
    <t>Número de veces que se materializó el riesgo en un  año</t>
  </si>
  <si>
    <t xml:space="preserve">Efectos </t>
  </si>
  <si>
    <t xml:space="preserve">Valoración de Efectos </t>
  </si>
  <si>
    <t>Valor Inherente</t>
  </si>
  <si>
    <t>Compartir</t>
  </si>
  <si>
    <t>Reducir (Mitigar)</t>
  </si>
  <si>
    <t>Afectación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</si>
  <si>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</si>
  <si>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</si>
  <si>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</si>
  <si>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</si>
  <si>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</si>
  <si>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RIESGO 
(Posibilidad de…..)</t>
  </si>
  <si>
    <t xml:space="preserve">De la entidad, seccional, despachos a nivel departamental </t>
  </si>
  <si>
    <t xml:space="preserve">De la entidad y sector justicia a nivel nacional </t>
  </si>
  <si>
    <t xml:space="preserve">De la entidad y sector justicia a nivel internacional </t>
  </si>
  <si>
    <t>Afectación al presupuesto en un valor &lt;0,5% y ≥1%.</t>
  </si>
  <si>
    <t>Afectación al presupuesto en un valor ≥50%.</t>
  </si>
  <si>
    <t>Afectación al  presupuesto en un valor  &lt;5% y  ≥20%.</t>
  </si>
  <si>
    <t>Afectación al presupuesto  en un valor  &lt;1% y ≥5%.</t>
  </si>
  <si>
    <t xml:space="preserve">Entre  0 a 48 horas habiles al año </t>
  </si>
  <si>
    <t xml:space="preserve">Entre 49 a 96 horas  habiles al año  </t>
  </si>
  <si>
    <t xml:space="preserve">Entre  97 a 144 horas   habiles al año  </t>
  </si>
  <si>
    <t>Afectación al presupuesto en un valor ≥0,5%.</t>
  </si>
  <si>
    <t xml:space="preserve">De un área del nivel central, seccional o despacho judicial </t>
  </si>
  <si>
    <t xml:space="preserve">De la entidad, seccional, despachos a nivel local o municipal </t>
  </si>
  <si>
    <t>Entre  145 a 192 horas  hábiles al año</t>
  </si>
  <si>
    <t xml:space="preserve">Entre e 193 a 240 horas  habiles al año   </t>
  </si>
  <si>
    <t>Interrupción o afectación en la prestación del servicio judicial</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</si>
  <si>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</si>
  <si>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</si>
  <si>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</si>
  <si>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</si>
  <si>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</si>
  <si>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</si>
  <si>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Describir el riesgo  de forma mas amplia para mayor comprensión . Facilita la descripción el determinar cómo se materializa el riesgo.</t>
  </si>
  <si>
    <t>Impacto Inherente</t>
  </si>
  <si>
    <t xml:space="preserve">Impacto Inherente Total </t>
  </si>
  <si>
    <t>La Hoja calcula el impacto por cada valoración de efecto que haya seleccionado</t>
  </si>
  <si>
    <t xml:space="preserve">Zona de Riesgo Inherente </t>
  </si>
  <si>
    <t xml:space="preserve">Impacto </t>
  </si>
  <si>
    <t>La hoja trae el riesgo de la hoja 5</t>
  </si>
  <si>
    <t xml:space="preserve">Diligencie las causas. Recuerde que estan estan asociadas a los factores: personal, recursos, sistema de infirmacion procedimientos, etc., relacionados en el DOFA-  si encuentra causas adionales considere si ES PERTINENTE COMPLEMENTAR   el DOFA: o no </t>
  </si>
  <si>
    <t>La frecuencia del control está definida?</t>
  </si>
  <si>
    <t>¿Está estabelcida la frecuenica del control?</t>
  </si>
  <si>
    <t xml:space="preserve">Eficacia del Control </t>
  </si>
  <si>
    <t xml:space="preserve">Criterios para valorar la eficacia de  los controles preventivos
</t>
  </si>
  <si>
    <t>Valoración de los controles</t>
  </si>
  <si>
    <t>Criterios para  valorar la eficacia de los controles correctivos</t>
  </si>
  <si>
    <t xml:space="preserve"> ¿Queda evidencia de la socialización o capacitación a los responsables?</t>
  </si>
  <si>
    <t>¿Queda   evidencia de la ejecución del control ?</t>
  </si>
  <si>
    <t xml:space="preserve">Eeficacia del control </t>
  </si>
  <si>
    <t>La hoja califica la eficacia del control correctivo</t>
  </si>
  <si>
    <t xml:space="preserve">Zona de Riesgo  Residual </t>
  </si>
  <si>
    <t>La hoja calcula Impacto Inherente vs. Eficacia controles preventivos</t>
  </si>
  <si>
    <t xml:space="preserve">La hoja calcula Probabilidad inherente vs. Eficacia controles correctivos </t>
  </si>
  <si>
    <t xml:space="preserve">La hoja calcula Probabilidad  Residual por Impacto Residual </t>
  </si>
  <si>
    <t>8- Política- Criterios para administrar riesgos</t>
  </si>
  <si>
    <t xml:space="preserve"> Matriz de Calor 9-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</si>
  <si>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</si>
  <si>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</si>
  <si>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t xml:space="preserve">% Frecuencia </t>
  </si>
  <si>
    <t>Número de veces que se materializo el riesgo en un  año o que se puede materializar</t>
  </si>
  <si>
    <t>% Probabilidad</t>
  </si>
  <si>
    <t xml:space="preserve">MATRIZ DE RIESGOS </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</si>
  <si>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</si>
  <si>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</si>
  <si>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t>Diligenciar  el número de veces que se  ejecuta la actividad durante el año si se  conocen estadísticas.  Si no hay  estadísticas , proyectar  de acuerdo con el conocimiento que se tiene del proceso .</t>
  </si>
  <si>
    <t xml:space="preserve">Diligenciar  el número de veces que se  materializo el riesgo, en el año anterior, o que se podría materializar.   </t>
  </si>
  <si>
    <t xml:space="preserve">La hoja valora la probabilidad de acuerdo con los criterio definidos e la Hoja 8- Políticas de Administración </t>
  </si>
  <si>
    <t xml:space="preserve">Seleccionar  por cada efecto que identifico  la valoración que le correspondería en términos de afectación </t>
  </si>
  <si>
    <t>La Hoja calcula el impacto total teniendo en cuenta si selecciono mas de un efecto</t>
  </si>
  <si>
    <r>
      <t xml:space="preserve"> - </t>
    </r>
    <r>
      <rPr>
        <b/>
        <sz val="9"/>
        <rFont val="Arial"/>
        <family val="2"/>
      </rPr>
      <t xml:space="preserve"> Hoja 5 Valoración Controles:</t>
    </r>
    <r>
      <rPr>
        <sz val="9"/>
        <rFont val="Arial"/>
        <family val="2"/>
      </rPr>
      <t xml:space="preserve"> Información pertinente refente a los controles y mitigación del riesgo</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</si>
  <si>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</si>
  <si>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</si>
  <si>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t>Afectación de reputacion,imagén,  credibilidad, satisfacción de usuarios y PI</t>
  </si>
  <si>
    <t>FACTORES TEMÁTICOS</t>
  </si>
  <si>
    <t xml:space="preserve">Identificar  las causas que pueden generar el riesgo. Estas pueden estar relacionadas entre otros con factores de:  recursos financieros, talento humano, infraestructura, estilo de dirección, procedimientos, documentación, etc. </t>
  </si>
  <si>
    <r>
      <rPr>
        <b/>
        <sz val="9"/>
        <rFont val="Arial"/>
        <family val="2"/>
      </rPr>
      <t>NOTA</t>
    </r>
    <r>
      <rPr>
        <sz val="9"/>
        <rFont val="Arial"/>
        <family val="2"/>
      </rPr>
      <t>: Si desea adicionar mas riesgos, copie las filas del riesgo anterior - No modifique las formulas</t>
    </r>
  </si>
  <si>
    <t>Apoyo</t>
  </si>
  <si>
    <t>GESTIÓN TECNOLÓGICA</t>
  </si>
  <si>
    <t>Cambio de Normatividad y Regulaciones Expedidas por el Gobierno Nacional o el Congreso de la Republica que afecten la administración de Justicia.</t>
  </si>
  <si>
    <t xml:space="preserve">Tecnológicos </t>
  </si>
  <si>
    <t>Marco regulatorio del  MINTICS, para la gobernanza, gobernabilidad y transformación digital</t>
  </si>
  <si>
    <t>Ambientales</t>
  </si>
  <si>
    <t>Formación de Auditores en la Norma NTC ISO 14001:2015 y en la Norma Técnica de la Rama Judicial NTC 6256 :2018</t>
  </si>
  <si>
    <t>Nivel Nacional</t>
  </si>
  <si>
    <t>Obsolescencia Tecnológica.</t>
  </si>
  <si>
    <t>2. Falta de recursos presupuestales para enfrentar la necesidad de actualizar la plataforma tecnológica y los sistemas de información.</t>
  </si>
  <si>
    <t>Interrupción del servicio de conectividad LAN - Local</t>
  </si>
  <si>
    <t>1. Fallas en la operación de los equipos activos de RED.</t>
  </si>
  <si>
    <t>2. Fallas en el fluido eléctrico</t>
  </si>
  <si>
    <t>3. Falta o demoras en el mantenimiento</t>
  </si>
  <si>
    <t>4. Virus Informático</t>
  </si>
  <si>
    <t>5. Falta de presupuesto</t>
  </si>
  <si>
    <t>Afectación o interrupción en la  prestación de servicios tecnológicos</t>
  </si>
  <si>
    <t xml:space="preserve">Migración de los mismos, en el cambio de proveedor, afectando el normal desarrollo de las actividades </t>
  </si>
  <si>
    <t>4.Deficiencia de  controles en el trámite  de los documentos</t>
  </si>
  <si>
    <t xml:space="preserve">5. Aplicación no adecuada  de los procedimientos de control </t>
  </si>
  <si>
    <t>NO</t>
  </si>
  <si>
    <t>SI</t>
  </si>
  <si>
    <t xml:space="preserve">¿Qué pasa, cómo se materializa el riesgo? </t>
  </si>
  <si>
    <t>Recibir dádivas o beneficios a nombre propio o de terceros para  manipular las bases de datos o interrumpir las comunicaciones.</t>
  </si>
  <si>
    <t xml:space="preserve">Pérdida de la seguridad, confiablidad o disponibilidad de la información </t>
  </si>
  <si>
    <t>1. Ausencia  en los controles tecnicos</t>
  </si>
  <si>
    <t>2. Debilidad en la concienciacion y concientisacion de os ervidores judiciales en materia de seguridad de la informacion</t>
  </si>
  <si>
    <t xml:space="preserve">4. ausencia de copias de seguridad de los activos de informacion </t>
  </si>
  <si>
    <t xml:space="preserve">5. Ausencia en  mecanismos de validacion de copias de seguridad </t>
  </si>
  <si>
    <t>Falta de Gobernabilidad de TIC</t>
  </si>
  <si>
    <t>Desarticulacion de las politicas en materia de las TICs</t>
  </si>
  <si>
    <t xml:space="preserve">Afectacion en la confidencialidad, integridad,  disponibilidad y seguridad de la información por la no aplicabilidad de  barreras y procedimientos que resguardan el acceso a los datos. </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</si>
  <si>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</si>
  <si>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</si>
  <si>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</si>
  <si>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</si>
  <si>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</si>
  <si>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</si>
  <si>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Resultado de: Número de veces que se materializó el riesgo en un año  numero de veces que se realizó la actividad en un año o se proyecta realizar  Ver Hoja Politicas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</si>
  <si>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</si>
  <si>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La Hoja calcula el riesgo inherente : Probabilidad inherente  por probabilidad residual </t>
  </si>
  <si>
    <t>Relacione las medidas con las que cuenta el proceso actualmente para prevenir que el riesgo se materialice por cada una de las causas identificadas. Debe haber coherencia entre las causas y los controles preventivos.</t>
  </si>
  <si>
    <t>Responda la pregunta con SI o NO, según corresponda.</t>
  </si>
  <si>
    <t>La hoja califica la eficacia del control preventivo de acuerdo con las respuestas anteriores.</t>
  </si>
  <si>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</si>
  <si>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 xml:space="preserve"> Tener en operación activos  que ha llegado al final de su vida útil tecnológica.</t>
  </si>
  <si>
    <t>Aafectar el normal curso de las
operaciones en alguna de las ubicaciones de la organización con ocasion a la ausencia de conectividad</t>
  </si>
  <si>
    <t xml:space="preserve">Ausencia o intermitencia  de los servicios  tecgnológicos en alguna de las instalaciones de las entidades de la Rama Judicial usuarias de los servicios  </t>
  </si>
  <si>
    <t>Recibir dádivas o beneficios a nombre propio o de terceros para  alterar la información o la estructuras de las bases de datos o suspender temporal o permanentemente las comunicaciones.</t>
  </si>
  <si>
    <t>Ofrecer, prometer, entregar, aceptar o solicitar una ventaja indebida para la asignación de permisos para el acceso y uso de servicios tecnológicos no autorizados, con exposición de datos sensibles,  en  beneficio propio o de un tercero.</t>
  </si>
  <si>
    <t xml:space="preserve">Cuando por el acceso indebido  y malintencionado a los sistemas de información se hace el uso no apropiado de la información contenida en los sistemas en favorecimiento propio o de un tercero.
</t>
  </si>
  <si>
    <t>1. Falta de ética de los servidores públicos (Debilidades en principios y valores)</t>
  </si>
  <si>
    <t>2. Falta de ética de terceros interesados  (Debilidades principios y valores)</t>
  </si>
  <si>
    <t>3. Debilidad en la gestión de Seguridad de la Información, relacionada con contraseñas.</t>
  </si>
  <si>
    <t>4. Debilidad en los controles relacionados con la gestión de los aplicativos. (Daño - cambio - manipulación base de datos)</t>
  </si>
  <si>
    <t>Ofrecer, prometer, entregar, aceptar o solicitar una ventaja indebida  para influir o direccionar la estructuración de  necesidades y/o especificaciones técnicas que involucran Tecnologías de Información soluciones y servicios tecnológicos, en  beneficio propio o de un tercero.</t>
  </si>
  <si>
    <t>Cuando  se favorece  indebidamente la intervención de personas inescrupulosas (ejem:  consultores externos, fabricantes, proveedores, entre otros.), para modificar en forma injustificada las necesidades a satisfacer, o las especificaciones técnicas de las soluciones a contratar,  promoviendo en paralelo la conformación  de sociedades y consorcios proponentes,  sin mediar  razones técnicas o el cumplimiento de los requisitos exigidos.</t>
  </si>
  <si>
    <t>3. Debilidades en los controles de los procedimientos de estructuración contractual.</t>
  </si>
  <si>
    <t>Ofrecer, prometer, entregar, aceptar o solicitar una ventaja para afectar indebidamente la evaluación técnica de ofertas en los procesos de contratación.</t>
  </si>
  <si>
    <t>Cuando se favorece  indebidamente la intervención de personas inescrupulosas (ejem:  consultores externos, fabricantes, proveedores, oferentes, proponentes, entre otros.), para afectar indebidamente la evaluación de ofertas en los procesos de contratación,  sin mediar  razones técnicas o el cumplimiento de los requisitos exigidos.</t>
  </si>
  <si>
    <t>3. Debilidades en los controles de los procedimientos de evaluación  contractual.</t>
  </si>
  <si>
    <t>3. Debilidades en los controles de los procedimientos de supervisión o interventoría contractual.</t>
  </si>
  <si>
    <t>Ofrecer, prometer, entregar, aceptar o solicitar una ventaja indebida  para afectar la supervisión o interventoría de los contratos.</t>
  </si>
  <si>
    <t>Cuando se favorece  indebidamente la intervención de personas inescrupulosas (ejem:  consultores externos, fabricantes, proveedores, oferentes, proponentes, entre otros.), para afectar indebidamente la supervisión o interventoría de los contratos.</t>
  </si>
  <si>
    <t>ANÁLISIS DEL RESULTADO FINAL 
2 TRIMESTRE</t>
  </si>
  <si>
    <t>ANÁLISIS DEL RESULTADO FINAL 
4 TRIMESTRE</t>
  </si>
  <si>
    <t>CÓDIGO</t>
  </si>
  <si>
    <t>ELABORÓ</t>
  </si>
  <si>
    <t>REVISÓ</t>
  </si>
  <si>
    <t>APROBÓ</t>
  </si>
  <si>
    <t>F-EVSG-11</t>
  </si>
  <si>
    <t>Líder de Proceso</t>
  </si>
  <si>
    <t xml:space="preserve">Coordinación Nacional SIGCMA </t>
  </si>
  <si>
    <t>Comité Nacional SIGCMA</t>
  </si>
  <si>
    <t>VERSIÓN</t>
  </si>
  <si>
    <t>ANÁLISIS DE CONTEXTO</t>
  </si>
  <si>
    <t>CONSEJO SECCIONAL/DIRECCIÓN SECCIONAL DE ADMINISTRACIÓN JUDICIAL Y/O DISTRITO JUDICIAL SEGÚN SEA EL CASO</t>
  </si>
  <si>
    <t xml:space="preserve">DEPENDENCIA ADMINISTRATIVA O JUDICIAL CERTIFICADA </t>
  </si>
  <si>
    <t>OBJETIVO DEL PROCESO</t>
  </si>
  <si>
    <t>MAPA DE PROCESOS CONSEJO SUPERIOR DE LA JUDICATURA</t>
  </si>
  <si>
    <t>PROCESOS DEPENDENCIA JUDICIALES CERTIFICADAS</t>
  </si>
  <si>
    <t xml:space="preserve">AMENAZAS (Factores específicos) </t>
  </si>
  <si>
    <t xml:space="preserve">OPORTUNIDADES (Factores específicos) </t>
  </si>
  <si>
    <t>Político (cambios de gobierno, legislación, políticas públicas, regulación)</t>
  </si>
  <si>
    <t>Económicos y Financieros (disponibilidad de capital, liquidez, mercados financieros, desempleo, competencia)</t>
  </si>
  <si>
    <t>Sociales  y culturales (cultura, religión, demografía, responsabilidad social, orden público)</t>
  </si>
  <si>
    <t>Tecnológicos (desarrollo digital, avances en tecnología, acceso a sistemas de información externos, gobierno en línea)</t>
  </si>
  <si>
    <t>Legales y reglamentarios (estándares nacionales, internacionales, regulación)</t>
  </si>
  <si>
    <t>Ambientales (emisiones y residuos, energía, catástrofes naturales, desarrollo sostenible)</t>
  </si>
  <si>
    <t xml:space="preserve">DEBILIDADES  (Factores específicos)  </t>
  </si>
  <si>
    <t>FORTALEZAS(Factores específicos)</t>
  </si>
  <si>
    <t>Estratégicos (direccionamiento estratégico, planeación institucional, liderazgo, trabajo en equipo)</t>
  </si>
  <si>
    <t>Recursos financieros (presupuesto de funcionamiento, recursos de inversión</t>
  </si>
  <si>
    <t>Personal (competencia del personal, disponibilidad, suficiencia, seguridad y salud  en el trabajo)</t>
  </si>
  <si>
    <t>Proceso (capacidad, diseño, ejecución, proveedores, entradas, salidas, gestión del conocimiento)</t>
  </si>
  <si>
    <t xml:space="preserve">Documentación (actualización, coherencia, aplicabilidad) </t>
  </si>
  <si>
    <t>Infraestructura física (suficiencia, comodidad)</t>
  </si>
  <si>
    <t>Elementos de trabajo (papel, equipos, herramientas)</t>
  </si>
  <si>
    <t>Comunicación Interna (canales utilizados y su efectividad, flujo de la información necesaria para el desarrollo de las actividades)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</si>
  <si>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</si>
  <si>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</si>
  <si>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</si>
  <si>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</si>
  <si>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</si>
  <si>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</si>
  <si>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</si>
  <si>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</si>
  <si>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</si>
  <si>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</si>
  <si>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Cambios de gerentes públicos</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</si>
  <si>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</si>
  <si>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</si>
  <si>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</si>
  <si>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</si>
  <si>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Interrupción del servicio público de Administrar Justicia a causa del conflicto armado de la región.</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</si>
  <si>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</si>
  <si>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</si>
  <si>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</si>
  <si>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</si>
  <si>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</si>
  <si>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</si>
  <si>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</si>
  <si>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Perdida o hackeo de información derivada de ataques cibernéticos</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</si>
  <si>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</si>
  <si>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</si>
  <si>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</si>
  <si>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</si>
  <si>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</si>
  <si>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Normas expedidas que afecten el desarrollo de las etapas propias de los procesos</t>
  </si>
  <si>
    <t>Actualización del marco normativo</t>
  </si>
  <si>
    <t>Fenómenos naturales (Inundación, quema de bosques, sismo, vendavales, epidemias y plagas)</t>
  </si>
  <si>
    <t>Aumento de los impactos ambientales negativos por pandemias</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</si>
  <si>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</si>
  <si>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</si>
  <si>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</si>
  <si>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</si>
  <si>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</si>
  <si>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</si>
  <si>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</si>
  <si>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</si>
  <si>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</si>
  <si>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</si>
  <si>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</si>
  <si>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</si>
  <si>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</si>
  <si>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</si>
  <si>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</si>
  <si>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</si>
  <si>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</si>
  <si>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</si>
  <si>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</si>
  <si>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</si>
  <si>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</si>
  <si>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</si>
  <si>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</si>
  <si>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</si>
  <si>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</si>
  <si>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</si>
  <si>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</si>
  <si>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</si>
  <si>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</si>
  <si>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</si>
  <si>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</si>
  <si>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</si>
  <si>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</si>
  <si>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</si>
  <si>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</si>
  <si>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</si>
  <si>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</si>
  <si>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</si>
  <si>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</si>
  <si>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</si>
  <si>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</si>
  <si>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</si>
  <si>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</si>
  <si>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</si>
  <si>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</si>
  <si>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</si>
  <si>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</si>
  <si>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</si>
  <si>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</si>
  <si>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</si>
  <si>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Falta de modernización y mantenimiento del mobiliario con que cuenta la Rama Judicial</t>
  </si>
  <si>
    <t>Uso adecuado de los elementos de trabajo</t>
  </si>
  <si>
    <t>Actualización permanente de la plataforma tecnológica de la Rama Judicial para el cumplimiento del PETD</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</si>
  <si>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</si>
  <si>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</si>
  <si>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</si>
  <si>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</si>
  <si>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</si>
  <si>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</si>
  <si>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</si>
  <si>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</si>
  <si>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</si>
  <si>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</si>
  <si>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Gestionar, administrar y mantener los recursos informáticos y de telecomunicaciones para el desarrollo de los objetivos institucionales, facilitando el acceso al servicio de justicia, satisfaciendo las necesidades de los funcionarios, empleados y ciudadanos en términos de celeridad, accesibilidad y transparencia, en el marco del Sistema de Gestión de la Calidad y del Medio Ambiente ,  Seguridad y Salud en el Trabajo y antisobrono de la Rama Judicial.</t>
  </si>
  <si>
    <t>ESTRATEGIAS</t>
  </si>
  <si>
    <t>ESTRATEGIAS  DOFA</t>
  </si>
  <si>
    <t>ESTRATEGIA/ACCIÓN/ PROYECTO</t>
  </si>
  <si>
    <t>MATRIZ DE RIESGOS</t>
  </si>
  <si>
    <t>3.Ataques ciberneticos</t>
  </si>
  <si>
    <t>1.Rápido e inevitable avance tecnológico.</t>
  </si>
  <si>
    <t>6. Demora en atencion por parte de la mesa de ayuda</t>
  </si>
  <si>
    <t>Demora exesiva en la atencion a los casos generados para la revision de las afectaciones o interrupciones de los servicios tecnologicos</t>
  </si>
  <si>
    <t xml:space="preserve">2. Desconocimiento y no aplicación del Código de Ética y Buen Gobierno.    </t>
  </si>
  <si>
    <t>3.Carencia de compromiso  y transparencia de los servidores judiciales</t>
  </si>
  <si>
    <t>1.Insuficientes programas de capacitación para la toma de conciencia debido al desconocimiento de la ley antisoborno (ISO 37001:2016), Plan Anticorrupción y  de los  valores y principios propios de la entidad.</t>
  </si>
  <si>
    <t>Mediante la implementacion del Sistema de Gestión de Seguridad de la Información, Ciberseguridad y Protección de Datos Personales (SGSI), el Area de Soporte Tecnologico de la Seccional esta atento a seguir las directrices del sistema para evitar cualquier inconveniente</t>
  </si>
  <si>
    <t xml:space="preserve">El jefe de Soporte Tecnologico replica a los usuarios judiciales los tips que envia el nivel central, relacionados con la seguridad informatica </t>
  </si>
  <si>
    <t xml:space="preserve">El Jefe de Soporte tecnologico esta atento a las acciones que se requieran ejecutar en relacion a la implementacion delSistema de Gestión de Seguridad de la Información, Ciberseguridad y Protección de Datos Personales (SGSI) </t>
  </si>
  <si>
    <t>El area de Soporte Tecnologico de la DESAJ generan los backup diarios de la informacion institucional almacenada en los servidores que guardan las Bases de datos de los Aplicativos de la Rama Judicial, esto se registra en el formato existente</t>
  </si>
  <si>
    <t>El area de Soporte Tecnologico de la DESAJ realiza las validaciones de los backup generados y garantiza que quedan almacenados en el medio destinado para esto</t>
  </si>
  <si>
    <t>X</t>
  </si>
  <si>
    <t>Mantener actualizadas las necesidades en equipos tecnologicos de la seccional para que sirvan de insumo al nivel central</t>
  </si>
  <si>
    <t>El area de soporte tecnologico debe mantenerse al tanto de los avances tecnologicos para poder definir lla obsolencia de los elementos tecnologico</t>
  </si>
  <si>
    <t>El area de soporte tEcnologico estará atento a las actividades de migracion del servicio, prestando el apoyo al nivel central en las actividades que esto implica</t>
  </si>
  <si>
    <t>El area de soporte tecnologico esta atento a los mensajes y los reportes de fallas en los servicios para reportar y garantizar la continuidad del servicio</t>
  </si>
  <si>
    <t>El area de soporte tecnologico esta atento a gestionar los mantenimientos preventivos y a mantener equipos de soporte para evitar cualquier eventualidad por el fallo de estos elementos</t>
  </si>
  <si>
    <t>El area de soporte Tecnologico esta atento a gestionar los mantenimientos preventivos y correctivos de las UPS para que estas soporten los eventuales fallos del fluido electrico</t>
  </si>
  <si>
    <t>El area de soporte tecnologico insistirá al nivel central el cumplimiento de los mantenimientos preventivos que se deben ejecutar por medio de la mesa de ayuda</t>
  </si>
  <si>
    <t>Por medio de las visitas que hacen los tecnicos al atender los casos que generan los usuarios validarán que los equipos tengan el antivirus actualizado</t>
  </si>
  <si>
    <t>El area de soporte tecnologico mantendrá actualizadas las necesidades en materia de conectividad para que esta informacion sirva de insumo al nivel central para gestionar los recursos necesarios</t>
  </si>
  <si>
    <t>El area de soporte tecnologico mantiene equipos de soporte disponibles para evitar la interrupcion del servicio por demoras en la atencion o solucion definitiva de este tipo de casos</t>
  </si>
  <si>
    <t>Se esta en espera de la llegada de los equipos adquiridos en la orden de compra 121250 con los cuales se pretende reemplazar todos los computadores obsoletos</t>
  </si>
  <si>
    <t>Se han efectuado actividades con la unidad de transformacion digital en relacion con la implementacion del multiple factor de autenticacion</t>
  </si>
  <si>
    <t>Se ha reportado y se esta pendiente de todas las alarmas o reportes que llegan por interrupcion del servicio para gestionar una solucion pronta</t>
  </si>
  <si>
    <t>Se ha atendido todos los casos generados y se ha controlado sin generar mayor inconvenientes a los usuarios</t>
  </si>
  <si>
    <r>
      <rPr>
        <b/>
        <sz val="10"/>
        <color theme="1"/>
        <rFont val="Calibri"/>
        <family val="2"/>
        <scheme val="minor"/>
      </rPr>
      <t>Durante el primer trimestre, No se materializó el riesgo.</t>
    </r>
    <r>
      <rPr>
        <sz val="10"/>
        <color theme="1"/>
        <rFont val="Calibri"/>
        <family val="2"/>
        <scheme val="minor"/>
      </rPr>
      <t xml:space="preserve">
Se continua atento a las directrices que genera el area de seguridad de la informacion, para implementar herramientas que eviten poner en riesgo la informacion</t>
    </r>
  </si>
  <si>
    <r>
      <rPr>
        <b/>
        <sz val="10"/>
        <color theme="1"/>
        <rFont val="Calibri"/>
        <family val="2"/>
        <scheme val="minor"/>
      </rPr>
      <t>Durante el primer trimestre, No se materializó el riesgo.</t>
    </r>
    <r>
      <rPr>
        <sz val="10"/>
        <color theme="1"/>
        <rFont val="Calibri"/>
        <family val="2"/>
        <scheme val="minor"/>
      </rPr>
      <t xml:space="preserve">
A la fecha, no han llegado los equipos pero se ha insistido al contratisca el cumpliminto de los tioempos de entrega</t>
    </r>
  </si>
  <si>
    <t>DIRECCIÓN SECCIONAL DE ADMINISTRACIÓN JUDICIAL NEIVA</t>
  </si>
  <si>
    <t>CONSEJO SECCIONAL DE LA JUDICATURA DEL HUILA / DIRECCIÓN EJECUTIVA SECCIONAL DE ADMINISTRACIÓN JUDICIAL NEIVA</t>
  </si>
  <si>
    <t>DIRECCIÓN EJECUTIVA SECCIONAL DE ADMINISTRACIÓN JUDICIAL NEIVA</t>
  </si>
  <si>
    <t>N.A</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</si>
  <si>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</si>
  <si>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ley 2213 de 2022</t>
  </si>
  <si>
    <t xml:space="preserve">Incremento de la credibilidad y confianza en la administración de justicia al implementar y certificar sus Sistemas de Gestión. </t>
  </si>
  <si>
    <t>CÓDIGO
F-ESG-10</t>
  </si>
  <si>
    <t xml:space="preserve">ELABORÓ
LIDER DEL PROCESO </t>
  </si>
  <si>
    <t xml:space="preserve">REVISÓ
COORDINACIÓN NACIONAL DEL SIGCMA </t>
  </si>
  <si>
    <t>APROBÓ
COMITÉ NACIONAL DEL SIGCMA</t>
  </si>
  <si>
    <t>VERSIÓN
02</t>
  </si>
  <si>
    <t>FECHA
06/11/2023</t>
  </si>
  <si>
    <t>FECHA
12/12/2023</t>
  </si>
  <si>
    <t>FECHA
13/12/2023</t>
  </si>
  <si>
    <t>APOYO: GESTIÓN TECNOLÓGICA</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</si>
  <si>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</si>
  <si>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</si>
  <si>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</si>
  <si>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6,16, 36</t>
  </si>
  <si>
    <t>Realizar seguimiento al plan de acción y realizar el reporte oportuno</t>
  </si>
  <si>
    <t>6, 12, 23</t>
  </si>
  <si>
    <t>Implementar mecanismos para la retroalimentación de las  partes interesadas</t>
  </si>
  <si>
    <t>1, 12, 34</t>
  </si>
  <si>
    <t>27,28,29,34</t>
  </si>
  <si>
    <t>Mantener, actualizar y documentar  el Sistema Integrado de Gestión SIGCMA, en el contexto especifico</t>
  </si>
  <si>
    <t>13,14,15</t>
  </si>
  <si>
    <t>1,10,13,16,17,19</t>
  </si>
  <si>
    <t>4,6,7,8,5,10,17,1820,22,23,37</t>
  </si>
  <si>
    <t>Solicitar apoyo al CENDOJ para realización de capacitaciones en tablas de retención documental (TRD)</t>
  </si>
  <si>
    <t>24,25,29</t>
  </si>
  <si>
    <t>Hacer uso de la información y de las herramientas tecnológicas dispuestas para la prestación del servicios</t>
  </si>
  <si>
    <t>13,14,15,16,28</t>
  </si>
  <si>
    <t>Motivar a los servidores judiciales en la Implementación del plan de gestión ambiental en cada sede administrativa o judicial</t>
  </si>
  <si>
    <t>30,31,32,33,34</t>
  </si>
  <si>
    <t>35,36,38,39</t>
  </si>
  <si>
    <t>Realizar identificación y cumplimiento de los requisitos legales y reglamentarios</t>
  </si>
  <si>
    <t>3,9,17</t>
  </si>
  <si>
    <t>Matriz de riesgos</t>
  </si>
  <si>
    <t>Se ha replicado y se tienen en cuenta los correos con tips e informacion que envia el nivel central a los usuarios relacionados con la seguridad informatica</t>
  </si>
  <si>
    <t>Se efectuó la instalacion de los equipos AIO y los equipos portatiles adquiridos por la seccional con las ordenes de compra 121250 y 121883 reemplazando todos los equipos obsoletos de la seccional</t>
  </si>
  <si>
    <t>Se logro en Seccional de neiva reemplazar todos los equipos de computo obsoletos, instalando equipos de ultima generacion</t>
  </si>
  <si>
    <t xml:space="preserve">Se continua reportando y se esta pendiente de todas las alarmas o reportes que llegan por interrupcion del servicio para gestionar una solucion pronta </t>
  </si>
  <si>
    <t>El riesgo no se ha materializado en el segundo trimestre y se continua atentos a las incidencias y a las observaciones que los usuarios puedan reportar por problemas de seguridad informatica</t>
  </si>
  <si>
    <t>El riesgo no se ha materializado en el tercer trimestre y se continua atentos a las incidencias y a las observaciones que los usuarios puedan reportar por problemas de seguridad informatica</t>
  </si>
  <si>
    <t>Por el momento se logró actualizar totalmente los computadores en los despachos judiciales, en este trimestre se legalizó el contrato de comodato de impresión con lo cual se actualizarán las impresoras</t>
  </si>
  <si>
    <t>Se avanzo con la actualizacion total de los equipos de computo y ahora se esta actualizando las impresoras de todos los despachos judiciales</t>
  </si>
  <si>
    <t xml:space="preserve">Se continua reportando y se esta pendiente de todas las alarmas o reportes que llegan por interrupcion de la conectividad en las sedes judiciales  para gestionar una solucion pronta </t>
  </si>
  <si>
    <t>Se ha replicado y se tienen en cuenta los correos con tips e informacion que envia el nivel central a los usuarios relacionados con la seguridad informatica
Se viene depurando el DAU para unificar el usuario con el correo electronico para fortalecer la seguridad en el acceso a los aplicativos</t>
  </si>
  <si>
    <t>El riesgo no se ha materializado en el cuarto trimestre y se continua atentos a las incidencias y a las observaciones que los usuarios puedan reportar por problemas de seguridad informatica</t>
  </si>
  <si>
    <t>Se inició con la instalacion de las impresoras de ultima tecnologia, con el cambio de comodato de impresión
Se logró la adquisicion de UPS para los municipios que falta este elemento</t>
  </si>
  <si>
    <t>Actualizado el parque computacional al 100% al igual que se avanza en un 60% en la instalacion de impresoras nuevas en los despachos judiciales, la actualizacion de estos activos tecnologicos apoyan sobre manera la gestion judicial</t>
  </si>
  <si>
    <t>Se ha fortalecido la infraestructura tecnologica para lograr disminuir el impacto y la frecuencia de este riezgo de forma eficaz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</si>
</sst>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240A]d&quot; de &quot;mmmm&quot; de &quot;yyyy;@"/>
    <numFmt numFmtId="165" formatCode="0.0"/>
  </numFmts>
  <fonts count="9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4"/>
      <color theme="1"/>
      <name val="Arial"/>
      <family val="2"/>
    </font>
    <font>
      <b/>
      <sz val="14"/>
      <color theme="1"/>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8"/>
      <color rgb="FF000000"/>
      <name val="Times New Roman"/>
      <family val="1"/>
    </font>
    <font>
      <b/>
      <sz val="8"/>
      <color rgb="FF767171"/>
      <name val="Times New Roman"/>
      <family val="1"/>
    </font>
    <font>
      <sz val="11"/>
      <name val="Azo Sans Medium"/>
    </font>
    <font>
      <sz val="12"/>
      <name val="Azo Sans Medium"/>
    </font>
    <font>
      <sz val="14"/>
      <color rgb="FF004D6D"/>
      <name val="Azo Sans Medium"/>
    </font>
    <font>
      <sz val="12"/>
      <color theme="1"/>
      <name val="Azo Sans Medium"/>
    </font>
    <font>
      <sz val="12"/>
      <color theme="0"/>
      <name val="Azo Sans Medium"/>
    </font>
    <font>
      <sz val="12"/>
      <color rgb="FF004D6D"/>
      <name val="Azo Sans Medium"/>
    </font>
    <font>
      <sz val="12"/>
      <name val="Azo Sans Light"/>
    </font>
    <font>
      <b/>
      <sz val="12"/>
      <color theme="1"/>
      <name val="Arial"/>
      <family val="2"/>
    </font>
    <font>
      <b/>
      <sz val="14"/>
      <color theme="1"/>
      <name val="Arial Narrow"/>
      <family val="2"/>
    </font>
    <font>
      <sz val="12"/>
      <color theme="1"/>
      <name val="Arial Narrow"/>
      <family val="2"/>
    </font>
    <font>
      <sz val="11"/>
      <color theme="1"/>
      <name val="Roboto"/>
    </font>
    <font>
      <sz val="11"/>
      <color rgb="FFFF0000"/>
      <name val="Calibri"/>
      <family val="2"/>
      <scheme val="minor"/>
    </font>
    <font>
      <sz val="11"/>
      <color theme="1"/>
      <name val="Azo Sans Medium"/>
    </font>
    <font>
      <sz val="16"/>
      <color theme="1"/>
      <name val="Azo Sans Medium"/>
    </font>
    <font>
      <sz val="11"/>
      <color theme="0"/>
      <name val="Azo Sans Medium"/>
    </font>
    <font>
      <b/>
      <sz val="11"/>
      <name val="Azo Sans Medium"/>
    </font>
    <font>
      <b/>
      <sz val="11"/>
      <color theme="0"/>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sz val="12"/>
      <color theme="1"/>
      <name val="Azo Sans Light"/>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
      <patternFill patternType="solid">
        <fgColor rgb="FFFFFFFF"/>
        <bgColor indexed="64"/>
      </patternFill>
    </fill>
    <fill>
      <patternFill patternType="solid">
        <fgColor rgb="FFFFFF00"/>
        <bgColor indexed="64"/>
      </patternFill>
    </fill>
  </fills>
  <borders count="138">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indexed="64"/>
      </left>
      <right/>
      <top style="hair">
        <color indexed="64"/>
      </top>
      <bottom/>
      <diagonal/>
    </border>
    <border>
      <left/>
      <right style="hair">
        <color indexed="64"/>
      </right>
      <top style="hair">
        <color indexed="64"/>
      </top>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n">
        <color theme="0"/>
      </left>
      <right/>
      <top/>
      <bottom style="thick">
        <color theme="0"/>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style="thin">
        <color theme="0"/>
      </left>
      <right/>
      <top style="medium">
        <color indexed="64"/>
      </top>
      <bottom style="thin">
        <color indexed="64"/>
      </bottom>
      <diagonal/>
    </border>
    <border>
      <left/>
      <right style="medium">
        <color indexed="64"/>
      </right>
      <top style="hair">
        <color indexed="64"/>
      </top>
      <bottom style="hair">
        <color indexed="64"/>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ck">
        <color theme="0"/>
      </left>
      <right style="thick">
        <color theme="0"/>
      </right>
      <top/>
      <bottom style="medium">
        <color indexed="64"/>
      </bottom>
      <diagonal/>
    </border>
    <border>
      <left style="dashed">
        <color theme="9" tint="-0.24994659260841701"/>
      </left>
      <right style="dashed">
        <color theme="9" tint="-0.24994659260841701"/>
      </right>
      <top style="thick">
        <color theme="0"/>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thin">
        <color indexed="64"/>
      </left>
      <right/>
      <top/>
      <bottom style="thin">
        <color indexed="64"/>
      </bottom>
      <diagonal/>
    </border>
    <border>
      <left/>
      <right style="thin">
        <color indexed="64"/>
      </right>
      <top style="thin">
        <color theme="1"/>
      </top>
      <bottom/>
      <diagonal/>
    </border>
    <border>
      <left style="thin">
        <color theme="1"/>
      </left>
      <right/>
      <top/>
      <bottom style="thin">
        <color indexed="64"/>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thin">
        <color rgb="FF4DC0E3"/>
      </left>
      <right/>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indexed="64"/>
      </left>
      <right style="thin">
        <color indexed="64"/>
      </right>
      <top/>
      <bottom style="medium">
        <color indexed="64"/>
      </bottom>
      <diagonal/>
    </border>
  </borders>
  <cellStyleXfs count="5">
    <xf numFmtId="0" fontId="0" fillId="0" borderId="0"/>
    <xf numFmtId="0" fontId="8" fillId="0" borderId="0"/>
    <xf numFmtId="0" fontId="9" fillId="0" borderId="0"/>
    <xf numFmtId="43" fontId="38" fillId="0" borderId="0" applyFont="0" applyFill="0" applyBorder="0" applyAlignment="0" applyProtection="0"/>
    <xf numFmtId="9" fontId="38" fillId="0" borderId="0" applyFont="0" applyFill="0" applyBorder="0" applyAlignment="0" applyProtection="0"/>
  </cellStyleXfs>
  <cellXfs count="702">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8" fillId="3" borderId="0" xfId="0" applyFont="1" applyFill="1"/>
    <xf numFmtId="0" fontId="28"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3" fillId="0" borderId="0" xfId="0" applyFont="1" applyAlignment="1" applyProtection="1">
      <alignment horizontal="center" vertical="center"/>
      <protection locked="0"/>
    </xf>
    <xf numFmtId="0" fontId="29" fillId="0" borderId="0" xfId="0" applyFont="1"/>
    <xf numFmtId="0" fontId="13" fillId="0" borderId="0" xfId="0" applyFont="1"/>
    <xf numFmtId="0" fontId="0" fillId="0" borderId="0" xfId="0" applyProtection="1">
      <protection locked="0"/>
    </xf>
    <xf numFmtId="0" fontId="35" fillId="16" borderId="38" xfId="0" applyFont="1" applyFill="1" applyBorder="1" applyAlignment="1" applyProtection="1">
      <alignment horizontal="center" vertical="center" textRotation="90"/>
      <protection locked="0"/>
    </xf>
    <xf numFmtId="0" fontId="36" fillId="4" borderId="38" xfId="0" applyFont="1" applyFill="1" applyBorder="1" applyAlignment="1">
      <alignment horizontal="center" vertical="center" wrapText="1"/>
    </xf>
    <xf numFmtId="0" fontId="29" fillId="17" borderId="0" xfId="0" applyFont="1" applyFill="1"/>
    <xf numFmtId="0" fontId="13" fillId="3" borderId="0" xfId="0" applyFont="1" applyFill="1" applyAlignment="1" applyProtection="1">
      <alignment vertical="center"/>
      <protection locked="0"/>
    </xf>
    <xf numFmtId="0" fontId="33" fillId="3" borderId="0" xfId="0" applyFont="1" applyFill="1" applyAlignment="1" applyProtection="1">
      <alignment horizontal="center" vertical="center"/>
      <protection locked="0"/>
    </xf>
    <xf numFmtId="0" fontId="29" fillId="3" borderId="0" xfId="0" applyFont="1" applyFill="1"/>
    <xf numFmtId="0" fontId="13" fillId="3" borderId="0" xfId="0" applyFont="1" applyFill="1"/>
    <xf numFmtId="0" fontId="35" fillId="4" borderId="38" xfId="0" applyFont="1" applyFill="1" applyBorder="1" applyAlignment="1" applyProtection="1">
      <alignment horizontal="center" vertical="center" wrapText="1"/>
      <protection locked="0"/>
    </xf>
    <xf numFmtId="0" fontId="27" fillId="4" borderId="0" xfId="0" applyFont="1" applyFill="1" applyAlignment="1">
      <alignment vertical="center"/>
    </xf>
    <xf numFmtId="165" fontId="0" fillId="0" borderId="0" xfId="3" applyNumberFormat="1" applyFont="1" applyAlignment="1">
      <alignment horizontal="center"/>
    </xf>
    <xf numFmtId="2" fontId="0" fillId="0" borderId="0" xfId="3" applyNumberFormat="1" applyFont="1"/>
    <xf numFmtId="165" fontId="0" fillId="0" borderId="0" xfId="3" applyNumberFormat="1" applyFont="1"/>
    <xf numFmtId="2" fontId="0" fillId="0" borderId="0" xfId="0" applyNumberFormat="1"/>
    <xf numFmtId="0" fontId="27" fillId="4" borderId="10" xfId="0" applyFont="1" applyFill="1" applyBorder="1" applyAlignment="1">
      <alignment vertical="center"/>
    </xf>
    <xf numFmtId="0" fontId="1" fillId="3" borderId="34" xfId="0" applyFont="1" applyFill="1" applyBorder="1" applyAlignment="1">
      <alignment horizontal="center" vertical="center"/>
    </xf>
    <xf numFmtId="0" fontId="27" fillId="4" borderId="57"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9"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5"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0"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7" xfId="0" applyFont="1" applyFill="1" applyBorder="1" applyAlignment="1">
      <alignment horizontal="center" vertical="center" textRotation="90" wrapText="1"/>
    </xf>
    <xf numFmtId="0" fontId="4" fillId="4" borderId="68" xfId="0" applyFont="1" applyFill="1" applyBorder="1" applyAlignment="1">
      <alignment horizontal="center" vertical="center" textRotation="90" wrapText="1"/>
    </xf>
    <xf numFmtId="0" fontId="42" fillId="0" borderId="0" xfId="0" applyFont="1" applyAlignment="1">
      <alignment horizontal="center" vertical="center"/>
    </xf>
    <xf numFmtId="0" fontId="43" fillId="0" borderId="0" xfId="0" applyFont="1" applyAlignment="1">
      <alignment horizontal="center" vertical="center" wrapText="1"/>
    </xf>
    <xf numFmtId="0" fontId="44" fillId="6" borderId="0" xfId="0" applyFont="1" applyFill="1" applyAlignment="1">
      <alignment horizontal="center" vertical="center" wrapText="1" readingOrder="1"/>
    </xf>
    <xf numFmtId="0" fontId="45" fillId="3" borderId="0" xfId="0" applyFont="1" applyFill="1"/>
    <xf numFmtId="0" fontId="44" fillId="6" borderId="32" xfId="0" applyFont="1" applyFill="1" applyBorder="1" applyAlignment="1">
      <alignment horizontal="center" vertical="center" wrapText="1" readingOrder="1"/>
    </xf>
    <xf numFmtId="0" fontId="46" fillId="7" borderId="6" xfId="0" applyFont="1" applyFill="1" applyBorder="1" applyAlignment="1">
      <alignment horizontal="center" vertical="center" wrapText="1" readingOrder="1"/>
    </xf>
    <xf numFmtId="9" fontId="46" fillId="0" borderId="21" xfId="4" applyFont="1" applyBorder="1" applyAlignment="1">
      <alignment horizontal="center" vertical="center" wrapText="1" readingOrder="1"/>
    </xf>
    <xf numFmtId="0" fontId="46" fillId="0" borderId="21" xfId="0" applyFont="1" applyBorder="1" applyAlignment="1">
      <alignment horizontal="justify" vertical="center" wrapText="1" readingOrder="1"/>
    </xf>
    <xf numFmtId="1" fontId="46" fillId="0" borderId="22" xfId="3" applyNumberFormat="1" applyFont="1" applyBorder="1" applyAlignment="1">
      <alignment horizontal="center" vertical="center" wrapText="1" readingOrder="1"/>
    </xf>
    <xf numFmtId="0" fontId="46" fillId="8" borderId="6" xfId="0" applyFont="1" applyFill="1" applyBorder="1" applyAlignment="1">
      <alignment horizontal="center" vertical="center" wrapText="1" readingOrder="1"/>
    </xf>
    <xf numFmtId="0" fontId="46" fillId="9" borderId="6" xfId="0" applyFont="1" applyFill="1" applyBorder="1" applyAlignment="1">
      <alignment horizontal="center" vertical="center" wrapText="1" readingOrder="1"/>
    </xf>
    <xf numFmtId="0" fontId="46" fillId="10" borderId="6" xfId="0" applyFont="1" applyFill="1" applyBorder="1" applyAlignment="1">
      <alignment horizontal="center" vertical="center" wrapText="1" readingOrder="1"/>
    </xf>
    <xf numFmtId="0" fontId="47" fillId="11" borderId="6" xfId="0" applyFont="1" applyFill="1" applyBorder="1" applyAlignment="1">
      <alignment horizontal="center" vertical="center" wrapText="1" readingOrder="1"/>
    </xf>
    <xf numFmtId="0" fontId="46" fillId="3" borderId="0" xfId="0" applyFont="1" applyFill="1" applyAlignment="1">
      <alignment horizontal="justify" vertical="center" wrapText="1" readingOrder="1"/>
    </xf>
    <xf numFmtId="0" fontId="48" fillId="3" borderId="0" xfId="0" applyFont="1" applyFill="1"/>
    <xf numFmtId="0" fontId="43" fillId="3" borderId="0" xfId="0" applyFont="1" applyFill="1" applyAlignment="1">
      <alignment horizontal="center" vertical="center" wrapText="1"/>
    </xf>
    <xf numFmtId="0" fontId="48" fillId="0" borderId="0" xfId="0" applyFont="1"/>
    <xf numFmtId="0" fontId="46" fillId="7" borderId="21" xfId="0" applyFont="1" applyFill="1" applyBorder="1" applyAlignment="1">
      <alignment horizontal="center" vertical="center" wrapText="1" readingOrder="1"/>
    </xf>
    <xf numFmtId="0" fontId="46" fillId="8" borderId="22" xfId="0" applyFont="1" applyFill="1" applyBorder="1" applyAlignment="1">
      <alignment horizontal="center" vertical="center" wrapText="1" readingOrder="1"/>
    </xf>
    <xf numFmtId="0" fontId="46" fillId="9" borderId="22" xfId="0" applyFont="1" applyFill="1" applyBorder="1" applyAlignment="1">
      <alignment horizontal="center" vertical="center" wrapText="1" readingOrder="1"/>
    </xf>
    <xf numFmtId="0" fontId="46" fillId="10" borderId="22" xfId="0" applyFont="1" applyFill="1" applyBorder="1" applyAlignment="1">
      <alignment horizontal="center" vertical="center" wrapText="1" readingOrder="1"/>
    </xf>
    <xf numFmtId="0" fontId="47" fillId="11" borderId="22" xfId="0" applyFont="1" applyFill="1" applyBorder="1" applyAlignment="1">
      <alignment horizontal="center" vertical="center" wrapText="1" readingOrder="1"/>
    </xf>
    <xf numFmtId="0" fontId="49" fillId="3" borderId="0" xfId="0" applyFont="1" applyFill="1"/>
    <xf numFmtId="1" fontId="48" fillId="3" borderId="0" xfId="0" applyNumberFormat="1" applyFont="1" applyFill="1" applyAlignment="1">
      <alignment horizontal="center"/>
    </xf>
    <xf numFmtId="0" fontId="50" fillId="3" borderId="0" xfId="0" applyFont="1" applyFill="1" applyAlignment="1">
      <alignment vertical="center"/>
    </xf>
    <xf numFmtId="0" fontId="48" fillId="3" borderId="0" xfId="0" applyFont="1" applyFill="1" applyAlignment="1">
      <alignment horizontal="center" vertical="center"/>
    </xf>
    <xf numFmtId="0" fontId="0" fillId="3" borderId="70" xfId="0" applyFill="1" applyBorder="1"/>
    <xf numFmtId="0" fontId="4" fillId="4" borderId="69" xfId="0" applyFont="1" applyFill="1" applyBorder="1" applyAlignment="1">
      <alignment horizontal="center" vertical="center" wrapText="1"/>
    </xf>
    <xf numFmtId="0" fontId="4" fillId="3" borderId="51" xfId="0" applyFont="1" applyFill="1" applyBorder="1" applyAlignment="1">
      <alignment horizontal="center" vertical="center"/>
    </xf>
    <xf numFmtId="0" fontId="0" fillId="3" borderId="28" xfId="0" applyFill="1" applyBorder="1" applyAlignment="1">
      <alignment horizontal="center" vertical="center" wrapText="1"/>
    </xf>
    <xf numFmtId="0" fontId="0" fillId="3" borderId="23"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4" fillId="6" borderId="0" xfId="0" applyFont="1" applyFill="1" applyAlignment="1">
      <alignment vertical="center" wrapText="1" readingOrder="1"/>
    </xf>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3" fillId="3" borderId="6" xfId="0" applyFont="1" applyFill="1" applyBorder="1" applyAlignment="1">
      <alignment horizontal="center" vertical="center" wrapText="1"/>
    </xf>
    <xf numFmtId="0" fontId="48" fillId="3" borderId="6" xfId="0" applyFont="1" applyFill="1" applyBorder="1"/>
    <xf numFmtId="1" fontId="46" fillId="0" borderId="6" xfId="3" applyNumberFormat="1" applyFont="1" applyBorder="1" applyAlignment="1">
      <alignment horizontal="center" vertical="center" wrapText="1" readingOrder="1"/>
    </xf>
    <xf numFmtId="1" fontId="46" fillId="0" borderId="82" xfId="3" applyNumberFormat="1" applyFont="1" applyBorder="1" applyAlignment="1">
      <alignment horizontal="center" vertical="center" wrapText="1" readingOrder="1"/>
    </xf>
    <xf numFmtId="0" fontId="46" fillId="7" borderId="83" xfId="0" applyFont="1" applyFill="1" applyBorder="1" applyAlignment="1">
      <alignment horizontal="center" vertical="center" wrapText="1" readingOrder="1"/>
    </xf>
    <xf numFmtId="0" fontId="46" fillId="8" borderId="84" xfId="0" applyFont="1" applyFill="1" applyBorder="1" applyAlignment="1">
      <alignment horizontal="center" vertical="center" wrapText="1" readingOrder="1"/>
    </xf>
    <xf numFmtId="0" fontId="46" fillId="9" borderId="84" xfId="0" applyFont="1" applyFill="1" applyBorder="1" applyAlignment="1">
      <alignment horizontal="center" vertical="center" wrapText="1" readingOrder="1"/>
    </xf>
    <xf numFmtId="0" fontId="46" fillId="10" borderId="84" xfId="0" applyFont="1" applyFill="1" applyBorder="1" applyAlignment="1">
      <alignment horizontal="center" vertical="center" wrapText="1" readingOrder="1"/>
    </xf>
    <xf numFmtId="0" fontId="47" fillId="11" borderId="84" xfId="0" applyFont="1" applyFill="1" applyBorder="1" applyAlignment="1">
      <alignment horizontal="center" vertical="center" wrapText="1" readingOrder="1"/>
    </xf>
    <xf numFmtId="0" fontId="46" fillId="0" borderId="21" xfId="0" applyFont="1" applyBorder="1" applyAlignment="1">
      <alignment horizontal="left" vertical="center" wrapText="1" readingOrder="1"/>
    </xf>
    <xf numFmtId="0" fontId="0" fillId="3" borderId="78" xfId="0" applyFill="1" applyBorder="1"/>
    <xf numFmtId="0" fontId="0" fillId="3" borderId="80" xfId="0" applyFill="1" applyBorder="1"/>
    <xf numFmtId="0" fontId="0" fillId="3" borderId="81" xfId="0" applyFill="1" applyBorder="1"/>
    <xf numFmtId="0" fontId="0" fillId="3" borderId="11" xfId="0" applyFill="1" applyBorder="1"/>
    <xf numFmtId="0" fontId="0" fillId="3" borderId="12" xfId="0" applyFill="1" applyBorder="1"/>
    <xf numFmtId="0" fontId="16" fillId="14" borderId="76" xfId="0" applyFont="1" applyFill="1" applyBorder="1" applyAlignment="1" applyProtection="1">
      <alignment horizontal="center" vertical="center" wrapText="1" readingOrder="1"/>
      <protection hidden="1"/>
    </xf>
    <xf numFmtId="0" fontId="0" fillId="3" borderId="18" xfId="0" applyFill="1" applyBorder="1"/>
    <xf numFmtId="0" fontId="30" fillId="0" borderId="18" xfId="0" applyFont="1" applyBorder="1" applyAlignment="1">
      <alignment horizontal="center" vertical="center" wrapText="1"/>
    </xf>
    <xf numFmtId="0" fontId="30" fillId="0" borderId="79" xfId="0" applyFont="1" applyBorder="1" applyAlignment="1">
      <alignment horizontal="center" vertical="center" wrapText="1"/>
    </xf>
    <xf numFmtId="0" fontId="53" fillId="0" borderId="0" xfId="0" applyFont="1" applyAlignment="1" applyProtection="1">
      <alignment horizontal="center" vertical="center" wrapText="1" readingOrder="1"/>
      <protection hidden="1"/>
    </xf>
    <xf numFmtId="0" fontId="56"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9" xfId="0" applyFont="1" applyFill="1" applyBorder="1" applyAlignment="1">
      <alignment horizontal="center" vertical="center" wrapText="1"/>
    </xf>
    <xf numFmtId="0" fontId="41" fillId="4" borderId="39" xfId="0" applyFont="1" applyFill="1" applyBorder="1" applyAlignment="1">
      <alignment horizontal="center" vertical="center" textRotation="90"/>
    </xf>
    <xf numFmtId="0" fontId="58" fillId="3" borderId="72" xfId="0" applyFont="1" applyFill="1" applyBorder="1" applyAlignment="1">
      <alignment vertical="center" wrapText="1"/>
    </xf>
    <xf numFmtId="0" fontId="58" fillId="3" borderId="17" xfId="0" applyFont="1" applyFill="1" applyBorder="1" applyAlignment="1">
      <alignment vertical="center" wrapText="1"/>
    </xf>
    <xf numFmtId="0" fontId="4" fillId="4" borderId="52" xfId="0" applyFont="1" applyFill="1" applyBorder="1" applyAlignment="1">
      <alignment horizontal="center" vertical="center"/>
    </xf>
    <xf numFmtId="0" fontId="56" fillId="3" borderId="0" xfId="1" quotePrefix="1" applyFont="1" applyFill="1" applyAlignment="1">
      <alignment horizontal="center" vertical="center" wrapText="1"/>
    </xf>
    <xf numFmtId="0" fontId="57" fillId="3" borderId="0" xfId="1" quotePrefix="1" applyFont="1" applyFill="1" applyAlignment="1">
      <alignment horizontal="center" vertical="center" wrapText="1"/>
    </xf>
    <xf numFmtId="0" fontId="57" fillId="3" borderId="0" xfId="1" quotePrefix="1" applyFont="1" applyFill="1" applyAlignment="1">
      <alignment horizontal="left" vertical="top" wrapText="1"/>
    </xf>
    <xf numFmtId="0" fontId="8" fillId="3" borderId="18" xfId="1" applyFill="1" applyBorder="1"/>
    <xf numFmtId="0" fontId="8" fillId="3" borderId="19" xfId="1" applyFill="1" applyBorder="1" applyAlignment="1">
      <alignment horizontal="center" vertical="center"/>
    </xf>
    <xf numFmtId="0" fontId="24" fillId="3" borderId="19" xfId="1" applyFont="1" applyFill="1" applyBorder="1" applyAlignment="1">
      <alignment horizontal="left" vertical="center" wrapText="1"/>
    </xf>
    <xf numFmtId="0" fontId="8" fillId="3" borderId="19" xfId="1" applyFill="1" applyBorder="1" applyAlignment="1">
      <alignment horizontal="left" vertical="center" wrapText="1"/>
    </xf>
    <xf numFmtId="0" fontId="8" fillId="3" borderId="43" xfId="1" applyFill="1" applyBorder="1"/>
    <xf numFmtId="0" fontId="20" fillId="4" borderId="35" xfId="1" applyFont="1" applyFill="1" applyBorder="1" applyAlignment="1">
      <alignment horizontal="center" vertical="center"/>
    </xf>
    <xf numFmtId="0" fontId="8" fillId="3" borderId="45" xfId="1" applyFill="1" applyBorder="1"/>
    <xf numFmtId="0" fontId="52" fillId="3" borderId="11" xfId="1" applyFont="1" applyFill="1" applyBorder="1" applyAlignment="1">
      <alignment horizontal="left" vertical="center" wrapText="1"/>
    </xf>
    <xf numFmtId="0" fontId="18" fillId="3" borderId="11" xfId="0" applyFont="1" applyFill="1" applyBorder="1"/>
    <xf numFmtId="0" fontId="58" fillId="3" borderId="0" xfId="0" applyFont="1" applyFill="1" applyAlignment="1">
      <alignment horizontal="center" vertical="center" wrapText="1"/>
    </xf>
    <xf numFmtId="0" fontId="58" fillId="3" borderId="0" xfId="0" applyFont="1" applyFill="1" applyAlignment="1">
      <alignment horizontal="left" vertical="center" wrapText="1"/>
    </xf>
    <xf numFmtId="0" fontId="52" fillId="3" borderId="0" xfId="1" applyFont="1" applyFill="1" applyAlignment="1">
      <alignment horizontal="justify" vertical="center" wrapText="1"/>
    </xf>
    <xf numFmtId="0" fontId="18" fillId="3" borderId="103" xfId="0" applyFont="1" applyFill="1" applyBorder="1" applyAlignment="1">
      <alignment horizontal="center" vertical="center"/>
    </xf>
    <xf numFmtId="0" fontId="8" fillId="3" borderId="0" xfId="1" applyFill="1" applyAlignment="1">
      <alignment horizontal="center" vertical="center"/>
    </xf>
    <xf numFmtId="0" fontId="18" fillId="3" borderId="80" xfId="0" applyFont="1" applyFill="1" applyBorder="1"/>
    <xf numFmtId="0" fontId="18" fillId="3" borderId="80"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4" fillId="4" borderId="62" xfId="0" applyFont="1" applyFill="1" applyBorder="1" applyAlignment="1">
      <alignment vertical="center"/>
    </xf>
    <xf numFmtId="0" fontId="4" fillId="4" borderId="0" xfId="0" applyFont="1" applyFill="1" applyAlignment="1">
      <alignment vertical="center"/>
    </xf>
    <xf numFmtId="0" fontId="27" fillId="4" borderId="58" xfId="0" applyFont="1" applyFill="1" applyBorder="1" applyAlignment="1">
      <alignment vertical="center"/>
    </xf>
    <xf numFmtId="0" fontId="0" fillId="3" borderId="44" xfId="0"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0" borderId="6" xfId="0" applyFont="1" applyBorder="1" applyAlignment="1">
      <alignment horizontal="justify" vertical="center" wrapText="1"/>
    </xf>
    <xf numFmtId="0" fontId="18" fillId="0" borderId="6" xfId="0" applyFont="1" applyBorder="1" applyAlignment="1">
      <alignment horizontal="justify" vertical="center" wrapText="1"/>
    </xf>
    <xf numFmtId="0" fontId="12" fillId="3" borderId="35"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0" borderId="24"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2" fontId="0" fillId="0" borderId="24" xfId="3" applyNumberFormat="1" applyFont="1" applyBorder="1" applyAlignment="1">
      <alignment horizontal="justify" vertical="center" wrapText="1"/>
    </xf>
    <xf numFmtId="2" fontId="0" fillId="0" borderId="35" xfId="3" applyNumberFormat="1" applyFont="1" applyBorder="1" applyAlignment="1">
      <alignment horizontal="justify" vertical="center" wrapText="1"/>
    </xf>
    <xf numFmtId="4" fontId="0" fillId="0" borderId="35" xfId="0" applyNumberFormat="1" applyBorder="1" applyAlignment="1">
      <alignment horizontal="center" vertical="center" wrapText="1"/>
    </xf>
    <xf numFmtId="0" fontId="11" fillId="3" borderId="35" xfId="0" applyFont="1" applyFill="1" applyBorder="1" applyAlignment="1">
      <alignment horizontal="center" vertical="center"/>
    </xf>
    <xf numFmtId="0" fontId="11" fillId="3" borderId="75" xfId="0" applyFont="1" applyFill="1" applyBorder="1" applyAlignment="1">
      <alignment horizontal="center" vertical="center"/>
    </xf>
    <xf numFmtId="4" fontId="0" fillId="0" borderId="23"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6" xfId="0" applyFont="1" applyFill="1" applyBorder="1" applyAlignment="1">
      <alignment horizontal="center" vertical="center"/>
    </xf>
    <xf numFmtId="1" fontId="0" fillId="0" borderId="6" xfId="4" applyNumberFormat="1" applyFont="1" applyBorder="1" applyAlignment="1">
      <alignment horizontal="center" vertical="center" wrapText="1"/>
    </xf>
    <xf numFmtId="1" fontId="0" fillId="0" borderId="35" xfId="4" applyNumberFormat="1" applyFont="1" applyBorder="1" applyAlignment="1">
      <alignment horizontal="center" vertical="center" wrapText="1"/>
    </xf>
    <xf numFmtId="1" fontId="0" fillId="0" borderId="24" xfId="4" applyNumberFormat="1" applyFont="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12" fillId="3" borderId="32" xfId="0" applyFont="1" applyFill="1" applyBorder="1" applyAlignment="1">
      <alignment horizontal="center" vertical="center" wrapText="1"/>
    </xf>
    <xf numFmtId="1" fontId="0" fillId="0" borderId="32" xfId="4" applyNumberFormat="1" applyFont="1" applyBorder="1" applyAlignment="1">
      <alignment horizontal="center" vertical="center" wrapText="1"/>
    </xf>
    <xf numFmtId="0" fontId="35" fillId="4" borderId="38" xfId="0" applyFont="1" applyFill="1" applyBorder="1" applyAlignment="1" applyProtection="1">
      <alignment horizontal="center" vertical="center" wrapText="1"/>
      <protection locked="0"/>
    </xf>
    <xf numFmtId="0" fontId="12" fillId="3" borderId="24" xfId="0" applyFont="1" applyFill="1" applyBorder="1" applyAlignment="1">
      <alignment vertical="center" wrapText="1"/>
    </xf>
    <xf numFmtId="0" fontId="12" fillId="0" borderId="32" xfId="0" applyFont="1" applyBorder="1" applyAlignment="1" applyProtection="1">
      <alignment horizontal="justify" vertical="center" wrapText="1"/>
      <protection locked="0"/>
    </xf>
    <xf numFmtId="2" fontId="0" fillId="0" borderId="32" xfId="3" applyNumberFormat="1" applyFont="1" applyBorder="1" applyAlignment="1">
      <alignment horizontal="justify" vertical="center" wrapText="1"/>
    </xf>
    <xf numFmtId="1" fontId="0" fillId="0" borderId="23" xfId="4" applyNumberFormat="1" applyFont="1" applyBorder="1" applyAlignment="1">
      <alignment horizontal="center" vertical="center" wrapText="1"/>
    </xf>
    <xf numFmtId="0" fontId="18" fillId="0" borderId="32" xfId="0" applyFont="1" applyBorder="1" applyAlignment="1">
      <alignment horizontal="justify" vertical="center" wrapText="1"/>
    </xf>
    <xf numFmtId="0" fontId="0" fillId="3" borderId="0" xfId="0" applyFill="1" applyBorder="1" applyAlignment="1">
      <alignment horizontal="center" vertical="center" wrapText="1"/>
    </xf>
    <xf numFmtId="0" fontId="0" fillId="3" borderId="112" xfId="0" applyFill="1" applyBorder="1" applyAlignment="1">
      <alignment horizontal="center" vertical="center" wrapText="1"/>
    </xf>
    <xf numFmtId="4" fontId="0" fillId="0" borderId="6" xfId="0" applyNumberFormat="1" applyBorder="1" applyAlignment="1">
      <alignment horizontal="center" vertical="center" wrapText="1"/>
    </xf>
    <xf numFmtId="0" fontId="0" fillId="0" borderId="6" xfId="0" applyBorder="1"/>
    <xf numFmtId="0" fontId="67" fillId="3" borderId="113" xfId="0" applyFont="1" applyFill="1" applyBorder="1" applyAlignment="1">
      <alignment horizontal="center" vertical="center" wrapText="1"/>
    </xf>
    <xf numFmtId="0" fontId="67" fillId="3" borderId="81" xfId="0" applyFont="1" applyFill="1" applyBorder="1" applyAlignment="1">
      <alignment horizontal="center" vertical="center" wrapText="1"/>
    </xf>
    <xf numFmtId="0" fontId="68" fillId="3" borderId="79" xfId="0" applyFont="1" applyFill="1" applyBorder="1" applyAlignment="1">
      <alignment horizontal="center" vertical="center" wrapText="1"/>
    </xf>
    <xf numFmtId="0" fontId="68" fillId="3" borderId="20" xfId="0" applyFont="1" applyFill="1" applyBorder="1" applyAlignment="1">
      <alignment horizontal="center" vertical="center" wrapText="1"/>
    </xf>
    <xf numFmtId="0" fontId="67" fillId="3" borderId="114" xfId="0" applyFont="1" applyFill="1" applyBorder="1" applyAlignment="1">
      <alignment horizontal="center" vertical="center" wrapText="1"/>
    </xf>
    <xf numFmtId="0" fontId="67" fillId="3" borderId="12" xfId="0" applyFont="1" applyFill="1" applyBorder="1" applyAlignment="1">
      <alignment horizontal="center" vertical="center" wrapText="1"/>
    </xf>
    <xf numFmtId="14" fontId="68" fillId="3" borderId="20" xfId="0" applyNumberFormat="1" applyFont="1" applyFill="1" applyBorder="1" applyAlignment="1">
      <alignment horizontal="center" vertical="center" wrapText="1"/>
    </xf>
    <xf numFmtId="0" fontId="70" fillId="0" borderId="0" xfId="0" applyFont="1" applyAlignment="1">
      <alignment wrapText="1"/>
    </xf>
    <xf numFmtId="0" fontId="72" fillId="0" borderId="0" xfId="0" applyFont="1"/>
    <xf numFmtId="0" fontId="74" fillId="5" borderId="115" xfId="0" applyFont="1" applyFill="1" applyBorder="1" applyAlignment="1">
      <alignment horizontal="center" vertical="center"/>
    </xf>
    <xf numFmtId="0" fontId="74" fillId="5" borderId="115" xfId="0" applyFont="1" applyFill="1" applyBorder="1" applyAlignment="1">
      <alignment vertical="center" wrapText="1"/>
    </xf>
    <xf numFmtId="0" fontId="75" fillId="3" borderId="115" xfId="0" applyFont="1" applyFill="1" applyBorder="1" applyAlignment="1">
      <alignment horizontal="center" vertical="center" wrapText="1"/>
    </xf>
    <xf numFmtId="0" fontId="75" fillId="3" borderId="115" xfId="0" applyFont="1" applyFill="1" applyBorder="1" applyAlignment="1">
      <alignment horizontal="center" vertical="center"/>
    </xf>
    <xf numFmtId="0" fontId="72" fillId="0" borderId="0" xfId="0" applyFont="1" applyAlignment="1">
      <alignment horizontal="left"/>
    </xf>
    <xf numFmtId="0" fontId="70" fillId="0" borderId="0" xfId="0" applyFont="1" applyAlignment="1">
      <alignment horizontal="center"/>
    </xf>
    <xf numFmtId="0" fontId="72" fillId="0" borderId="0" xfId="0" applyFont="1" applyAlignment="1">
      <alignment horizontal="center"/>
    </xf>
    <xf numFmtId="0" fontId="4" fillId="4" borderId="64" xfId="0" applyFont="1" applyFill="1" applyBorder="1" applyAlignment="1">
      <alignment horizontal="center" vertical="center" wrapText="1"/>
    </xf>
    <xf numFmtId="0" fontId="4" fillId="4" borderId="39" xfId="0" applyFont="1" applyFill="1" applyBorder="1" applyAlignment="1">
      <alignment horizontal="center" vertical="center" wrapText="1"/>
    </xf>
    <xf numFmtId="0" fontId="4" fillId="4" borderId="55" xfId="0" applyFont="1" applyFill="1" applyBorder="1" applyAlignment="1">
      <alignment horizontal="center" vertical="center"/>
    </xf>
    <xf numFmtId="0" fontId="4" fillId="4" borderId="74" xfId="0" applyFont="1" applyFill="1" applyBorder="1" applyAlignment="1">
      <alignment horizontal="center" vertical="center"/>
    </xf>
    <xf numFmtId="0" fontId="76" fillId="15" borderId="0" xfId="0" applyFont="1" applyFill="1" applyAlignment="1" applyProtection="1">
      <alignment horizontal="center" vertical="center" wrapText="1"/>
      <protection locked="0"/>
    </xf>
    <xf numFmtId="0" fontId="12" fillId="0" borderId="35" xfId="0" applyFont="1" applyBorder="1" applyAlignment="1" applyProtection="1">
      <alignment horizontal="justify" vertical="center" wrapText="1"/>
      <protection locked="0"/>
    </xf>
    <xf numFmtId="0" fontId="0" fillId="0" borderId="35" xfId="0" applyFont="1" applyBorder="1" applyAlignment="1">
      <alignment horizontal="center" vertical="center" wrapText="1"/>
    </xf>
    <xf numFmtId="0" fontId="12" fillId="0" borderId="6" xfId="0" applyFont="1" applyBorder="1" applyAlignment="1" applyProtection="1">
      <alignment horizontal="justify" vertical="center" wrapText="1"/>
      <protection locked="0"/>
    </xf>
    <xf numFmtId="0" fontId="0" fillId="0" borderId="6" xfId="0" applyFont="1" applyBorder="1" applyAlignment="1">
      <alignment horizontal="center" vertical="center" wrapText="1"/>
    </xf>
    <xf numFmtId="0" fontId="0" fillId="0" borderId="6" xfId="0" applyFont="1" applyBorder="1" applyAlignment="1">
      <alignment horizontal="justify" vertical="center"/>
    </xf>
    <xf numFmtId="0" fontId="0" fillId="0" borderId="6" xfId="0" applyFont="1" applyBorder="1" applyAlignment="1">
      <alignment horizontal="justify" vertical="center" wrapText="1"/>
    </xf>
    <xf numFmtId="0" fontId="0" fillId="0" borderId="24" xfId="0" applyFont="1" applyBorder="1" applyAlignment="1">
      <alignment horizontal="justify" vertical="center" wrapText="1"/>
    </xf>
    <xf numFmtId="0" fontId="0" fillId="0" borderId="24" xfId="0" applyFont="1" applyBorder="1" applyAlignment="1">
      <alignment horizontal="center" vertical="center" wrapText="1"/>
    </xf>
    <xf numFmtId="0" fontId="0" fillId="0" borderId="32" xfId="0" applyFont="1" applyBorder="1" applyAlignment="1">
      <alignment horizontal="justify" vertical="center" wrapText="1"/>
    </xf>
    <xf numFmtId="0" fontId="0" fillId="0" borderId="32" xfId="0" applyFont="1" applyBorder="1" applyAlignment="1">
      <alignment horizontal="center" vertical="center" wrapText="1"/>
    </xf>
    <xf numFmtId="0" fontId="0" fillId="0" borderId="35" xfId="0" applyFont="1" applyBorder="1" applyAlignment="1">
      <alignment horizontal="justify" vertical="center" wrapText="1"/>
    </xf>
    <xf numFmtId="0" fontId="51" fillId="0" borderId="23" xfId="0" applyFont="1" applyBorder="1" applyAlignment="1" applyProtection="1">
      <alignment horizontal="justify" vertical="center" wrapText="1"/>
      <protection locked="0"/>
    </xf>
    <xf numFmtId="0" fontId="0" fillId="0" borderId="23" xfId="0" applyFont="1" applyBorder="1" applyAlignment="1">
      <alignment horizontal="center" vertical="center" wrapText="1"/>
    </xf>
    <xf numFmtId="0" fontId="51" fillId="0" borderId="6" xfId="0" applyFont="1" applyBorder="1" applyAlignment="1" applyProtection="1">
      <alignment horizontal="justify" vertical="center" wrapText="1"/>
      <protection locked="0"/>
    </xf>
    <xf numFmtId="0" fontId="0" fillId="0" borderId="35" xfId="0" applyFont="1" applyBorder="1" applyAlignment="1">
      <alignment horizontal="left" vertical="center" wrapText="1"/>
    </xf>
    <xf numFmtId="0" fontId="0" fillId="0" borderId="6" xfId="0" applyFont="1" applyBorder="1" applyAlignment="1">
      <alignment horizontal="left" vertical="center" wrapText="1"/>
    </xf>
    <xf numFmtId="0" fontId="0" fillId="0" borderId="24" xfId="0" applyFont="1" applyBorder="1" applyAlignment="1">
      <alignment horizontal="left" vertical="center" wrapText="1"/>
    </xf>
    <xf numFmtId="0" fontId="0" fillId="0" borderId="23" xfId="0" applyFont="1" applyBorder="1" applyAlignment="1">
      <alignment horizontal="left" vertical="center" wrapText="1"/>
    </xf>
    <xf numFmtId="0" fontId="28" fillId="3" borderId="0" xfId="0" applyFont="1" applyFill="1" applyAlignment="1">
      <alignment vertical="center"/>
    </xf>
    <xf numFmtId="0" fontId="28" fillId="0" borderId="0" xfId="0" applyFont="1" applyAlignment="1">
      <alignment vertical="center"/>
    </xf>
    <xf numFmtId="0" fontId="11" fillId="3" borderId="0" xfId="0" applyFont="1" applyFill="1" applyAlignment="1">
      <alignment vertical="center"/>
    </xf>
    <xf numFmtId="0" fontId="11" fillId="0" borderId="0" xfId="0" applyFont="1" applyAlignment="1">
      <alignment vertical="center"/>
    </xf>
    <xf numFmtId="0" fontId="0" fillId="0" borderId="0" xfId="0" applyAlignment="1">
      <alignment vertical="center"/>
    </xf>
    <xf numFmtId="0" fontId="0" fillId="0" borderId="0" xfId="0" applyAlignment="1">
      <alignment horizontal="left" vertical="center"/>
    </xf>
    <xf numFmtId="0" fontId="7" fillId="3" borderId="6" xfId="0" applyFont="1" applyFill="1" applyBorder="1" applyAlignment="1">
      <alignment vertical="center"/>
    </xf>
    <xf numFmtId="0" fontId="0" fillId="0" borderId="3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23" xfId="0" applyFont="1" applyBorder="1" applyAlignment="1">
      <alignment horizontal="center" vertical="center" wrapText="1"/>
    </xf>
    <xf numFmtId="2" fontId="0" fillId="0" borderId="23"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4" xfId="3" applyNumberFormat="1" applyFont="1" applyBorder="1" applyAlignment="1">
      <alignment horizontal="center" vertical="center" wrapText="1"/>
    </xf>
    <xf numFmtId="2" fontId="0" fillId="0" borderId="35"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0" fontId="4" fillId="4" borderId="39" xfId="0" applyFont="1" applyFill="1" applyBorder="1" applyAlignment="1">
      <alignment horizontal="center" vertical="center" textRotation="90" wrapText="1"/>
    </xf>
    <xf numFmtId="0" fontId="0" fillId="0" borderId="23" xfId="0" applyFont="1" applyBorder="1" applyAlignment="1">
      <alignment horizontal="center" vertical="center" wrapText="1"/>
    </xf>
    <xf numFmtId="0" fontId="0" fillId="0" borderId="6" xfId="0" applyFont="1" applyBorder="1" applyAlignment="1">
      <alignment horizontal="center" vertical="center" wrapText="1"/>
    </xf>
    <xf numFmtId="0" fontId="0" fillId="0" borderId="24" xfId="0" applyFont="1" applyBorder="1" applyAlignment="1">
      <alignment horizontal="center" vertical="center" wrapText="1"/>
    </xf>
    <xf numFmtId="0" fontId="0" fillId="10" borderId="0" xfId="0" applyFont="1" applyFill="1" applyAlignment="1">
      <alignment horizontal="center" vertical="center" wrapText="1"/>
    </xf>
    <xf numFmtId="0" fontId="0" fillId="0" borderId="32" xfId="0" applyFont="1" applyBorder="1" applyAlignment="1">
      <alignment horizontal="center" vertical="center" wrapText="1"/>
    </xf>
    <xf numFmtId="2" fontId="0" fillId="0" borderId="23"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3" fontId="0" fillId="0" borderId="35" xfId="0" applyNumberFormat="1" applyFont="1" applyBorder="1" applyAlignment="1">
      <alignment horizontal="justify" vertical="center" wrapText="1"/>
    </xf>
    <xf numFmtId="3" fontId="0" fillId="0" borderId="6" xfId="0" applyNumberFormat="1" applyFont="1" applyBorder="1" applyAlignment="1">
      <alignment horizontal="justify" vertical="center" wrapText="1"/>
    </xf>
    <xf numFmtId="3" fontId="0" fillId="0" borderId="24" xfId="0" applyNumberFormat="1" applyFont="1" applyBorder="1" applyAlignment="1">
      <alignment horizontal="justify" vertical="center" wrapText="1"/>
    </xf>
    <xf numFmtId="0" fontId="12" fillId="0" borderId="35" xfId="0" applyFont="1" applyFill="1" applyBorder="1" applyAlignment="1" applyProtection="1">
      <alignment horizontal="justify" vertical="center" wrapText="1"/>
      <protection locked="0"/>
    </xf>
    <xf numFmtId="0" fontId="12" fillId="0" borderId="6" xfId="0" applyFont="1" applyFill="1" applyBorder="1" applyAlignment="1" applyProtection="1">
      <alignment horizontal="justify" vertical="center" wrapText="1"/>
      <protection locked="0"/>
    </xf>
    <xf numFmtId="3" fontId="0" fillId="0" borderId="32" xfId="0" applyNumberFormat="1" applyFont="1" applyBorder="1" applyAlignment="1">
      <alignment horizontal="justify" vertical="center" wrapText="1"/>
    </xf>
    <xf numFmtId="3" fontId="0" fillId="0" borderId="23" xfId="0" applyNumberFormat="1" applyFont="1" applyBorder="1" applyAlignment="1">
      <alignment horizontal="justify" vertical="center" wrapText="1"/>
    </xf>
    <xf numFmtId="0" fontId="0" fillId="0" borderId="23" xfId="0" applyFont="1" applyBorder="1" applyAlignment="1">
      <alignment horizontal="justify" vertical="center"/>
    </xf>
    <xf numFmtId="0" fontId="0" fillId="0" borderId="24" xfId="0" applyFont="1" applyBorder="1" applyAlignment="1">
      <alignment horizontal="justify" vertical="center"/>
    </xf>
    <xf numFmtId="0" fontId="0" fillId="0" borderId="0" xfId="0" applyFont="1"/>
    <xf numFmtId="0" fontId="0" fillId="0" borderId="6" xfId="0" applyFont="1" applyFill="1" applyBorder="1" applyAlignment="1">
      <alignment horizontal="justify" vertical="center" wrapText="1"/>
    </xf>
    <xf numFmtId="0" fontId="12" fillId="0" borderId="24" xfId="0" applyFont="1" applyFill="1" applyBorder="1" applyAlignment="1" applyProtection="1">
      <alignment horizontal="justify" vertical="center" wrapText="1"/>
      <protection locked="0"/>
    </xf>
    <xf numFmtId="0" fontId="74" fillId="20" borderId="115" xfId="0" applyFont="1" applyFill="1" applyBorder="1" applyAlignment="1">
      <alignment horizontal="center" vertical="center"/>
    </xf>
    <xf numFmtId="0" fontId="0" fillId="0" borderId="3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23" xfId="0" applyFont="1" applyBorder="1" applyAlignment="1">
      <alignment horizontal="center" vertical="center" wrapText="1"/>
    </xf>
    <xf numFmtId="2" fontId="0" fillId="0" borderId="23"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4" xfId="3" applyNumberFormat="1" applyFont="1" applyBorder="1" applyAlignment="1">
      <alignment horizontal="center" vertical="center" wrapText="1"/>
    </xf>
    <xf numFmtId="2" fontId="0" fillId="0" borderId="35"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0" fontId="0" fillId="0" borderId="32" xfId="0" applyFont="1" applyBorder="1" applyAlignment="1">
      <alignment horizontal="justify" vertical="center"/>
    </xf>
    <xf numFmtId="1" fontId="38" fillId="0" borderId="32" xfId="4" applyNumberFormat="1" applyFont="1" applyBorder="1" applyAlignment="1">
      <alignment horizontal="center" vertical="center" wrapText="1"/>
    </xf>
    <xf numFmtId="1" fontId="38" fillId="0" borderId="24" xfId="4" applyNumberFormat="1" applyFont="1" applyBorder="1" applyAlignment="1">
      <alignment horizontal="center" vertical="center" wrapText="1"/>
    </xf>
    <xf numFmtId="0" fontId="12" fillId="0" borderId="23" xfId="0" applyFont="1" applyBorder="1" applyAlignment="1" applyProtection="1">
      <alignment horizontal="justify" vertical="center" wrapText="1"/>
      <protection locked="0"/>
    </xf>
    <xf numFmtId="0" fontId="80" fillId="0" borderId="6" xfId="0" applyFont="1" applyBorder="1" applyAlignment="1">
      <alignment horizontal="center" vertical="center" wrapText="1"/>
    </xf>
    <xf numFmtId="0" fontId="51" fillId="0" borderId="32" xfId="0" applyFont="1" applyBorder="1" applyAlignment="1" applyProtection="1">
      <alignment horizontal="justify" vertical="center" wrapText="1"/>
      <protection locked="0"/>
    </xf>
    <xf numFmtId="0" fontId="0" fillId="0" borderId="32" xfId="0" applyFont="1" applyBorder="1" applyAlignment="1">
      <alignment horizontal="left" vertical="center" wrapText="1"/>
    </xf>
    <xf numFmtId="0" fontId="80" fillId="0" borderId="32" xfId="0" applyFont="1" applyBorder="1" applyAlignment="1">
      <alignment horizontal="center" vertical="center" wrapText="1"/>
    </xf>
    <xf numFmtId="0" fontId="0" fillId="0" borderId="23" xfId="0" applyFont="1" applyBorder="1" applyAlignment="1">
      <alignment horizontal="justify" vertical="center" wrapText="1"/>
    </xf>
    <xf numFmtId="0" fontId="12" fillId="0" borderId="23" xfId="0" applyFont="1" applyFill="1" applyBorder="1" applyAlignment="1" applyProtection="1">
      <alignment horizontal="justify" vertical="center" wrapText="1"/>
      <protection locked="0"/>
    </xf>
    <xf numFmtId="2" fontId="0" fillId="0" borderId="23" xfId="3" applyNumberFormat="1" applyFont="1" applyBorder="1" applyAlignment="1">
      <alignment horizontal="justify" vertical="center" wrapText="1"/>
    </xf>
    <xf numFmtId="0" fontId="12" fillId="0" borderId="32" xfId="0" applyFont="1" applyFill="1" applyBorder="1" applyAlignment="1" applyProtection="1">
      <alignment horizontal="justify" vertical="center" wrapText="1"/>
      <protection locked="0"/>
    </xf>
    <xf numFmtId="0" fontId="0" fillId="0" borderId="6" xfId="0" applyFont="1" applyBorder="1" applyAlignment="1">
      <alignment horizontal="center" vertical="center" wrapText="1"/>
    </xf>
    <xf numFmtId="0" fontId="81" fillId="0" borderId="0" xfId="0" applyFont="1" applyAlignment="1" applyProtection="1">
      <alignment vertical="center"/>
      <protection locked="0"/>
    </xf>
    <xf numFmtId="0" fontId="81" fillId="0" borderId="0" xfId="0" applyFont="1" applyProtection="1">
      <protection locked="0"/>
    </xf>
    <xf numFmtId="0" fontId="81" fillId="0" borderId="0" xfId="0" applyFont="1"/>
    <xf numFmtId="0" fontId="83" fillId="19" borderId="115" xfId="0" applyFont="1" applyFill="1" applyBorder="1" applyAlignment="1" applyProtection="1">
      <alignment horizontal="left" vertical="center" wrapText="1"/>
      <protection locked="0"/>
    </xf>
    <xf numFmtId="0" fontId="83" fillId="19" borderId="115" xfId="0" applyFont="1" applyFill="1" applyBorder="1" applyAlignment="1" applyProtection="1">
      <alignment horizontal="center" vertical="center"/>
      <protection locked="0"/>
    </xf>
    <xf numFmtId="0" fontId="84" fillId="5" borderId="115" xfId="0" applyFont="1" applyFill="1" applyBorder="1" applyAlignment="1" applyProtection="1">
      <alignment horizontal="center" vertical="center" wrapText="1"/>
      <protection locked="0"/>
    </xf>
    <xf numFmtId="0" fontId="81" fillId="0" borderId="0" xfId="0" applyFont="1" applyAlignment="1" applyProtection="1">
      <alignment horizontal="left" vertical="center"/>
      <protection locked="0"/>
    </xf>
    <xf numFmtId="0" fontId="83" fillId="0" borderId="0" xfId="0" applyFont="1" applyAlignment="1" applyProtection="1">
      <alignment horizontal="center" vertical="center"/>
      <protection locked="0"/>
    </xf>
    <xf numFmtId="0" fontId="81" fillId="0" borderId="0" xfId="0" applyFont="1" applyAlignment="1" applyProtection="1">
      <alignment horizontal="center" vertical="center"/>
      <protection locked="0"/>
    </xf>
    <xf numFmtId="0" fontId="81" fillId="0" borderId="0" xfId="0" applyFont="1" applyAlignment="1" applyProtection="1">
      <alignment horizontal="left"/>
      <protection locked="0"/>
    </xf>
    <xf numFmtId="0" fontId="81" fillId="0" borderId="0" xfId="0" applyFont="1" applyAlignment="1" applyProtection="1">
      <alignment horizontal="center"/>
      <protection locked="0"/>
    </xf>
    <xf numFmtId="0" fontId="86" fillId="20" borderId="121" xfId="0" applyFont="1" applyFill="1" applyBorder="1" applyAlignment="1">
      <alignment horizontal="center" vertical="center" wrapText="1" readingOrder="1"/>
    </xf>
    <xf numFmtId="0" fontId="88" fillId="3" borderId="121" xfId="0" applyFont="1" applyFill="1" applyBorder="1" applyAlignment="1">
      <alignment horizontal="center" vertical="center" wrapText="1" readingOrder="1"/>
    </xf>
    <xf numFmtId="0" fontId="88" fillId="3" borderId="121" xfId="0" applyFont="1" applyFill="1" applyBorder="1" applyAlignment="1">
      <alignment horizontal="left" vertical="center" wrapText="1"/>
    </xf>
    <xf numFmtId="0" fontId="88" fillId="3" borderId="121" xfId="0" applyFont="1" applyFill="1" applyBorder="1" applyAlignment="1">
      <alignment horizontal="center" vertical="center" wrapText="1"/>
    </xf>
    <xf numFmtId="0" fontId="81" fillId="3" borderId="0" xfId="0" applyFont="1" applyFill="1"/>
    <xf numFmtId="0" fontId="88" fillId="0" borderId="121" xfId="0" applyFont="1" applyBorder="1" applyAlignment="1">
      <alignment horizontal="center" vertical="center" wrapText="1" readingOrder="1"/>
    </xf>
    <xf numFmtId="0" fontId="88" fillId="0" borderId="121" xfId="0" applyFont="1" applyBorder="1" applyAlignment="1">
      <alignment horizontal="left" vertical="center" wrapText="1"/>
    </xf>
    <xf numFmtId="0" fontId="88" fillId="21" borderId="121" xfId="0" applyFont="1" applyFill="1" applyBorder="1" applyAlignment="1">
      <alignment horizontal="left" vertical="center" wrapText="1"/>
    </xf>
    <xf numFmtId="0" fontId="69" fillId="0" borderId="0" xfId="0" applyFont="1" applyAlignment="1">
      <alignment vertical="center" wrapText="1"/>
    </xf>
    <xf numFmtId="0" fontId="86" fillId="0" borderId="121" xfId="0" applyFont="1" applyBorder="1" applyAlignment="1">
      <alignment vertical="center" wrapText="1" readingOrder="1"/>
    </xf>
    <xf numFmtId="0" fontId="88" fillId="3" borderId="121" xfId="0" applyFont="1" applyFill="1" applyBorder="1" applyAlignment="1">
      <alignment horizontal="left" vertical="center" wrapText="1" readingOrder="1"/>
    </xf>
    <xf numFmtId="0" fontId="83" fillId="0" borderId="0" xfId="0" applyFont="1"/>
    <xf numFmtId="0" fontId="88" fillId="3" borderId="121" xfId="0" applyFont="1" applyFill="1" applyBorder="1" applyAlignment="1">
      <alignment horizontal="left" vertical="center"/>
    </xf>
    <xf numFmtId="0" fontId="88" fillId="3" borderId="121" xfId="0" applyFont="1" applyFill="1" applyBorder="1" applyAlignment="1">
      <alignment vertical="center" wrapText="1"/>
    </xf>
    <xf numFmtId="0" fontId="88" fillId="3" borderId="121" xfId="0" applyFont="1" applyFill="1" applyBorder="1" applyAlignment="1">
      <alignment vertical="center" wrapText="1" readingOrder="1"/>
    </xf>
    <xf numFmtId="0" fontId="88" fillId="3" borderId="121" xfId="0" applyFont="1" applyFill="1" applyBorder="1" applyAlignment="1">
      <alignment vertical="center"/>
    </xf>
    <xf numFmtId="0" fontId="88" fillId="3" borderId="121" xfId="0" applyFont="1" applyFill="1" applyBorder="1" applyAlignment="1">
      <alignment horizontal="center" vertical="center"/>
    </xf>
    <xf numFmtId="0" fontId="88" fillId="3" borderId="122" xfId="0" applyFont="1" applyFill="1" applyBorder="1" applyAlignment="1">
      <alignment horizontal="center" vertical="center" wrapText="1" readingOrder="1"/>
    </xf>
    <xf numFmtId="0" fontId="88" fillId="3" borderId="122" xfId="0" applyFont="1" applyFill="1" applyBorder="1" applyAlignment="1">
      <alignment horizontal="left" vertical="center" wrapText="1"/>
    </xf>
    <xf numFmtId="0" fontId="88" fillId="3" borderId="122" xfId="0" applyFont="1" applyFill="1" applyBorder="1" applyAlignment="1">
      <alignment horizontal="center" vertical="center"/>
    </xf>
    <xf numFmtId="0" fontId="81" fillId="0" borderId="0" xfId="0" applyFont="1" applyAlignment="1">
      <alignment horizontal="left"/>
    </xf>
    <xf numFmtId="0" fontId="81" fillId="0" borderId="125" xfId="0" applyFont="1" applyBorder="1" applyAlignment="1">
      <alignment horizontal="center"/>
    </xf>
    <xf numFmtId="0" fontId="81" fillId="0" borderId="125" xfId="0" applyFont="1" applyBorder="1"/>
    <xf numFmtId="0" fontId="89" fillId="0" borderId="126" xfId="0" applyFont="1" applyBorder="1" applyAlignment="1">
      <alignment horizontal="center" vertical="center" wrapText="1"/>
    </xf>
    <xf numFmtId="0" fontId="89" fillId="0" borderId="129" xfId="0" applyFont="1" applyBorder="1" applyAlignment="1">
      <alignment horizontal="center" vertical="center" wrapText="1"/>
    </xf>
    <xf numFmtId="0" fontId="89" fillId="0" borderId="130" xfId="0" applyFont="1" applyBorder="1" applyAlignment="1">
      <alignment horizontal="center" vertical="center" wrapText="1"/>
    </xf>
    <xf numFmtId="0" fontId="81" fillId="0" borderId="131" xfId="0" applyFont="1" applyBorder="1"/>
    <xf numFmtId="0" fontId="89" fillId="0" borderId="132" xfId="0" applyFont="1" applyBorder="1" applyAlignment="1">
      <alignment horizontal="center" vertical="center" wrapText="1"/>
    </xf>
    <xf numFmtId="0" fontId="89" fillId="0" borderId="135" xfId="0" applyFont="1" applyBorder="1" applyAlignment="1">
      <alignment horizontal="center" vertical="center" wrapText="1"/>
    </xf>
    <xf numFmtId="0" fontId="89" fillId="0" borderId="136" xfId="0" applyFont="1" applyBorder="1" applyAlignment="1">
      <alignment horizontal="center" vertical="center" wrapText="1"/>
    </xf>
    <xf numFmtId="0" fontId="81" fillId="0" borderId="0" xfId="0" applyFont="1" applyAlignment="1">
      <alignment horizontal="center"/>
    </xf>
    <xf numFmtId="0" fontId="81" fillId="0" borderId="130" xfId="0" applyFont="1" applyBorder="1"/>
    <xf numFmtId="0" fontId="74" fillId="3" borderId="115" xfId="0" applyFont="1" applyFill="1" applyBorder="1" applyAlignment="1">
      <alignment horizontal="left" vertical="top" wrapText="1"/>
    </xf>
    <xf numFmtId="0" fontId="90" fillId="3" borderId="115" xfId="0" applyFont="1" applyFill="1" applyBorder="1" applyAlignment="1">
      <alignment horizontal="center" vertical="center" wrapText="1"/>
    </xf>
    <xf numFmtId="0" fontId="90" fillId="3" borderId="115" xfId="0" applyFont="1" applyFill="1" applyBorder="1" applyAlignment="1">
      <alignment horizontal="left" vertical="center"/>
    </xf>
    <xf numFmtId="0" fontId="74" fillId="0" borderId="115" xfId="0" applyFont="1" applyBorder="1" applyAlignment="1">
      <alignment vertical="top" wrapText="1"/>
    </xf>
    <xf numFmtId="0" fontId="90" fillId="3" borderId="115" xfId="0" applyFont="1" applyFill="1" applyBorder="1" applyAlignment="1">
      <alignment horizontal="center" vertical="center"/>
    </xf>
    <xf numFmtId="0" fontId="74" fillId="3" borderId="115" xfId="0" applyFont="1" applyFill="1" applyBorder="1" applyAlignment="1">
      <alignment horizontal="left" vertical="center" wrapText="1"/>
    </xf>
    <xf numFmtId="0" fontId="74" fillId="0" borderId="115" xfId="0" applyFont="1" applyBorder="1" applyAlignment="1">
      <alignment horizontal="left" vertical="center" wrapText="1"/>
    </xf>
    <xf numFmtId="0" fontId="90" fillId="0" borderId="115" xfId="0" applyFont="1" applyBorder="1" applyAlignment="1">
      <alignment horizontal="left" vertical="center"/>
    </xf>
    <xf numFmtId="0" fontId="80" fillId="22" borderId="6" xfId="0" applyFont="1" applyFill="1" applyBorder="1" applyAlignment="1">
      <alignment horizontal="center" vertical="center" wrapText="1"/>
    </xf>
    <xf numFmtId="0" fontId="12" fillId="22" borderId="6" xfId="0" applyFont="1" applyFill="1" applyBorder="1" applyAlignment="1">
      <alignment horizontal="center" vertical="center" wrapText="1"/>
    </xf>
    <xf numFmtId="3" fontId="0" fillId="0" borderId="137" xfId="0" applyNumberFormat="1" applyFont="1" applyBorder="1" applyAlignment="1">
      <alignment horizontal="justify" vertical="center" wrapText="1"/>
    </xf>
    <xf numFmtId="0" fontId="0" fillId="0" borderId="137" xfId="0" applyFont="1" applyBorder="1" applyAlignment="1">
      <alignment horizontal="center" vertical="center" wrapText="1"/>
    </xf>
    <xf numFmtId="2" fontId="0" fillId="0" borderId="137" xfId="3" applyNumberFormat="1" applyFont="1" applyBorder="1" applyAlignment="1">
      <alignment horizontal="center" vertical="center" wrapText="1"/>
    </xf>
    <xf numFmtId="164" fontId="76" fillId="15" borderId="0" xfId="0" applyNumberFormat="1" applyFont="1" applyFill="1" applyAlignment="1" applyProtection="1">
      <alignment horizontal="center" vertical="center" wrapText="1"/>
      <protection locked="0"/>
    </xf>
    <xf numFmtId="0" fontId="60" fillId="15" borderId="0" xfId="0" applyFont="1" applyFill="1" applyAlignment="1" applyProtection="1">
      <alignment horizontal="center" vertical="center" wrapText="1"/>
      <protection locked="0"/>
    </xf>
    <xf numFmtId="0" fontId="76" fillId="15" borderId="0" xfId="0"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25" fillId="0" borderId="0" xfId="0" applyFont="1" applyAlignment="1">
      <alignment horizontal="center" wrapText="1"/>
    </xf>
    <xf numFmtId="0" fontId="22" fillId="0" borderId="0" xfId="0" applyFont="1" applyAlignment="1">
      <alignment horizontal="center"/>
    </xf>
    <xf numFmtId="0" fontId="61" fillId="0" borderId="0" xfId="0" applyFont="1" applyAlignment="1">
      <alignment horizontal="center"/>
    </xf>
    <xf numFmtId="0" fontId="0" fillId="0" borderId="78" xfId="0" applyBorder="1" applyAlignment="1">
      <alignment horizontal="left" vertical="top" wrapText="1"/>
    </xf>
    <xf numFmtId="0" fontId="0" fillId="0" borderId="80" xfId="0" applyBorder="1" applyAlignment="1">
      <alignment horizontal="left" vertical="top" wrapText="1"/>
    </xf>
    <xf numFmtId="0" fontId="0" fillId="0" borderId="81"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0" xfId="0" applyBorder="1" applyAlignment="1">
      <alignment horizontal="left" vertical="top" wrapText="1"/>
    </xf>
    <xf numFmtId="0" fontId="89" fillId="0" borderId="133" xfId="0" applyFont="1" applyBorder="1" applyAlignment="1">
      <alignment horizontal="center" vertical="center" wrapText="1"/>
    </xf>
    <xf numFmtId="0" fontId="89" fillId="0" borderId="134" xfId="0" applyFont="1" applyBorder="1" applyAlignment="1">
      <alignment horizontal="center" vertical="center"/>
    </xf>
    <xf numFmtId="0" fontId="86" fillId="0" borderId="121" xfId="0" applyFont="1" applyBorder="1" applyAlignment="1">
      <alignment horizontal="center" vertical="center" wrapText="1" readingOrder="1"/>
    </xf>
    <xf numFmtId="0" fontId="86" fillId="0" borderId="122" xfId="0" applyFont="1" applyBorder="1" applyAlignment="1">
      <alignment horizontal="center" vertical="center" wrapText="1" readingOrder="1"/>
    </xf>
    <xf numFmtId="0" fontId="86" fillId="0" borderId="123" xfId="0" applyFont="1" applyBorder="1" applyAlignment="1">
      <alignment horizontal="center" vertical="center" wrapText="1" readingOrder="1"/>
    </xf>
    <xf numFmtId="0" fontId="86" fillId="0" borderId="124" xfId="0" applyFont="1" applyBorder="1" applyAlignment="1">
      <alignment horizontal="center" vertical="center" wrapText="1" readingOrder="1"/>
    </xf>
    <xf numFmtId="0" fontId="89" fillId="0" borderId="127" xfId="0" applyFont="1" applyBorder="1" applyAlignment="1">
      <alignment horizontal="center" vertical="center" wrapText="1"/>
    </xf>
    <xf numFmtId="0" fontId="89" fillId="0" borderId="128" xfId="0" applyFont="1" applyBorder="1" applyAlignment="1">
      <alignment horizontal="center" vertical="center"/>
    </xf>
    <xf numFmtId="0" fontId="87" fillId="19" borderId="121" xfId="0" applyFont="1" applyFill="1" applyBorder="1" applyAlignment="1">
      <alignment horizontal="center" vertical="center" wrapText="1" readingOrder="1"/>
    </xf>
    <xf numFmtId="0" fontId="86" fillId="3" borderId="121" xfId="0" applyFont="1" applyFill="1" applyBorder="1" applyAlignment="1">
      <alignment horizontal="center" vertical="center" wrapText="1" readingOrder="1"/>
    </xf>
    <xf numFmtId="0" fontId="86" fillId="0" borderId="121" xfId="0" applyFont="1" applyBorder="1" applyAlignment="1">
      <alignment horizontal="left" vertical="center" wrapText="1" readingOrder="1"/>
    </xf>
    <xf numFmtId="0" fontId="82" fillId="0" borderId="0" xfId="0" applyFont="1" applyAlignment="1" applyProtection="1">
      <alignment horizontal="center" vertical="center" wrapText="1"/>
      <protection locked="0"/>
    </xf>
    <xf numFmtId="0" fontId="84" fillId="5" borderId="116" xfId="0" applyFont="1" applyFill="1" applyBorder="1" applyAlignment="1" applyProtection="1">
      <alignment horizontal="center" vertical="center" wrapText="1"/>
      <protection locked="0"/>
    </xf>
    <xf numFmtId="0" fontId="84" fillId="5" borderId="117" xfId="0" applyFont="1" applyFill="1" applyBorder="1" applyAlignment="1" applyProtection="1">
      <alignment horizontal="center" vertical="center" wrapText="1"/>
      <protection locked="0"/>
    </xf>
    <xf numFmtId="0" fontId="84" fillId="5" borderId="115" xfId="0" applyFont="1" applyFill="1" applyBorder="1" applyAlignment="1" applyProtection="1">
      <alignment horizontal="center" vertical="center"/>
      <protection locked="0"/>
    </xf>
    <xf numFmtId="0" fontId="85" fillId="5" borderId="115" xfId="0" applyFont="1" applyFill="1" applyBorder="1" applyAlignment="1" applyProtection="1">
      <alignment horizontal="center" vertical="center"/>
      <protection locked="0"/>
    </xf>
    <xf numFmtId="0" fontId="86" fillId="0" borderId="115" xfId="0" applyFont="1" applyBorder="1" applyAlignment="1" applyProtection="1">
      <alignment horizontal="center" vertical="center"/>
      <protection locked="0"/>
    </xf>
    <xf numFmtId="0" fontId="86" fillId="20" borderId="115" xfId="0" applyFont="1" applyFill="1" applyBorder="1" applyAlignment="1" applyProtection="1">
      <alignment horizontal="center" vertical="center"/>
      <protection locked="0"/>
    </xf>
    <xf numFmtId="0" fontId="69" fillId="5" borderId="115" xfId="0" applyFont="1" applyFill="1" applyBorder="1" applyAlignment="1" applyProtection="1">
      <alignment horizontal="center" vertical="center" wrapText="1"/>
      <protection locked="0"/>
    </xf>
    <xf numFmtId="0" fontId="69" fillId="5" borderId="115" xfId="0" applyFont="1" applyFill="1" applyBorder="1" applyAlignment="1" applyProtection="1">
      <alignment horizontal="center" vertical="center"/>
      <protection locked="0"/>
    </xf>
    <xf numFmtId="0" fontId="71" fillId="0" borderId="0" xfId="0" applyFont="1" applyAlignment="1">
      <alignment horizontal="center" vertical="center" wrapText="1"/>
    </xf>
    <xf numFmtId="0" fontId="73" fillId="19" borderId="115" xfId="0" applyFont="1" applyFill="1" applyBorder="1" applyAlignment="1">
      <alignment horizontal="center"/>
    </xf>
    <xf numFmtId="0" fontId="74" fillId="20" borderId="115" xfId="0" applyFont="1" applyFill="1" applyBorder="1" applyAlignment="1">
      <alignment horizontal="center" vertical="center" wrapText="1"/>
    </xf>
    <xf numFmtId="0" fontId="74" fillId="20" borderId="115" xfId="0" applyFont="1" applyFill="1" applyBorder="1" applyAlignment="1">
      <alignment horizontal="center" vertical="center"/>
    </xf>
    <xf numFmtId="0" fontId="58" fillId="3" borderId="29" xfId="0" applyFont="1" applyFill="1" applyBorder="1" applyAlignment="1">
      <alignment horizontal="left" vertical="center" wrapText="1"/>
    </xf>
    <xf numFmtId="0" fontId="58" fillId="3" borderId="31" xfId="0" applyFont="1" applyFill="1" applyBorder="1" applyAlignment="1">
      <alignment horizontal="left" vertical="center" wrapText="1"/>
    </xf>
    <xf numFmtId="0" fontId="52" fillId="3" borderId="29" xfId="1" applyFont="1" applyFill="1" applyBorder="1" applyAlignment="1">
      <alignment horizontal="justify" vertical="center" wrapText="1"/>
    </xf>
    <xf numFmtId="0" fontId="52" fillId="3" borderId="105" xfId="1" applyFont="1" applyFill="1" applyBorder="1" applyAlignment="1">
      <alignment horizontal="justify" vertical="center" wrapText="1"/>
    </xf>
    <xf numFmtId="0" fontId="58" fillId="3" borderId="6" xfId="0" applyFont="1" applyFill="1" applyBorder="1" applyAlignment="1">
      <alignment horizontal="left" vertical="center" wrapText="1"/>
    </xf>
    <xf numFmtId="0" fontId="52" fillId="3" borderId="6" xfId="1" applyFont="1" applyFill="1" applyBorder="1" applyAlignment="1">
      <alignment horizontal="justify" vertical="center" wrapText="1"/>
    </xf>
    <xf numFmtId="0" fontId="52" fillId="3" borderId="76" xfId="1" applyFont="1" applyFill="1" applyBorder="1" applyAlignment="1">
      <alignment horizontal="justify"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8" xfId="1" applyFill="1" applyBorder="1" applyAlignment="1">
      <alignment horizontal="left" vertical="top" wrapText="1"/>
    </xf>
    <xf numFmtId="0" fontId="8" fillId="3" borderId="19" xfId="1" applyFill="1" applyBorder="1" applyAlignment="1">
      <alignment horizontal="left" vertical="top" wrapText="1"/>
    </xf>
    <xf numFmtId="0" fontId="8" fillId="3" borderId="20" xfId="1" applyFill="1" applyBorder="1" applyAlignment="1">
      <alignment horizontal="left" vertical="top" wrapText="1"/>
    </xf>
    <xf numFmtId="0" fontId="66" fillId="3" borderId="6" xfId="1" applyFont="1" applyFill="1" applyBorder="1" applyAlignment="1">
      <alignment horizontal="justify" vertical="center" wrapText="1"/>
    </xf>
    <xf numFmtId="0" fontId="66" fillId="3" borderId="76" xfId="1" applyFont="1" applyFill="1" applyBorder="1" applyAlignment="1">
      <alignment horizontal="justify" vertical="center" wrapText="1"/>
    </xf>
    <xf numFmtId="0" fontId="58" fillId="7" borderId="29" xfId="0" applyFont="1" applyFill="1" applyBorder="1" applyAlignment="1">
      <alignment horizontal="left" vertical="center" wrapText="1"/>
    </xf>
    <xf numFmtId="0" fontId="58" fillId="7" borderId="31" xfId="0" applyFont="1" applyFill="1" applyBorder="1" applyAlignment="1">
      <alignment horizontal="left" vertical="center" wrapText="1"/>
    </xf>
    <xf numFmtId="0" fontId="52" fillId="3" borderId="71" xfId="1" applyFont="1" applyFill="1" applyBorder="1" applyAlignment="1">
      <alignment horizontal="justify" vertical="center" wrapText="1"/>
    </xf>
    <xf numFmtId="0" fontId="52" fillId="3" borderId="102" xfId="1" applyFont="1" applyFill="1" applyBorder="1" applyAlignment="1">
      <alignment horizontal="justify" vertical="center" wrapText="1"/>
    </xf>
    <xf numFmtId="0" fontId="52"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2" fillId="3" borderId="11" xfId="1" applyFont="1" applyFill="1" applyBorder="1" applyAlignment="1">
      <alignment horizontal="left" vertical="top" wrapText="1"/>
    </xf>
    <xf numFmtId="0" fontId="52" fillId="3" borderId="0" xfId="1" applyFont="1" applyFill="1" applyAlignment="1">
      <alignment horizontal="left" vertical="top" wrapText="1"/>
    </xf>
    <xf numFmtId="0" fontId="52" fillId="3" borderId="12" xfId="1" applyFont="1" applyFill="1" applyBorder="1" applyAlignment="1">
      <alignment horizontal="left" vertical="top" wrapText="1"/>
    </xf>
    <xf numFmtId="0" fontId="59" fillId="4" borderId="87" xfId="2" applyFont="1" applyFill="1" applyBorder="1" applyAlignment="1">
      <alignment horizontal="center" vertical="center" wrapText="1"/>
    </xf>
    <xf numFmtId="0" fontId="59" fillId="4" borderId="87" xfId="1" applyFont="1" applyFill="1" applyBorder="1" applyAlignment="1">
      <alignment horizontal="center" vertical="center"/>
    </xf>
    <xf numFmtId="0" fontId="59" fillId="4" borderId="104" xfId="1" applyFont="1" applyFill="1" applyBorder="1" applyAlignment="1">
      <alignment horizontal="center" vertical="center"/>
    </xf>
    <xf numFmtId="0" fontId="52" fillId="3" borderId="16" xfId="1" applyFont="1" applyFill="1" applyBorder="1" applyAlignment="1">
      <alignment horizontal="justify" vertical="center" wrapText="1"/>
    </xf>
    <xf numFmtId="0" fontId="58" fillId="3" borderId="72" xfId="0" applyFont="1" applyFill="1" applyBorder="1" applyAlignment="1">
      <alignment vertical="center" wrapText="1"/>
    </xf>
    <xf numFmtId="0" fontId="58" fillId="3" borderId="17" xfId="0" applyFont="1" applyFill="1" applyBorder="1" applyAlignment="1">
      <alignment vertical="center" wrapText="1"/>
    </xf>
    <xf numFmtId="0" fontId="58" fillId="3" borderId="85" xfId="0" applyFont="1" applyFill="1" applyBorder="1" applyAlignment="1">
      <alignment vertical="center" wrapText="1"/>
    </xf>
    <xf numFmtId="0" fontId="58" fillId="3" borderId="86" xfId="0" applyFont="1" applyFill="1" applyBorder="1" applyAlignment="1">
      <alignment vertical="center" wrapText="1"/>
    </xf>
    <xf numFmtId="0" fontId="58" fillId="7" borderId="6" xfId="0" applyFont="1" applyFill="1" applyBorder="1" applyAlignment="1">
      <alignment horizontal="left" vertical="center" wrapText="1"/>
    </xf>
    <xf numFmtId="0" fontId="58" fillId="3" borderId="17" xfId="0" applyFont="1" applyFill="1" applyBorder="1" applyAlignment="1">
      <alignment horizontal="left" vertical="center" wrapText="1"/>
    </xf>
    <xf numFmtId="0" fontId="58" fillId="3" borderId="15" xfId="0" applyFont="1" applyFill="1" applyBorder="1" applyAlignment="1">
      <alignment horizontal="left" vertical="center" wrapText="1"/>
    </xf>
    <xf numFmtId="0" fontId="58" fillId="3" borderId="15" xfId="0" applyFont="1" applyFill="1" applyBorder="1" applyAlignment="1">
      <alignment vertical="center" wrapText="1"/>
    </xf>
    <xf numFmtId="0" fontId="66" fillId="3" borderId="0" xfId="1" applyFont="1" applyFill="1" applyAlignment="1">
      <alignment horizontal="left" vertical="center" wrapText="1"/>
    </xf>
    <xf numFmtId="0" fontId="55" fillId="4" borderId="7" xfId="1" applyFont="1" applyFill="1" applyBorder="1" applyAlignment="1">
      <alignment horizontal="center" vertical="center" wrapText="1"/>
    </xf>
    <xf numFmtId="0" fontId="55" fillId="4" borderId="8" xfId="1" applyFont="1" applyFill="1" applyBorder="1" applyAlignment="1">
      <alignment horizontal="center" vertical="center" wrapText="1"/>
    </xf>
    <xf numFmtId="0" fontId="55" fillId="4" borderId="97" xfId="1" applyFont="1" applyFill="1" applyBorder="1" applyAlignment="1">
      <alignment horizontal="center" vertical="center" wrapText="1"/>
    </xf>
    <xf numFmtId="0" fontId="56" fillId="3" borderId="9" xfId="1" quotePrefix="1" applyFont="1" applyFill="1" applyBorder="1" applyAlignment="1">
      <alignment horizontal="left" vertical="top" wrapText="1"/>
    </xf>
    <xf numFmtId="0" fontId="56" fillId="3" borderId="10" xfId="1" quotePrefix="1" applyFont="1" applyFill="1" applyBorder="1" applyAlignment="1">
      <alignment horizontal="left" vertical="top" wrapText="1"/>
    </xf>
    <xf numFmtId="0" fontId="57" fillId="3" borderId="10" xfId="1" quotePrefix="1" applyFont="1" applyFill="1" applyBorder="1" applyAlignment="1">
      <alignment horizontal="left" vertical="top" wrapText="1"/>
    </xf>
    <xf numFmtId="0" fontId="57" fillId="3" borderId="98" xfId="1" quotePrefix="1" applyFont="1" applyFill="1" applyBorder="1" applyAlignment="1">
      <alignment horizontal="left" vertical="top" wrapText="1"/>
    </xf>
    <xf numFmtId="0" fontId="51" fillId="3" borderId="13" xfId="1" quotePrefix="1" applyFont="1" applyFill="1" applyBorder="1" applyAlignment="1">
      <alignment horizontal="justify" vertical="center" wrapText="1"/>
    </xf>
    <xf numFmtId="0" fontId="51" fillId="3" borderId="14" xfId="1" quotePrefix="1" applyFont="1" applyFill="1" applyBorder="1" applyAlignment="1">
      <alignment horizontal="justify" vertical="center" wrapText="1"/>
    </xf>
    <xf numFmtId="0" fontId="51" fillId="3" borderId="99" xfId="1" quotePrefix="1" applyFont="1" applyFill="1" applyBorder="1" applyAlignment="1">
      <alignment horizontal="justify" vertical="center" wrapText="1"/>
    </xf>
    <xf numFmtId="0" fontId="52" fillId="0" borderId="11" xfId="1" quotePrefix="1" applyFont="1" applyBorder="1" applyAlignment="1">
      <alignment horizontal="left" vertical="top" wrapText="1"/>
    </xf>
    <xf numFmtId="0" fontId="52" fillId="0" borderId="0" xfId="1" quotePrefix="1" applyFont="1" applyAlignment="1">
      <alignment horizontal="left" vertical="top" wrapText="1"/>
    </xf>
    <xf numFmtId="0" fontId="52" fillId="0" borderId="12" xfId="1" quotePrefix="1" applyFont="1" applyBorder="1" applyAlignment="1">
      <alignment horizontal="left" vertical="top" wrapText="1"/>
    </xf>
    <xf numFmtId="0" fontId="59" fillId="4" borderId="80" xfId="2" applyFont="1" applyFill="1" applyBorder="1" applyAlignment="1">
      <alignment horizontal="center" vertical="center" wrapText="1"/>
    </xf>
    <xf numFmtId="0" fontId="59" fillId="4" borderId="100" xfId="2" applyFont="1" applyFill="1" applyBorder="1" applyAlignment="1">
      <alignment horizontal="center" vertical="center" wrapText="1"/>
    </xf>
    <xf numFmtId="0" fontId="59" fillId="4" borderId="101" xfId="1" applyFont="1" applyFill="1" applyBorder="1" applyAlignment="1">
      <alignment horizontal="center" vertical="center"/>
    </xf>
    <xf numFmtId="0" fontId="59" fillId="4" borderId="97" xfId="1" applyFont="1" applyFill="1" applyBorder="1" applyAlignment="1">
      <alignment horizontal="center" vertical="center"/>
    </xf>
    <xf numFmtId="0" fontId="66" fillId="3" borderId="0" xfId="1" applyFont="1" applyFill="1" applyAlignment="1">
      <alignment horizontal="center" vertical="center" wrapText="1"/>
    </xf>
    <xf numFmtId="0" fontId="66" fillId="3" borderId="0" xfId="1" applyFont="1" applyFill="1" applyAlignment="1">
      <alignment horizontal="justify" vertical="center" wrapText="1"/>
    </xf>
    <xf numFmtId="0" fontId="0" fillId="0" borderId="93" xfId="0" applyFont="1" applyBorder="1" applyAlignment="1">
      <alignment horizontal="center" vertical="center" wrapText="1"/>
    </xf>
    <xf numFmtId="0" fontId="0" fillId="0" borderId="92" xfId="0" applyFont="1" applyBorder="1" applyAlignment="1">
      <alignment horizontal="center" vertical="center" wrapText="1"/>
    </xf>
    <xf numFmtId="0" fontId="0" fillId="0" borderId="94" xfId="0" applyFont="1" applyBorder="1" applyAlignment="1">
      <alignment horizontal="center" vertical="center" wrapText="1"/>
    </xf>
    <xf numFmtId="0" fontId="0" fillId="0" borderId="91" xfId="0" applyFont="1" applyBorder="1" applyAlignment="1">
      <alignment horizontal="center" vertical="center" wrapText="1"/>
    </xf>
    <xf numFmtId="0" fontId="0" fillId="0" borderId="95"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24" xfId="0" applyFont="1" applyBorder="1" applyAlignment="1">
      <alignment horizontal="center" vertical="center" wrapText="1"/>
    </xf>
    <xf numFmtId="9" fontId="12" fillId="0" borderId="35" xfId="4" applyFont="1" applyBorder="1" applyAlignment="1">
      <alignment horizontal="center" vertical="center" wrapText="1"/>
    </xf>
    <xf numFmtId="9" fontId="12" fillId="0" borderId="23" xfId="4" applyFont="1" applyBorder="1" applyAlignment="1">
      <alignment horizontal="center" vertical="center" wrapText="1"/>
    </xf>
    <xf numFmtId="9" fontId="12" fillId="0" borderId="6" xfId="4" applyFont="1" applyBorder="1" applyAlignment="1">
      <alignment horizontal="center" vertical="center" wrapText="1"/>
    </xf>
    <xf numFmtId="9" fontId="12" fillId="0" borderId="32" xfId="4" applyFont="1" applyBorder="1" applyAlignment="1">
      <alignment horizontal="center" vertical="center" wrapText="1"/>
    </xf>
    <xf numFmtId="9" fontId="12" fillId="0" borderId="24" xfId="4" applyFont="1" applyBorder="1" applyAlignment="1">
      <alignment horizontal="center" vertical="center" wrapText="1"/>
    </xf>
    <xf numFmtId="0" fontId="79" fillId="0" borderId="35" xfId="0" applyFont="1" applyBorder="1" applyAlignment="1">
      <alignment horizontal="center" vertical="center" wrapText="1"/>
    </xf>
    <xf numFmtId="0" fontId="79" fillId="0" borderId="23" xfId="0" applyFont="1" applyBorder="1" applyAlignment="1">
      <alignment horizontal="center" vertical="center" wrapText="1"/>
    </xf>
    <xf numFmtId="0" fontId="79" fillId="0" borderId="6" xfId="0" applyFont="1" applyBorder="1" applyAlignment="1">
      <alignment horizontal="center" vertical="center" wrapText="1"/>
    </xf>
    <xf numFmtId="0" fontId="79" fillId="0" borderId="32" xfId="0" applyFont="1" applyBorder="1" applyAlignment="1">
      <alignment horizontal="center" vertical="center" wrapText="1"/>
    </xf>
    <xf numFmtId="0" fontId="79" fillId="0" borderId="24" xfId="0" applyFont="1" applyBorder="1" applyAlignment="1">
      <alignment horizontal="center" vertical="center" wrapText="1"/>
    </xf>
    <xf numFmtId="0" fontId="0" fillId="3" borderId="93" xfId="0" applyFont="1" applyFill="1" applyBorder="1" applyAlignment="1">
      <alignment horizontal="center" vertical="center" wrapText="1"/>
    </xf>
    <xf numFmtId="0" fontId="0" fillId="3" borderId="94" xfId="0" applyFont="1" applyFill="1" applyBorder="1" applyAlignment="1">
      <alignment horizontal="center" vertical="center" wrapText="1"/>
    </xf>
    <xf numFmtId="0" fontId="0" fillId="3" borderId="91" xfId="0" applyFont="1" applyFill="1" applyBorder="1" applyAlignment="1">
      <alignment horizontal="center" vertical="center" wrapText="1"/>
    </xf>
    <xf numFmtId="0" fontId="0" fillId="3" borderId="95" xfId="0" applyFont="1" applyFill="1" applyBorder="1" applyAlignment="1">
      <alignment horizontal="center" vertical="center" wrapText="1"/>
    </xf>
    <xf numFmtId="0" fontId="27" fillId="0" borderId="10" xfId="0" applyFont="1" applyFill="1" applyBorder="1" applyAlignment="1">
      <alignment horizontal="center" vertical="center"/>
    </xf>
    <xf numFmtId="0" fontId="27" fillId="0" borderId="37"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36" xfId="0" applyFont="1" applyFill="1" applyBorder="1" applyAlignment="1">
      <alignment horizontal="center" vertical="center"/>
    </xf>
    <xf numFmtId="0" fontId="27" fillId="0" borderId="14" xfId="0" applyFont="1" applyFill="1" applyBorder="1" applyAlignment="1">
      <alignment horizontal="center" vertical="center"/>
    </xf>
    <xf numFmtId="0" fontId="27" fillId="0" borderId="88" xfId="0" applyFont="1" applyFill="1" applyBorder="1" applyAlignment="1">
      <alignment horizontal="center" vertical="center"/>
    </xf>
    <xf numFmtId="0" fontId="27" fillId="4" borderId="10" xfId="0" applyFont="1" applyFill="1" applyBorder="1" applyAlignment="1">
      <alignment horizontal="center" vertical="center"/>
    </xf>
    <xf numFmtId="0" fontId="27" fillId="4" borderId="0" xfId="0" applyFont="1" applyFill="1" applyBorder="1" applyAlignment="1">
      <alignment horizontal="center" vertical="center"/>
    </xf>
    <xf numFmtId="0" fontId="27" fillId="4" borderId="14" xfId="0" applyFont="1" applyFill="1" applyBorder="1" applyAlignment="1">
      <alignment horizontal="center" vertical="center"/>
    </xf>
    <xf numFmtId="0" fontId="0" fillId="0" borderId="3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24" xfId="0" applyFont="1" applyBorder="1" applyAlignment="1">
      <alignment horizontal="center" vertical="center" wrapText="1"/>
    </xf>
    <xf numFmtId="0" fontId="6" fillId="3" borderId="33"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0" xfId="0" applyFont="1" applyFill="1" applyAlignment="1">
      <alignment horizontal="center" vertical="center"/>
    </xf>
    <xf numFmtId="0" fontId="5" fillId="4" borderId="6" xfId="0" applyFont="1" applyFill="1" applyBorder="1" applyAlignment="1">
      <alignment horizontal="left" vertical="center"/>
    </xf>
    <xf numFmtId="0" fontId="4" fillId="4" borderId="39" xfId="0" applyFont="1" applyFill="1" applyBorder="1" applyAlignment="1">
      <alignment horizontal="center" vertical="center" textRotation="1"/>
    </xf>
    <xf numFmtId="0" fontId="4" fillId="4" borderId="64" xfId="0" applyFont="1" applyFill="1" applyBorder="1" applyAlignment="1">
      <alignment horizontal="center" vertical="center" textRotation="1"/>
    </xf>
    <xf numFmtId="0" fontId="4" fillId="4" borderId="54" xfId="0" applyFont="1" applyFill="1" applyBorder="1" applyAlignment="1">
      <alignment horizontal="center" vertical="center" wrapText="1"/>
    </xf>
    <xf numFmtId="0" fontId="4" fillId="4" borderId="0" xfId="0" applyFont="1" applyFill="1" applyAlignment="1">
      <alignment horizontal="center" vertical="center"/>
    </xf>
    <xf numFmtId="0" fontId="4" fillId="4" borderId="89" xfId="0" applyFont="1" applyFill="1" applyBorder="1" applyAlignment="1">
      <alignment horizontal="center" vertical="center" wrapText="1"/>
    </xf>
    <xf numFmtId="0" fontId="4" fillId="4" borderId="64" xfId="0" applyFont="1" applyFill="1" applyBorder="1" applyAlignment="1">
      <alignment horizontal="center" vertical="center" wrapText="1"/>
    </xf>
    <xf numFmtId="0" fontId="77" fillId="3" borderId="29" xfId="0" applyFont="1" applyFill="1" applyBorder="1" applyAlignment="1" applyProtection="1">
      <alignment horizontal="justify" vertical="center"/>
      <protection locked="0"/>
    </xf>
    <xf numFmtId="0" fontId="10" fillId="0" borderId="30" xfId="0" applyFont="1" applyBorder="1" applyAlignment="1">
      <alignment horizontal="justify" vertical="center"/>
    </xf>
    <xf numFmtId="0" fontId="10" fillId="0" borderId="31" xfId="0" applyFont="1" applyBorder="1" applyAlignment="1">
      <alignment horizontal="justify" vertical="center"/>
    </xf>
    <xf numFmtId="0" fontId="4" fillId="4" borderId="106" xfId="0" applyFont="1" applyFill="1" applyBorder="1" applyAlignment="1">
      <alignment horizontal="center" vertical="center"/>
    </xf>
    <xf numFmtId="0" fontId="4" fillId="4" borderId="107" xfId="0" applyFont="1" applyFill="1" applyBorder="1" applyAlignment="1">
      <alignment horizontal="center" vertical="center"/>
    </xf>
    <xf numFmtId="0" fontId="4" fillId="4" borderId="108" xfId="0" applyFont="1" applyFill="1" applyBorder="1" applyAlignment="1">
      <alignment horizontal="center" vertical="center"/>
    </xf>
    <xf numFmtId="0" fontId="4" fillId="4" borderId="39" xfId="0" applyFont="1" applyFill="1" applyBorder="1" applyAlignment="1">
      <alignment horizontal="center" vertical="center" wrapText="1"/>
    </xf>
    <xf numFmtId="0" fontId="0" fillId="10" borderId="0" xfId="0" applyFont="1" applyFill="1" applyAlignment="1">
      <alignment horizontal="center" vertical="center" wrapText="1"/>
    </xf>
    <xf numFmtId="0" fontId="0" fillId="0" borderId="23" xfId="0" applyFont="1" applyBorder="1" applyAlignment="1">
      <alignment horizontal="center" vertical="center" wrapText="1"/>
    </xf>
    <xf numFmtId="0" fontId="0" fillId="0" borderId="96" xfId="0" applyFont="1" applyBorder="1" applyAlignment="1">
      <alignment horizontal="center" vertical="center" wrapText="1"/>
    </xf>
    <xf numFmtId="0" fontId="0" fillId="0" borderId="76" xfId="0" applyFont="1" applyBorder="1" applyAlignment="1">
      <alignment horizontal="center" vertical="center" wrapText="1"/>
    </xf>
    <xf numFmtId="0" fontId="0" fillId="0" borderId="111" xfId="0" applyFont="1" applyBorder="1" applyAlignment="1">
      <alignment horizontal="center" vertical="center" wrapText="1"/>
    </xf>
    <xf numFmtId="0" fontId="0" fillId="0" borderId="75" xfId="0" applyFont="1" applyBorder="1" applyAlignment="1">
      <alignment horizontal="center" vertical="center" wrapText="1"/>
    </xf>
    <xf numFmtId="0" fontId="0" fillId="0" borderId="77"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31" xfId="0" applyFont="1" applyBorder="1" applyAlignment="1">
      <alignment horizontal="center" vertical="center" wrapText="1"/>
    </xf>
    <xf numFmtId="0" fontId="4" fillId="16" borderId="39" xfId="0" applyFont="1" applyFill="1" applyBorder="1" applyAlignment="1" applyProtection="1">
      <alignment horizontal="center" vertical="center" wrapText="1"/>
      <protection locked="0"/>
    </xf>
    <xf numFmtId="0" fontId="4" fillId="16" borderId="109" xfId="0" applyFont="1" applyFill="1" applyBorder="1" applyAlignment="1" applyProtection="1">
      <alignment horizontal="center" vertical="center" wrapText="1"/>
      <protection locked="0"/>
    </xf>
    <xf numFmtId="0" fontId="4" fillId="16" borderId="64" xfId="0" applyFont="1" applyFill="1" applyBorder="1" applyAlignment="1" applyProtection="1">
      <alignment horizontal="center" vertical="center" wrapText="1"/>
      <protection locked="0"/>
    </xf>
    <xf numFmtId="0" fontId="4" fillId="16" borderId="50" xfId="0" applyFont="1" applyFill="1" applyBorder="1" applyAlignment="1" applyProtection="1">
      <alignment horizontal="center" vertical="center"/>
      <protection locked="0"/>
    </xf>
    <xf numFmtId="0" fontId="4" fillId="16" borderId="51" xfId="0" applyFont="1" applyFill="1" applyBorder="1" applyAlignment="1" applyProtection="1">
      <alignment horizontal="center" vertical="center"/>
      <protection locked="0"/>
    </xf>
    <xf numFmtId="0" fontId="4" fillId="4" borderId="9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52" xfId="0" applyFont="1" applyFill="1" applyBorder="1" applyAlignment="1">
      <alignment horizontal="center" vertical="center"/>
    </xf>
    <xf numFmtId="0" fontId="78" fillId="3" borderId="29" xfId="0" applyFont="1" applyFill="1" applyBorder="1" applyAlignment="1" applyProtection="1">
      <alignment horizontal="justify" vertical="center"/>
      <protection locked="0"/>
    </xf>
    <xf numFmtId="0" fontId="14" fillId="0" borderId="30" xfId="0" applyFont="1" applyBorder="1" applyAlignment="1">
      <alignment horizontal="justify" vertical="center"/>
    </xf>
    <xf numFmtId="0" fontId="14" fillId="0" borderId="31" xfId="0" applyFont="1" applyBorder="1" applyAlignment="1">
      <alignment horizontal="justify" vertical="center"/>
    </xf>
    <xf numFmtId="0" fontId="0" fillId="0" borderId="0" xfId="0" applyFont="1" applyAlignment="1">
      <alignment horizontal="center" vertical="center" wrapText="1"/>
    </xf>
    <xf numFmtId="0" fontId="0" fillId="0" borderId="88" xfId="0" applyFont="1" applyBorder="1" applyAlignment="1">
      <alignment horizontal="center" vertical="center" wrapText="1"/>
    </xf>
    <xf numFmtId="0" fontId="78" fillId="3" borderId="6" xfId="0" applyFont="1" applyFill="1" applyBorder="1" applyAlignment="1" applyProtection="1">
      <alignment horizontal="left" vertical="center" wrapText="1"/>
      <protection locked="0"/>
    </xf>
    <xf numFmtId="0" fontId="0" fillId="11" borderId="93" xfId="0" applyFont="1" applyFill="1" applyBorder="1" applyAlignment="1">
      <alignment horizontal="center" vertical="center" wrapText="1"/>
    </xf>
    <xf numFmtId="0" fontId="0" fillId="11" borderId="94" xfId="0" applyFont="1" applyFill="1" applyBorder="1" applyAlignment="1">
      <alignment horizontal="center" vertical="center" wrapText="1"/>
    </xf>
    <xf numFmtId="0" fontId="0" fillId="11" borderId="95" xfId="0" applyFont="1" applyFill="1" applyBorder="1" applyAlignment="1">
      <alignment horizontal="center" vertical="center" wrapText="1"/>
    </xf>
    <xf numFmtId="0" fontId="0" fillId="11" borderId="92" xfId="0" applyFont="1" applyFill="1" applyBorder="1" applyAlignment="1">
      <alignment horizontal="center" vertical="center" wrapText="1"/>
    </xf>
    <xf numFmtId="0" fontId="0" fillId="11" borderId="91" xfId="0" applyFont="1" applyFill="1" applyBorder="1" applyAlignment="1">
      <alignment horizontal="center" vertical="center" wrapText="1"/>
    </xf>
    <xf numFmtId="9" fontId="0" fillId="0" borderId="23" xfId="4" applyFont="1" applyBorder="1" applyAlignment="1">
      <alignment horizontal="center" vertical="center" wrapText="1"/>
    </xf>
    <xf numFmtId="9" fontId="0" fillId="0" borderId="6" xfId="4" applyFont="1" applyBorder="1" applyAlignment="1">
      <alignment horizontal="center" vertical="center" wrapText="1"/>
    </xf>
    <xf numFmtId="9" fontId="0" fillId="0" borderId="32" xfId="4" applyFont="1" applyBorder="1" applyAlignment="1">
      <alignment horizontal="center" vertical="center" wrapText="1"/>
    </xf>
    <xf numFmtId="9" fontId="0" fillId="0" borderId="24" xfId="4" applyFont="1" applyBorder="1" applyAlignment="1">
      <alignment horizontal="center" vertical="center" wrapText="1"/>
    </xf>
    <xf numFmtId="0" fontId="27" fillId="4" borderId="59" xfId="0" applyFont="1" applyFill="1" applyBorder="1" applyAlignment="1">
      <alignment horizontal="center" vertical="center"/>
    </xf>
    <xf numFmtId="0" fontId="27" fillId="4" borderId="60" xfId="0" applyFont="1" applyFill="1" applyBorder="1" applyAlignment="1">
      <alignment horizontal="center" vertical="center"/>
    </xf>
    <xf numFmtId="0" fontId="27" fillId="4" borderId="119" xfId="0" applyFont="1" applyFill="1" applyBorder="1" applyAlignment="1">
      <alignment horizontal="center" vertical="center"/>
    </xf>
    <xf numFmtId="0" fontId="27" fillId="4" borderId="61" xfId="0" applyFont="1" applyFill="1" applyBorder="1" applyAlignment="1">
      <alignment horizontal="center" vertical="center"/>
    </xf>
    <xf numFmtId="0" fontId="27" fillId="4" borderId="36" xfId="0" applyFont="1" applyFill="1" applyBorder="1" applyAlignment="1">
      <alignment horizontal="center" vertical="center"/>
    </xf>
    <xf numFmtId="0" fontId="27" fillId="4" borderId="120" xfId="0" applyFont="1" applyFill="1" applyBorder="1" applyAlignment="1">
      <alignment horizontal="center" vertical="center"/>
    </xf>
    <xf numFmtId="0" fontId="27" fillId="4" borderId="88" xfId="0" applyFont="1" applyFill="1" applyBorder="1" applyAlignment="1">
      <alignment horizontal="center" vertical="center"/>
    </xf>
    <xf numFmtId="2" fontId="0" fillId="0" borderId="23"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4" xfId="3" applyNumberFormat="1" applyFont="1" applyBorder="1" applyAlignment="1">
      <alignment horizontal="center" vertical="center" wrapText="1"/>
    </xf>
    <xf numFmtId="2" fontId="0" fillId="0" borderId="35"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0" fontId="6" fillId="3" borderId="56" xfId="0" applyFont="1" applyFill="1" applyBorder="1" applyAlignment="1">
      <alignment horizontal="center" vertical="center"/>
    </xf>
    <xf numFmtId="0" fontId="6" fillId="3" borderId="54"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62" xfId="0" applyFont="1" applyFill="1" applyBorder="1" applyAlignment="1">
      <alignment horizontal="center" vertical="center"/>
    </xf>
    <xf numFmtId="0" fontId="6" fillId="3" borderId="63"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38" xfId="0" applyFont="1" applyFill="1" applyBorder="1" applyAlignment="1">
      <alignment horizontal="center" vertical="center" textRotation="1"/>
    </xf>
    <xf numFmtId="0" fontId="4" fillId="4" borderId="38" xfId="0" applyFont="1" applyFill="1" applyBorder="1" applyAlignment="1">
      <alignment horizontal="center" vertical="center"/>
    </xf>
    <xf numFmtId="0" fontId="4" fillId="4" borderId="39" xfId="0" applyFont="1" applyFill="1" applyBorder="1" applyAlignment="1">
      <alignment horizontal="center" vertical="center"/>
    </xf>
    <xf numFmtId="3" fontId="4" fillId="4" borderId="38" xfId="0" applyNumberFormat="1" applyFont="1" applyFill="1" applyBorder="1" applyAlignment="1">
      <alignment horizontal="center" vertical="center"/>
    </xf>
    <xf numFmtId="3" fontId="4" fillId="4" borderId="39" xfId="0" applyNumberFormat="1" applyFont="1" applyFill="1" applyBorder="1" applyAlignment="1">
      <alignment horizontal="center" vertical="center"/>
    </xf>
    <xf numFmtId="0" fontId="4" fillId="4" borderId="38" xfId="0" applyFont="1" applyFill="1" applyBorder="1" applyAlignment="1">
      <alignment horizontal="center" vertical="center" textRotation="90" wrapText="1"/>
    </xf>
    <xf numFmtId="0" fontId="4" fillId="4" borderId="39" xfId="0" applyFont="1" applyFill="1" applyBorder="1" applyAlignment="1">
      <alignment horizontal="center" vertical="center" textRotation="90" wrapText="1"/>
    </xf>
    <xf numFmtId="0" fontId="4" fillId="4" borderId="38"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48"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77" fillId="3" borderId="6" xfId="0" applyFont="1" applyFill="1" applyBorder="1" applyAlignment="1" applyProtection="1">
      <alignment horizontal="justify" vertical="center"/>
      <protection locked="0"/>
    </xf>
    <xf numFmtId="0" fontId="27" fillId="0" borderId="33" xfId="0" applyFont="1" applyFill="1" applyBorder="1" applyAlignment="1">
      <alignment horizontal="center" vertical="center"/>
    </xf>
    <xf numFmtId="0" fontId="27" fillId="0" borderId="34" xfId="0" applyFont="1" applyFill="1" applyBorder="1" applyAlignment="1">
      <alignment horizontal="center" vertical="center"/>
    </xf>
    <xf numFmtId="0" fontId="27" fillId="0" borderId="118" xfId="0" applyFont="1" applyFill="1" applyBorder="1" applyAlignment="1">
      <alignment horizontal="center" vertical="center"/>
    </xf>
    <xf numFmtId="0" fontId="2" fillId="3" borderId="6" xfId="0" applyFont="1" applyFill="1" applyBorder="1" applyAlignment="1" applyProtection="1">
      <alignment horizontal="justify" vertical="center" wrapText="1"/>
      <protection locked="0"/>
    </xf>
    <xf numFmtId="0" fontId="2" fillId="3" borderId="6" xfId="0" applyFont="1" applyFill="1" applyBorder="1" applyAlignment="1" applyProtection="1">
      <alignment horizontal="justify" vertical="center"/>
      <protection locked="0"/>
    </xf>
    <xf numFmtId="2" fontId="0" fillId="0" borderId="6" xfId="0" applyNumberFormat="1" applyBorder="1" applyAlignment="1">
      <alignment horizontal="center" vertical="center" wrapText="1"/>
    </xf>
    <xf numFmtId="0" fontId="0" fillId="0" borderId="6" xfId="0" applyBorder="1" applyAlignment="1">
      <alignment horizontal="center" vertical="center" wrapText="1"/>
    </xf>
    <xf numFmtId="0" fontId="0" fillId="11" borderId="6" xfId="0" applyFill="1" applyBorder="1" applyAlignment="1">
      <alignment horizontal="center" vertical="center" wrapText="1"/>
    </xf>
    <xf numFmtId="0" fontId="26" fillId="0" borderId="6" xfId="0" applyFont="1" applyBorder="1" applyAlignment="1">
      <alignment horizontal="center" vertical="center" wrapText="1"/>
    </xf>
    <xf numFmtId="0" fontId="0" fillId="0" borderId="6" xfId="0" applyBorder="1" applyAlignment="1">
      <alignment horizontal="center" vertical="center"/>
    </xf>
    <xf numFmtId="9" fontId="0" fillId="0" borderId="6" xfId="0" applyNumberFormat="1" applyBorder="1" applyAlignment="1">
      <alignment horizontal="center" vertical="center" wrapText="1"/>
    </xf>
    <xf numFmtId="0" fontId="0" fillId="22" borderId="6" xfId="0" applyFill="1" applyBorder="1" applyAlignment="1">
      <alignment horizontal="center" vertical="center" wrapText="1"/>
    </xf>
    <xf numFmtId="0" fontId="0" fillId="0" borderId="44" xfId="0" applyBorder="1" applyAlignment="1">
      <alignment horizontal="center" vertical="center" wrapText="1"/>
    </xf>
    <xf numFmtId="0" fontId="0" fillId="0" borderId="28" xfId="0" applyBorder="1" applyAlignment="1">
      <alignment horizontal="center" vertical="center" wrapText="1"/>
    </xf>
    <xf numFmtId="0" fontId="0" fillId="0" borderId="23" xfId="0" applyBorder="1" applyAlignment="1">
      <alignment horizontal="center" vertical="center" wrapText="1"/>
    </xf>
    <xf numFmtId="0" fontId="0" fillId="22" borderId="44" xfId="0" applyFill="1" applyBorder="1" applyAlignment="1">
      <alignment horizontal="center" vertical="center" wrapText="1"/>
    </xf>
    <xf numFmtId="0" fontId="0" fillId="22" borderId="28" xfId="0" applyFill="1" applyBorder="1" applyAlignment="1">
      <alignment horizontal="center" vertical="center" wrapText="1"/>
    </xf>
    <xf numFmtId="0" fontId="0" fillId="22" borderId="23" xfId="0" applyFill="1" applyBorder="1" applyAlignment="1">
      <alignment horizontal="center" vertical="center" wrapText="1"/>
    </xf>
    <xf numFmtId="0" fontId="0" fillId="0" borderId="35" xfId="0" applyBorder="1" applyAlignment="1">
      <alignment horizontal="center" vertical="center" wrapText="1"/>
    </xf>
    <xf numFmtId="9" fontId="0" fillId="0" borderId="44" xfId="0" applyNumberFormat="1" applyBorder="1" applyAlignment="1">
      <alignment horizontal="center" vertical="center" wrapText="1"/>
    </xf>
    <xf numFmtId="9" fontId="0" fillId="0" borderId="28" xfId="0" applyNumberFormat="1" applyBorder="1" applyAlignment="1">
      <alignment horizontal="center" vertical="center" wrapText="1"/>
    </xf>
    <xf numFmtId="9" fontId="0" fillId="0" borderId="23" xfId="0" applyNumberFormat="1" applyBorder="1" applyAlignment="1">
      <alignment horizontal="center" vertical="center" wrapText="1"/>
    </xf>
    <xf numFmtId="2" fontId="0" fillId="0" borderId="44" xfId="0" applyNumberFormat="1" applyBorder="1" applyAlignment="1">
      <alignment horizontal="center" vertical="center" wrapText="1"/>
    </xf>
    <xf numFmtId="2" fontId="0" fillId="0" borderId="28" xfId="0" applyNumberFormat="1" applyBorder="1" applyAlignment="1">
      <alignment horizontal="center" vertical="center" wrapText="1"/>
    </xf>
    <xf numFmtId="2" fontId="0" fillId="0" borderId="23" xfId="0" applyNumberFormat="1" applyBorder="1" applyAlignment="1">
      <alignment horizontal="center" vertical="center" wrapText="1"/>
    </xf>
    <xf numFmtId="0" fontId="4" fillId="4" borderId="53"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3" xfId="0" applyBorder="1" applyAlignment="1">
      <alignment horizontal="center" vertical="center" wrapText="1"/>
    </xf>
    <xf numFmtId="0" fontId="0" fillId="0" borderId="94" xfId="0" applyBorder="1" applyAlignment="1">
      <alignment horizontal="center" vertical="center" wrapText="1"/>
    </xf>
    <xf numFmtId="0" fontId="26" fillId="0" borderId="35" xfId="0" applyFont="1" applyBorder="1" applyAlignment="1">
      <alignment horizontal="center" vertical="center" wrapText="1"/>
    </xf>
    <xf numFmtId="0" fontId="4" fillId="4" borderId="66"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65" xfId="0" applyFont="1" applyFill="1" applyBorder="1" applyAlignment="1">
      <alignment horizontal="center" vertical="center" wrapText="1"/>
    </xf>
    <xf numFmtId="0" fontId="27" fillId="4" borderId="6" xfId="0" applyFont="1" applyFill="1" applyBorder="1" applyAlignment="1">
      <alignment horizontal="center" vertical="center"/>
    </xf>
    <xf numFmtId="0" fontId="6" fillId="3" borderId="6" xfId="0" applyFont="1" applyFill="1" applyBorder="1" applyAlignment="1">
      <alignment horizontal="center" vertical="center"/>
    </xf>
    <xf numFmtId="0" fontId="77" fillId="3" borderId="6" xfId="0" applyFont="1" applyFill="1" applyBorder="1" applyAlignment="1" applyProtection="1">
      <alignment horizontal="justify" vertical="center" wrapText="1"/>
      <protection locked="0"/>
    </xf>
    <xf numFmtId="0" fontId="4" fillId="4" borderId="55" xfId="0" applyFont="1" applyFill="1" applyBorder="1" applyAlignment="1">
      <alignment horizontal="center" vertical="center"/>
    </xf>
    <xf numFmtId="0" fontId="4" fillId="4" borderId="74" xfId="0" applyFont="1" applyFill="1" applyBorder="1" applyAlignment="1">
      <alignment horizontal="center" vertical="center"/>
    </xf>
    <xf numFmtId="0" fontId="48" fillId="0" borderId="34" xfId="0" applyFont="1" applyBorder="1" applyAlignment="1">
      <alignment horizontal="left" vertical="top" wrapText="1"/>
    </xf>
    <xf numFmtId="0" fontId="48" fillId="0" borderId="0" xfId="0" applyFont="1" applyAlignment="1">
      <alignment horizontal="left" vertical="top" wrapText="1"/>
    </xf>
    <xf numFmtId="0" fontId="48" fillId="0" borderId="73" xfId="0" applyFont="1" applyBorder="1" applyAlignment="1">
      <alignment horizontal="left" vertical="top" wrapText="1"/>
    </xf>
    <xf numFmtId="0" fontId="48" fillId="0" borderId="34" xfId="0" applyFont="1" applyBorder="1" applyAlignment="1">
      <alignment horizontal="left" vertical="center" wrapText="1"/>
    </xf>
    <xf numFmtId="0" fontId="48" fillId="0" borderId="0" xfId="0" applyFont="1" applyAlignment="1">
      <alignment horizontal="left" vertical="center" wrapText="1"/>
    </xf>
    <xf numFmtId="0" fontId="48" fillId="0" borderId="73" xfId="0" applyFont="1" applyBorder="1" applyAlignment="1">
      <alignment horizontal="left" vertical="center" wrapText="1"/>
    </xf>
    <xf numFmtId="0" fontId="48" fillId="0" borderId="6" xfId="0" applyFont="1" applyBorder="1" applyAlignment="1">
      <alignment horizontal="left" vertical="center" wrapText="1"/>
    </xf>
    <xf numFmtId="0" fontId="44" fillId="6" borderId="0" xfId="0" applyFont="1" applyFill="1" applyAlignment="1">
      <alignment horizontal="center" vertical="center" wrapText="1" readingOrder="1"/>
    </xf>
    <xf numFmtId="0" fontId="44" fillId="6" borderId="6" xfId="0" applyFont="1" applyFill="1" applyBorder="1" applyAlignment="1">
      <alignment horizontal="center" vertical="center" wrapText="1" readingOrder="1"/>
    </xf>
    <xf numFmtId="0" fontId="42" fillId="0" borderId="70" xfId="0" applyFont="1" applyBorder="1" applyAlignment="1">
      <alignment horizontal="center" vertical="center"/>
    </xf>
    <xf numFmtId="0" fontId="42" fillId="0" borderId="10" xfId="0" applyFont="1" applyBorder="1" applyAlignment="1">
      <alignment horizontal="center" vertical="center"/>
    </xf>
    <xf numFmtId="0" fontId="15" fillId="3" borderId="19" xfId="0" applyFont="1" applyFill="1" applyBorder="1" applyAlignment="1">
      <alignment horizontal="center"/>
    </xf>
    <xf numFmtId="0" fontId="15" fillId="3" borderId="20" xfId="0" applyFont="1" applyFill="1" applyBorder="1" applyAlignment="1">
      <alignment horizontal="center"/>
    </xf>
    <xf numFmtId="0" fontId="54" fillId="0" borderId="11" xfId="0" applyFont="1" applyBorder="1" applyAlignment="1">
      <alignment horizontal="center" vertical="center" wrapText="1"/>
    </xf>
    <xf numFmtId="0" fontId="54" fillId="0" borderId="0" xfId="0" applyFont="1" applyAlignment="1">
      <alignment horizontal="center" vertical="center" wrapText="1"/>
    </xf>
    <xf numFmtId="0" fontId="31" fillId="12" borderId="0" xfId="0" applyFont="1" applyFill="1" applyAlignment="1">
      <alignment horizontal="center" vertical="center" wrapText="1" readingOrder="1"/>
    </xf>
    <xf numFmtId="0" fontId="31"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1" fillId="12" borderId="11" xfId="0" applyFont="1" applyFill="1" applyBorder="1" applyAlignment="1">
      <alignment horizontal="center" vertical="center" textRotation="90" wrapText="1" readingOrder="1"/>
    </xf>
    <xf numFmtId="0" fontId="31" fillId="12" borderId="0" xfId="0" applyFont="1" applyFill="1" applyAlignment="1">
      <alignment horizontal="center" vertical="center" textRotation="90" wrapText="1" readingOrder="1"/>
    </xf>
    <xf numFmtId="0" fontId="32" fillId="14" borderId="25" xfId="0" applyFont="1" applyFill="1" applyBorder="1" applyAlignment="1">
      <alignment horizontal="center" vertical="center" wrapText="1" readingOrder="1"/>
    </xf>
    <xf numFmtId="0" fontId="32" fillId="14" borderId="26" xfId="0" applyFont="1" applyFill="1" applyBorder="1" applyAlignment="1">
      <alignment horizontal="center" vertical="center" wrapText="1" readingOrder="1"/>
    </xf>
    <xf numFmtId="0" fontId="32" fillId="14" borderId="27"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2" fillId="13" borderId="25" xfId="0" applyFont="1" applyFill="1" applyBorder="1" applyAlignment="1">
      <alignment horizontal="center" vertical="center" wrapText="1" readingOrder="1"/>
    </xf>
    <xf numFmtId="0" fontId="32" fillId="13" borderId="26" xfId="0" applyFont="1" applyFill="1" applyBorder="1" applyAlignment="1">
      <alignment horizontal="center" vertical="center" wrapText="1" readingOrder="1"/>
    </xf>
    <xf numFmtId="0" fontId="14" fillId="3" borderId="33"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32" fillId="18" borderId="25" xfId="0" applyFont="1" applyFill="1" applyBorder="1" applyAlignment="1">
      <alignment horizontal="center" vertical="center" wrapText="1" readingOrder="1"/>
    </xf>
    <xf numFmtId="0" fontId="32" fillId="18" borderId="26" xfId="0" applyFont="1" applyFill="1" applyBorder="1" applyAlignment="1">
      <alignment horizontal="center" vertical="center" wrapText="1" readingOrder="1"/>
    </xf>
    <xf numFmtId="0" fontId="32" fillId="7" borderId="25" xfId="0" applyFont="1" applyFill="1" applyBorder="1" applyAlignment="1">
      <alignment horizontal="center" vertical="center" wrapText="1" readingOrder="1"/>
    </xf>
    <xf numFmtId="0" fontId="32" fillId="7" borderId="26" xfId="0" applyFont="1" applyFill="1" applyBorder="1" applyAlignment="1">
      <alignment horizontal="center" vertical="center" wrapText="1" readingOrder="1"/>
    </xf>
    <xf numFmtId="0" fontId="14" fillId="0" borderId="6" xfId="0" applyFont="1" applyBorder="1" applyAlignment="1">
      <alignment horizontal="center" vertical="center" wrapText="1"/>
    </xf>
    <xf numFmtId="0" fontId="13" fillId="0" borderId="6" xfId="0" applyFont="1" applyBorder="1" applyAlignment="1">
      <alignment horizontal="center" vertical="center"/>
    </xf>
    <xf numFmtId="0" fontId="13" fillId="0" borderId="24" xfId="0" applyFont="1" applyBorder="1" applyAlignment="1">
      <alignment horizontal="center" vertical="center"/>
    </xf>
    <xf numFmtId="0" fontId="13" fillId="0" borderId="76" xfId="0" applyFont="1" applyBorder="1" applyAlignment="1">
      <alignment horizontal="center" vertical="center"/>
    </xf>
    <xf numFmtId="0" fontId="13" fillId="0" borderId="77" xfId="0" applyFont="1" applyBorder="1" applyAlignment="1">
      <alignment horizontal="center" vertical="center"/>
    </xf>
    <xf numFmtId="0" fontId="13" fillId="0" borderId="6"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0" fontId="0" fillId="0" borderId="24" xfId="0" applyBorder="1" applyAlignment="1">
      <alignment horizontal="center" vertical="center" wrapText="1"/>
    </xf>
    <xf numFmtId="0" fontId="10" fillId="0" borderId="6" xfId="0" applyFont="1" applyBorder="1" applyAlignment="1">
      <alignment horizontal="center" vertical="center"/>
    </xf>
    <xf numFmtId="0" fontId="10" fillId="0" borderId="24" xfId="0" applyFont="1" applyBorder="1" applyAlignment="1">
      <alignment horizontal="center" vertical="center"/>
    </xf>
    <xf numFmtId="1" fontId="34" fillId="11" borderId="94" xfId="0" applyNumberFormat="1" applyFont="1" applyFill="1" applyBorder="1" applyAlignment="1" applyProtection="1">
      <alignment horizontal="center" vertical="center" wrapText="1"/>
      <protection locked="0"/>
    </xf>
    <xf numFmtId="1" fontId="34" fillId="11" borderId="95" xfId="0" applyNumberFormat="1" applyFont="1" applyFill="1" applyBorder="1" applyAlignment="1" applyProtection="1">
      <alignment horizontal="center" vertical="center" wrapText="1"/>
      <protection locked="0"/>
    </xf>
    <xf numFmtId="1" fontId="34" fillId="0" borderId="6" xfId="0" applyNumberFormat="1" applyFont="1" applyBorder="1" applyAlignment="1" applyProtection="1">
      <alignment horizontal="center" vertical="center" wrapText="1"/>
      <protection locked="0"/>
    </xf>
    <xf numFmtId="1" fontId="34" fillId="0" borderId="24" xfId="0" applyNumberFormat="1" applyFont="1" applyBorder="1" applyAlignment="1" applyProtection="1">
      <alignment horizontal="center" vertical="center" wrapText="1"/>
      <protection locked="0"/>
    </xf>
    <xf numFmtId="1" fontId="23" fillId="0" borderId="6" xfId="0" applyNumberFormat="1" applyFont="1" applyBorder="1" applyAlignment="1">
      <alignment horizontal="center" vertical="center"/>
    </xf>
    <xf numFmtId="0" fontId="23" fillId="0" borderId="6" xfId="0" applyFont="1" applyBorder="1" applyAlignment="1">
      <alignment horizontal="center" vertical="center"/>
    </xf>
    <xf numFmtId="0" fontId="23" fillId="0" borderId="24" xfId="0" applyFont="1" applyBorder="1" applyAlignment="1">
      <alignment horizontal="center" vertical="center"/>
    </xf>
    <xf numFmtId="1" fontId="34" fillId="0" borderId="6" xfId="0" applyNumberFormat="1" applyFont="1" applyBorder="1" applyAlignment="1">
      <alignment horizontal="center" vertical="center"/>
    </xf>
    <xf numFmtId="0" fontId="34" fillId="0" borderId="6" xfId="0" applyFont="1" applyBorder="1" applyAlignment="1">
      <alignment horizontal="center" vertical="center"/>
    </xf>
    <xf numFmtId="0" fontId="34" fillId="0" borderId="24" xfId="0" applyFont="1" applyBorder="1" applyAlignment="1">
      <alignment horizontal="center" vertical="center"/>
    </xf>
    <xf numFmtId="0" fontId="0" fillId="0" borderId="6" xfId="0" applyFill="1" applyBorder="1" applyAlignment="1">
      <alignment horizontal="center" vertical="center" wrapText="1"/>
    </xf>
    <xf numFmtId="0" fontId="13" fillId="0" borderId="6" xfId="0" applyFont="1" applyFill="1" applyBorder="1" applyAlignment="1">
      <alignment horizontal="center" vertical="center"/>
    </xf>
    <xf numFmtId="14" fontId="13" fillId="0" borderId="6" xfId="0" applyNumberFormat="1" applyFont="1" applyBorder="1" applyAlignment="1">
      <alignment horizontal="center" vertical="center"/>
    </xf>
    <xf numFmtId="0" fontId="13" fillId="0" borderId="76" xfId="0" applyFont="1" applyFill="1" applyBorder="1" applyAlignment="1">
      <alignment horizontal="center" vertical="center" wrapText="1"/>
    </xf>
    <xf numFmtId="1" fontId="34" fillId="0" borderId="94" xfId="0" applyNumberFormat="1" applyFont="1" applyBorder="1" applyAlignment="1" applyProtection="1">
      <alignment horizontal="center" vertical="center" wrapText="1"/>
      <protection locked="0"/>
    </xf>
    <xf numFmtId="0" fontId="80" fillId="22"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1" fontId="23" fillId="0" borderId="35" xfId="0" applyNumberFormat="1" applyFont="1" applyBorder="1" applyAlignment="1">
      <alignment horizontal="center" vertical="center"/>
    </xf>
    <xf numFmtId="1" fontId="34" fillId="0" borderId="35" xfId="0" applyNumberFormat="1" applyFont="1" applyBorder="1" applyAlignment="1">
      <alignment horizontal="center" vertical="center"/>
    </xf>
    <xf numFmtId="1" fontId="34" fillId="0" borderId="35" xfId="0" applyNumberFormat="1" applyFont="1" applyBorder="1" applyAlignment="1" applyProtection="1">
      <alignment horizontal="center" vertical="center" wrapText="1"/>
      <protection locked="0"/>
    </xf>
    <xf numFmtId="0" fontId="29" fillId="17" borderId="46" xfId="0" applyFont="1" applyFill="1" applyBorder="1" applyAlignment="1">
      <alignment horizontal="center"/>
    </xf>
    <xf numFmtId="0" fontId="29" fillId="17" borderId="47" xfId="0" applyFont="1" applyFill="1" applyBorder="1" applyAlignment="1">
      <alignment horizontal="center"/>
    </xf>
    <xf numFmtId="1" fontId="34" fillId="0" borderId="93" xfId="0" applyNumberFormat="1" applyFont="1" applyBorder="1" applyAlignment="1" applyProtection="1">
      <alignment horizontal="center" vertical="center" wrapText="1"/>
      <protection locked="0"/>
    </xf>
    <xf numFmtId="14" fontId="13" fillId="0" borderId="35" xfId="0" applyNumberFormat="1" applyFont="1" applyBorder="1" applyAlignment="1">
      <alignment horizontal="center" vertical="center"/>
    </xf>
    <xf numFmtId="0" fontId="13" fillId="0" borderId="32" xfId="0" applyFont="1" applyBorder="1" applyAlignment="1">
      <alignment horizontal="center" vertical="center"/>
    </xf>
    <xf numFmtId="0" fontId="13" fillId="0" borderId="75" xfId="0" applyFont="1" applyFill="1" applyBorder="1" applyAlignment="1">
      <alignment horizontal="center" vertical="center" wrapText="1"/>
    </xf>
    <xf numFmtId="0" fontId="13" fillId="0" borderId="35" xfId="0" applyFont="1" applyBorder="1" applyAlignment="1" applyProtection="1">
      <alignment horizontal="center" vertical="center"/>
      <protection locked="0"/>
    </xf>
    <xf numFmtId="0" fontId="80" fillId="22" borderId="35"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35" xfId="0" applyFont="1" applyBorder="1" applyAlignment="1">
      <alignment horizontal="center" vertical="center"/>
    </xf>
    <xf numFmtId="0" fontId="10" fillId="0" borderId="35" xfId="0" applyFont="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78" fillId="3" borderId="6" xfId="0" applyFont="1" applyFill="1" applyBorder="1" applyAlignment="1" applyProtection="1">
      <alignment horizontal="justify" vertical="center" wrapText="1"/>
      <protection locked="0"/>
    </xf>
    <xf numFmtId="0" fontId="36" fillId="4" borderId="39" xfId="0" applyFont="1" applyFill="1" applyBorder="1" applyAlignment="1">
      <alignment horizontal="center" vertical="center" wrapText="1"/>
    </xf>
    <xf numFmtId="0" fontId="36" fillId="4" borderId="42" xfId="0" applyFont="1" applyFill="1" applyBorder="1" applyAlignment="1">
      <alignment horizontal="center" vertical="center" wrapText="1"/>
    </xf>
    <xf numFmtId="0" fontId="36" fillId="4" borderId="40" xfId="0" applyFont="1" applyFill="1" applyBorder="1" applyAlignment="1">
      <alignment horizontal="center" vertical="center" wrapText="1"/>
    </xf>
    <xf numFmtId="0" fontId="36" fillId="4" borderId="41" xfId="0" applyFont="1" applyFill="1" applyBorder="1" applyAlignment="1">
      <alignment horizontal="center" vertical="center" wrapText="1"/>
    </xf>
    <xf numFmtId="0" fontId="35" fillId="4" borderId="40" xfId="0" applyFont="1" applyFill="1" applyBorder="1" applyAlignment="1" applyProtection="1">
      <alignment horizontal="center" vertical="center" wrapText="1"/>
      <protection locked="0"/>
    </xf>
    <xf numFmtId="0" fontId="35" fillId="4" borderId="40" xfId="0" applyFont="1" applyFill="1" applyBorder="1" applyAlignment="1">
      <alignment horizontal="center" vertical="center"/>
    </xf>
    <xf numFmtId="0" fontId="35" fillId="4" borderId="48" xfId="0" applyFont="1" applyFill="1" applyBorder="1" applyAlignment="1">
      <alignment horizontal="center" vertical="center"/>
    </xf>
    <xf numFmtId="0" fontId="35" fillId="4" borderId="41" xfId="0" applyFont="1" applyFill="1" applyBorder="1" applyAlignment="1">
      <alignment horizontal="center" vertical="center"/>
    </xf>
    <xf numFmtId="0" fontId="35" fillId="16" borderId="38" xfId="0" applyFont="1" applyFill="1" applyBorder="1" applyAlignment="1" applyProtection="1">
      <alignment horizontal="center" vertical="center" wrapText="1"/>
      <protection locked="0"/>
    </xf>
    <xf numFmtId="0" fontId="35" fillId="4" borderId="38" xfId="0" applyFont="1" applyFill="1" applyBorder="1" applyAlignment="1" applyProtection="1">
      <alignment horizontal="center" vertical="center" wrapText="1"/>
      <protection locked="0"/>
    </xf>
    <xf numFmtId="0" fontId="78" fillId="3" borderId="29" xfId="0" applyFont="1" applyFill="1" applyBorder="1" applyAlignment="1" applyProtection="1">
      <alignment horizontal="justify" vertical="center" wrapText="1"/>
      <protection locked="0"/>
    </xf>
    <xf numFmtId="0" fontId="78" fillId="3" borderId="30" xfId="0" applyFont="1" applyFill="1" applyBorder="1" applyAlignment="1" applyProtection="1">
      <alignment horizontal="justify" vertical="center" wrapText="1"/>
      <protection locked="0"/>
    </xf>
    <xf numFmtId="0" fontId="78" fillId="3" borderId="31" xfId="0" applyFont="1" applyFill="1" applyBorder="1" applyAlignment="1" applyProtection="1">
      <alignment horizontal="justify" vertical="center" wrapText="1"/>
      <protection locked="0"/>
    </xf>
    <xf numFmtId="0" fontId="7" fillId="3" borderId="32" xfId="0" applyFont="1" applyFill="1" applyBorder="1" applyAlignment="1">
      <alignment horizontal="center" vertical="center"/>
    </xf>
    <xf numFmtId="0" fontId="7" fillId="3" borderId="23" xfId="0" applyFont="1" applyFill="1" applyBorder="1" applyAlignment="1">
      <alignment horizontal="center" vertical="center"/>
    </xf>
    <xf numFmtId="0" fontId="37" fillId="4" borderId="0" xfId="0" applyFont="1" applyFill="1" applyBorder="1" applyAlignment="1">
      <alignment horizontal="center" vertical="center" wrapText="1"/>
    </xf>
    <xf numFmtId="0" fontId="37" fillId="4" borderId="36" xfId="0" applyFont="1" applyFill="1" applyBorder="1" applyAlignment="1">
      <alignment horizontal="center" vertical="center" wrapText="1"/>
    </xf>
    <xf numFmtId="0" fontId="37" fillId="4" borderId="14" xfId="0" applyFont="1" applyFill="1" applyBorder="1" applyAlignment="1">
      <alignment horizontal="center" vertical="center" wrapText="1"/>
    </xf>
    <xf numFmtId="0" fontId="37" fillId="4" borderId="88" xfId="0" applyFont="1" applyFill="1" applyBorder="1" applyAlignment="1">
      <alignment horizontal="center" vertical="center" wrapText="1"/>
    </xf>
    <xf numFmtId="0" fontId="13" fillId="0" borderId="6" xfId="0" applyFont="1" applyBorder="1" applyAlignment="1">
      <alignment horizontal="center" vertical="center" wrapText="1"/>
    </xf>
    <xf numFmtId="14" fontId="13" fillId="0" borderId="35" xfId="0" applyNumberFormat="1" applyFont="1" applyBorder="1" applyAlignment="1">
      <alignment horizontal="center" vertical="center" wrapText="1"/>
    </xf>
    <xf numFmtId="0" fontId="13" fillId="0" borderId="76" xfId="0" applyFont="1" applyBorder="1" applyAlignment="1">
      <alignment horizontal="center" vertical="center" wrapText="1"/>
    </xf>
    <xf numFmtId="0" fontId="37" fillId="4" borderId="2" xfId="0" applyFont="1" applyFill="1" applyBorder="1" applyAlignment="1">
      <alignment horizontal="center" vertical="center" wrapText="1"/>
    </xf>
    <xf numFmtId="0" fontId="37" fillId="4" borderId="49" xfId="0" applyFont="1" applyFill="1" applyBorder="1" applyAlignment="1">
      <alignment horizontal="center" vertical="center" wrapText="1"/>
    </xf>
    <xf numFmtId="0" fontId="37" fillId="4" borderId="0" xfId="0" applyFont="1" applyFill="1" applyAlignment="1">
      <alignment horizontal="center" vertical="center" wrapText="1"/>
    </xf>
    <xf numFmtId="0" fontId="7" fillId="3" borderId="6" xfId="0" applyFont="1" applyFill="1" applyBorder="1" applyAlignment="1">
      <alignment horizontal="center" vertical="center"/>
    </xf>
    <xf numFmtId="0" fontId="2" fillId="3" borderId="29" xfId="0" applyFont="1" applyFill="1" applyBorder="1" applyAlignment="1" applyProtection="1">
      <alignment horizontal="justify" vertical="center" wrapText="1"/>
      <protection locked="0"/>
    </xf>
    <xf numFmtId="0" fontId="2" fillId="3" borderId="30" xfId="0" applyFont="1" applyFill="1" applyBorder="1" applyAlignment="1" applyProtection="1">
      <alignment horizontal="justify" vertical="center" wrapText="1"/>
      <protection locked="0"/>
    </xf>
    <xf numFmtId="0" fontId="2" fillId="3" borderId="31" xfId="0" applyFont="1" applyFill="1" applyBorder="1" applyAlignment="1" applyProtection="1">
      <alignment horizontal="justify" vertical="center" wrapText="1"/>
      <protection locked="0"/>
    </xf>
    <xf numFmtId="0" fontId="13" fillId="0" borderId="35" xfId="0" applyFont="1" applyBorder="1" applyAlignment="1">
      <alignment horizontal="center" vertical="center" wrapText="1"/>
    </xf>
    <xf numFmtId="0" fontId="13" fillId="0" borderId="75" xfId="0" applyFont="1" applyBorder="1" applyAlignment="1">
      <alignment horizontal="center" vertical="center" wrapText="1"/>
    </xf>
    <xf numFmtId="14" fontId="13" fillId="0" borderId="23" xfId="0" applyNumberFormat="1" applyFont="1" applyBorder="1" applyAlignment="1">
      <alignment horizontal="center" vertical="center" wrapText="1"/>
    </xf>
  </cellXfs>
  <cellStyles count="5">
    <cellStyle name="Millares" xfId="3" builtinId="3"/>
    <cellStyle name="Normal" xfId="0" builtinId="0"/>
    <cellStyle name="Normal - Style1 2" xfId="1"/>
    <cellStyle name="Normal 2 2" xfId="2"/>
    <cellStyle name="Porcentaje" xfId="4" builtinId="5"/>
  </cellStyles>
  <dxfs count="619">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82550</xdr:colOff>
      <xdr:row>0</xdr:row>
      <xdr:rowOff>114300</xdr:rowOff>
    </xdr:from>
    <xdr:ext cx="2324100" cy="793750"/>
    <xdr:pic>
      <xdr:nvPicPr>
        <xdr:cNvPr id="11" name="Imagen 3">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stretch>
          <a:fillRect/>
        </a:stretch>
      </xdr:blipFill>
      <xdr:spPr>
        <a:xfrm>
          <a:off x="82550" y="114300"/>
          <a:ext cx="2324100" cy="793750"/>
        </a:xfrm>
        <a:prstGeom prst="rect">
          <a:avLst/>
        </a:prstGeom>
      </xdr:spPr>
    </xdr:pic>
    <xdr:clientData/>
  </xdr:oneCellAnchor>
  <xdr:twoCellAnchor editAs="oneCell">
    <xdr:from>
      <xdr:col>7</xdr:col>
      <xdr:colOff>101600</xdr:colOff>
      <xdr:row>0</xdr:row>
      <xdr:rowOff>304800</xdr:rowOff>
    </xdr:from>
    <xdr:to>
      <xdr:col>8</xdr:col>
      <xdr:colOff>592986</xdr:colOff>
      <xdr:row>2</xdr:row>
      <xdr:rowOff>57150</xdr:rowOff>
    </xdr:to>
    <xdr:pic>
      <xdr:nvPicPr>
        <xdr:cNvPr id="16" name="Picture 9">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2"/>
        <a:stretch>
          <a:fillRect/>
        </a:stretch>
      </xdr:blipFill>
      <xdr:spPr>
        <a:xfrm>
          <a:off x="7454900" y="304800"/>
          <a:ext cx="1323236"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00000000-0008-0000-0100-000008000000}"/>
            </a:ext>
          </a:extLst>
        </xdr:cNvPr>
        <xdr:cNvSpPr txBox="1"/>
      </xdr:nvSpPr>
      <xdr:spPr>
        <a:xfrm>
          <a:off x="14348460" y="48063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92604</xdr:colOff>
      <xdr:row>0</xdr:row>
      <xdr:rowOff>79375</xdr:rowOff>
    </xdr:from>
    <xdr:to>
      <xdr:col>0</xdr:col>
      <xdr:colOff>3016772</xdr:colOff>
      <xdr:row>0</xdr:row>
      <xdr:rowOff>902335</xdr:rowOff>
    </xdr:to>
    <xdr:pic>
      <xdr:nvPicPr>
        <xdr:cNvPr id="3"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stretch>
          <a:fillRect/>
        </a:stretch>
      </xdr:blipFill>
      <xdr:spPr>
        <a:xfrm>
          <a:off x="92604" y="79375"/>
          <a:ext cx="2924168" cy="822960"/>
        </a:xfrm>
        <a:prstGeom prst="rect">
          <a:avLst/>
        </a:prstGeom>
      </xdr:spPr>
    </xdr:pic>
    <xdr:clientData/>
  </xdr:twoCellAnchor>
  <xdr:twoCellAnchor editAs="oneCell">
    <xdr:from>
      <xdr:col>4</xdr:col>
      <xdr:colOff>2196043</xdr:colOff>
      <xdr:row>0</xdr:row>
      <xdr:rowOff>224895</xdr:rowOff>
    </xdr:from>
    <xdr:to>
      <xdr:col>5</xdr:col>
      <xdr:colOff>4853</xdr:colOff>
      <xdr:row>0</xdr:row>
      <xdr:rowOff>773535</xdr:rowOff>
    </xdr:to>
    <xdr:pic>
      <xdr:nvPicPr>
        <xdr:cNvPr id="4"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a:stretch>
          <a:fillRect/>
        </a:stretch>
      </xdr:blipFill>
      <xdr:spPr>
        <a:xfrm>
          <a:off x="12502093" y="224895"/>
          <a:ext cx="1533085"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480059</xdr:colOff>
      <xdr:row>1</xdr:row>
      <xdr:rowOff>91440</xdr:rowOff>
    </xdr:from>
    <xdr:ext cx="2624385" cy="5844540"/>
    <xdr:sp macro="" textlink="">
      <xdr:nvSpPr>
        <xdr:cNvPr id="2" name="CuadroTexto 1">
          <a:extLst>
            <a:ext uri="{FF2B5EF4-FFF2-40B4-BE49-F238E27FC236}">
              <a16:creationId xmlns:a16="http://schemas.microsoft.com/office/drawing/2014/main" id="{00000000-0008-0000-0200-000008000000}"/>
            </a:ext>
          </a:extLst>
        </xdr:cNvPr>
        <xdr:cNvSpPr txBox="1"/>
      </xdr:nvSpPr>
      <xdr:spPr>
        <a:xfrm>
          <a:off x="11195684" y="1110615"/>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3093504</xdr:colOff>
      <xdr:row>0</xdr:row>
      <xdr:rowOff>921737</xdr:rowOff>
    </xdr:to>
    <xdr:pic>
      <xdr:nvPicPr>
        <xdr:cNvPr id="3" name="Pictur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
        <a:stretch>
          <a:fillRect/>
        </a:stretch>
      </xdr:blipFill>
      <xdr:spPr>
        <a:xfrm>
          <a:off x="169336" y="98777"/>
          <a:ext cx="2924168" cy="822960"/>
        </a:xfrm>
        <a:prstGeom prst="rect">
          <a:avLst/>
        </a:prstGeom>
      </xdr:spPr>
    </xdr:pic>
    <xdr:clientData/>
  </xdr:twoCellAnchor>
  <xdr:twoCellAnchor editAs="oneCell">
    <xdr:from>
      <xdr:col>5</xdr:col>
      <xdr:colOff>811392</xdr:colOff>
      <xdr:row>0</xdr:row>
      <xdr:rowOff>258408</xdr:rowOff>
    </xdr:from>
    <xdr:to>
      <xdr:col>5</xdr:col>
      <xdr:colOff>2550455</xdr:colOff>
      <xdr:row>0</xdr:row>
      <xdr:rowOff>807048</xdr:rowOff>
    </xdr:to>
    <xdr:pic>
      <xdr:nvPicPr>
        <xdr:cNvPr id="4" name="Pictur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2"/>
        <a:stretch>
          <a:fillRect/>
        </a:stretch>
      </xdr:blipFill>
      <xdr:spPr>
        <a:xfrm>
          <a:off x="9098142" y="258408"/>
          <a:ext cx="1739063" cy="5486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324971</xdr:colOff>
      <xdr:row>0</xdr:row>
      <xdr:rowOff>0</xdr:rowOff>
    </xdr:from>
    <xdr:ext cx="2857500" cy="715931"/>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661147" y="0"/>
          <a:ext cx="2857500" cy="715931"/>
        </a:xfrm>
        <a:prstGeom prst="rect">
          <a:avLst/>
        </a:prstGeom>
      </xdr:spPr>
    </xdr:pic>
    <xdr:clientData/>
  </xdr:oneCellAnchor>
  <xdr:twoCellAnchor editAs="oneCell">
    <xdr:from>
      <xdr:col>12</xdr:col>
      <xdr:colOff>605118</xdr:colOff>
      <xdr:row>0</xdr:row>
      <xdr:rowOff>56030</xdr:rowOff>
    </xdr:from>
    <xdr:to>
      <xdr:col>13</xdr:col>
      <xdr:colOff>930088</xdr:colOff>
      <xdr:row>2</xdr:row>
      <xdr:rowOff>190498</xdr:rowOff>
    </xdr:to>
    <xdr:pic>
      <xdr:nvPicPr>
        <xdr:cNvPr id="3" name="Picture 9">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19117236" y="56030"/>
          <a:ext cx="2028264" cy="6499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49213</xdr:colOff>
      <xdr:row>0</xdr:row>
      <xdr:rowOff>76199</xdr:rowOff>
    </xdr:from>
    <xdr:ext cx="2927349" cy="793750"/>
    <xdr:pic>
      <xdr:nvPicPr>
        <xdr:cNvPr id="3" name="Imagen 3">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513557" y="76199"/>
          <a:ext cx="2927349" cy="793750"/>
        </a:xfrm>
        <a:prstGeom prst="rect">
          <a:avLst/>
        </a:prstGeom>
      </xdr:spPr>
    </xdr:pic>
    <xdr:clientData/>
  </xdr:oneCellAnchor>
  <xdr:twoCellAnchor editAs="oneCell">
    <xdr:from>
      <xdr:col>20</xdr:col>
      <xdr:colOff>158750</xdr:colOff>
      <xdr:row>0</xdr:row>
      <xdr:rowOff>169333</xdr:rowOff>
    </xdr:from>
    <xdr:to>
      <xdr:col>21</xdr:col>
      <xdr:colOff>1270000</xdr:colOff>
      <xdr:row>2</xdr:row>
      <xdr:rowOff>234292</xdr:rowOff>
    </xdr:to>
    <xdr:pic>
      <xdr:nvPicPr>
        <xdr:cNvPr id="4" name="Picture 9">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xfrm>
          <a:off x="23674917" y="169333"/>
          <a:ext cx="2349500" cy="7528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270782</xdr:colOff>
      <xdr:row>0</xdr:row>
      <xdr:rowOff>73479</xdr:rowOff>
    </xdr:from>
    <xdr:ext cx="2891518" cy="793750"/>
    <xdr:pic>
      <xdr:nvPicPr>
        <xdr:cNvPr id="3" name="Imagen 3">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632732" y="73479"/>
          <a:ext cx="2891518" cy="79375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158751</xdr:colOff>
      <xdr:row>0</xdr:row>
      <xdr:rowOff>74083</xdr:rowOff>
    </xdr:from>
    <xdr:to>
      <xdr:col>1</xdr:col>
      <xdr:colOff>2000251</xdr:colOff>
      <xdr:row>1</xdr:row>
      <xdr:rowOff>510187</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751" y="74083"/>
          <a:ext cx="2233083" cy="647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645583</xdr:colOff>
      <xdr:row>0</xdr:row>
      <xdr:rowOff>95252</xdr:rowOff>
    </xdr:from>
    <xdr:to>
      <xdr:col>12</xdr:col>
      <xdr:colOff>2402416</xdr:colOff>
      <xdr:row>1</xdr:row>
      <xdr:rowOff>512045</xdr:rowOff>
    </xdr:to>
    <xdr:pic>
      <xdr:nvPicPr>
        <xdr:cNvPr id="3" name="Picture 9">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17504833" y="95252"/>
          <a:ext cx="1756833" cy="6284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83343</xdr:colOff>
      <xdr:row>0</xdr:row>
      <xdr:rowOff>83345</xdr:rowOff>
    </xdr:from>
    <xdr:to>
      <xdr:col>1</xdr:col>
      <xdr:colOff>2143124</xdr:colOff>
      <xdr:row>1</xdr:row>
      <xdr:rowOff>297656</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43" y="83345"/>
          <a:ext cx="2452687" cy="904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576912</xdr:colOff>
      <xdr:row>0</xdr:row>
      <xdr:rowOff>369094</xdr:rowOff>
    </xdr:from>
    <xdr:to>
      <xdr:col>12</xdr:col>
      <xdr:colOff>1190625</xdr:colOff>
      <xdr:row>1</xdr:row>
      <xdr:rowOff>277498</xdr:rowOff>
    </xdr:to>
    <xdr:pic>
      <xdr:nvPicPr>
        <xdr:cNvPr id="4" name="Picture 9">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2"/>
        <a:stretch>
          <a:fillRect/>
        </a:stretch>
      </xdr:blipFill>
      <xdr:spPr>
        <a:xfrm>
          <a:off x="16257443" y="369094"/>
          <a:ext cx="1780526" cy="59896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190500</xdr:colOff>
      <xdr:row>0</xdr:row>
      <xdr:rowOff>31750</xdr:rowOff>
    </xdr:from>
    <xdr:to>
      <xdr:col>1</xdr:col>
      <xdr:colOff>1888548</xdr:colOff>
      <xdr:row>1</xdr:row>
      <xdr:rowOff>555624</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31750"/>
          <a:ext cx="2089631" cy="735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710045</xdr:colOff>
      <xdr:row>0</xdr:row>
      <xdr:rowOff>138546</xdr:rowOff>
    </xdr:from>
    <xdr:to>
      <xdr:col>12</xdr:col>
      <xdr:colOff>1312935</xdr:colOff>
      <xdr:row>1</xdr:row>
      <xdr:rowOff>450273</xdr:rowOff>
    </xdr:to>
    <xdr:pic>
      <xdr:nvPicPr>
        <xdr:cNvPr id="5" name="Picture 9">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a:stretch>
          <a:fillRect/>
        </a:stretch>
      </xdr:blipFill>
      <xdr:spPr>
        <a:xfrm>
          <a:off x="16400318" y="138546"/>
          <a:ext cx="1780526" cy="51954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149489</xdr:colOff>
      <xdr:row>0</xdr:row>
      <xdr:rowOff>0</xdr:rowOff>
    </xdr:from>
    <xdr:to>
      <xdr:col>1</xdr:col>
      <xdr:colOff>2117990</xdr:colOff>
      <xdr:row>1</xdr:row>
      <xdr:rowOff>518101</xdr:rowOff>
    </xdr:to>
    <xdr:pic>
      <xdr:nvPicPr>
        <xdr:cNvPr id="2" name="Imagen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489" y="0"/>
          <a:ext cx="2361407" cy="732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533616</xdr:colOff>
      <xdr:row>0</xdr:row>
      <xdr:rowOff>165606</xdr:rowOff>
    </xdr:from>
    <xdr:to>
      <xdr:col>12</xdr:col>
      <xdr:colOff>1136506</xdr:colOff>
      <xdr:row>2</xdr:row>
      <xdr:rowOff>14479</xdr:rowOff>
    </xdr:to>
    <xdr:pic>
      <xdr:nvPicPr>
        <xdr:cNvPr id="5" name="Picture 9">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a:stretch>
          <a:fillRect/>
        </a:stretch>
      </xdr:blipFill>
      <xdr:spPr>
        <a:xfrm>
          <a:off x="16214147" y="165606"/>
          <a:ext cx="1769703" cy="5989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IGCMA\6.%20PLAN%20DE%20ACCI&#211;N\Vigencia%202024\PLAN%20DE%20ACCIO&#769;N%20SIGCMA%202024-CSJ%20Huila_DESAJ%20Neiv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rojasah/OneDrive%20-%20Consejo%20Superior%20de%20la%20Judicatura/2023/Matrices%20de%20riesgo_2024/Matrices%20de%20Riesgos%20Antisoborno/Matriz%20Riesgos%20SGAS%20Gesti&#243;n%20Tecnol&#243;gica_v3%20Ultima%20Vers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1_TRIM"/>
      <sheetName val="INVERSION"/>
      <sheetName val="INVERSION_SEG_1_TRIM"/>
      <sheetName val="JURISDICCIONAL"/>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eptos"/>
      <sheetName val="Instructivo Riesgos "/>
      <sheetName val="3. Identificación de Riesgos"/>
      <sheetName val="4. Valoración Controles"/>
      <sheetName val="5. Mapa Final"/>
      <sheetName val="6. Criterios"/>
      <sheetName val="7. Matriz de Calor"/>
      <sheetName val="Seguimiento 1 Trimestre"/>
      <sheetName val="Seguimiento 2 Trimestre"/>
      <sheetName val="Seguimiento 3 Trimestre"/>
      <sheetName val="Seguimiento 4 Trimestre"/>
    </sheetNames>
    <sheetDataSet>
      <sheetData sheetId="0" refreshError="1"/>
      <sheetData sheetId="1" refreshError="1"/>
      <sheetData sheetId="2"/>
      <sheetData sheetId="3" refreshError="1"/>
      <sheetData sheetId="4" refreshError="1"/>
      <sheetData sheetId="5">
        <row r="16">
          <cell r="B16"/>
          <cell r="C16" t="str">
            <v>Pérdida Reputacional</v>
          </cell>
          <cell r="D16"/>
          <cell r="E16"/>
          <cell r="F16"/>
        </row>
        <row r="17">
          <cell r="B17" t="str">
            <v>Leve</v>
          </cell>
          <cell r="C17" t="str">
            <v>Hechos o noticias que afectan la imagen a nivel interno.</v>
          </cell>
          <cell r="D17"/>
          <cell r="E17"/>
          <cell r="F17">
            <v>1</v>
          </cell>
        </row>
        <row r="18">
          <cell r="B18" t="str">
            <v>Menor</v>
          </cell>
          <cell r="C18" t="str">
            <v>Hechos o noticias que afectan la imagen de la entidad a nivel de ciudad o municipio.</v>
          </cell>
          <cell r="D18"/>
          <cell r="E18"/>
          <cell r="F18">
            <v>2</v>
          </cell>
        </row>
        <row r="19">
          <cell r="B19" t="str">
            <v>Moderado</v>
          </cell>
          <cell r="C19" t="str">
            <v>Hechos o noticias que afectan la imagen a nivel departamental.</v>
          </cell>
          <cell r="D19"/>
          <cell r="E19"/>
          <cell r="F19">
            <v>3</v>
          </cell>
        </row>
        <row r="20">
          <cell r="B20" t="str">
            <v>Mayor</v>
          </cell>
          <cell r="C20" t="str">
            <v>Hechos o noticias que afectan la entidad a nivel nacional.</v>
          </cell>
          <cell r="D20"/>
          <cell r="E20"/>
          <cell r="F20">
            <v>4</v>
          </cell>
        </row>
        <row r="21">
          <cell r="B21" t="str">
            <v>Catastrófico</v>
          </cell>
          <cell r="C21" t="str">
            <v>Hechos o noticias que afectan la imagen de la entidad a nivel nacional e internacional</v>
          </cell>
          <cell r="D21"/>
          <cell r="E21"/>
          <cell r="F21">
            <v>5</v>
          </cell>
        </row>
        <row r="22">
          <cell r="B22"/>
          <cell r="C22"/>
          <cell r="D22"/>
          <cell r="E22"/>
          <cell r="F22"/>
        </row>
        <row r="23">
          <cell r="B23"/>
          <cell r="C23"/>
          <cell r="D23"/>
          <cell r="E23"/>
          <cell r="F23"/>
        </row>
        <row r="24">
          <cell r="B24"/>
          <cell r="C24" t="str">
            <v>Afectación Económica</v>
          </cell>
          <cell r="D24"/>
          <cell r="E24"/>
          <cell r="F24"/>
        </row>
        <row r="25">
          <cell r="B25" t="str">
            <v>Leve</v>
          </cell>
          <cell r="C25" t="str">
            <v>Afectación económica menor o igual a 45 SMMLV</v>
          </cell>
          <cell r="D25"/>
          <cell r="E25"/>
          <cell r="F25">
            <v>1</v>
          </cell>
        </row>
        <row r="26">
          <cell r="B26" t="str">
            <v>Menor</v>
          </cell>
          <cell r="C26" t="str">
            <v>Afectación económica entre 46 SMMLV y 450 SMMLV</v>
          </cell>
          <cell r="D26"/>
          <cell r="E26"/>
          <cell r="F26">
            <v>2</v>
          </cell>
        </row>
        <row r="27">
          <cell r="B27" t="str">
            <v>Moderado</v>
          </cell>
          <cell r="C27" t="str">
            <v>Afectación económica entre 451 y 1000 SMMLV</v>
          </cell>
          <cell r="D27"/>
          <cell r="E27"/>
          <cell r="F27">
            <v>3</v>
          </cell>
        </row>
        <row r="28">
          <cell r="B28" t="str">
            <v>Mayor</v>
          </cell>
          <cell r="C28" t="str">
            <v>Afectación económica entre 1001 y 4000 SMMLV</v>
          </cell>
          <cell r="D28"/>
          <cell r="E28"/>
          <cell r="F28">
            <v>4</v>
          </cell>
        </row>
        <row r="29">
          <cell r="B29" t="str">
            <v>Catastrófico</v>
          </cell>
          <cell r="C29" t="str">
            <v>Afectación económica mas de 4000 SMMLV</v>
          </cell>
          <cell r="D29"/>
          <cell r="E29"/>
          <cell r="F29">
            <v>5</v>
          </cell>
        </row>
        <row r="30">
          <cell r="B30"/>
          <cell r="C30"/>
          <cell r="D30"/>
          <cell r="E30"/>
          <cell r="F30"/>
        </row>
        <row r="31">
          <cell r="B31"/>
          <cell r="C31"/>
          <cell r="D31"/>
          <cell r="E31"/>
          <cell r="F31"/>
        </row>
        <row r="32">
          <cell r="B32"/>
          <cell r="C32" t="str">
            <v>Incumplimiento de las metas establecidas</v>
          </cell>
          <cell r="D32"/>
          <cell r="E32"/>
          <cell r="F32"/>
        </row>
        <row r="33">
          <cell r="B33" t="str">
            <v>Leve</v>
          </cell>
          <cell r="C33" t="str">
            <v>Incumplimiento del 20% de los indicadores del proceso</v>
          </cell>
          <cell r="D33"/>
          <cell r="E33"/>
          <cell r="F33">
            <v>1</v>
          </cell>
        </row>
        <row r="34">
          <cell r="B34" t="str">
            <v>Menor</v>
          </cell>
          <cell r="C34" t="str">
            <v>Incumplimiento del 40% de los indicadores del proceso</v>
          </cell>
          <cell r="D34"/>
          <cell r="E34"/>
          <cell r="F34">
            <v>2</v>
          </cell>
        </row>
        <row r="35">
          <cell r="B35" t="str">
            <v>Moderado</v>
          </cell>
          <cell r="C35" t="str">
            <v>Incumplimiento del 60% de los indicadores del proceso</v>
          </cell>
          <cell r="D35"/>
          <cell r="E35"/>
          <cell r="F35">
            <v>3</v>
          </cell>
        </row>
        <row r="36">
          <cell r="B36" t="str">
            <v>Mayor</v>
          </cell>
          <cell r="C36" t="str">
            <v>Incumplimiento del 80% de los indicadores del proceso</v>
          </cell>
          <cell r="D36"/>
          <cell r="E36"/>
          <cell r="F36">
            <v>4</v>
          </cell>
        </row>
        <row r="37">
          <cell r="B37" t="str">
            <v>Catastrófico</v>
          </cell>
          <cell r="C37" t="str">
            <v>Incumplimiento del 100% de los indicadores del proceso</v>
          </cell>
          <cell r="D37"/>
          <cell r="E37"/>
          <cell r="F37">
            <v>5</v>
          </cell>
        </row>
        <row r="38">
          <cell r="B38"/>
          <cell r="C38"/>
          <cell r="D38"/>
          <cell r="E38"/>
          <cell r="F38"/>
        </row>
        <row r="39">
          <cell r="B39"/>
          <cell r="C39"/>
          <cell r="D39"/>
          <cell r="E39"/>
          <cell r="F39"/>
        </row>
        <row r="40">
          <cell r="B40"/>
          <cell r="C40" t="str">
            <v>Interrupción en la prestación del servicio judicial</v>
          </cell>
          <cell r="D40"/>
          <cell r="E40"/>
          <cell r="F40"/>
        </row>
        <row r="41">
          <cell r="B41" t="str">
            <v>Leve</v>
          </cell>
          <cell r="C41" t="str">
            <v xml:space="preserve">Interrupción en la prestación del servicio entre 0 a 48 horas habiles al año </v>
          </cell>
          <cell r="D41"/>
          <cell r="E41"/>
          <cell r="F41">
            <v>1</v>
          </cell>
        </row>
        <row r="42">
          <cell r="B42" t="str">
            <v>Menor</v>
          </cell>
          <cell r="C42" t="str">
            <v xml:space="preserve">Interrupción en la prestación del servicio entre 49 a 96 horas  habiles al año  </v>
          </cell>
          <cell r="D42"/>
          <cell r="E42"/>
          <cell r="F42">
            <v>2</v>
          </cell>
        </row>
        <row r="43">
          <cell r="B43" t="str">
            <v>Moderado</v>
          </cell>
          <cell r="C43" t="str">
            <v xml:space="preserve">Interrupción en la prestación del servicio entre 97 a 144 horas   habiles al año  </v>
          </cell>
          <cell r="D43"/>
          <cell r="E43"/>
          <cell r="F43">
            <v>3</v>
          </cell>
        </row>
        <row r="44">
          <cell r="B44" t="str">
            <v>Mayor</v>
          </cell>
          <cell r="C44" t="str">
            <v xml:space="preserve">Interrupción en la prestación del servicio entre 145 a 192 horas </v>
          </cell>
          <cell r="D44"/>
          <cell r="E44"/>
          <cell r="F44">
            <v>4</v>
          </cell>
        </row>
        <row r="45">
          <cell r="B45" t="str">
            <v>Catastrófico</v>
          </cell>
          <cell r="C45" t="str">
            <v xml:space="preserve">Interrupción en la prestación del servicio entre 193 a 240 horas  habiles al año   </v>
          </cell>
          <cell r="D45"/>
          <cell r="E45"/>
          <cell r="F45">
            <v>5</v>
          </cell>
        </row>
        <row r="46">
          <cell r="B46"/>
          <cell r="C46" t="str">
            <v xml:space="preserve">     El riesgo afecta la imagen de la entidad con algunos usuarios de relevancia frente al logro de los objetivos</v>
          </cell>
          <cell r="D46"/>
          <cell r="F46"/>
        </row>
        <row r="47">
          <cell r="B47"/>
          <cell r="C47"/>
          <cell r="D47"/>
          <cell r="F47"/>
        </row>
        <row r="48">
          <cell r="B48"/>
          <cell r="C48" t="str">
            <v>Interrupción en la prestación del servicio administrativo</v>
          </cell>
          <cell r="D48"/>
          <cell r="E48"/>
          <cell r="F48"/>
        </row>
        <row r="49">
          <cell r="B49" t="str">
            <v>Leve</v>
          </cell>
          <cell r="C49" t="str">
            <v xml:space="preserve">Interrupción en la prestación del servicio entre 0 a 96 horas habiles al año </v>
          </cell>
          <cell r="D49"/>
          <cell r="E49"/>
          <cell r="F49">
            <v>1</v>
          </cell>
        </row>
        <row r="50">
          <cell r="B50" t="str">
            <v>Menor</v>
          </cell>
          <cell r="C50" t="str">
            <v xml:space="preserve">Interrupción en la prestación del servicio entre 97 a 192 horas  habiles al año  </v>
          </cell>
          <cell r="D50"/>
          <cell r="E50"/>
          <cell r="F50">
            <v>2</v>
          </cell>
        </row>
        <row r="51">
          <cell r="B51" t="str">
            <v>Moderado</v>
          </cell>
          <cell r="C51" t="str">
            <v xml:space="preserve">Interrupción en la prestación del servicio entre193 a 288 horas   habiles al año  </v>
          </cell>
          <cell r="D51"/>
          <cell r="E51"/>
          <cell r="F51">
            <v>3</v>
          </cell>
        </row>
        <row r="52">
          <cell r="B52" t="str">
            <v>Mayor</v>
          </cell>
          <cell r="C52" t="str">
            <v xml:space="preserve">Interrupción en la prestación del servicio entre 289 a 384 horas </v>
          </cell>
          <cell r="D52"/>
          <cell r="E52"/>
          <cell r="F52">
            <v>4</v>
          </cell>
        </row>
        <row r="53">
          <cell r="B53" t="str">
            <v>Catastrófico</v>
          </cell>
          <cell r="C53" t="str">
            <v xml:space="preserve">Interrupción en la prestación del servicio entre 385 a 540 horas  habiles al año   </v>
          </cell>
          <cell r="D53"/>
          <cell r="E53"/>
          <cell r="F53">
            <v>5</v>
          </cell>
        </row>
      </sheetData>
      <sheetData sheetId="6">
        <row r="18">
          <cell r="D18" t="str">
            <v>Muy BajaLeve</v>
          </cell>
          <cell r="E18" t="str">
            <v>Bajo</v>
          </cell>
        </row>
        <row r="19">
          <cell r="D19" t="str">
            <v>Muy BajaMenor</v>
          </cell>
          <cell r="E19" t="str">
            <v>Bajo</v>
          </cell>
        </row>
        <row r="20">
          <cell r="D20" t="str">
            <v>Muy BajaModerado</v>
          </cell>
          <cell r="E20" t="str">
            <v>Moderado</v>
          </cell>
        </row>
        <row r="21">
          <cell r="D21" t="str">
            <v>Muy BajaMayor</v>
          </cell>
          <cell r="E21" t="str">
            <v xml:space="preserve">Alto </v>
          </cell>
        </row>
        <row r="22">
          <cell r="D22" t="str">
            <v>Muy BajaCatastrófico</v>
          </cell>
          <cell r="E22" t="str">
            <v>Extremo</v>
          </cell>
        </row>
        <row r="23">
          <cell r="D23" t="str">
            <v>BajaLeve</v>
          </cell>
          <cell r="E23" t="str">
            <v>Bajo</v>
          </cell>
        </row>
        <row r="24">
          <cell r="D24" t="str">
            <v>BajaMenor</v>
          </cell>
          <cell r="E24" t="str">
            <v>Moderado</v>
          </cell>
        </row>
        <row r="25">
          <cell r="D25" t="str">
            <v>BajaModerado</v>
          </cell>
          <cell r="E25" t="str">
            <v>Moderado</v>
          </cell>
        </row>
        <row r="26">
          <cell r="D26" t="str">
            <v>BajaMayor</v>
          </cell>
          <cell r="E26" t="str">
            <v>Alto</v>
          </cell>
        </row>
        <row r="27">
          <cell r="D27" t="str">
            <v>BajaCatastrófico</v>
          </cell>
          <cell r="E27" t="str">
            <v>Extremo</v>
          </cell>
        </row>
        <row r="28">
          <cell r="D28" t="str">
            <v>MediaLeve</v>
          </cell>
          <cell r="E28" t="str">
            <v>Moderado</v>
          </cell>
        </row>
        <row r="29">
          <cell r="D29" t="str">
            <v>MediaMenor</v>
          </cell>
          <cell r="E29" t="str">
            <v>Moderado</v>
          </cell>
        </row>
        <row r="30">
          <cell r="D30" t="str">
            <v>MediaModerado</v>
          </cell>
          <cell r="E30" t="str">
            <v>Moderado</v>
          </cell>
        </row>
        <row r="31">
          <cell r="D31" t="str">
            <v>MediaMayor</v>
          </cell>
          <cell r="E31" t="str">
            <v>Alto</v>
          </cell>
        </row>
        <row r="32">
          <cell r="D32" t="str">
            <v>MediaCatastrófico</v>
          </cell>
          <cell r="E32" t="str">
            <v>Extremo</v>
          </cell>
        </row>
        <row r="33">
          <cell r="D33" t="str">
            <v>AltaLeve</v>
          </cell>
          <cell r="E33" t="str">
            <v>Moderado</v>
          </cell>
        </row>
        <row r="34">
          <cell r="D34" t="str">
            <v>AltaMenor</v>
          </cell>
          <cell r="E34" t="str">
            <v>Moderado</v>
          </cell>
        </row>
        <row r="35">
          <cell r="D35" t="str">
            <v>AltaModerado</v>
          </cell>
          <cell r="E35" t="str">
            <v>Alto</v>
          </cell>
        </row>
        <row r="36">
          <cell r="D36" t="str">
            <v>AltaMayor</v>
          </cell>
          <cell r="E36" t="str">
            <v>Alto</v>
          </cell>
        </row>
        <row r="37">
          <cell r="D37" t="str">
            <v>AltaCatastrófico</v>
          </cell>
          <cell r="E37" t="str">
            <v>Extremo</v>
          </cell>
        </row>
        <row r="38">
          <cell r="D38" t="str">
            <v>Muy AltaLeve</v>
          </cell>
          <cell r="E38" t="str">
            <v>Alto</v>
          </cell>
        </row>
        <row r="39">
          <cell r="D39" t="str">
            <v>Muy AltaMenor</v>
          </cell>
          <cell r="E39" t="str">
            <v>Alto</v>
          </cell>
        </row>
        <row r="40">
          <cell r="D40" t="str">
            <v>Muy AltaModerado</v>
          </cell>
          <cell r="E40" t="str">
            <v>Alto</v>
          </cell>
        </row>
        <row r="41">
          <cell r="D41" t="str">
            <v>Muy AltaMayor</v>
          </cell>
          <cell r="E41" t="str">
            <v>Alto</v>
          </cell>
        </row>
        <row r="42">
          <cell r="D42" t="str">
            <v>Muy AltaCatastrófico</v>
          </cell>
          <cell r="E42" t="str">
            <v>Extremo</v>
          </cell>
        </row>
      </sheetData>
      <sheetData sheetId="7" refreshError="1"/>
      <sheetData sheetId="8" refreshError="1"/>
      <sheetData sheetId="9" refreshError="1"/>
      <sheetData sheetId="10"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I23"/>
  <sheetViews>
    <sheetView showGridLines="0" topLeftCell="A4" zoomScale="90" zoomScaleNormal="90" workbookViewId="0">
      <selection activeCell="N15" sqref="N15"/>
    </sheetView>
  </sheetViews>
  <sheetFormatPr baseColWidth="10" defaultColWidth="11.42578125" defaultRowHeight="15"/>
  <cols>
    <col min="1" max="1" width="28.140625" customWidth="1"/>
    <col min="2" max="2" width="18" customWidth="1"/>
    <col min="3" max="3" width="14.140625" style="6" customWidth="1"/>
    <col min="4" max="4" width="21.7109375" customWidth="1"/>
    <col min="5" max="5" width="27.85546875" customWidth="1"/>
    <col min="6" max="8" width="12.42578125" customWidth="1"/>
  </cols>
  <sheetData>
    <row r="1" spans="1:9" ht="42" customHeight="1">
      <c r="A1" s="341"/>
      <c r="B1" s="341"/>
      <c r="C1" s="341"/>
      <c r="D1" s="341"/>
      <c r="E1" s="341"/>
      <c r="F1" s="341"/>
    </row>
    <row r="5" spans="1:9">
      <c r="D5" s="14"/>
      <c r="E5" s="14"/>
      <c r="F5" s="14"/>
      <c r="G5" s="14"/>
      <c r="H5" s="14"/>
    </row>
    <row r="6" spans="1:9">
      <c r="D6" s="14"/>
      <c r="E6" s="14"/>
      <c r="F6" s="14"/>
      <c r="G6" s="14"/>
      <c r="H6" s="14"/>
    </row>
    <row r="7" spans="1:9" ht="33.75">
      <c r="A7" s="342" t="s">
        <v>58</v>
      </c>
      <c r="B7" s="342"/>
      <c r="C7" s="342"/>
      <c r="D7" s="342"/>
      <c r="E7" s="342"/>
      <c r="F7" s="342"/>
      <c r="G7" s="342"/>
      <c r="H7" s="342"/>
      <c r="I7" s="342"/>
    </row>
    <row r="9" spans="1:9" s="7" customFormat="1" ht="81.75" customHeight="1">
      <c r="A9" s="8" t="s">
        <v>59</v>
      </c>
      <c r="B9" s="339" t="s">
        <v>492</v>
      </c>
      <c r="C9" s="339"/>
      <c r="D9" s="339"/>
      <c r="E9" s="339"/>
      <c r="F9" s="339"/>
      <c r="G9" s="339"/>
      <c r="H9" s="339"/>
      <c r="I9" s="339"/>
    </row>
    <row r="10" spans="1:9" s="7" customFormat="1" ht="16.899999999999999" customHeight="1">
      <c r="A10" s="12"/>
      <c r="B10" s="13"/>
      <c r="C10" s="13"/>
      <c r="D10" s="12"/>
      <c r="E10" s="11"/>
    </row>
    <row r="11" spans="1:9" s="7" customFormat="1" ht="84" customHeight="1">
      <c r="A11" s="8" t="s">
        <v>45</v>
      </c>
      <c r="B11" s="200" t="s">
        <v>263</v>
      </c>
      <c r="C11" s="339" t="s">
        <v>264</v>
      </c>
      <c r="D11" s="339"/>
      <c r="E11" s="339"/>
      <c r="F11" s="339"/>
      <c r="G11" s="339"/>
      <c r="H11" s="339"/>
      <c r="I11" s="339"/>
    </row>
    <row r="12" spans="1:9" ht="32.25" customHeight="1">
      <c r="A12" s="10"/>
    </row>
    <row r="13" spans="1:9" ht="32.25" customHeight="1">
      <c r="A13" s="9" t="s">
        <v>46</v>
      </c>
      <c r="B13" s="338"/>
      <c r="C13" s="338"/>
      <c r="D13" s="338"/>
      <c r="E13" s="338"/>
      <c r="F13" s="338"/>
      <c r="G13" s="338"/>
      <c r="H13" s="338"/>
      <c r="I13" s="338"/>
    </row>
    <row r="14" spans="1:9" s="7" customFormat="1" ht="69" customHeight="1">
      <c r="A14" s="9" t="s">
        <v>44</v>
      </c>
      <c r="B14" s="340"/>
      <c r="C14" s="340"/>
      <c r="D14" s="340"/>
      <c r="E14" s="340"/>
      <c r="F14" s="340"/>
      <c r="G14" s="340"/>
      <c r="H14" s="340"/>
      <c r="I14" s="340"/>
    </row>
    <row r="15" spans="1:9" s="7" customFormat="1" ht="54" customHeight="1">
      <c r="A15" s="9" t="s">
        <v>43</v>
      </c>
      <c r="B15" s="339" t="s">
        <v>492</v>
      </c>
      <c r="C15" s="339"/>
      <c r="D15" s="339"/>
      <c r="E15" s="339"/>
      <c r="F15" s="339"/>
      <c r="G15" s="339"/>
      <c r="H15" s="339"/>
      <c r="I15" s="339"/>
    </row>
    <row r="16" spans="1:9" s="7" customFormat="1" ht="54" customHeight="1">
      <c r="A16" s="8" t="s">
        <v>42</v>
      </c>
      <c r="B16" s="340"/>
      <c r="C16" s="340"/>
      <c r="D16" s="340"/>
      <c r="E16" s="340"/>
      <c r="F16" s="340"/>
      <c r="G16" s="340"/>
      <c r="H16" s="340"/>
      <c r="I16" s="340"/>
    </row>
    <row r="18" spans="1:9" s="7" customFormat="1" ht="54.75" customHeight="1">
      <c r="A18" s="8" t="s">
        <v>41</v>
      </c>
      <c r="B18" s="337">
        <v>45400</v>
      </c>
      <c r="C18" s="337"/>
      <c r="D18" s="337"/>
      <c r="E18" s="337"/>
      <c r="F18" s="337"/>
      <c r="G18" s="337"/>
      <c r="H18" s="337"/>
      <c r="I18" s="337"/>
    </row>
    <row r="19" spans="1:9" ht="15.75" thickBot="1"/>
    <row r="20" spans="1:9" ht="11.25" customHeight="1">
      <c r="B20" s="180" t="s">
        <v>329</v>
      </c>
      <c r="C20" s="181" t="s">
        <v>330</v>
      </c>
      <c r="D20" s="181" t="s">
        <v>331</v>
      </c>
      <c r="E20" s="181" t="s">
        <v>332</v>
      </c>
    </row>
    <row r="21" spans="1:9" ht="11.25" customHeight="1" thickBot="1">
      <c r="B21" s="182" t="s">
        <v>333</v>
      </c>
      <c r="C21" s="183" t="s">
        <v>334</v>
      </c>
      <c r="D21" s="183" t="s">
        <v>335</v>
      </c>
      <c r="E21" s="183" t="s">
        <v>336</v>
      </c>
    </row>
    <row r="22" spans="1:9" ht="11.25" customHeight="1">
      <c r="B22" s="184" t="s">
        <v>337</v>
      </c>
      <c r="C22" s="185" t="s">
        <v>41</v>
      </c>
      <c r="D22" s="185" t="s">
        <v>41</v>
      </c>
      <c r="E22" s="185" t="s">
        <v>41</v>
      </c>
    </row>
    <row r="23" spans="1:9" ht="11.25" customHeight="1" thickBot="1">
      <c r="B23" s="182">
        <v>1</v>
      </c>
      <c r="C23" s="186">
        <v>45243</v>
      </c>
      <c r="D23" s="186">
        <v>45272</v>
      </c>
      <c r="E23" s="186">
        <v>45273</v>
      </c>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dataValidation type="list" allowBlank="1" showInputMessage="1" showErrorMessage="1" sqref="B11">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0"/>
  <sheetViews>
    <sheetView workbookViewId="0">
      <selection activeCell="O28" sqref="O28"/>
    </sheetView>
  </sheetViews>
  <sheetFormatPr baseColWidth="10" defaultColWidth="11.42578125" defaultRowHeight="15"/>
  <sheetData>
    <row r="2" spans="2:10" ht="18.75">
      <c r="B2" s="343" t="s">
        <v>295</v>
      </c>
      <c r="C2" s="343"/>
      <c r="D2" s="343"/>
      <c r="E2" s="343"/>
      <c r="F2" s="343"/>
      <c r="G2" s="343"/>
      <c r="H2" s="343"/>
      <c r="I2" s="343"/>
      <c r="J2" s="343"/>
    </row>
    <row r="3" spans="2:10" ht="15.75" thickBot="1"/>
    <row r="4" spans="2:10">
      <c r="B4" s="344" t="s">
        <v>296</v>
      </c>
      <c r="C4" s="345"/>
      <c r="D4" s="345"/>
      <c r="E4" s="345"/>
      <c r="F4" s="345"/>
      <c r="G4" s="345"/>
      <c r="H4" s="345"/>
      <c r="I4" s="345"/>
      <c r="J4" s="346"/>
    </row>
    <row r="5" spans="2:10">
      <c r="B5" s="347"/>
      <c r="C5" s="348"/>
      <c r="D5" s="348"/>
      <c r="E5" s="348"/>
      <c r="F5" s="348"/>
      <c r="G5" s="348"/>
      <c r="H5" s="348"/>
      <c r="I5" s="348"/>
      <c r="J5" s="349"/>
    </row>
    <row r="6" spans="2:10">
      <c r="B6" s="347"/>
      <c r="C6" s="348"/>
      <c r="D6" s="348"/>
      <c r="E6" s="348"/>
      <c r="F6" s="348"/>
      <c r="G6" s="348"/>
      <c r="H6" s="348"/>
      <c r="I6" s="348"/>
      <c r="J6" s="349"/>
    </row>
    <row r="7" spans="2:10" ht="15.75" thickBot="1">
      <c r="B7" s="350"/>
      <c r="C7" s="351"/>
      <c r="D7" s="351"/>
      <c r="E7" s="351"/>
      <c r="F7" s="351"/>
      <c r="G7" s="351"/>
      <c r="H7" s="351"/>
      <c r="I7" s="351"/>
      <c r="J7" s="352"/>
    </row>
    <row r="8" spans="2:10" ht="15.75" thickBot="1"/>
    <row r="9" spans="2:10">
      <c r="B9" s="344" t="s">
        <v>297</v>
      </c>
      <c r="C9" s="345"/>
      <c r="D9" s="345"/>
      <c r="E9" s="345"/>
      <c r="F9" s="345"/>
      <c r="G9" s="345"/>
      <c r="H9" s="345"/>
      <c r="I9" s="345"/>
      <c r="J9" s="346"/>
    </row>
    <row r="10" spans="2:10">
      <c r="B10" s="347"/>
      <c r="C10" s="353"/>
      <c r="D10" s="353"/>
      <c r="E10" s="353"/>
      <c r="F10" s="353"/>
      <c r="G10" s="353"/>
      <c r="H10" s="353"/>
      <c r="I10" s="353"/>
      <c r="J10" s="349"/>
    </row>
    <row r="11" spans="2:10">
      <c r="B11" s="347"/>
      <c r="C11" s="353"/>
      <c r="D11" s="353"/>
      <c r="E11" s="353"/>
      <c r="F11" s="353"/>
      <c r="G11" s="353"/>
      <c r="H11" s="353"/>
      <c r="I11" s="353"/>
      <c r="J11" s="349"/>
    </row>
    <row r="12" spans="2:10">
      <c r="B12" s="347"/>
      <c r="C12" s="353"/>
      <c r="D12" s="353"/>
      <c r="E12" s="353"/>
      <c r="F12" s="353"/>
      <c r="G12" s="353"/>
      <c r="H12" s="353"/>
      <c r="I12" s="353"/>
      <c r="J12" s="349"/>
    </row>
    <row r="13" spans="2:10">
      <c r="B13" s="347"/>
      <c r="C13" s="353"/>
      <c r="D13" s="353"/>
      <c r="E13" s="353"/>
      <c r="F13" s="353"/>
      <c r="G13" s="353"/>
      <c r="H13" s="353"/>
      <c r="I13" s="353"/>
      <c r="J13" s="349"/>
    </row>
    <row r="14" spans="2:10">
      <c r="B14" s="347"/>
      <c r="C14" s="353"/>
      <c r="D14" s="353"/>
      <c r="E14" s="353"/>
      <c r="F14" s="353"/>
      <c r="G14" s="353"/>
      <c r="H14" s="353"/>
      <c r="I14" s="353"/>
      <c r="J14" s="349"/>
    </row>
    <row r="15" spans="2:10" ht="15.75" thickBot="1">
      <c r="B15" s="350"/>
      <c r="C15" s="351"/>
      <c r="D15" s="351"/>
      <c r="E15" s="351"/>
      <c r="F15" s="351"/>
      <c r="G15" s="351"/>
      <c r="H15" s="351"/>
      <c r="I15" s="351"/>
      <c r="J15" s="352"/>
    </row>
    <row r="16" spans="2:10" ht="15.75" thickBot="1"/>
    <row r="17" spans="2:10">
      <c r="B17" s="344" t="s">
        <v>298</v>
      </c>
      <c r="C17" s="345"/>
      <c r="D17" s="345"/>
      <c r="E17" s="345"/>
      <c r="F17" s="345"/>
      <c r="G17" s="345"/>
      <c r="H17" s="345"/>
      <c r="I17" s="345"/>
      <c r="J17" s="346"/>
    </row>
    <row r="18" spans="2:10">
      <c r="B18" s="347"/>
      <c r="C18" s="353"/>
      <c r="D18" s="353"/>
      <c r="E18" s="353"/>
      <c r="F18" s="353"/>
      <c r="G18" s="353"/>
      <c r="H18" s="353"/>
      <c r="I18" s="353"/>
      <c r="J18" s="349"/>
    </row>
    <row r="19" spans="2:10">
      <c r="B19" s="347"/>
      <c r="C19" s="353"/>
      <c r="D19" s="353"/>
      <c r="E19" s="353"/>
      <c r="F19" s="353"/>
      <c r="G19" s="353"/>
      <c r="H19" s="353"/>
      <c r="I19" s="353"/>
      <c r="J19" s="349"/>
    </row>
    <row r="20" spans="2:10" ht="15.75" thickBot="1">
      <c r="B20" s="350"/>
      <c r="C20" s="351"/>
      <c r="D20" s="351"/>
      <c r="E20" s="351"/>
      <c r="F20" s="351"/>
      <c r="G20" s="351"/>
      <c r="H20" s="351"/>
      <c r="I20" s="351"/>
      <c r="J20" s="352"/>
    </row>
    <row r="21" spans="2:10" ht="15.75" thickBot="1"/>
    <row r="22" spans="2:10">
      <c r="B22" s="344" t="s">
        <v>299</v>
      </c>
      <c r="C22" s="345"/>
      <c r="D22" s="345"/>
      <c r="E22" s="345"/>
      <c r="F22" s="345"/>
      <c r="G22" s="345"/>
      <c r="H22" s="345"/>
      <c r="I22" s="345"/>
      <c r="J22" s="346"/>
    </row>
    <row r="23" spans="2:10">
      <c r="B23" s="347"/>
      <c r="C23" s="353"/>
      <c r="D23" s="353"/>
      <c r="E23" s="353"/>
      <c r="F23" s="353"/>
      <c r="G23" s="353"/>
      <c r="H23" s="353"/>
      <c r="I23" s="353"/>
      <c r="J23" s="349"/>
    </row>
    <row r="24" spans="2:10">
      <c r="B24" s="347"/>
      <c r="C24" s="353"/>
      <c r="D24" s="353"/>
      <c r="E24" s="353"/>
      <c r="F24" s="353"/>
      <c r="G24" s="353"/>
      <c r="H24" s="353"/>
      <c r="I24" s="353"/>
      <c r="J24" s="349"/>
    </row>
    <row r="25" spans="2:10">
      <c r="B25" s="347"/>
      <c r="C25" s="353"/>
      <c r="D25" s="353"/>
      <c r="E25" s="353"/>
      <c r="F25" s="353"/>
      <c r="G25" s="353"/>
      <c r="H25" s="353"/>
      <c r="I25" s="353"/>
      <c r="J25" s="349"/>
    </row>
    <row r="26" spans="2:10">
      <c r="B26" s="347"/>
      <c r="C26" s="353"/>
      <c r="D26" s="353"/>
      <c r="E26" s="353"/>
      <c r="F26" s="353"/>
      <c r="G26" s="353"/>
      <c r="H26" s="353"/>
      <c r="I26" s="353"/>
      <c r="J26" s="349"/>
    </row>
    <row r="27" spans="2:10">
      <c r="B27" s="347"/>
      <c r="C27" s="353"/>
      <c r="D27" s="353"/>
      <c r="E27" s="353"/>
      <c r="F27" s="353"/>
      <c r="G27" s="353"/>
      <c r="H27" s="353"/>
      <c r="I27" s="353"/>
      <c r="J27" s="349"/>
    </row>
    <row r="28" spans="2:10">
      <c r="B28" s="347"/>
      <c r="C28" s="353"/>
      <c r="D28" s="353"/>
      <c r="E28" s="353"/>
      <c r="F28" s="353"/>
      <c r="G28" s="353"/>
      <c r="H28" s="353"/>
      <c r="I28" s="353"/>
      <c r="J28" s="349"/>
    </row>
    <row r="29" spans="2:10">
      <c r="B29" s="347"/>
      <c r="C29" s="353"/>
      <c r="D29" s="353"/>
      <c r="E29" s="353"/>
      <c r="F29" s="353"/>
      <c r="G29" s="353"/>
      <c r="H29" s="353"/>
      <c r="I29" s="353"/>
      <c r="J29" s="349"/>
    </row>
    <row r="30" spans="2:10" ht="15.75" thickBot="1">
      <c r="B30" s="350"/>
      <c r="C30" s="351"/>
      <c r="D30" s="351"/>
      <c r="E30" s="351"/>
      <c r="F30" s="351"/>
      <c r="G30" s="351"/>
      <c r="H30" s="351"/>
      <c r="I30" s="351"/>
      <c r="J30" s="352"/>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
  <sheetViews>
    <sheetView showGridLines="0" view="pageBreakPreview" zoomScale="80" zoomScaleNormal="96" zoomScaleSheetLayoutView="80" workbookViewId="0">
      <selection activeCell="E2" sqref="E2"/>
    </sheetView>
  </sheetViews>
  <sheetFormatPr baseColWidth="10" defaultColWidth="10.42578125" defaultRowHeight="14.25"/>
  <cols>
    <col min="1" max="1" width="53.28515625" style="312" customWidth="1"/>
    <col min="2" max="2" width="15.42578125" style="322" customWidth="1"/>
    <col min="3" max="3" width="50.42578125" style="283" customWidth="1"/>
    <col min="4" max="4" width="35.42578125" style="322" customWidth="1"/>
    <col min="5" max="5" width="55.85546875" style="283" customWidth="1"/>
    <col min="6" max="6" width="4.7109375" style="283" customWidth="1"/>
    <col min="7" max="16384" width="10.42578125" style="283"/>
  </cols>
  <sheetData>
    <row r="1" spans="1:8" ht="80.25" customHeight="1">
      <c r="A1" s="281"/>
      <c r="B1" s="365" t="s">
        <v>338</v>
      </c>
      <c r="C1" s="365"/>
      <c r="D1" s="365"/>
      <c r="E1" s="281"/>
      <c r="F1" s="282"/>
      <c r="G1" s="282"/>
      <c r="H1" s="282"/>
    </row>
    <row r="2" spans="1:8" ht="69" customHeight="1">
      <c r="A2" s="284" t="s">
        <v>339</v>
      </c>
      <c r="B2" s="366" t="s">
        <v>493</v>
      </c>
      <c r="C2" s="367"/>
      <c r="D2" s="285" t="s">
        <v>53</v>
      </c>
      <c r="E2" s="286" t="s">
        <v>507</v>
      </c>
    </row>
    <row r="3" spans="1:8" ht="16.7" customHeight="1">
      <c r="A3" s="287"/>
      <c r="B3" s="288"/>
      <c r="C3" s="288"/>
      <c r="D3" s="289"/>
      <c r="E3" s="288"/>
    </row>
    <row r="4" spans="1:8" ht="54.75" customHeight="1">
      <c r="A4" s="284" t="s">
        <v>340</v>
      </c>
      <c r="B4" s="368" t="s">
        <v>494</v>
      </c>
      <c r="C4" s="369"/>
      <c r="D4" s="369"/>
      <c r="E4" s="369"/>
    </row>
    <row r="5" spans="1:8" ht="13.5" customHeight="1">
      <c r="A5" s="290"/>
      <c r="B5" s="291"/>
      <c r="D5" s="289"/>
      <c r="E5" s="289"/>
    </row>
    <row r="6" spans="1:8" ht="21" customHeight="1">
      <c r="A6" s="370" t="s">
        <v>341</v>
      </c>
      <c r="B6" s="371" t="s">
        <v>342</v>
      </c>
      <c r="C6" s="371"/>
      <c r="D6" s="371" t="s">
        <v>343</v>
      </c>
      <c r="E6" s="371"/>
    </row>
    <row r="7" spans="1:8" ht="121.5" customHeight="1">
      <c r="A7" s="370"/>
      <c r="B7" s="372" t="s">
        <v>458</v>
      </c>
      <c r="C7" s="373"/>
      <c r="D7" s="372" t="s">
        <v>495</v>
      </c>
      <c r="E7" s="372"/>
    </row>
    <row r="8" spans="1:8" ht="21" customHeight="1">
      <c r="A8" s="290"/>
      <c r="B8" s="291"/>
      <c r="D8" s="289"/>
      <c r="E8" s="289"/>
    </row>
    <row r="9" spans="1:8" ht="20.25" customHeight="1">
      <c r="A9" s="362" t="s">
        <v>54</v>
      </c>
      <c r="B9" s="362"/>
      <c r="C9" s="362"/>
      <c r="D9" s="362"/>
      <c r="E9" s="362"/>
    </row>
    <row r="10" spans="1:8" ht="20.25" customHeight="1">
      <c r="A10" s="292" t="s">
        <v>260</v>
      </c>
      <c r="B10" s="292" t="s">
        <v>55</v>
      </c>
      <c r="C10" s="292" t="s">
        <v>344</v>
      </c>
      <c r="D10" s="292" t="s">
        <v>56</v>
      </c>
      <c r="E10" s="292" t="s">
        <v>345</v>
      </c>
    </row>
    <row r="11" spans="1:8" s="296" customFormat="1" ht="118.5" customHeight="1">
      <c r="A11" s="363" t="s">
        <v>346</v>
      </c>
      <c r="B11" s="293">
        <v>1</v>
      </c>
      <c r="C11" s="294" t="s">
        <v>372</v>
      </c>
      <c r="D11" s="295">
        <v>1</v>
      </c>
      <c r="E11" s="294" t="s">
        <v>496</v>
      </c>
    </row>
    <row r="12" spans="1:8" s="296" customFormat="1" ht="113.25" customHeight="1">
      <c r="A12" s="363"/>
      <c r="B12" s="293">
        <v>2</v>
      </c>
      <c r="C12" s="294" t="s">
        <v>265</v>
      </c>
      <c r="D12" s="295"/>
      <c r="E12" s="294"/>
      <c r="H12" s="296" t="s">
        <v>497</v>
      </c>
    </row>
    <row r="13" spans="1:8" ht="80.25" customHeight="1">
      <c r="A13" s="364" t="s">
        <v>347</v>
      </c>
      <c r="B13" s="297">
        <v>3</v>
      </c>
      <c r="C13" s="298" t="s">
        <v>373</v>
      </c>
      <c r="D13" s="297">
        <v>2</v>
      </c>
      <c r="E13" s="298" t="s">
        <v>374</v>
      </c>
    </row>
    <row r="14" spans="1:8" ht="80.25" customHeight="1">
      <c r="A14" s="364"/>
      <c r="B14" s="297">
        <v>4</v>
      </c>
      <c r="C14" s="298" t="s">
        <v>375</v>
      </c>
      <c r="D14" s="297"/>
      <c r="E14" s="298"/>
    </row>
    <row r="15" spans="1:8" ht="80.25" customHeight="1">
      <c r="A15" s="364"/>
      <c r="B15" s="297">
        <v>5</v>
      </c>
      <c r="C15" s="298" t="s">
        <v>376</v>
      </c>
      <c r="D15" s="297"/>
      <c r="E15" s="298"/>
    </row>
    <row r="16" spans="1:8" ht="80.25" customHeight="1">
      <c r="A16" s="356" t="s">
        <v>348</v>
      </c>
      <c r="B16" s="297">
        <v>6</v>
      </c>
      <c r="C16" s="298" t="s">
        <v>377</v>
      </c>
      <c r="D16" s="297">
        <v>3</v>
      </c>
      <c r="E16" s="294" t="s">
        <v>498</v>
      </c>
    </row>
    <row r="17" spans="1:10" ht="80.25" customHeight="1">
      <c r="A17" s="356"/>
      <c r="B17" s="297">
        <v>7</v>
      </c>
      <c r="C17" s="298" t="s">
        <v>378</v>
      </c>
      <c r="D17" s="297">
        <v>4</v>
      </c>
      <c r="E17" s="294" t="s">
        <v>379</v>
      </c>
    </row>
    <row r="18" spans="1:10" ht="80.25" customHeight="1">
      <c r="A18" s="356"/>
      <c r="B18" s="297">
        <v>8</v>
      </c>
      <c r="C18" s="298" t="s">
        <v>380</v>
      </c>
      <c r="D18" s="297"/>
      <c r="E18" s="299"/>
    </row>
    <row r="19" spans="1:10" ht="80.25" customHeight="1">
      <c r="A19" s="356"/>
      <c r="B19" s="297">
        <v>9</v>
      </c>
      <c r="C19" s="298" t="s">
        <v>381</v>
      </c>
      <c r="D19" s="297"/>
      <c r="E19" s="298"/>
    </row>
    <row r="20" spans="1:10" ht="80.25" customHeight="1">
      <c r="A20" s="356"/>
      <c r="B20" s="297">
        <v>10</v>
      </c>
      <c r="C20" s="298" t="s">
        <v>382</v>
      </c>
      <c r="D20" s="297"/>
      <c r="E20" s="294"/>
      <c r="J20" s="300"/>
    </row>
    <row r="21" spans="1:10" ht="80.25" customHeight="1">
      <c r="A21" s="356"/>
      <c r="B21" s="297">
        <v>11</v>
      </c>
      <c r="C21" s="298" t="s">
        <v>383</v>
      </c>
      <c r="D21" s="297"/>
      <c r="E21" s="298"/>
      <c r="J21" s="300"/>
    </row>
    <row r="22" spans="1:10" ht="80.25" customHeight="1">
      <c r="A22" s="356"/>
      <c r="B22" s="297">
        <v>12</v>
      </c>
      <c r="C22" s="298" t="s">
        <v>384</v>
      </c>
      <c r="D22" s="297"/>
      <c r="E22" s="298"/>
      <c r="J22" s="300"/>
    </row>
    <row r="23" spans="1:10" ht="80.25" customHeight="1">
      <c r="A23" s="356" t="s">
        <v>349</v>
      </c>
      <c r="B23" s="297">
        <v>13</v>
      </c>
      <c r="C23" s="294" t="s">
        <v>385</v>
      </c>
      <c r="D23" s="293">
        <v>5</v>
      </c>
      <c r="E23" s="294" t="s">
        <v>267</v>
      </c>
    </row>
    <row r="24" spans="1:10" ht="80.25" customHeight="1">
      <c r="A24" s="356"/>
      <c r="B24" s="297">
        <v>14</v>
      </c>
      <c r="C24" s="294" t="s">
        <v>386</v>
      </c>
      <c r="D24" s="293">
        <v>6</v>
      </c>
      <c r="E24" s="294" t="s">
        <v>387</v>
      </c>
    </row>
    <row r="25" spans="1:10" ht="80.25" customHeight="1">
      <c r="A25" s="356"/>
      <c r="B25" s="297">
        <v>15</v>
      </c>
      <c r="C25" s="294" t="s">
        <v>388</v>
      </c>
      <c r="D25" s="293">
        <v>7</v>
      </c>
      <c r="E25" s="294" t="s">
        <v>389</v>
      </c>
    </row>
    <row r="26" spans="1:10" ht="80.25" customHeight="1">
      <c r="A26" s="356"/>
      <c r="B26" s="297">
        <v>16</v>
      </c>
      <c r="C26" s="294" t="s">
        <v>390</v>
      </c>
      <c r="D26" s="293"/>
      <c r="E26" s="294"/>
    </row>
    <row r="27" spans="1:10" ht="174.75" customHeight="1">
      <c r="A27" s="301" t="s">
        <v>350</v>
      </c>
      <c r="B27" s="297">
        <v>17</v>
      </c>
      <c r="C27" s="294" t="s">
        <v>391</v>
      </c>
      <c r="D27" s="293">
        <v>8</v>
      </c>
      <c r="E27" s="294" t="s">
        <v>392</v>
      </c>
    </row>
    <row r="28" spans="1:10" ht="48.75" customHeight="1">
      <c r="A28" s="356" t="s">
        <v>351</v>
      </c>
      <c r="B28" s="297">
        <v>18</v>
      </c>
      <c r="C28" s="302" t="s">
        <v>393</v>
      </c>
      <c r="D28" s="297"/>
      <c r="E28" s="298"/>
    </row>
    <row r="29" spans="1:10" ht="87" customHeight="1">
      <c r="A29" s="356"/>
      <c r="B29" s="297">
        <v>19</v>
      </c>
      <c r="C29" s="302" t="s">
        <v>394</v>
      </c>
      <c r="D29" s="297"/>
      <c r="E29" s="298"/>
    </row>
    <row r="30" spans="1:10" ht="20.25" customHeight="1">
      <c r="A30" s="362" t="s">
        <v>57</v>
      </c>
      <c r="B30" s="362"/>
      <c r="C30" s="362"/>
      <c r="D30" s="362"/>
      <c r="E30" s="362"/>
    </row>
    <row r="31" spans="1:10" ht="20.25" customHeight="1">
      <c r="A31" s="292" t="s">
        <v>260</v>
      </c>
      <c r="B31" s="292" t="s">
        <v>55</v>
      </c>
      <c r="C31" s="292" t="s">
        <v>352</v>
      </c>
      <c r="D31" s="292" t="s">
        <v>56</v>
      </c>
      <c r="E31" s="292" t="s">
        <v>353</v>
      </c>
    </row>
    <row r="32" spans="1:10" ht="98.45" customHeight="1">
      <c r="A32" s="356" t="s">
        <v>354</v>
      </c>
      <c r="B32" s="293">
        <v>1</v>
      </c>
      <c r="C32" s="294" t="s">
        <v>395</v>
      </c>
      <c r="D32" s="293">
        <v>1</v>
      </c>
      <c r="E32" s="294" t="s">
        <v>396</v>
      </c>
    </row>
    <row r="33" spans="1:5" ht="81" customHeight="1">
      <c r="A33" s="356"/>
      <c r="B33" s="293">
        <v>2</v>
      </c>
      <c r="C33" s="294" t="s">
        <v>397</v>
      </c>
      <c r="D33" s="293">
        <v>2</v>
      </c>
      <c r="E33" s="294" t="s">
        <v>398</v>
      </c>
    </row>
    <row r="34" spans="1:5" ht="92.25" customHeight="1">
      <c r="A34" s="356"/>
      <c r="B34" s="293"/>
      <c r="C34" s="294"/>
      <c r="D34" s="293">
        <v>3</v>
      </c>
      <c r="E34" s="294" t="s">
        <v>399</v>
      </c>
    </row>
    <row r="35" spans="1:5" ht="68.25" customHeight="1">
      <c r="A35" s="356"/>
      <c r="B35" s="293"/>
      <c r="C35" s="294"/>
      <c r="D35" s="293">
        <v>4</v>
      </c>
      <c r="E35" s="294" t="s">
        <v>400</v>
      </c>
    </row>
    <row r="36" spans="1:5" ht="68.25" customHeight="1">
      <c r="A36" s="356"/>
      <c r="B36" s="293"/>
      <c r="C36" s="296"/>
      <c r="D36" s="293">
        <v>5</v>
      </c>
      <c r="E36" s="294" t="s">
        <v>401</v>
      </c>
    </row>
    <row r="37" spans="1:5" ht="41.45" customHeight="1">
      <c r="A37" s="356"/>
      <c r="B37" s="293"/>
      <c r="C37" s="302"/>
      <c r="D37" s="293">
        <v>6</v>
      </c>
      <c r="E37" s="294" t="s">
        <v>402</v>
      </c>
    </row>
    <row r="38" spans="1:5" ht="49.5" customHeight="1">
      <c r="A38" s="356"/>
      <c r="B38" s="293"/>
      <c r="C38" s="302"/>
      <c r="D38" s="293">
        <v>7</v>
      </c>
      <c r="E38" s="302" t="s">
        <v>403</v>
      </c>
    </row>
    <row r="39" spans="1:5" ht="49.5" customHeight="1">
      <c r="A39" s="356" t="s">
        <v>355</v>
      </c>
      <c r="B39" s="293">
        <v>3</v>
      </c>
      <c r="C39" s="302" t="s">
        <v>404</v>
      </c>
      <c r="D39" s="293">
        <v>8</v>
      </c>
      <c r="E39" s="302" t="s">
        <v>405</v>
      </c>
    </row>
    <row r="40" spans="1:5" ht="49.5" customHeight="1">
      <c r="A40" s="356"/>
      <c r="B40" s="293"/>
      <c r="C40" s="302"/>
      <c r="D40" s="293">
        <v>9</v>
      </c>
      <c r="E40" s="302" t="s">
        <v>406</v>
      </c>
    </row>
    <row r="41" spans="1:5" s="303" customFormat="1" ht="68.25" customHeight="1">
      <c r="A41" s="356"/>
      <c r="B41" s="293"/>
      <c r="C41" s="302"/>
      <c r="D41" s="293">
        <v>10</v>
      </c>
      <c r="E41" s="302" t="s">
        <v>407</v>
      </c>
    </row>
    <row r="42" spans="1:5" s="303" customFormat="1" ht="78.75" customHeight="1">
      <c r="A42" s="356"/>
      <c r="B42" s="293"/>
      <c r="C42" s="304"/>
      <c r="D42" s="293">
        <v>11</v>
      </c>
      <c r="E42" s="302" t="s">
        <v>408</v>
      </c>
    </row>
    <row r="43" spans="1:5" s="303" customFormat="1" ht="42.75">
      <c r="A43" s="356" t="s">
        <v>356</v>
      </c>
      <c r="B43" s="293">
        <v>4</v>
      </c>
      <c r="C43" s="294" t="s">
        <v>409</v>
      </c>
      <c r="D43" s="293">
        <v>12</v>
      </c>
      <c r="E43" s="305" t="s">
        <v>410</v>
      </c>
    </row>
    <row r="44" spans="1:5" s="303" customFormat="1" ht="55.5" customHeight="1">
      <c r="A44" s="356"/>
      <c r="B44" s="293">
        <v>5</v>
      </c>
      <c r="C44" s="294" t="s">
        <v>411</v>
      </c>
      <c r="D44" s="293"/>
      <c r="E44" s="294"/>
    </row>
    <row r="45" spans="1:5" s="303" customFormat="1" ht="57">
      <c r="A45" s="356"/>
      <c r="B45" s="293">
        <v>6</v>
      </c>
      <c r="C45" s="294" t="s">
        <v>412</v>
      </c>
      <c r="D45" s="293">
        <v>13</v>
      </c>
      <c r="E45" s="294" t="s">
        <v>413</v>
      </c>
    </row>
    <row r="46" spans="1:5" s="303" customFormat="1" ht="61.5" customHeight="1">
      <c r="A46" s="356"/>
      <c r="B46" s="293">
        <v>7</v>
      </c>
      <c r="C46" s="294" t="s">
        <v>414</v>
      </c>
      <c r="D46" s="293">
        <v>14</v>
      </c>
      <c r="E46" s="294" t="s">
        <v>415</v>
      </c>
    </row>
    <row r="47" spans="1:5" ht="71.25" customHeight="1">
      <c r="A47" s="356"/>
      <c r="B47" s="293">
        <v>8</v>
      </c>
      <c r="C47" s="305" t="s">
        <v>416</v>
      </c>
      <c r="D47" s="293">
        <v>15</v>
      </c>
      <c r="E47" s="294" t="s">
        <v>417</v>
      </c>
    </row>
    <row r="48" spans="1:5" ht="105" customHeight="1">
      <c r="A48" s="356"/>
      <c r="B48" s="293">
        <v>9</v>
      </c>
      <c r="C48" s="294" t="s">
        <v>418</v>
      </c>
      <c r="D48" s="293">
        <v>16</v>
      </c>
      <c r="E48" s="294" t="s">
        <v>419</v>
      </c>
    </row>
    <row r="49" spans="1:5" ht="75.75" customHeight="1">
      <c r="A49" s="356" t="s">
        <v>357</v>
      </c>
      <c r="B49" s="293">
        <v>10</v>
      </c>
      <c r="C49" s="294" t="s">
        <v>420</v>
      </c>
      <c r="D49" s="293">
        <v>17</v>
      </c>
      <c r="E49" s="294" t="s">
        <v>421</v>
      </c>
    </row>
    <row r="50" spans="1:5" ht="62.45" customHeight="1">
      <c r="A50" s="356"/>
      <c r="B50" s="293">
        <v>11</v>
      </c>
      <c r="C50" s="294" t="s">
        <v>422</v>
      </c>
      <c r="D50" s="295">
        <v>18</v>
      </c>
      <c r="E50" s="294" t="s">
        <v>423</v>
      </c>
    </row>
    <row r="51" spans="1:5" ht="42.75">
      <c r="A51" s="356"/>
      <c r="B51" s="293">
        <v>12</v>
      </c>
      <c r="C51" s="294" t="s">
        <v>424</v>
      </c>
      <c r="D51" s="295">
        <v>19</v>
      </c>
      <c r="E51" s="294" t="s">
        <v>425</v>
      </c>
    </row>
    <row r="52" spans="1:5" ht="57">
      <c r="A52" s="356" t="s">
        <v>266</v>
      </c>
      <c r="B52" s="293">
        <v>13</v>
      </c>
      <c r="C52" s="294" t="s">
        <v>426</v>
      </c>
      <c r="D52" s="295">
        <v>20</v>
      </c>
      <c r="E52" s="305" t="s">
        <v>427</v>
      </c>
    </row>
    <row r="53" spans="1:5" ht="28.5">
      <c r="A53" s="356"/>
      <c r="B53" s="293">
        <v>14</v>
      </c>
      <c r="C53" s="294" t="s">
        <v>428</v>
      </c>
      <c r="D53" s="295">
        <v>21</v>
      </c>
      <c r="E53" s="305" t="s">
        <v>429</v>
      </c>
    </row>
    <row r="54" spans="1:5" ht="85.5">
      <c r="A54" s="356"/>
      <c r="B54" s="293">
        <v>15</v>
      </c>
      <c r="C54" s="294" t="s">
        <v>430</v>
      </c>
      <c r="D54" s="295"/>
      <c r="E54" s="305"/>
    </row>
    <row r="55" spans="1:5" ht="28.5">
      <c r="A55" s="356"/>
      <c r="B55" s="293">
        <v>16</v>
      </c>
      <c r="C55" s="294" t="s">
        <v>431</v>
      </c>
      <c r="D55" s="295"/>
      <c r="E55" s="305"/>
    </row>
    <row r="56" spans="1:5" ht="28.5">
      <c r="A56" s="356"/>
      <c r="B56" s="293">
        <v>17</v>
      </c>
      <c r="C56" s="294" t="s">
        <v>432</v>
      </c>
      <c r="D56" s="295"/>
      <c r="E56" s="305"/>
    </row>
    <row r="57" spans="1:5" ht="28.5">
      <c r="A57" s="356"/>
      <c r="B57" s="293">
        <v>18</v>
      </c>
      <c r="C57" s="294" t="s">
        <v>433</v>
      </c>
      <c r="D57" s="295"/>
      <c r="E57" s="305"/>
    </row>
    <row r="58" spans="1:5" ht="28.5">
      <c r="A58" s="356"/>
      <c r="B58" s="293">
        <v>19</v>
      </c>
      <c r="C58" s="294" t="s">
        <v>434</v>
      </c>
      <c r="D58" s="295"/>
      <c r="E58" s="305"/>
    </row>
    <row r="59" spans="1:5" ht="42.75">
      <c r="A59" s="356"/>
      <c r="B59" s="293">
        <v>20</v>
      </c>
      <c r="C59" s="294" t="s">
        <v>435</v>
      </c>
      <c r="D59" s="295"/>
      <c r="E59" s="305"/>
    </row>
    <row r="60" spans="1:5" ht="57">
      <c r="A60" s="356"/>
      <c r="B60" s="293">
        <v>21</v>
      </c>
      <c r="C60" s="294" t="s">
        <v>436</v>
      </c>
      <c r="D60" s="295"/>
      <c r="E60" s="305"/>
    </row>
    <row r="61" spans="1:5" ht="28.5">
      <c r="A61" s="356"/>
      <c r="B61" s="293">
        <v>22</v>
      </c>
      <c r="C61" s="294" t="s">
        <v>437</v>
      </c>
      <c r="D61" s="295"/>
      <c r="E61" s="306"/>
    </row>
    <row r="62" spans="1:5" ht="64.5" customHeight="1">
      <c r="A62" s="356" t="s">
        <v>358</v>
      </c>
      <c r="B62" s="293">
        <v>23</v>
      </c>
      <c r="C62" s="294" t="s">
        <v>438</v>
      </c>
      <c r="D62" s="295">
        <v>22</v>
      </c>
      <c r="E62" s="305" t="s">
        <v>439</v>
      </c>
    </row>
    <row r="63" spans="1:5" ht="69.75" customHeight="1">
      <c r="A63" s="356"/>
      <c r="B63" s="293">
        <v>24</v>
      </c>
      <c r="C63" s="294" t="s">
        <v>440</v>
      </c>
      <c r="D63" s="295">
        <v>23</v>
      </c>
      <c r="E63" s="294" t="s">
        <v>441</v>
      </c>
    </row>
    <row r="64" spans="1:5" ht="28.5">
      <c r="A64" s="356"/>
      <c r="B64" s="293">
        <v>25</v>
      </c>
      <c r="C64" s="294" t="s">
        <v>442</v>
      </c>
      <c r="D64" s="295"/>
      <c r="E64" s="305"/>
    </row>
    <row r="65" spans="1:10" ht="71.25">
      <c r="A65" s="357" t="s">
        <v>359</v>
      </c>
      <c r="B65" s="293">
        <v>26</v>
      </c>
      <c r="C65" s="294" t="s">
        <v>443</v>
      </c>
      <c r="D65" s="295">
        <v>24</v>
      </c>
      <c r="E65" s="305" t="s">
        <v>444</v>
      </c>
    </row>
    <row r="66" spans="1:10" ht="45" customHeight="1">
      <c r="A66" s="358"/>
      <c r="B66" s="293"/>
      <c r="C66" s="294"/>
      <c r="D66" s="295"/>
      <c r="E66" s="295"/>
    </row>
    <row r="67" spans="1:10" ht="77.25" customHeight="1">
      <c r="A67" s="356" t="s">
        <v>360</v>
      </c>
      <c r="B67" s="293">
        <v>27</v>
      </c>
      <c r="C67" s="294" t="s">
        <v>445</v>
      </c>
      <c r="D67" s="295">
        <v>25</v>
      </c>
      <c r="E67" s="294" t="s">
        <v>446</v>
      </c>
    </row>
    <row r="68" spans="1:10" ht="15.95" customHeight="1">
      <c r="A68" s="356"/>
      <c r="B68" s="293"/>
      <c r="C68" s="294"/>
      <c r="D68" s="295">
        <v>26</v>
      </c>
      <c r="E68" s="294" t="s">
        <v>447</v>
      </c>
    </row>
    <row r="69" spans="1:10" ht="50.25" customHeight="1">
      <c r="A69" s="356" t="s">
        <v>361</v>
      </c>
      <c r="B69" s="293">
        <v>28</v>
      </c>
      <c r="C69" s="305" t="s">
        <v>448</v>
      </c>
      <c r="D69" s="295">
        <v>27</v>
      </c>
      <c r="E69" s="305" t="s">
        <v>449</v>
      </c>
    </row>
    <row r="70" spans="1:10" ht="50.25" customHeight="1">
      <c r="A70" s="356"/>
      <c r="B70" s="293">
        <v>29</v>
      </c>
      <c r="C70" s="305" t="s">
        <v>450</v>
      </c>
      <c r="D70" s="295">
        <v>28</v>
      </c>
      <c r="E70" s="305" t="s">
        <v>451</v>
      </c>
    </row>
    <row r="71" spans="1:10" ht="50.25" customHeight="1">
      <c r="A71" s="356"/>
      <c r="B71" s="293"/>
      <c r="C71" s="296"/>
      <c r="D71" s="295">
        <v>29</v>
      </c>
      <c r="E71" s="305" t="s">
        <v>452</v>
      </c>
    </row>
    <row r="72" spans="1:10" ht="50.25" customHeight="1">
      <c r="A72" s="356"/>
      <c r="B72" s="293"/>
      <c r="C72" s="307"/>
      <c r="D72" s="295">
        <v>30</v>
      </c>
      <c r="E72" s="305" t="s">
        <v>453</v>
      </c>
    </row>
    <row r="73" spans="1:10" ht="50.25" customHeight="1">
      <c r="A73" s="356"/>
      <c r="B73" s="293"/>
      <c r="C73" s="305"/>
      <c r="D73" s="295">
        <v>31</v>
      </c>
      <c r="E73" s="305" t="s">
        <v>454</v>
      </c>
    </row>
    <row r="74" spans="1:10" ht="50.25" customHeight="1">
      <c r="A74" s="356"/>
      <c r="B74" s="293"/>
      <c r="C74" s="305"/>
      <c r="D74" s="295">
        <v>32</v>
      </c>
      <c r="E74" s="305" t="s">
        <v>455</v>
      </c>
    </row>
    <row r="75" spans="1:10" ht="50.25" customHeight="1">
      <c r="A75" s="356"/>
      <c r="B75" s="293"/>
      <c r="C75" s="305"/>
      <c r="D75" s="295">
        <v>33</v>
      </c>
      <c r="E75" s="307" t="s">
        <v>456</v>
      </c>
    </row>
    <row r="76" spans="1:10" ht="39.950000000000003" customHeight="1">
      <c r="A76" s="356"/>
      <c r="B76" s="293"/>
      <c r="C76" s="295"/>
      <c r="D76" s="295">
        <v>34</v>
      </c>
      <c r="E76" s="305" t="s">
        <v>457</v>
      </c>
    </row>
    <row r="77" spans="1:10" ht="39.950000000000003" customHeight="1">
      <c r="A77" s="357" t="s">
        <v>268</v>
      </c>
      <c r="B77" s="293">
        <v>30</v>
      </c>
      <c r="C77" s="294" t="s">
        <v>362</v>
      </c>
      <c r="D77" s="295">
        <v>35</v>
      </c>
      <c r="E77" s="294" t="s">
        <v>363</v>
      </c>
    </row>
    <row r="78" spans="1:10" ht="72" customHeight="1">
      <c r="A78" s="359"/>
      <c r="B78" s="293">
        <v>31</v>
      </c>
      <c r="C78" s="294" t="s">
        <v>364</v>
      </c>
      <c r="D78" s="295">
        <v>36</v>
      </c>
      <c r="E78" s="294" t="s">
        <v>365</v>
      </c>
    </row>
    <row r="79" spans="1:10" ht="72" customHeight="1">
      <c r="A79" s="359"/>
      <c r="B79" s="293">
        <v>32</v>
      </c>
      <c r="C79" s="294" t="s">
        <v>366</v>
      </c>
      <c r="D79" s="308">
        <v>37</v>
      </c>
      <c r="E79" s="294" t="s">
        <v>367</v>
      </c>
    </row>
    <row r="80" spans="1:10" ht="72" customHeight="1">
      <c r="A80" s="359"/>
      <c r="B80" s="293">
        <v>33</v>
      </c>
      <c r="C80" s="294" t="s">
        <v>368</v>
      </c>
      <c r="D80" s="308">
        <v>38</v>
      </c>
      <c r="E80" s="294" t="s">
        <v>269</v>
      </c>
      <c r="J80" s="283" t="s">
        <v>369</v>
      </c>
    </row>
    <row r="81" spans="1:6" ht="77.25" customHeight="1">
      <c r="A81" s="359"/>
      <c r="B81" s="309">
        <v>34</v>
      </c>
      <c r="C81" s="310" t="s">
        <v>370</v>
      </c>
      <c r="D81" s="311">
        <v>39</v>
      </c>
      <c r="E81" s="310" t="s">
        <v>371</v>
      </c>
    </row>
    <row r="82" spans="1:6">
      <c r="B82" s="313"/>
      <c r="C82" s="314"/>
      <c r="D82" s="313"/>
    </row>
    <row r="83" spans="1:6" ht="45.75" customHeight="1">
      <c r="A83" s="315" t="s">
        <v>499</v>
      </c>
      <c r="B83" s="360" t="s">
        <v>500</v>
      </c>
      <c r="C83" s="361"/>
      <c r="D83" s="316" t="s">
        <v>501</v>
      </c>
      <c r="E83" s="317" t="s">
        <v>502</v>
      </c>
      <c r="F83" s="318"/>
    </row>
    <row r="84" spans="1:6" ht="36" customHeight="1">
      <c r="A84" s="319" t="s">
        <v>503</v>
      </c>
      <c r="B84" s="354" t="s">
        <v>504</v>
      </c>
      <c r="C84" s="355"/>
      <c r="D84" s="320" t="s">
        <v>505</v>
      </c>
      <c r="E84" s="321" t="s">
        <v>506</v>
      </c>
      <c r="F84" s="318"/>
    </row>
    <row r="85" spans="1:6" ht="18" customHeight="1">
      <c r="E85" s="323"/>
    </row>
    <row r="86" spans="1:6" ht="36" customHeight="1"/>
    <row r="87" spans="1:6" ht="36" customHeight="1"/>
  </sheetData>
  <mergeCells count="27">
    <mergeCell ref="B1:D1"/>
    <mergeCell ref="B2:C2"/>
    <mergeCell ref="B4:E4"/>
    <mergeCell ref="A6:A7"/>
    <mergeCell ref="B6:C6"/>
    <mergeCell ref="D6:E6"/>
    <mergeCell ref="B7:C7"/>
    <mergeCell ref="D7:E7"/>
    <mergeCell ref="A52:A61"/>
    <mergeCell ref="A9:E9"/>
    <mergeCell ref="A11:A12"/>
    <mergeCell ref="A13:A15"/>
    <mergeCell ref="A16:A22"/>
    <mergeCell ref="A23:A26"/>
    <mergeCell ref="A28:A29"/>
    <mergeCell ref="A30:E30"/>
    <mergeCell ref="A32:A38"/>
    <mergeCell ref="A39:A42"/>
    <mergeCell ref="A43:A48"/>
    <mergeCell ref="A49:A51"/>
    <mergeCell ref="B84:C84"/>
    <mergeCell ref="A62:A64"/>
    <mergeCell ref="A65:A66"/>
    <mergeCell ref="A67:A68"/>
    <mergeCell ref="A69:A76"/>
    <mergeCell ref="A77:A81"/>
    <mergeCell ref="B83:C83"/>
  </mergeCells>
  <pageMargins left="0.7" right="0.7" top="0.75" bottom="0.75" header="0.3" footer="0.3"/>
  <pageSetup scale="14" orientation="portrait"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view="pageBreakPreview" zoomScale="90" zoomScaleNormal="90" zoomScaleSheetLayoutView="90" workbookViewId="0">
      <pane xSplit="1" ySplit="4" topLeftCell="B5" activePane="bottomRight" state="frozen"/>
      <selection pane="topRight" activeCell="B1" sqref="B1"/>
      <selection pane="bottomLeft" activeCell="A5" sqref="A5"/>
      <selection pane="bottomRight" activeCell="F6" sqref="F6"/>
    </sheetView>
  </sheetViews>
  <sheetFormatPr baseColWidth="10" defaultColWidth="10.42578125" defaultRowHeight="15"/>
  <cols>
    <col min="1" max="1" width="60.85546875" style="193" customWidth="1"/>
    <col min="2" max="2" width="15.85546875" style="194" customWidth="1"/>
    <col min="3" max="5" width="15.85546875" style="195" customWidth="1"/>
    <col min="6" max="6" width="40.85546875" style="193" customWidth="1"/>
    <col min="7" max="7" width="2.7109375" style="188" customWidth="1"/>
    <col min="8" max="16384" width="10.42578125" style="188"/>
  </cols>
  <sheetData>
    <row r="1" spans="1:6" ht="80.25" customHeight="1">
      <c r="A1" s="187"/>
      <c r="B1" s="374" t="s">
        <v>459</v>
      </c>
      <c r="C1" s="374"/>
      <c r="D1" s="374"/>
      <c r="E1" s="374"/>
      <c r="F1" s="187"/>
    </row>
    <row r="2" spans="1:6">
      <c r="A2" s="375" t="s">
        <v>460</v>
      </c>
      <c r="B2" s="375"/>
      <c r="C2" s="375"/>
      <c r="D2" s="375"/>
      <c r="E2" s="375"/>
      <c r="F2" s="375"/>
    </row>
    <row r="3" spans="1:6" ht="28.5" customHeight="1">
      <c r="A3" s="376" t="s">
        <v>461</v>
      </c>
      <c r="B3" s="377" t="s">
        <v>47</v>
      </c>
      <c r="C3" s="377"/>
      <c r="D3" s="377"/>
      <c r="E3" s="377"/>
      <c r="F3" s="257" t="s">
        <v>48</v>
      </c>
    </row>
    <row r="4" spans="1:6" ht="46.5" customHeight="1">
      <c r="A4" s="376"/>
      <c r="B4" s="189" t="s">
        <v>49</v>
      </c>
      <c r="C4" s="189" t="s">
        <v>50</v>
      </c>
      <c r="D4" s="189" t="s">
        <v>51</v>
      </c>
      <c r="E4" s="189" t="s">
        <v>52</v>
      </c>
      <c r="F4" s="190"/>
    </row>
    <row r="5" spans="1:6" ht="65.25" customHeight="1">
      <c r="A5" s="324" t="s">
        <v>508</v>
      </c>
      <c r="B5" s="191"/>
      <c r="C5" s="325"/>
      <c r="D5" s="325">
        <v>8.9</v>
      </c>
      <c r="E5" s="325">
        <v>13.16</v>
      </c>
      <c r="F5" s="326" t="s">
        <v>509</v>
      </c>
    </row>
    <row r="6" spans="1:6" ht="65.25" customHeight="1">
      <c r="A6" s="327" t="s">
        <v>510</v>
      </c>
      <c r="B6" s="191"/>
      <c r="C6" s="325"/>
      <c r="D6" s="325">
        <v>11</v>
      </c>
      <c r="E6" s="325" t="s">
        <v>511</v>
      </c>
      <c r="F6" s="326" t="s">
        <v>509</v>
      </c>
    </row>
    <row r="7" spans="1:6" ht="65.25" customHeight="1">
      <c r="A7" s="327" t="s">
        <v>512</v>
      </c>
      <c r="B7" s="192"/>
      <c r="C7" s="328"/>
      <c r="D7" s="328">
        <v>1</v>
      </c>
      <c r="E7" s="328" t="s">
        <v>513</v>
      </c>
      <c r="F7" s="326" t="s">
        <v>509</v>
      </c>
    </row>
    <row r="8" spans="1:6" ht="65.25" customHeight="1">
      <c r="A8" s="329" t="s">
        <v>514</v>
      </c>
      <c r="B8" s="192">
        <v>16</v>
      </c>
      <c r="C8" s="328">
        <v>3.4</v>
      </c>
      <c r="D8" s="328" t="s">
        <v>515</v>
      </c>
      <c r="E8" s="328" t="s">
        <v>516</v>
      </c>
      <c r="F8" s="326" t="s">
        <v>509</v>
      </c>
    </row>
    <row r="9" spans="1:6" ht="78.95" customHeight="1">
      <c r="A9" s="329" t="s">
        <v>517</v>
      </c>
      <c r="B9" s="192" t="s">
        <v>518</v>
      </c>
      <c r="C9" s="192">
        <v>7</v>
      </c>
      <c r="D9" s="325" t="s">
        <v>519</v>
      </c>
      <c r="E9" s="325" t="s">
        <v>520</v>
      </c>
      <c r="F9" s="326" t="s">
        <v>509</v>
      </c>
    </row>
    <row r="10" spans="1:6" ht="65.25" customHeight="1">
      <c r="A10" s="327" t="s">
        <v>521</v>
      </c>
      <c r="B10" s="191"/>
      <c r="C10" s="325"/>
      <c r="D10" s="325" t="s">
        <v>522</v>
      </c>
      <c r="E10" s="325">
        <v>28</v>
      </c>
      <c r="F10" s="326" t="s">
        <v>509</v>
      </c>
    </row>
    <row r="11" spans="1:6" ht="65.25" customHeight="1">
      <c r="A11" s="330" t="s">
        <v>523</v>
      </c>
      <c r="B11" s="192"/>
      <c r="C11" s="328"/>
      <c r="D11" s="328" t="s">
        <v>524</v>
      </c>
      <c r="E11" s="328">
        <v>20.21</v>
      </c>
      <c r="F11" s="331" t="s">
        <v>509</v>
      </c>
    </row>
    <row r="12" spans="1:6" ht="65.25" customHeight="1">
      <c r="A12" s="330" t="s">
        <v>525</v>
      </c>
      <c r="B12" s="192"/>
      <c r="C12" s="328"/>
      <c r="D12" s="325" t="s">
        <v>526</v>
      </c>
      <c r="E12" s="328" t="s">
        <v>527</v>
      </c>
      <c r="F12" s="331" t="s">
        <v>509</v>
      </c>
    </row>
    <row r="13" spans="1:6" ht="65.25" customHeight="1">
      <c r="A13" s="330" t="s">
        <v>528</v>
      </c>
      <c r="B13" s="192">
        <v>2.17</v>
      </c>
      <c r="C13" s="328">
        <v>8</v>
      </c>
      <c r="D13" s="328">
        <v>1</v>
      </c>
      <c r="E13" s="328" t="s">
        <v>529</v>
      </c>
      <c r="F13" s="331" t="s">
        <v>530</v>
      </c>
    </row>
  </sheetData>
  <mergeCells count="4">
    <mergeCell ref="B1:E1"/>
    <mergeCell ref="A2:F2"/>
    <mergeCell ref="A3:A4"/>
    <mergeCell ref="B3:E3"/>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dataValidation allowBlank="1" showInputMessage="1" showErrorMessage="1" prompt="Proponer y escribir en una frase la estrategia para gestionar la debilidad, la oportunidad, la amenaza o la fortaleza.Usar verbo de acción en infinitivo._x000a_" sqref="G1 A3"/>
  </dataValidations>
  <pageMargins left="0.7" right="0.7" top="0.75" bottom="0.75" header="0.3" footer="0.3"/>
  <pageSetup scale="48" orientation="portrait" r:id="rId1"/>
  <colBreaks count="1" manualBreakCount="1">
    <brk id="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I59"/>
  <sheetViews>
    <sheetView showGridLines="0" zoomScale="112" zoomScaleNormal="112" workbookViewId="0">
      <selection activeCell="I6" sqref="I6"/>
    </sheetView>
  </sheetViews>
  <sheetFormatPr baseColWidth="10" defaultColWidth="11.42578125" defaultRowHeight="14.25"/>
  <cols>
    <col min="1" max="1" width="2.7109375" style="15" customWidth="1"/>
    <col min="2" max="2" width="24.7109375" style="15" customWidth="1"/>
    <col min="3" max="3" width="11.28515625" style="44" customWidth="1"/>
    <col min="4" max="4" width="19.28515625" style="44" customWidth="1"/>
    <col min="5" max="5" width="7.5703125" style="15" customWidth="1"/>
    <col min="6" max="6" width="24.7109375" style="15" customWidth="1"/>
    <col min="7" max="7" width="79.140625" style="15" customWidth="1"/>
    <col min="8" max="8" width="11.42578125" style="15"/>
    <col min="9" max="9" width="32" style="15" customWidth="1"/>
    <col min="10" max="16384" width="11.42578125" style="15"/>
  </cols>
  <sheetData>
    <row r="1" spans="2:9" ht="15" thickBot="1"/>
    <row r="2" spans="2:9" ht="18">
      <c r="B2" s="416" t="s">
        <v>15</v>
      </c>
      <c r="C2" s="417"/>
      <c r="D2" s="417"/>
      <c r="E2" s="417"/>
      <c r="F2" s="417"/>
      <c r="G2" s="418"/>
    </row>
    <row r="3" spans="2:9" ht="15">
      <c r="B3" s="419" t="s">
        <v>16</v>
      </c>
      <c r="C3" s="420"/>
      <c r="D3" s="421"/>
      <c r="E3" s="421"/>
      <c r="F3" s="421"/>
      <c r="G3" s="422"/>
    </row>
    <row r="4" spans="2:9" ht="88.5" customHeight="1">
      <c r="B4" s="423" t="s">
        <v>250</v>
      </c>
      <c r="C4" s="424"/>
      <c r="D4" s="424"/>
      <c r="E4" s="424"/>
      <c r="F4" s="424"/>
      <c r="G4" s="425"/>
    </row>
    <row r="5" spans="2:9" ht="15">
      <c r="B5" s="116"/>
      <c r="C5" s="124"/>
      <c r="D5" s="125"/>
      <c r="E5" s="126"/>
      <c r="F5" s="126"/>
      <c r="G5" s="126"/>
    </row>
    <row r="6" spans="2:9" ht="16.5" customHeight="1">
      <c r="B6" s="426" t="s">
        <v>300</v>
      </c>
      <c r="C6" s="427"/>
      <c r="D6" s="427"/>
      <c r="E6" s="427"/>
      <c r="F6" s="427"/>
      <c r="G6" s="428"/>
    </row>
    <row r="7" spans="2:9" ht="76.5" customHeight="1">
      <c r="B7" s="426"/>
      <c r="C7" s="427"/>
      <c r="D7" s="427"/>
      <c r="E7" s="427"/>
      <c r="F7" s="427"/>
      <c r="G7" s="428"/>
    </row>
    <row r="8" spans="2:9" ht="15" thickBot="1">
      <c r="B8" s="127"/>
      <c r="C8" s="128"/>
      <c r="D8" s="128"/>
      <c r="E8" s="129"/>
      <c r="F8" s="130"/>
      <c r="G8" s="130"/>
    </row>
    <row r="9" spans="2:9">
      <c r="B9" s="131"/>
      <c r="C9" s="132" t="s">
        <v>177</v>
      </c>
      <c r="D9" s="429" t="s">
        <v>17</v>
      </c>
      <c r="E9" s="430"/>
      <c r="F9" s="431" t="s">
        <v>18</v>
      </c>
      <c r="G9" s="432"/>
    </row>
    <row r="10" spans="2:9" ht="15" customHeight="1">
      <c r="B10" s="133"/>
      <c r="C10" s="118">
        <v>5</v>
      </c>
      <c r="D10" s="412" t="s">
        <v>19</v>
      </c>
      <c r="E10" s="413"/>
      <c r="F10" s="406" t="s">
        <v>179</v>
      </c>
      <c r="G10" s="396"/>
      <c r="H10" s="415"/>
      <c r="I10" s="415"/>
    </row>
    <row r="11" spans="2:9">
      <c r="B11" s="133"/>
      <c r="C11" s="118">
        <v>5</v>
      </c>
      <c r="D11" s="412" t="s">
        <v>21</v>
      </c>
      <c r="E11" s="413"/>
      <c r="F11" s="406" t="s">
        <v>180</v>
      </c>
      <c r="G11" s="396"/>
      <c r="H11" s="415"/>
      <c r="I11" s="415"/>
    </row>
    <row r="12" spans="2:9">
      <c r="B12" s="133"/>
      <c r="C12" s="118">
        <v>5</v>
      </c>
      <c r="D12" s="412" t="s">
        <v>23</v>
      </c>
      <c r="E12" s="413"/>
      <c r="F12" s="406" t="s">
        <v>181</v>
      </c>
      <c r="G12" s="396"/>
      <c r="H12" s="415"/>
      <c r="I12" s="415"/>
    </row>
    <row r="13" spans="2:9" ht="27.75" customHeight="1">
      <c r="B13" s="133"/>
      <c r="C13" s="118">
        <v>5</v>
      </c>
      <c r="D13" s="412" t="s">
        <v>121</v>
      </c>
      <c r="E13" s="413"/>
      <c r="F13" s="406" t="s">
        <v>182</v>
      </c>
      <c r="G13" s="396"/>
      <c r="H13" s="415"/>
      <c r="I13" s="415"/>
    </row>
    <row r="14" spans="2:9">
      <c r="B14" s="133"/>
      <c r="C14" s="118">
        <v>5</v>
      </c>
      <c r="D14" s="412" t="s">
        <v>109</v>
      </c>
      <c r="E14" s="413"/>
      <c r="F14" s="406" t="s">
        <v>183</v>
      </c>
      <c r="G14" s="396"/>
      <c r="H14" s="415"/>
      <c r="I14" s="415"/>
    </row>
    <row r="15" spans="2:9" ht="41.25" customHeight="1">
      <c r="B15" s="133"/>
      <c r="C15" s="118">
        <v>5</v>
      </c>
      <c r="D15" s="412" t="s">
        <v>4</v>
      </c>
      <c r="E15" s="413"/>
      <c r="F15" s="406" t="s">
        <v>219</v>
      </c>
      <c r="G15" s="396"/>
      <c r="H15" s="415"/>
      <c r="I15" s="415"/>
    </row>
    <row r="16" spans="2:9" ht="41.25" customHeight="1">
      <c r="B16" s="133"/>
      <c r="C16" s="118">
        <v>5</v>
      </c>
      <c r="D16" s="407" t="s">
        <v>178</v>
      </c>
      <c r="E16" s="408"/>
      <c r="F16" s="406" t="s">
        <v>261</v>
      </c>
      <c r="G16" s="396"/>
      <c r="H16" s="415"/>
      <c r="I16" s="415"/>
    </row>
    <row r="17" spans="2:9" ht="51.75" customHeight="1">
      <c r="B17" s="133"/>
      <c r="C17" s="118">
        <v>5</v>
      </c>
      <c r="D17" s="408" t="s">
        <v>135</v>
      </c>
      <c r="E17" s="414"/>
      <c r="F17" s="406" t="s">
        <v>251</v>
      </c>
      <c r="G17" s="396"/>
      <c r="H17" s="415"/>
      <c r="I17" s="415"/>
    </row>
    <row r="18" spans="2:9" ht="51.75" customHeight="1">
      <c r="B18" s="133"/>
      <c r="C18" s="118">
        <v>5</v>
      </c>
      <c r="D18" s="407" t="s">
        <v>184</v>
      </c>
      <c r="E18" s="408"/>
      <c r="F18" s="406" t="s">
        <v>252</v>
      </c>
      <c r="G18" s="396"/>
      <c r="H18" s="415"/>
      <c r="I18" s="415"/>
    </row>
    <row r="19" spans="2:9" ht="51.75" customHeight="1">
      <c r="B19" s="133"/>
      <c r="C19" s="118">
        <v>5</v>
      </c>
      <c r="D19" s="121" t="s">
        <v>245</v>
      </c>
      <c r="E19" s="122"/>
      <c r="F19" s="406" t="s">
        <v>301</v>
      </c>
      <c r="G19" s="396"/>
      <c r="H19" s="415"/>
      <c r="I19" s="415"/>
    </row>
    <row r="20" spans="2:9" ht="51.75" customHeight="1">
      <c r="B20" s="133"/>
      <c r="C20" s="118">
        <v>5</v>
      </c>
      <c r="D20" s="121" t="s">
        <v>100</v>
      </c>
      <c r="E20" s="122"/>
      <c r="F20" s="406" t="s">
        <v>253</v>
      </c>
      <c r="G20" s="396"/>
      <c r="H20" s="415"/>
      <c r="I20" s="415"/>
    </row>
    <row r="21" spans="2:9" ht="66.75" customHeight="1">
      <c r="B21" s="133"/>
      <c r="C21" s="118">
        <v>5</v>
      </c>
      <c r="D21" s="407" t="s">
        <v>185</v>
      </c>
      <c r="E21" s="408"/>
      <c r="F21" s="406" t="s">
        <v>302</v>
      </c>
      <c r="G21" s="396"/>
      <c r="H21" s="415"/>
      <c r="I21" s="415"/>
    </row>
    <row r="22" spans="2:9" ht="36" customHeight="1">
      <c r="B22" s="133"/>
      <c r="C22" s="118">
        <v>5</v>
      </c>
      <c r="D22" s="409" t="s">
        <v>186</v>
      </c>
      <c r="E22" s="410"/>
      <c r="F22" s="406" t="s">
        <v>254</v>
      </c>
      <c r="G22" s="396"/>
      <c r="H22" s="433"/>
      <c r="I22" s="433"/>
    </row>
    <row r="23" spans="2:9" ht="26.25" customHeight="1">
      <c r="B23" s="133"/>
      <c r="C23" s="118">
        <v>5</v>
      </c>
      <c r="D23" s="411" t="s">
        <v>220</v>
      </c>
      <c r="E23" s="411"/>
      <c r="F23" s="395" t="s">
        <v>222</v>
      </c>
      <c r="G23" s="396"/>
      <c r="H23" s="415"/>
      <c r="I23" s="415"/>
    </row>
    <row r="24" spans="2:9" ht="26.25" customHeight="1">
      <c r="B24" s="133"/>
      <c r="C24" s="118">
        <v>5</v>
      </c>
      <c r="D24" s="411" t="s">
        <v>221</v>
      </c>
      <c r="E24" s="411"/>
      <c r="F24" s="395" t="s">
        <v>255</v>
      </c>
      <c r="G24" s="396"/>
      <c r="H24" s="415"/>
      <c r="I24" s="415"/>
    </row>
    <row r="25" spans="2:9" ht="26.25" customHeight="1">
      <c r="B25" s="133"/>
      <c r="C25" s="118">
        <v>5</v>
      </c>
      <c r="D25" s="393" t="s">
        <v>223</v>
      </c>
      <c r="E25" s="394"/>
      <c r="F25" s="395" t="s">
        <v>303</v>
      </c>
      <c r="G25" s="396"/>
      <c r="H25" s="415"/>
      <c r="I25" s="415"/>
    </row>
    <row r="26" spans="2:9" ht="27" customHeight="1">
      <c r="B26" s="134"/>
      <c r="C26" s="397" t="s">
        <v>262</v>
      </c>
      <c r="D26" s="398"/>
      <c r="E26" s="398"/>
      <c r="F26" s="398"/>
      <c r="G26" s="399"/>
    </row>
    <row r="27" spans="2:9" ht="27" customHeight="1">
      <c r="B27" s="400" t="s">
        <v>256</v>
      </c>
      <c r="C27" s="401"/>
      <c r="D27" s="401"/>
      <c r="E27" s="401"/>
      <c r="F27" s="401"/>
      <c r="G27" s="402"/>
    </row>
    <row r="28" spans="2:9" ht="10.5" customHeight="1">
      <c r="B28" s="135"/>
      <c r="D28" s="136"/>
      <c r="E28" s="137"/>
      <c r="F28" s="138"/>
      <c r="G28" s="138"/>
    </row>
    <row r="29" spans="2:9">
      <c r="B29" s="135"/>
      <c r="C29" s="139"/>
      <c r="D29" s="403" t="s">
        <v>17</v>
      </c>
      <c r="E29" s="403"/>
      <c r="F29" s="404" t="s">
        <v>18</v>
      </c>
      <c r="G29" s="405"/>
    </row>
    <row r="30" spans="2:9">
      <c r="B30" s="135"/>
      <c r="D30" s="382" t="s">
        <v>19</v>
      </c>
      <c r="E30" s="382"/>
      <c r="F30" s="383" t="s">
        <v>20</v>
      </c>
      <c r="G30" s="384"/>
      <c r="H30" s="415"/>
      <c r="I30" s="415"/>
    </row>
    <row r="31" spans="2:9">
      <c r="B31" s="135"/>
      <c r="D31" s="382" t="s">
        <v>21</v>
      </c>
      <c r="E31" s="382"/>
      <c r="F31" s="383" t="s">
        <v>22</v>
      </c>
      <c r="G31" s="384"/>
      <c r="H31" s="415"/>
      <c r="I31" s="415"/>
    </row>
    <row r="32" spans="2:9">
      <c r="B32" s="135"/>
      <c r="D32" s="382" t="s">
        <v>23</v>
      </c>
      <c r="E32" s="382"/>
      <c r="F32" s="383" t="s">
        <v>24</v>
      </c>
      <c r="G32" s="384"/>
      <c r="H32" s="415"/>
      <c r="I32" s="415"/>
    </row>
    <row r="33" spans="2:9">
      <c r="B33" s="135"/>
      <c r="D33" s="382" t="s">
        <v>121</v>
      </c>
      <c r="E33" s="382"/>
      <c r="F33" s="383" t="s">
        <v>122</v>
      </c>
      <c r="G33" s="384"/>
      <c r="H33" s="415"/>
      <c r="I33" s="415"/>
    </row>
    <row r="34" spans="2:9">
      <c r="B34" s="135"/>
      <c r="D34" s="382" t="s">
        <v>109</v>
      </c>
      <c r="E34" s="382"/>
      <c r="F34" s="383" t="s">
        <v>225</v>
      </c>
      <c r="G34" s="384"/>
      <c r="H34" s="415"/>
      <c r="I34" s="415"/>
    </row>
    <row r="35" spans="2:9" ht="40.9" customHeight="1">
      <c r="B35" s="135"/>
      <c r="D35" s="382" t="s">
        <v>111</v>
      </c>
      <c r="E35" s="382"/>
      <c r="F35" s="383" t="s">
        <v>226</v>
      </c>
      <c r="G35" s="384"/>
      <c r="H35" s="415"/>
      <c r="I35" s="415"/>
    </row>
    <row r="36" spans="2:9" ht="42" customHeight="1">
      <c r="B36" s="117"/>
      <c r="C36" s="140"/>
      <c r="D36" s="382" t="s">
        <v>170</v>
      </c>
      <c r="E36" s="382"/>
      <c r="F36" s="383" t="s">
        <v>304</v>
      </c>
      <c r="G36" s="384"/>
      <c r="H36" s="434"/>
      <c r="I36" s="434"/>
    </row>
    <row r="37" spans="2:9" ht="30.75" customHeight="1">
      <c r="B37" s="117"/>
      <c r="C37" s="140"/>
      <c r="D37" s="382" t="s">
        <v>161</v>
      </c>
      <c r="E37" s="382"/>
      <c r="F37" s="391" t="s">
        <v>305</v>
      </c>
      <c r="G37" s="392"/>
      <c r="H37" s="434"/>
      <c r="I37" s="434"/>
    </row>
    <row r="38" spans="2:9" ht="33" customHeight="1">
      <c r="B38" s="117"/>
      <c r="C38" s="140"/>
      <c r="D38" s="382" t="s">
        <v>162</v>
      </c>
      <c r="E38" s="382"/>
      <c r="F38" s="391" t="s">
        <v>305</v>
      </c>
      <c r="G38" s="392"/>
      <c r="H38" s="434"/>
      <c r="I38" s="434"/>
    </row>
    <row r="39" spans="2:9" ht="30" customHeight="1">
      <c r="B39" s="117"/>
      <c r="C39" s="140"/>
      <c r="D39" s="382" t="s">
        <v>227</v>
      </c>
      <c r="E39" s="382"/>
      <c r="F39" s="391" t="s">
        <v>305</v>
      </c>
      <c r="G39" s="392"/>
      <c r="H39" s="434"/>
      <c r="I39" s="434"/>
    </row>
    <row r="40" spans="2:9" ht="30" customHeight="1">
      <c r="B40" s="117"/>
      <c r="C40" s="140"/>
      <c r="D40" s="382" t="s">
        <v>163</v>
      </c>
      <c r="E40" s="382"/>
      <c r="F40" s="391" t="s">
        <v>305</v>
      </c>
      <c r="G40" s="392"/>
      <c r="H40" s="434"/>
      <c r="I40" s="434"/>
    </row>
    <row r="41" spans="2:9" ht="30" customHeight="1">
      <c r="B41" s="117"/>
      <c r="C41" s="140"/>
      <c r="D41" s="378" t="s">
        <v>231</v>
      </c>
      <c r="E41" s="379"/>
      <c r="F41" s="383" t="s">
        <v>306</v>
      </c>
      <c r="G41" s="384"/>
      <c r="H41" s="434"/>
      <c r="I41" s="434"/>
    </row>
    <row r="42" spans="2:9" ht="35.25" customHeight="1">
      <c r="B42" s="117"/>
      <c r="C42" s="140"/>
      <c r="D42" s="382" t="s">
        <v>171</v>
      </c>
      <c r="E42" s="382"/>
      <c r="F42" s="383" t="s">
        <v>249</v>
      </c>
      <c r="G42" s="384"/>
      <c r="H42" s="434"/>
      <c r="I42" s="434"/>
    </row>
    <row r="43" spans="2:9" ht="31.5" customHeight="1">
      <c r="B43" s="117"/>
      <c r="C43" s="140"/>
      <c r="D43" s="382" t="s">
        <v>161</v>
      </c>
      <c r="E43" s="382"/>
      <c r="F43" s="391" t="s">
        <v>305</v>
      </c>
      <c r="G43" s="392"/>
      <c r="H43" s="434"/>
      <c r="I43" s="434"/>
    </row>
    <row r="44" spans="2:9" ht="35.25" customHeight="1">
      <c r="B44" s="117"/>
      <c r="C44" s="140"/>
      <c r="D44" s="382" t="s">
        <v>233</v>
      </c>
      <c r="E44" s="382"/>
      <c r="F44" s="391" t="s">
        <v>305</v>
      </c>
      <c r="G44" s="392"/>
      <c r="H44" s="434"/>
      <c r="I44" s="434"/>
    </row>
    <row r="45" spans="2:9" ht="57" customHeight="1">
      <c r="B45" s="117"/>
      <c r="C45" s="140"/>
      <c r="D45" s="382" t="s">
        <v>163</v>
      </c>
      <c r="E45" s="382"/>
      <c r="F45" s="391" t="s">
        <v>305</v>
      </c>
      <c r="G45" s="392"/>
      <c r="H45" s="434"/>
      <c r="I45" s="434"/>
    </row>
    <row r="46" spans="2:9" ht="32.25" customHeight="1">
      <c r="B46" s="117"/>
      <c r="C46" s="140"/>
      <c r="D46" s="382" t="s">
        <v>162</v>
      </c>
      <c r="E46" s="382"/>
      <c r="F46" s="391" t="s">
        <v>305</v>
      </c>
      <c r="G46" s="392"/>
      <c r="H46" s="434"/>
      <c r="I46" s="434"/>
    </row>
    <row r="47" spans="2:9" ht="32.25" customHeight="1">
      <c r="B47" s="117"/>
      <c r="C47" s="140"/>
      <c r="D47" s="378" t="s">
        <v>229</v>
      </c>
      <c r="E47" s="379"/>
      <c r="F47" s="380" t="s">
        <v>236</v>
      </c>
      <c r="G47" s="381"/>
      <c r="H47" s="434"/>
      <c r="I47" s="434"/>
    </row>
    <row r="48" spans="2:9" ht="32.25" customHeight="1">
      <c r="B48" s="117"/>
      <c r="C48" s="140"/>
      <c r="D48" s="382" t="s">
        <v>172</v>
      </c>
      <c r="E48" s="382"/>
      <c r="F48" s="383" t="s">
        <v>238</v>
      </c>
      <c r="G48" s="384"/>
      <c r="H48" s="434"/>
      <c r="I48" s="434"/>
    </row>
    <row r="49" spans="2:9" ht="32.25" customHeight="1">
      <c r="B49" s="117"/>
      <c r="C49" s="140"/>
      <c r="D49" s="382" t="s">
        <v>173</v>
      </c>
      <c r="E49" s="382"/>
      <c r="F49" s="383" t="s">
        <v>239</v>
      </c>
      <c r="G49" s="384"/>
      <c r="H49" s="434"/>
      <c r="I49" s="434"/>
    </row>
    <row r="50" spans="2:9" ht="32.25" customHeight="1">
      <c r="B50" s="117"/>
      <c r="C50" s="140"/>
      <c r="D50" s="382" t="s">
        <v>237</v>
      </c>
      <c r="E50" s="382"/>
      <c r="F50" s="383" t="s">
        <v>240</v>
      </c>
      <c r="G50" s="384"/>
      <c r="H50" s="434"/>
      <c r="I50" s="434"/>
    </row>
    <row r="51" spans="2:9" ht="32.25" customHeight="1">
      <c r="B51" s="117"/>
      <c r="C51" s="140"/>
      <c r="D51" s="136"/>
      <c r="E51" s="136"/>
      <c r="F51" s="138"/>
      <c r="G51" s="138"/>
      <c r="H51" s="434"/>
      <c r="I51" s="434"/>
    </row>
    <row r="52" spans="2:9" ht="32.25" customHeight="1">
      <c r="B52" s="117"/>
      <c r="C52" s="140"/>
      <c r="D52" s="136"/>
      <c r="E52" s="136"/>
      <c r="F52" s="138"/>
      <c r="G52" s="138"/>
    </row>
    <row r="53" spans="2:9" ht="32.25" customHeight="1">
      <c r="B53" s="117"/>
      <c r="C53" s="140"/>
      <c r="D53" s="136"/>
      <c r="E53" s="136"/>
      <c r="F53" s="138"/>
      <c r="G53" s="138"/>
    </row>
    <row r="54" spans="2:9" ht="21.75" customHeight="1">
      <c r="B54" s="385" t="s">
        <v>243</v>
      </c>
      <c r="C54" s="386"/>
      <c r="D54" s="386"/>
      <c r="E54" s="386"/>
      <c r="F54" s="386"/>
      <c r="G54" s="387"/>
    </row>
    <row r="55" spans="2:9" ht="21.75" customHeight="1">
      <c r="B55" s="385" t="s">
        <v>244</v>
      </c>
      <c r="C55" s="386"/>
      <c r="D55" s="386"/>
      <c r="E55" s="386"/>
      <c r="F55" s="386"/>
      <c r="G55" s="387"/>
    </row>
    <row r="56" spans="2:9" ht="20.25" customHeight="1">
      <c r="B56" s="385" t="s">
        <v>257</v>
      </c>
      <c r="C56" s="386"/>
      <c r="D56" s="386"/>
      <c r="E56" s="386"/>
      <c r="F56" s="386"/>
      <c r="G56" s="387"/>
    </row>
    <row r="57" spans="2:9" ht="20.25" customHeight="1">
      <c r="B57" s="385" t="s">
        <v>258</v>
      </c>
      <c r="C57" s="386"/>
      <c r="D57" s="386"/>
      <c r="E57" s="386"/>
      <c r="F57" s="386"/>
      <c r="G57" s="387"/>
    </row>
    <row r="58" spans="2:9" ht="18" customHeight="1" thickBot="1">
      <c r="B58" s="388" t="s">
        <v>307</v>
      </c>
      <c r="C58" s="389"/>
      <c r="D58" s="389"/>
      <c r="E58" s="389"/>
      <c r="F58" s="389"/>
      <c r="G58" s="390"/>
    </row>
    <row r="59" spans="2:9">
      <c r="B59" s="141"/>
      <c r="C59" s="142"/>
      <c r="D59" s="141"/>
      <c r="E59" s="141"/>
      <c r="F59" s="141"/>
      <c r="G59" s="141"/>
    </row>
  </sheetData>
  <mergeCells count="125">
    <mergeCell ref="H49:I49"/>
    <mergeCell ref="H50:I50"/>
    <mergeCell ref="H51:I51"/>
    <mergeCell ref="H44:I44"/>
    <mergeCell ref="H45:I45"/>
    <mergeCell ref="H46:I46"/>
    <mergeCell ref="H47:I47"/>
    <mergeCell ref="H48:I48"/>
    <mergeCell ref="H39:I39"/>
    <mergeCell ref="H40:I40"/>
    <mergeCell ref="H41:I41"/>
    <mergeCell ref="H42:I42"/>
    <mergeCell ref="H43:I43"/>
    <mergeCell ref="H34:I34"/>
    <mergeCell ref="H35:I35"/>
    <mergeCell ref="H36:I36"/>
    <mergeCell ref="H37:I37"/>
    <mergeCell ref="H38:I38"/>
    <mergeCell ref="H25:I25"/>
    <mergeCell ref="H30:I30"/>
    <mergeCell ref="H31:I31"/>
    <mergeCell ref="H32:I32"/>
    <mergeCell ref="H33:I33"/>
    <mergeCell ref="H20:I20"/>
    <mergeCell ref="H21:I21"/>
    <mergeCell ref="H22:I22"/>
    <mergeCell ref="H23:I23"/>
    <mergeCell ref="H24:I24"/>
    <mergeCell ref="H15:I15"/>
    <mergeCell ref="H16:I16"/>
    <mergeCell ref="H17:I17"/>
    <mergeCell ref="H18:I18"/>
    <mergeCell ref="H19:I19"/>
    <mergeCell ref="H10:I10"/>
    <mergeCell ref="H11:I11"/>
    <mergeCell ref="H12:I12"/>
    <mergeCell ref="H13:I13"/>
    <mergeCell ref="H14:I14"/>
    <mergeCell ref="B2:G2"/>
    <mergeCell ref="B3:G3"/>
    <mergeCell ref="B4:G4"/>
    <mergeCell ref="B6:G7"/>
    <mergeCell ref="D9:E9"/>
    <mergeCell ref="F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F19:G19"/>
    <mergeCell ref="F20:G20"/>
    <mergeCell ref="D21:E21"/>
    <mergeCell ref="F21:G21"/>
    <mergeCell ref="D22:E22"/>
    <mergeCell ref="F22:G22"/>
    <mergeCell ref="D23:E23"/>
    <mergeCell ref="F23:G23"/>
    <mergeCell ref="D24:E24"/>
    <mergeCell ref="F24:G24"/>
    <mergeCell ref="D25:E25"/>
    <mergeCell ref="F25:G25"/>
    <mergeCell ref="C26:G26"/>
    <mergeCell ref="B27:G27"/>
    <mergeCell ref="D29:E29"/>
    <mergeCell ref="F29:G29"/>
    <mergeCell ref="D30:E30"/>
    <mergeCell ref="F30:G30"/>
    <mergeCell ref="D31:E31"/>
    <mergeCell ref="F31:G31"/>
    <mergeCell ref="D32:E32"/>
    <mergeCell ref="F32:G32"/>
    <mergeCell ref="D33:E33"/>
    <mergeCell ref="F33:G33"/>
    <mergeCell ref="D34:E34"/>
    <mergeCell ref="F34:G34"/>
    <mergeCell ref="D35:E35"/>
    <mergeCell ref="F35:G35"/>
    <mergeCell ref="D36:E36"/>
    <mergeCell ref="F36:G36"/>
    <mergeCell ref="D37:E37"/>
    <mergeCell ref="F37:G37"/>
    <mergeCell ref="D38:E38"/>
    <mergeCell ref="F38:G38"/>
    <mergeCell ref="D39:E39"/>
    <mergeCell ref="F39:G39"/>
    <mergeCell ref="D40:E40"/>
    <mergeCell ref="F40:G40"/>
    <mergeCell ref="D41:E41"/>
    <mergeCell ref="F41:G41"/>
    <mergeCell ref="D42:E42"/>
    <mergeCell ref="F42:G42"/>
    <mergeCell ref="D43:E43"/>
    <mergeCell ref="F43:G43"/>
    <mergeCell ref="D44:E44"/>
    <mergeCell ref="F44:G44"/>
    <mergeCell ref="D45:E45"/>
    <mergeCell ref="F45:G45"/>
    <mergeCell ref="D46:E46"/>
    <mergeCell ref="F46:G46"/>
    <mergeCell ref="D47:E47"/>
    <mergeCell ref="F47:G47"/>
    <mergeCell ref="D48:E48"/>
    <mergeCell ref="F48:G48"/>
    <mergeCell ref="B56:G56"/>
    <mergeCell ref="B57:G57"/>
    <mergeCell ref="B58:G58"/>
    <mergeCell ref="D49:E49"/>
    <mergeCell ref="F49:G49"/>
    <mergeCell ref="D50:E50"/>
    <mergeCell ref="F50:G50"/>
    <mergeCell ref="B54:G54"/>
    <mergeCell ref="B55:G55"/>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pageSetUpPr fitToPage="1"/>
  </sheetPr>
  <dimension ref="A1:JG110"/>
  <sheetViews>
    <sheetView showGridLines="0" zoomScale="85" zoomScaleNormal="85" zoomScalePageLayoutView="50" workbookViewId="0">
      <pane xSplit="4" ySplit="9" topLeftCell="G29" activePane="bottomRight" state="frozen"/>
      <selection pane="topRight" activeCell="E1" sqref="E1"/>
      <selection pane="bottomLeft" activeCell="A10" sqref="A10"/>
      <selection pane="bottomRight" activeCell="K42" sqref="K42"/>
    </sheetView>
  </sheetViews>
  <sheetFormatPr baseColWidth="10" defaultColWidth="11.42578125" defaultRowHeight="15"/>
  <cols>
    <col min="1" max="1" width="5" style="223" bestFit="1" customWidth="1"/>
    <col min="2" max="2" width="25.85546875" style="223" customWidth="1"/>
    <col min="3" max="3" width="29.28515625" style="223" customWidth="1"/>
    <col min="4" max="4" width="37.140625" style="224" customWidth="1"/>
    <col min="5" max="5" width="21.85546875" style="223" customWidth="1"/>
    <col min="6" max="6" width="21" style="223" customWidth="1"/>
    <col min="7" max="7" width="17.28515625" style="223" bestFit="1" customWidth="1"/>
    <col min="8" max="8" width="18.5703125" style="223" customWidth="1"/>
    <col min="9" max="10" width="28.42578125" style="223" customWidth="1"/>
    <col min="11" max="11" width="25.5703125" style="223" customWidth="1"/>
    <col min="12" max="12" width="19.140625" style="223" customWidth="1"/>
    <col min="13" max="13" width="25.5703125" style="223" customWidth="1"/>
    <col min="14" max="14" width="26.28515625" style="223" customWidth="1"/>
    <col min="15" max="15" width="6.28515625" style="223" hidden="1" customWidth="1"/>
    <col min="16" max="258" width="11.42578125" style="221"/>
    <col min="259" max="16384" width="11.42578125" style="222"/>
  </cols>
  <sheetData>
    <row r="1" spans="1:258" s="220" customFormat="1" ht="20.25" customHeight="1">
      <c r="A1" s="472"/>
      <c r="B1" s="473"/>
      <c r="C1" s="473"/>
      <c r="D1" s="465" t="s">
        <v>462</v>
      </c>
      <c r="E1" s="465"/>
      <c r="F1" s="465"/>
      <c r="G1" s="465"/>
      <c r="H1" s="465"/>
      <c r="I1" s="465"/>
      <c r="J1" s="465"/>
      <c r="K1" s="465"/>
      <c r="L1" s="465"/>
      <c r="M1" s="459"/>
      <c r="N1" s="460"/>
      <c r="O1" s="40"/>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19"/>
      <c r="DR1" s="219"/>
      <c r="DS1" s="219"/>
      <c r="DT1" s="219"/>
      <c r="DU1" s="219"/>
      <c r="DV1" s="219"/>
      <c r="DW1" s="219"/>
      <c r="DX1" s="219"/>
      <c r="DY1" s="219"/>
      <c r="DZ1" s="219"/>
      <c r="EA1" s="219"/>
      <c r="EB1" s="219"/>
      <c r="EC1" s="219"/>
      <c r="ED1" s="219"/>
      <c r="EE1" s="219"/>
      <c r="EF1" s="219"/>
      <c r="EG1" s="219"/>
      <c r="EH1" s="219"/>
      <c r="EI1" s="219"/>
      <c r="EJ1" s="219"/>
      <c r="EK1" s="219"/>
      <c r="EL1" s="219"/>
      <c r="EM1" s="219"/>
      <c r="EN1" s="219"/>
      <c r="EO1" s="219"/>
      <c r="EP1" s="219"/>
      <c r="EQ1" s="219"/>
      <c r="ER1" s="219"/>
      <c r="ES1" s="219"/>
      <c r="ET1" s="219"/>
      <c r="EU1" s="219"/>
      <c r="EV1" s="219"/>
      <c r="EW1" s="219"/>
      <c r="EX1" s="219"/>
      <c r="EY1" s="219"/>
      <c r="EZ1" s="219"/>
      <c r="FA1" s="219"/>
      <c r="FB1" s="219"/>
      <c r="FC1" s="219"/>
      <c r="FD1" s="219"/>
      <c r="FE1" s="219"/>
      <c r="FF1" s="219"/>
      <c r="FG1" s="219"/>
      <c r="FH1" s="219"/>
      <c r="FI1" s="219"/>
      <c r="FJ1" s="219"/>
      <c r="FK1" s="219"/>
      <c r="FL1" s="219"/>
      <c r="FM1" s="219"/>
      <c r="FN1" s="219"/>
      <c r="FO1" s="219"/>
      <c r="FP1" s="219"/>
      <c r="FQ1" s="219"/>
      <c r="FR1" s="219"/>
      <c r="FS1" s="219"/>
      <c r="FT1" s="219"/>
      <c r="FU1" s="219"/>
      <c r="FV1" s="219"/>
      <c r="FW1" s="219"/>
      <c r="FX1" s="219"/>
      <c r="FY1" s="219"/>
      <c r="FZ1" s="219"/>
      <c r="GA1" s="219"/>
      <c r="GB1" s="219"/>
      <c r="GC1" s="219"/>
      <c r="GD1" s="219"/>
      <c r="GE1" s="219"/>
      <c r="GF1" s="219"/>
      <c r="GG1" s="219"/>
      <c r="GH1" s="219"/>
      <c r="GI1" s="219"/>
      <c r="GJ1" s="219"/>
      <c r="GK1" s="219"/>
      <c r="GL1" s="219"/>
      <c r="GM1" s="219"/>
      <c r="GN1" s="219"/>
      <c r="GO1" s="219"/>
      <c r="GP1" s="219"/>
      <c r="GQ1" s="219"/>
      <c r="GR1" s="219"/>
      <c r="GS1" s="219"/>
      <c r="GT1" s="219"/>
      <c r="GU1" s="219"/>
      <c r="GV1" s="219"/>
      <c r="GW1" s="219"/>
      <c r="GX1" s="219"/>
      <c r="GY1" s="219"/>
      <c r="GZ1" s="219"/>
      <c r="HA1" s="219"/>
      <c r="HB1" s="219"/>
      <c r="HC1" s="219"/>
      <c r="HD1" s="219"/>
      <c r="HE1" s="219"/>
      <c r="HF1" s="219"/>
      <c r="HG1" s="219"/>
      <c r="HH1" s="219"/>
      <c r="HI1" s="219"/>
      <c r="HJ1" s="219"/>
      <c r="HK1" s="219"/>
      <c r="HL1" s="219"/>
      <c r="HM1" s="219"/>
      <c r="HN1" s="219"/>
      <c r="HO1" s="219"/>
      <c r="HP1" s="219"/>
      <c r="HQ1" s="219"/>
      <c r="HR1" s="219"/>
      <c r="HS1" s="219"/>
      <c r="HT1" s="219"/>
      <c r="HU1" s="219"/>
      <c r="HV1" s="219"/>
      <c r="HW1" s="219"/>
      <c r="HX1" s="219"/>
      <c r="HY1" s="219"/>
      <c r="HZ1" s="219"/>
      <c r="IA1" s="219"/>
      <c r="IB1" s="219"/>
      <c r="IC1" s="219"/>
      <c r="ID1" s="219"/>
      <c r="IE1" s="219"/>
      <c r="IF1" s="219"/>
      <c r="IG1" s="219"/>
      <c r="IH1" s="219"/>
      <c r="II1" s="219"/>
      <c r="IJ1" s="219"/>
      <c r="IK1" s="219"/>
      <c r="IL1" s="219"/>
      <c r="IM1" s="219"/>
      <c r="IN1" s="219"/>
      <c r="IO1" s="219"/>
      <c r="IP1" s="219"/>
      <c r="IQ1" s="219"/>
      <c r="IR1" s="219"/>
      <c r="IS1" s="219"/>
      <c r="IT1" s="219"/>
      <c r="IU1" s="219"/>
      <c r="IV1" s="219"/>
      <c r="IW1" s="219"/>
      <c r="IX1" s="219"/>
    </row>
    <row r="2" spans="1:258" s="220" customFormat="1" ht="20.25" customHeight="1">
      <c r="A2" s="474"/>
      <c r="B2" s="475"/>
      <c r="C2" s="475"/>
      <c r="D2" s="466"/>
      <c r="E2" s="466"/>
      <c r="F2" s="466"/>
      <c r="G2" s="466"/>
      <c r="H2" s="466"/>
      <c r="I2" s="466"/>
      <c r="J2" s="466"/>
      <c r="K2" s="466"/>
      <c r="L2" s="466"/>
      <c r="M2" s="461"/>
      <c r="N2" s="462"/>
      <c r="O2" s="35"/>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19"/>
      <c r="BD2" s="219"/>
      <c r="BE2" s="219"/>
      <c r="BF2" s="219"/>
      <c r="BG2" s="219"/>
      <c r="BH2" s="219"/>
      <c r="BI2" s="219"/>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c r="ED2" s="219"/>
      <c r="EE2" s="219"/>
      <c r="EF2" s="219"/>
      <c r="EG2" s="219"/>
      <c r="EH2" s="219"/>
      <c r="EI2" s="219"/>
      <c r="EJ2" s="219"/>
      <c r="EK2" s="219"/>
      <c r="EL2" s="219"/>
      <c r="EM2" s="219"/>
      <c r="EN2" s="219"/>
      <c r="EO2" s="219"/>
      <c r="EP2" s="219"/>
      <c r="EQ2" s="219"/>
      <c r="ER2" s="219"/>
      <c r="ES2" s="219"/>
      <c r="ET2" s="219"/>
      <c r="EU2" s="219"/>
      <c r="EV2" s="219"/>
      <c r="EW2" s="219"/>
      <c r="EX2" s="219"/>
      <c r="EY2" s="219"/>
      <c r="EZ2" s="219"/>
      <c r="FA2" s="219"/>
      <c r="FB2" s="219"/>
      <c r="FC2" s="219"/>
      <c r="FD2" s="219"/>
      <c r="FE2" s="219"/>
      <c r="FF2" s="219"/>
      <c r="FG2" s="219"/>
      <c r="FH2" s="219"/>
      <c r="FI2" s="219"/>
      <c r="FJ2" s="219"/>
      <c r="FK2" s="219"/>
      <c r="FL2" s="219"/>
      <c r="FM2" s="219"/>
      <c r="FN2" s="219"/>
      <c r="FO2" s="219"/>
      <c r="FP2" s="219"/>
      <c r="FQ2" s="219"/>
      <c r="FR2" s="219"/>
      <c r="FS2" s="219"/>
      <c r="FT2" s="219"/>
      <c r="FU2" s="219"/>
      <c r="FV2" s="219"/>
      <c r="FW2" s="219"/>
      <c r="FX2" s="219"/>
      <c r="FY2" s="219"/>
      <c r="FZ2" s="219"/>
      <c r="GA2" s="219"/>
      <c r="GB2" s="219"/>
      <c r="GC2" s="219"/>
      <c r="GD2" s="219"/>
      <c r="GE2" s="219"/>
      <c r="GF2" s="219"/>
      <c r="GG2" s="219"/>
      <c r="GH2" s="219"/>
      <c r="GI2" s="219"/>
      <c r="GJ2" s="219"/>
      <c r="GK2" s="219"/>
      <c r="GL2" s="219"/>
      <c r="GM2" s="219"/>
      <c r="GN2" s="219"/>
      <c r="GO2" s="219"/>
      <c r="GP2" s="219"/>
      <c r="GQ2" s="219"/>
      <c r="GR2" s="219"/>
      <c r="GS2" s="219"/>
      <c r="GT2" s="219"/>
      <c r="GU2" s="219"/>
      <c r="GV2" s="219"/>
      <c r="GW2" s="219"/>
      <c r="GX2" s="219"/>
      <c r="GY2" s="219"/>
      <c r="GZ2" s="219"/>
      <c r="HA2" s="219"/>
      <c r="HB2" s="219"/>
      <c r="HC2" s="219"/>
      <c r="HD2" s="219"/>
      <c r="HE2" s="219"/>
      <c r="HF2" s="219"/>
      <c r="HG2" s="219"/>
      <c r="HH2" s="219"/>
      <c r="HI2" s="219"/>
      <c r="HJ2" s="219"/>
      <c r="HK2" s="219"/>
      <c r="HL2" s="219"/>
      <c r="HM2" s="219"/>
      <c r="HN2" s="219"/>
      <c r="HO2" s="219"/>
      <c r="HP2" s="219"/>
      <c r="HQ2" s="219"/>
      <c r="HR2" s="219"/>
      <c r="HS2" s="219"/>
      <c r="HT2" s="219"/>
      <c r="HU2" s="219"/>
      <c r="HV2" s="219"/>
      <c r="HW2" s="219"/>
      <c r="HX2" s="219"/>
      <c r="HY2" s="219"/>
      <c r="HZ2" s="219"/>
      <c r="IA2" s="219"/>
      <c r="IB2" s="219"/>
      <c r="IC2" s="219"/>
      <c r="ID2" s="219"/>
      <c r="IE2" s="219"/>
      <c r="IF2" s="219"/>
      <c r="IG2" s="219"/>
      <c r="IH2" s="219"/>
      <c r="II2" s="219"/>
      <c r="IJ2" s="219"/>
      <c r="IK2" s="219"/>
      <c r="IL2" s="219"/>
      <c r="IM2" s="219"/>
      <c r="IN2" s="219"/>
      <c r="IO2" s="219"/>
      <c r="IP2" s="219"/>
      <c r="IQ2" s="219"/>
      <c r="IR2" s="219"/>
      <c r="IS2" s="219"/>
      <c r="IT2" s="219"/>
      <c r="IU2" s="219"/>
      <c r="IV2" s="219"/>
      <c r="IW2" s="219"/>
      <c r="IX2" s="219"/>
    </row>
    <row r="3" spans="1:258" s="220" customFormat="1" ht="20.25" customHeight="1">
      <c r="A3" s="41"/>
      <c r="B3" s="1"/>
      <c r="C3" s="1"/>
      <c r="D3" s="467"/>
      <c r="E3" s="467"/>
      <c r="F3" s="467"/>
      <c r="G3" s="467"/>
      <c r="H3" s="467"/>
      <c r="I3" s="467"/>
      <c r="J3" s="467"/>
      <c r="K3" s="467"/>
      <c r="L3" s="467"/>
      <c r="M3" s="463"/>
      <c r="N3" s="464"/>
      <c r="O3" s="35"/>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19"/>
      <c r="EB3" s="219"/>
      <c r="EC3" s="219"/>
      <c r="ED3" s="219"/>
      <c r="EE3" s="219"/>
      <c r="EF3" s="219"/>
      <c r="EG3" s="219"/>
      <c r="EH3" s="219"/>
      <c r="EI3" s="219"/>
      <c r="EJ3" s="219"/>
      <c r="EK3" s="219"/>
      <c r="EL3" s="219"/>
      <c r="EM3" s="219"/>
      <c r="EN3" s="219"/>
      <c r="EO3" s="219"/>
      <c r="EP3" s="219"/>
      <c r="EQ3" s="219"/>
      <c r="ER3" s="219"/>
      <c r="ES3" s="219"/>
      <c r="ET3" s="219"/>
      <c r="EU3" s="219"/>
      <c r="EV3" s="219"/>
      <c r="EW3" s="219"/>
      <c r="EX3" s="219"/>
      <c r="EY3" s="219"/>
      <c r="EZ3" s="219"/>
      <c r="FA3" s="219"/>
      <c r="FB3" s="219"/>
      <c r="FC3" s="219"/>
      <c r="FD3" s="219"/>
      <c r="FE3" s="219"/>
      <c r="FF3" s="219"/>
      <c r="FG3" s="219"/>
      <c r="FH3" s="219"/>
      <c r="FI3" s="219"/>
      <c r="FJ3" s="219"/>
      <c r="FK3" s="219"/>
      <c r="FL3" s="219"/>
      <c r="FM3" s="219"/>
      <c r="FN3" s="219"/>
      <c r="FO3" s="219"/>
      <c r="FP3" s="219"/>
      <c r="FQ3" s="219"/>
      <c r="FR3" s="219"/>
      <c r="FS3" s="219"/>
      <c r="FT3" s="219"/>
      <c r="FU3" s="219"/>
      <c r="FV3" s="219"/>
      <c r="FW3" s="219"/>
      <c r="FX3" s="219"/>
      <c r="FY3" s="219"/>
      <c r="FZ3" s="219"/>
      <c r="GA3" s="219"/>
      <c r="GB3" s="219"/>
      <c r="GC3" s="219"/>
      <c r="GD3" s="219"/>
      <c r="GE3" s="219"/>
      <c r="GF3" s="219"/>
      <c r="GG3" s="219"/>
      <c r="GH3" s="219"/>
      <c r="GI3" s="219"/>
      <c r="GJ3" s="219"/>
      <c r="GK3" s="219"/>
      <c r="GL3" s="219"/>
      <c r="GM3" s="219"/>
      <c r="GN3" s="219"/>
      <c r="GO3" s="219"/>
      <c r="GP3" s="219"/>
      <c r="GQ3" s="219"/>
      <c r="GR3" s="219"/>
      <c r="GS3" s="219"/>
      <c r="GT3" s="219"/>
      <c r="GU3" s="219"/>
      <c r="GV3" s="219"/>
      <c r="GW3" s="219"/>
      <c r="GX3" s="219"/>
      <c r="GY3" s="219"/>
      <c r="GZ3" s="219"/>
      <c r="HA3" s="219"/>
      <c r="HB3" s="219"/>
      <c r="HC3" s="219"/>
      <c r="HD3" s="219"/>
      <c r="HE3" s="219"/>
      <c r="HF3" s="219"/>
      <c r="HG3" s="219"/>
      <c r="HH3" s="219"/>
      <c r="HI3" s="219"/>
      <c r="HJ3" s="219"/>
      <c r="HK3" s="219"/>
      <c r="HL3" s="219"/>
      <c r="HM3" s="219"/>
      <c r="HN3" s="219"/>
      <c r="HO3" s="219"/>
      <c r="HP3" s="219"/>
      <c r="HQ3" s="219"/>
      <c r="HR3" s="219"/>
      <c r="HS3" s="219"/>
      <c r="HT3" s="219"/>
      <c r="HU3" s="219"/>
      <c r="HV3" s="219"/>
      <c r="HW3" s="219"/>
      <c r="HX3" s="219"/>
      <c r="HY3" s="219"/>
      <c r="HZ3" s="219"/>
      <c r="IA3" s="219"/>
      <c r="IB3" s="219"/>
      <c r="IC3" s="219"/>
      <c r="ID3" s="219"/>
      <c r="IE3" s="219"/>
      <c r="IF3" s="219"/>
      <c r="IG3" s="219"/>
      <c r="IH3" s="219"/>
      <c r="II3" s="219"/>
      <c r="IJ3" s="219"/>
      <c r="IK3" s="219"/>
      <c r="IL3" s="219"/>
      <c r="IM3" s="219"/>
      <c r="IN3" s="219"/>
      <c r="IO3" s="219"/>
      <c r="IP3" s="219"/>
      <c r="IQ3" s="219"/>
      <c r="IR3" s="219"/>
      <c r="IS3" s="219"/>
      <c r="IT3" s="219"/>
      <c r="IU3" s="219"/>
      <c r="IV3" s="219"/>
      <c r="IW3" s="219"/>
      <c r="IX3" s="219"/>
    </row>
    <row r="4" spans="1:258" s="220" customFormat="1" ht="18">
      <c r="A4" s="476" t="s">
        <v>0</v>
      </c>
      <c r="B4" s="476"/>
      <c r="C4" s="476"/>
      <c r="D4" s="483" t="s">
        <v>264</v>
      </c>
      <c r="E4" s="484"/>
      <c r="F4" s="484"/>
      <c r="G4" s="484"/>
      <c r="H4" s="484"/>
      <c r="I4" s="484"/>
      <c r="J4" s="484"/>
      <c r="K4" s="484"/>
      <c r="L4" s="484"/>
      <c r="M4" s="484"/>
      <c r="N4" s="485"/>
      <c r="O4" s="167"/>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219"/>
      <c r="BJ4" s="219"/>
      <c r="BK4" s="219"/>
      <c r="BL4" s="219"/>
      <c r="BM4" s="219"/>
      <c r="BN4" s="219"/>
      <c r="BO4" s="219"/>
      <c r="BP4" s="219"/>
      <c r="BQ4" s="219"/>
      <c r="BR4" s="219"/>
      <c r="BS4" s="219"/>
      <c r="BT4" s="219"/>
      <c r="BU4" s="219"/>
      <c r="BV4" s="219"/>
      <c r="BW4" s="219"/>
      <c r="BX4" s="219"/>
      <c r="BY4" s="219"/>
      <c r="BZ4" s="219"/>
      <c r="CA4" s="219"/>
      <c r="CB4" s="219"/>
      <c r="CC4" s="219"/>
      <c r="CD4" s="219"/>
      <c r="CE4" s="219"/>
      <c r="CF4" s="219"/>
      <c r="CG4" s="219"/>
      <c r="CH4" s="219"/>
      <c r="CI4" s="219"/>
      <c r="CJ4" s="219"/>
      <c r="CK4" s="219"/>
      <c r="CL4" s="219"/>
      <c r="CM4" s="219"/>
      <c r="CN4" s="219"/>
      <c r="CO4" s="219"/>
      <c r="CP4" s="219"/>
      <c r="CQ4" s="219"/>
      <c r="CR4" s="219"/>
      <c r="CS4" s="219"/>
      <c r="CT4" s="219"/>
      <c r="CU4" s="219"/>
      <c r="CV4" s="219"/>
      <c r="CW4" s="219"/>
      <c r="CX4" s="219"/>
      <c r="CY4" s="219"/>
      <c r="CZ4" s="219"/>
      <c r="DA4" s="219"/>
      <c r="DB4" s="219"/>
      <c r="DC4" s="219"/>
      <c r="DD4" s="219"/>
      <c r="DE4" s="219"/>
      <c r="DF4" s="219"/>
      <c r="DG4" s="219"/>
      <c r="DH4" s="219"/>
      <c r="DI4" s="219"/>
      <c r="DJ4" s="219"/>
      <c r="DK4" s="219"/>
      <c r="DL4" s="219"/>
      <c r="DM4" s="219"/>
      <c r="DN4" s="219"/>
      <c r="DO4" s="219"/>
      <c r="DP4" s="219"/>
      <c r="DQ4" s="219"/>
      <c r="DR4" s="219"/>
      <c r="DS4" s="219"/>
      <c r="DT4" s="219"/>
      <c r="DU4" s="219"/>
      <c r="DV4" s="219"/>
      <c r="DW4" s="219"/>
      <c r="DX4" s="219"/>
      <c r="DY4" s="219"/>
      <c r="DZ4" s="219"/>
      <c r="EA4" s="219"/>
      <c r="EB4" s="219"/>
      <c r="EC4" s="219"/>
      <c r="ED4" s="219"/>
      <c r="EE4" s="219"/>
      <c r="EF4" s="219"/>
      <c r="EG4" s="219"/>
      <c r="EH4" s="219"/>
      <c r="EI4" s="219"/>
      <c r="EJ4" s="219"/>
      <c r="EK4" s="219"/>
      <c r="EL4" s="219"/>
      <c r="EM4" s="219"/>
      <c r="EN4" s="219"/>
      <c r="EO4" s="219"/>
      <c r="EP4" s="219"/>
      <c r="EQ4" s="219"/>
      <c r="ER4" s="219"/>
      <c r="ES4" s="219"/>
      <c r="ET4" s="219"/>
      <c r="EU4" s="219"/>
      <c r="EV4" s="219"/>
      <c r="EW4" s="219"/>
      <c r="EX4" s="219"/>
      <c r="EY4" s="219"/>
      <c r="EZ4" s="219"/>
      <c r="FA4" s="219"/>
      <c r="FB4" s="219"/>
      <c r="FC4" s="219"/>
      <c r="FD4" s="219"/>
      <c r="FE4" s="219"/>
      <c r="FF4" s="219"/>
      <c r="FG4" s="219"/>
      <c r="FH4" s="219"/>
      <c r="FI4" s="219"/>
      <c r="FJ4" s="219"/>
      <c r="FK4" s="219"/>
      <c r="FL4" s="219"/>
      <c r="FM4" s="219"/>
      <c r="FN4" s="219"/>
      <c r="FO4" s="219"/>
      <c r="FP4" s="219"/>
      <c r="FQ4" s="219"/>
      <c r="FR4" s="219"/>
      <c r="FS4" s="219"/>
      <c r="FT4" s="219"/>
      <c r="FU4" s="219"/>
      <c r="FV4" s="219"/>
      <c r="FW4" s="219"/>
      <c r="FX4" s="219"/>
      <c r="FY4" s="219"/>
      <c r="FZ4" s="219"/>
      <c r="GA4" s="219"/>
      <c r="GB4" s="219"/>
      <c r="GC4" s="219"/>
      <c r="GD4" s="219"/>
      <c r="GE4" s="219"/>
      <c r="GF4" s="219"/>
      <c r="GG4" s="219"/>
      <c r="GH4" s="219"/>
      <c r="GI4" s="219"/>
      <c r="GJ4" s="219"/>
      <c r="GK4" s="219"/>
      <c r="GL4" s="219"/>
      <c r="GM4" s="219"/>
      <c r="GN4" s="219"/>
      <c r="GO4" s="219"/>
      <c r="GP4" s="219"/>
      <c r="GQ4" s="219"/>
      <c r="GR4" s="219"/>
      <c r="GS4" s="219"/>
      <c r="GT4" s="219"/>
      <c r="GU4" s="219"/>
      <c r="GV4" s="219"/>
      <c r="GW4" s="219"/>
      <c r="GX4" s="219"/>
      <c r="GY4" s="219"/>
      <c r="GZ4" s="219"/>
      <c r="HA4" s="219"/>
      <c r="HB4" s="219"/>
      <c r="HC4" s="219"/>
      <c r="HD4" s="219"/>
      <c r="HE4" s="219"/>
      <c r="HF4" s="219"/>
      <c r="HG4" s="219"/>
      <c r="HH4" s="219"/>
      <c r="HI4" s="219"/>
      <c r="HJ4" s="219"/>
      <c r="HK4" s="219"/>
      <c r="HL4" s="219"/>
      <c r="HM4" s="219"/>
      <c r="HN4" s="219"/>
      <c r="HO4" s="219"/>
      <c r="HP4" s="219"/>
      <c r="HQ4" s="219"/>
      <c r="HR4" s="219"/>
      <c r="HS4" s="219"/>
      <c r="HT4" s="219"/>
      <c r="HU4" s="219"/>
      <c r="HV4" s="219"/>
      <c r="HW4" s="219"/>
      <c r="HX4" s="219"/>
      <c r="HY4" s="219"/>
      <c r="HZ4" s="219"/>
      <c r="IA4" s="219"/>
      <c r="IB4" s="219"/>
      <c r="IC4" s="219"/>
      <c r="ID4" s="219"/>
      <c r="IE4" s="219"/>
      <c r="IF4" s="219"/>
      <c r="IG4" s="219"/>
      <c r="IH4" s="219"/>
      <c r="II4" s="219"/>
      <c r="IJ4" s="219"/>
      <c r="IK4" s="219"/>
      <c r="IL4" s="219"/>
      <c r="IM4" s="219"/>
      <c r="IN4" s="219"/>
      <c r="IO4" s="219"/>
      <c r="IP4" s="219"/>
      <c r="IQ4" s="219"/>
      <c r="IR4" s="219"/>
      <c r="IS4" s="219"/>
      <c r="IT4" s="219"/>
      <c r="IU4" s="219"/>
      <c r="IV4" s="219"/>
      <c r="IW4" s="219"/>
      <c r="IX4" s="219"/>
    </row>
    <row r="5" spans="1:258" s="220" customFormat="1" ht="38.450000000000003" customHeight="1">
      <c r="A5" s="476" t="s">
        <v>1</v>
      </c>
      <c r="B5" s="476"/>
      <c r="C5" s="476"/>
      <c r="D5" s="512" t="s">
        <v>458</v>
      </c>
      <c r="E5" s="512"/>
      <c r="F5" s="512"/>
      <c r="G5" s="512"/>
      <c r="H5" s="512"/>
      <c r="I5" s="512"/>
      <c r="J5" s="512"/>
      <c r="K5" s="512"/>
      <c r="L5" s="512"/>
      <c r="M5" s="512"/>
      <c r="N5" s="512"/>
      <c r="O5" s="512"/>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19"/>
      <c r="AZ5" s="219"/>
      <c r="BA5" s="219"/>
      <c r="BB5" s="219"/>
      <c r="BC5" s="219"/>
      <c r="BD5" s="219"/>
      <c r="BE5" s="219"/>
      <c r="BF5" s="219"/>
      <c r="BG5" s="219"/>
      <c r="BH5" s="219"/>
      <c r="BI5" s="219"/>
      <c r="BJ5" s="219"/>
      <c r="BK5" s="219"/>
      <c r="BL5" s="219"/>
      <c r="BM5" s="219"/>
      <c r="BN5" s="219"/>
      <c r="BO5" s="219"/>
      <c r="BP5" s="219"/>
      <c r="BQ5" s="219"/>
      <c r="BR5" s="219"/>
      <c r="BS5" s="219"/>
      <c r="BT5" s="219"/>
      <c r="BU5" s="219"/>
      <c r="BV5" s="219"/>
      <c r="BW5" s="219"/>
      <c r="BX5" s="219"/>
      <c r="BY5" s="219"/>
      <c r="BZ5" s="219"/>
      <c r="CA5" s="219"/>
      <c r="CB5" s="219"/>
      <c r="CC5" s="219"/>
      <c r="CD5" s="219"/>
      <c r="CE5" s="219"/>
      <c r="CF5" s="219"/>
      <c r="CG5" s="219"/>
      <c r="CH5" s="219"/>
      <c r="CI5" s="219"/>
      <c r="CJ5" s="219"/>
      <c r="CK5" s="219"/>
      <c r="CL5" s="219"/>
      <c r="CM5" s="219"/>
      <c r="CN5" s="219"/>
      <c r="CO5" s="219"/>
      <c r="CP5" s="219"/>
      <c r="CQ5" s="219"/>
      <c r="CR5" s="219"/>
      <c r="CS5" s="219"/>
      <c r="CT5" s="219"/>
      <c r="CU5" s="219"/>
      <c r="CV5" s="219"/>
      <c r="CW5" s="219"/>
      <c r="CX5" s="219"/>
      <c r="CY5" s="219"/>
      <c r="CZ5" s="219"/>
      <c r="DA5" s="219"/>
      <c r="DB5" s="219"/>
      <c r="DC5" s="219"/>
      <c r="DD5" s="219"/>
      <c r="DE5" s="219"/>
      <c r="DF5" s="219"/>
      <c r="DG5" s="219"/>
      <c r="DH5" s="219"/>
      <c r="DI5" s="219"/>
      <c r="DJ5" s="219"/>
      <c r="DK5" s="219"/>
      <c r="DL5" s="219"/>
      <c r="DM5" s="219"/>
      <c r="DN5" s="219"/>
      <c r="DO5" s="219"/>
      <c r="DP5" s="219"/>
      <c r="DQ5" s="219"/>
      <c r="DR5" s="219"/>
      <c r="DS5" s="219"/>
      <c r="DT5" s="219"/>
      <c r="DU5" s="219"/>
      <c r="DV5" s="219"/>
      <c r="DW5" s="219"/>
      <c r="DX5" s="219"/>
      <c r="DY5" s="219"/>
      <c r="DZ5" s="219"/>
      <c r="EA5" s="219"/>
      <c r="EB5" s="219"/>
      <c r="EC5" s="219"/>
      <c r="ED5" s="219"/>
      <c r="EE5" s="219"/>
      <c r="EF5" s="219"/>
      <c r="EG5" s="219"/>
      <c r="EH5" s="219"/>
      <c r="EI5" s="219"/>
      <c r="EJ5" s="219"/>
      <c r="EK5" s="219"/>
      <c r="EL5" s="219"/>
      <c r="EM5" s="219"/>
      <c r="EN5" s="219"/>
      <c r="EO5" s="219"/>
      <c r="EP5" s="219"/>
      <c r="EQ5" s="219"/>
      <c r="ER5" s="219"/>
      <c r="ES5" s="219"/>
      <c r="ET5" s="219"/>
      <c r="EU5" s="219"/>
      <c r="EV5" s="219"/>
      <c r="EW5" s="219"/>
      <c r="EX5" s="219"/>
      <c r="EY5" s="219"/>
      <c r="EZ5" s="219"/>
      <c r="FA5" s="219"/>
      <c r="FB5" s="219"/>
      <c r="FC5" s="219"/>
      <c r="FD5" s="219"/>
      <c r="FE5" s="219"/>
      <c r="FF5" s="219"/>
      <c r="FG5" s="219"/>
      <c r="FH5" s="219"/>
      <c r="FI5" s="219"/>
      <c r="FJ5" s="219"/>
      <c r="FK5" s="219"/>
      <c r="FL5" s="219"/>
      <c r="FM5" s="219"/>
      <c r="FN5" s="219"/>
      <c r="FO5" s="219"/>
      <c r="FP5" s="219"/>
      <c r="FQ5" s="219"/>
      <c r="FR5" s="219"/>
      <c r="FS5" s="219"/>
      <c r="FT5" s="219"/>
      <c r="FU5" s="219"/>
      <c r="FV5" s="219"/>
      <c r="FW5" s="219"/>
      <c r="FX5" s="219"/>
      <c r="FY5" s="219"/>
      <c r="FZ5" s="219"/>
      <c r="GA5" s="219"/>
      <c r="GB5" s="219"/>
      <c r="GC5" s="219"/>
      <c r="GD5" s="219"/>
      <c r="GE5" s="219"/>
      <c r="GF5" s="219"/>
      <c r="GG5" s="219"/>
      <c r="GH5" s="219"/>
      <c r="GI5" s="219"/>
      <c r="GJ5" s="219"/>
      <c r="GK5" s="219"/>
      <c r="GL5" s="219"/>
      <c r="GM5" s="219"/>
      <c r="GN5" s="219"/>
      <c r="GO5" s="219"/>
      <c r="GP5" s="219"/>
      <c r="GQ5" s="219"/>
      <c r="GR5" s="219"/>
      <c r="GS5" s="219"/>
      <c r="GT5" s="219"/>
      <c r="GU5" s="219"/>
      <c r="GV5" s="219"/>
      <c r="GW5" s="219"/>
      <c r="GX5" s="219"/>
      <c r="GY5" s="219"/>
      <c r="GZ5" s="219"/>
      <c r="HA5" s="219"/>
      <c r="HB5" s="219"/>
      <c r="HC5" s="219"/>
      <c r="HD5" s="219"/>
      <c r="HE5" s="219"/>
      <c r="HF5" s="219"/>
      <c r="HG5" s="219"/>
      <c r="HH5" s="219"/>
      <c r="HI5" s="219"/>
      <c r="HJ5" s="219"/>
      <c r="HK5" s="219"/>
      <c r="HL5" s="219"/>
      <c r="HM5" s="219"/>
      <c r="HN5" s="219"/>
      <c r="HO5" s="219"/>
      <c r="HP5" s="219"/>
      <c r="HQ5" s="219"/>
      <c r="HR5" s="219"/>
      <c r="HS5" s="219"/>
      <c r="HT5" s="219"/>
      <c r="HU5" s="219"/>
      <c r="HV5" s="219"/>
      <c r="HW5" s="219"/>
      <c r="HX5" s="219"/>
      <c r="HY5" s="219"/>
      <c r="HZ5" s="219"/>
      <c r="IA5" s="219"/>
      <c r="IB5" s="219"/>
      <c r="IC5" s="219"/>
      <c r="ID5" s="219"/>
      <c r="IE5" s="219"/>
      <c r="IF5" s="219"/>
      <c r="IG5" s="219"/>
      <c r="IH5" s="219"/>
      <c r="II5" s="219"/>
      <c r="IJ5" s="219"/>
      <c r="IK5" s="219"/>
      <c r="IL5" s="219"/>
      <c r="IM5" s="219"/>
      <c r="IN5" s="219"/>
      <c r="IO5" s="219"/>
      <c r="IP5" s="219"/>
      <c r="IQ5" s="219"/>
      <c r="IR5" s="219"/>
      <c r="IS5" s="219"/>
      <c r="IT5" s="219"/>
      <c r="IU5" s="219"/>
      <c r="IV5" s="219"/>
      <c r="IW5" s="219"/>
      <c r="IX5" s="219"/>
    </row>
    <row r="6" spans="1:258" s="220" customFormat="1" ht="18">
      <c r="A6" s="476" t="s">
        <v>2</v>
      </c>
      <c r="B6" s="476"/>
      <c r="C6" s="476"/>
      <c r="D6" s="507" t="s">
        <v>270</v>
      </c>
      <c r="E6" s="508"/>
      <c r="F6" s="508"/>
      <c r="G6" s="508"/>
      <c r="H6" s="508"/>
      <c r="I6" s="508"/>
      <c r="J6" s="508"/>
      <c r="K6" s="508"/>
      <c r="L6" s="508"/>
      <c r="M6" s="508"/>
      <c r="N6" s="509"/>
      <c r="O6" s="143"/>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19"/>
      <c r="AY6" s="219"/>
      <c r="AZ6" s="219"/>
      <c r="BA6" s="219"/>
      <c r="BB6" s="219"/>
      <c r="BC6" s="219"/>
      <c r="BD6" s="219"/>
      <c r="BE6" s="219"/>
      <c r="BF6" s="219"/>
      <c r="BG6" s="219"/>
      <c r="BH6" s="219"/>
      <c r="BI6" s="219"/>
      <c r="BJ6" s="219"/>
      <c r="BK6" s="219"/>
      <c r="BL6" s="219"/>
      <c r="BM6" s="219"/>
      <c r="BN6" s="219"/>
      <c r="BO6" s="219"/>
      <c r="BP6" s="219"/>
      <c r="BQ6" s="219"/>
      <c r="BR6" s="219"/>
      <c r="BS6" s="219"/>
      <c r="BT6" s="219"/>
      <c r="BU6" s="219"/>
      <c r="BV6" s="219"/>
      <c r="BW6" s="219"/>
      <c r="BX6" s="219"/>
      <c r="BY6" s="219"/>
      <c r="BZ6" s="219"/>
      <c r="CA6" s="219"/>
      <c r="CB6" s="219"/>
      <c r="CC6" s="219"/>
      <c r="CD6" s="219"/>
      <c r="CE6" s="219"/>
      <c r="CF6" s="219"/>
      <c r="CG6" s="219"/>
      <c r="CH6" s="219"/>
      <c r="CI6" s="219"/>
      <c r="CJ6" s="219"/>
      <c r="CK6" s="219"/>
      <c r="CL6" s="219"/>
      <c r="CM6" s="219"/>
      <c r="CN6" s="219"/>
      <c r="CO6" s="219"/>
      <c r="CP6" s="219"/>
      <c r="CQ6" s="219"/>
      <c r="CR6" s="219"/>
      <c r="CS6" s="219"/>
      <c r="CT6" s="219"/>
      <c r="CU6" s="219"/>
      <c r="CV6" s="219"/>
      <c r="CW6" s="219"/>
      <c r="CX6" s="219"/>
      <c r="CY6" s="219"/>
      <c r="CZ6" s="219"/>
      <c r="DA6" s="219"/>
      <c r="DB6" s="219"/>
      <c r="DC6" s="219"/>
      <c r="DD6" s="219"/>
      <c r="DE6" s="219"/>
      <c r="DF6" s="219"/>
      <c r="DG6" s="219"/>
      <c r="DH6" s="219"/>
      <c r="DI6" s="219"/>
      <c r="DJ6" s="219"/>
      <c r="DK6" s="219"/>
      <c r="DL6" s="219"/>
      <c r="DM6" s="219"/>
      <c r="DN6" s="219"/>
      <c r="DO6" s="219"/>
      <c r="DP6" s="219"/>
      <c r="DQ6" s="219"/>
      <c r="DR6" s="219"/>
      <c r="DS6" s="219"/>
      <c r="DT6" s="219"/>
      <c r="DU6" s="219"/>
      <c r="DV6" s="219"/>
      <c r="DW6" s="219"/>
      <c r="DX6" s="219"/>
      <c r="DY6" s="219"/>
      <c r="DZ6" s="219"/>
      <c r="EA6" s="219"/>
      <c r="EB6" s="219"/>
      <c r="EC6" s="219"/>
      <c r="ED6" s="219"/>
      <c r="EE6" s="219"/>
      <c r="EF6" s="219"/>
      <c r="EG6" s="219"/>
      <c r="EH6" s="219"/>
      <c r="EI6" s="219"/>
      <c r="EJ6" s="219"/>
      <c r="EK6" s="219"/>
      <c r="EL6" s="219"/>
      <c r="EM6" s="219"/>
      <c r="EN6" s="219"/>
      <c r="EO6" s="219"/>
      <c r="EP6" s="219"/>
      <c r="EQ6" s="219"/>
      <c r="ER6" s="219"/>
      <c r="ES6" s="219"/>
      <c r="ET6" s="219"/>
      <c r="EU6" s="219"/>
      <c r="EV6" s="219"/>
      <c r="EW6" s="219"/>
      <c r="EX6" s="219"/>
      <c r="EY6" s="219"/>
      <c r="EZ6" s="219"/>
      <c r="FA6" s="219"/>
      <c r="FB6" s="219"/>
      <c r="FC6" s="219"/>
      <c r="FD6" s="219"/>
      <c r="FE6" s="219"/>
      <c r="FF6" s="219"/>
      <c r="FG6" s="219"/>
      <c r="FH6" s="219"/>
      <c r="FI6" s="219"/>
      <c r="FJ6" s="219"/>
      <c r="FK6" s="219"/>
      <c r="FL6" s="219"/>
      <c r="FM6" s="219"/>
      <c r="FN6" s="219"/>
      <c r="FO6" s="219"/>
      <c r="FP6" s="219"/>
      <c r="FQ6" s="219"/>
      <c r="FR6" s="219"/>
      <c r="FS6" s="219"/>
      <c r="FT6" s="219"/>
      <c r="FU6" s="219"/>
      <c r="FV6" s="219"/>
      <c r="FW6" s="219"/>
      <c r="FX6" s="219"/>
      <c r="FY6" s="219"/>
      <c r="FZ6" s="219"/>
      <c r="GA6" s="219"/>
      <c r="GB6" s="219"/>
      <c r="GC6" s="219"/>
      <c r="GD6" s="219"/>
      <c r="GE6" s="219"/>
      <c r="GF6" s="219"/>
      <c r="GG6" s="219"/>
      <c r="GH6" s="219"/>
      <c r="GI6" s="219"/>
      <c r="GJ6" s="219"/>
      <c r="GK6" s="219"/>
      <c r="GL6" s="219"/>
      <c r="GM6" s="219"/>
      <c r="GN6" s="219"/>
      <c r="GO6" s="219"/>
      <c r="GP6" s="219"/>
      <c r="GQ6" s="219"/>
      <c r="GR6" s="219"/>
      <c r="GS6" s="219"/>
      <c r="GT6" s="219"/>
      <c r="GU6" s="219"/>
      <c r="GV6" s="219"/>
      <c r="GW6" s="219"/>
      <c r="GX6" s="219"/>
      <c r="GY6" s="219"/>
      <c r="GZ6" s="219"/>
      <c r="HA6" s="219"/>
      <c r="HB6" s="219"/>
      <c r="HC6" s="219"/>
      <c r="HD6" s="219"/>
      <c r="HE6" s="219"/>
      <c r="HF6" s="219"/>
      <c r="HG6" s="219"/>
      <c r="HH6" s="219"/>
      <c r="HI6" s="219"/>
      <c r="HJ6" s="219"/>
      <c r="HK6" s="219"/>
      <c r="HL6" s="219"/>
      <c r="HM6" s="219"/>
      <c r="HN6" s="219"/>
      <c r="HO6" s="219"/>
      <c r="HP6" s="219"/>
      <c r="HQ6" s="219"/>
      <c r="HR6" s="219"/>
      <c r="HS6" s="219"/>
      <c r="HT6" s="219"/>
      <c r="HU6" s="219"/>
      <c r="HV6" s="219"/>
      <c r="HW6" s="219"/>
      <c r="HX6" s="219"/>
      <c r="HY6" s="219"/>
      <c r="HZ6" s="219"/>
      <c r="IA6" s="219"/>
      <c r="IB6" s="219"/>
      <c r="IC6" s="219"/>
      <c r="ID6" s="219"/>
      <c r="IE6" s="219"/>
      <c r="IF6" s="219"/>
      <c r="IG6" s="219"/>
      <c r="IH6" s="219"/>
      <c r="II6" s="219"/>
      <c r="IJ6" s="219"/>
      <c r="IK6" s="219"/>
      <c r="IL6" s="219"/>
      <c r="IM6" s="219"/>
      <c r="IN6" s="219"/>
      <c r="IO6" s="219"/>
      <c r="IP6" s="219"/>
      <c r="IQ6" s="219"/>
      <c r="IR6" s="219"/>
      <c r="IS6" s="219"/>
      <c r="IT6" s="219"/>
      <c r="IU6" s="219"/>
      <c r="IV6" s="219"/>
      <c r="IW6" s="219"/>
      <c r="IX6" s="219"/>
    </row>
    <row r="7" spans="1:258" s="220" customFormat="1" ht="15.6" customHeight="1" thickBot="1">
      <c r="A7" s="144" t="s">
        <v>117</v>
      </c>
      <c r="B7" s="145"/>
      <c r="C7" s="145"/>
      <c r="D7" s="480" t="s">
        <v>116</v>
      </c>
      <c r="E7" s="486" t="s">
        <v>143</v>
      </c>
      <c r="F7" s="487"/>
      <c r="G7" s="487"/>
      <c r="H7" s="488"/>
      <c r="I7" s="504" t="s">
        <v>144</v>
      </c>
      <c r="J7" s="505"/>
      <c r="K7" s="505"/>
      <c r="L7" s="505"/>
      <c r="M7" s="506"/>
      <c r="N7" s="502" t="s">
        <v>150</v>
      </c>
      <c r="O7" s="503"/>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19"/>
      <c r="AY7" s="219"/>
      <c r="AZ7" s="219"/>
      <c r="BA7" s="219"/>
      <c r="BB7" s="219"/>
      <c r="BC7" s="219"/>
      <c r="BD7" s="219"/>
      <c r="BE7" s="219"/>
      <c r="BF7" s="219"/>
      <c r="BG7" s="219"/>
      <c r="BH7" s="219"/>
      <c r="BI7" s="219"/>
      <c r="BJ7" s="219"/>
      <c r="BK7" s="219"/>
      <c r="BL7" s="219"/>
      <c r="BM7" s="219"/>
      <c r="BN7" s="219"/>
      <c r="BO7" s="219"/>
      <c r="BP7" s="219"/>
      <c r="BQ7" s="219"/>
      <c r="BR7" s="219"/>
      <c r="BS7" s="219"/>
      <c r="BT7" s="219"/>
      <c r="BU7" s="219"/>
      <c r="BV7" s="219"/>
      <c r="BW7" s="219"/>
      <c r="BX7" s="219"/>
      <c r="BY7" s="219"/>
      <c r="BZ7" s="219"/>
      <c r="CA7" s="219"/>
      <c r="CB7" s="219"/>
      <c r="CC7" s="219"/>
      <c r="CD7" s="219"/>
      <c r="CE7" s="219"/>
      <c r="CF7" s="219"/>
      <c r="CG7" s="219"/>
      <c r="CH7" s="219"/>
      <c r="CI7" s="219"/>
      <c r="CJ7" s="219"/>
      <c r="CK7" s="219"/>
      <c r="CL7" s="219"/>
      <c r="CM7" s="219"/>
      <c r="CN7" s="219"/>
      <c r="CO7" s="219"/>
      <c r="CP7" s="219"/>
      <c r="CQ7" s="219"/>
      <c r="CR7" s="219"/>
      <c r="CS7" s="219"/>
      <c r="CT7" s="219"/>
      <c r="CU7" s="219"/>
      <c r="CV7" s="219"/>
      <c r="CW7" s="219"/>
      <c r="CX7" s="219"/>
      <c r="CY7" s="219"/>
      <c r="CZ7" s="219"/>
      <c r="DA7" s="219"/>
      <c r="DB7" s="219"/>
      <c r="DC7" s="219"/>
      <c r="DD7" s="219"/>
      <c r="DE7" s="219"/>
      <c r="DF7" s="219"/>
      <c r="DG7" s="219"/>
      <c r="DH7" s="219"/>
      <c r="DI7" s="219"/>
      <c r="DJ7" s="219"/>
      <c r="DK7" s="219"/>
      <c r="DL7" s="219"/>
      <c r="DM7" s="219"/>
      <c r="DN7" s="219"/>
      <c r="DO7" s="219"/>
      <c r="DP7" s="219"/>
      <c r="DQ7" s="219"/>
      <c r="DR7" s="219"/>
      <c r="DS7" s="219"/>
      <c r="DT7" s="219"/>
      <c r="DU7" s="219"/>
      <c r="DV7" s="219"/>
      <c r="DW7" s="219"/>
      <c r="DX7" s="219"/>
      <c r="DY7" s="219"/>
      <c r="DZ7" s="219"/>
      <c r="EA7" s="219"/>
      <c r="EB7" s="219"/>
      <c r="EC7" s="219"/>
      <c r="ED7" s="219"/>
      <c r="EE7" s="219"/>
      <c r="EF7" s="219"/>
      <c r="EG7" s="219"/>
      <c r="EH7" s="219"/>
      <c r="EI7" s="219"/>
      <c r="EJ7" s="219"/>
      <c r="EK7" s="219"/>
      <c r="EL7" s="219"/>
      <c r="EM7" s="219"/>
      <c r="EN7" s="219"/>
      <c r="EO7" s="219"/>
      <c r="EP7" s="219"/>
      <c r="EQ7" s="219"/>
      <c r="ER7" s="219"/>
      <c r="ES7" s="219"/>
      <c r="ET7" s="219"/>
      <c r="EU7" s="219"/>
      <c r="EV7" s="219"/>
      <c r="EW7" s="219"/>
      <c r="EX7" s="219"/>
      <c r="EY7" s="219"/>
      <c r="EZ7" s="219"/>
      <c r="FA7" s="219"/>
      <c r="FB7" s="219"/>
      <c r="FC7" s="219"/>
      <c r="FD7" s="219"/>
      <c r="FE7" s="219"/>
      <c r="FF7" s="219"/>
      <c r="FG7" s="219"/>
      <c r="FH7" s="219"/>
      <c r="FI7" s="219"/>
      <c r="FJ7" s="219"/>
      <c r="FK7" s="219"/>
      <c r="FL7" s="219"/>
      <c r="FM7" s="219"/>
      <c r="FN7" s="219"/>
      <c r="FO7" s="219"/>
      <c r="FP7" s="219"/>
      <c r="FQ7" s="219"/>
      <c r="FR7" s="219"/>
      <c r="FS7" s="219"/>
      <c r="FT7" s="219"/>
      <c r="FU7" s="219"/>
      <c r="FV7" s="219"/>
      <c r="FW7" s="219"/>
      <c r="FX7" s="219"/>
      <c r="FY7" s="219"/>
      <c r="FZ7" s="219"/>
      <c r="GA7" s="219"/>
      <c r="GB7" s="219"/>
      <c r="GC7" s="219"/>
      <c r="GD7" s="219"/>
      <c r="GE7" s="219"/>
      <c r="GF7" s="219"/>
      <c r="GG7" s="219"/>
      <c r="GH7" s="219"/>
      <c r="GI7" s="219"/>
      <c r="GJ7" s="219"/>
      <c r="GK7" s="219"/>
      <c r="GL7" s="219"/>
      <c r="GM7" s="219"/>
      <c r="GN7" s="219"/>
      <c r="GO7" s="219"/>
      <c r="GP7" s="219"/>
      <c r="GQ7" s="219"/>
      <c r="GR7" s="219"/>
      <c r="GS7" s="219"/>
      <c r="GT7" s="219"/>
      <c r="GU7" s="219"/>
      <c r="GV7" s="219"/>
      <c r="GW7" s="219"/>
      <c r="GX7" s="219"/>
      <c r="GY7" s="219"/>
      <c r="GZ7" s="219"/>
      <c r="HA7" s="219"/>
      <c r="HB7" s="219"/>
      <c r="HC7" s="219"/>
      <c r="HD7" s="219"/>
      <c r="HE7" s="219"/>
      <c r="HF7" s="219"/>
      <c r="HG7" s="219"/>
      <c r="HH7" s="219"/>
      <c r="HI7" s="219"/>
      <c r="HJ7" s="219"/>
      <c r="HK7" s="219"/>
      <c r="HL7" s="219"/>
      <c r="HM7" s="219"/>
      <c r="HN7" s="219"/>
      <c r="HO7" s="219"/>
      <c r="HP7" s="219"/>
      <c r="HQ7" s="219"/>
      <c r="HR7" s="219"/>
      <c r="HS7" s="219"/>
      <c r="HT7" s="219"/>
      <c r="HU7" s="219"/>
      <c r="HV7" s="219"/>
      <c r="HW7" s="219"/>
      <c r="HX7" s="219"/>
      <c r="HY7" s="219"/>
      <c r="HZ7" s="219"/>
      <c r="IA7" s="219"/>
      <c r="IB7" s="219"/>
      <c r="IC7" s="219"/>
      <c r="ID7" s="219"/>
      <c r="IE7" s="219"/>
      <c r="IF7" s="219"/>
      <c r="IG7" s="219"/>
      <c r="IH7" s="219"/>
      <c r="II7" s="219"/>
      <c r="IJ7" s="219"/>
      <c r="IK7" s="219"/>
      <c r="IL7" s="219"/>
      <c r="IM7" s="219"/>
      <c r="IN7" s="219"/>
      <c r="IO7" s="219"/>
      <c r="IP7" s="219"/>
      <c r="IQ7" s="219"/>
      <c r="IR7" s="219"/>
      <c r="IS7" s="219"/>
      <c r="IT7" s="219"/>
      <c r="IU7" s="219"/>
      <c r="IV7" s="219"/>
      <c r="IW7" s="219"/>
      <c r="IX7" s="219"/>
    </row>
    <row r="8" spans="1:258" s="220" customFormat="1" ht="17.25" customHeight="1" thickTop="1">
      <c r="A8" s="477" t="s">
        <v>12</v>
      </c>
      <c r="B8" s="479" t="s">
        <v>196</v>
      </c>
      <c r="C8" s="198" t="s">
        <v>115</v>
      </c>
      <c r="D8" s="480"/>
      <c r="E8" s="481" t="s">
        <v>135</v>
      </c>
      <c r="F8" s="481" t="s">
        <v>246</v>
      </c>
      <c r="G8" s="481" t="s">
        <v>247</v>
      </c>
      <c r="H8" s="481" t="s">
        <v>100</v>
      </c>
      <c r="I8" s="489" t="s">
        <v>133</v>
      </c>
      <c r="J8" s="197" t="s">
        <v>168</v>
      </c>
      <c r="K8" s="489" t="s">
        <v>144</v>
      </c>
      <c r="L8" s="489" t="s">
        <v>187</v>
      </c>
      <c r="M8" s="489" t="s">
        <v>167</v>
      </c>
      <c r="N8" s="499" t="s">
        <v>151</v>
      </c>
      <c r="O8" s="499" t="s">
        <v>152</v>
      </c>
      <c r="P8" s="219"/>
      <c r="Q8" s="219"/>
      <c r="R8" s="219"/>
      <c r="S8" s="219"/>
      <c r="T8" s="219"/>
      <c r="U8" s="219"/>
      <c r="V8" s="219"/>
      <c r="W8" s="219"/>
      <c r="X8" s="219"/>
      <c r="Y8" s="219"/>
      <c r="Z8" s="219"/>
      <c r="AA8" s="219"/>
      <c r="AB8" s="219"/>
      <c r="AC8" s="219"/>
      <c r="AD8" s="219"/>
      <c r="AE8" s="219"/>
      <c r="AF8" s="219"/>
      <c r="AG8" s="219"/>
      <c r="AH8" s="219"/>
      <c r="AI8" s="219"/>
      <c r="AJ8" s="219"/>
      <c r="AK8" s="219"/>
      <c r="AL8" s="219"/>
      <c r="AM8" s="219"/>
      <c r="AN8" s="219"/>
      <c r="AO8" s="219"/>
      <c r="AP8" s="219"/>
      <c r="AQ8" s="219"/>
      <c r="AR8" s="219"/>
      <c r="AS8" s="219"/>
      <c r="AT8" s="219"/>
      <c r="AU8" s="219"/>
      <c r="AV8" s="219"/>
      <c r="AW8" s="219"/>
      <c r="AX8" s="219"/>
      <c r="AY8" s="219"/>
      <c r="AZ8" s="219"/>
      <c r="BA8" s="219"/>
      <c r="BB8" s="219"/>
      <c r="BC8" s="219"/>
      <c r="BD8" s="219"/>
      <c r="BE8" s="219"/>
      <c r="BF8" s="219"/>
      <c r="BG8" s="219"/>
      <c r="BH8" s="219"/>
      <c r="BI8" s="219"/>
      <c r="BJ8" s="219"/>
      <c r="BK8" s="219"/>
      <c r="BL8" s="219"/>
      <c r="BM8" s="219"/>
      <c r="BN8" s="219"/>
      <c r="BO8" s="219"/>
      <c r="BP8" s="219"/>
      <c r="BQ8" s="219"/>
      <c r="BR8" s="219"/>
      <c r="BS8" s="219"/>
      <c r="BT8" s="219"/>
      <c r="BU8" s="219"/>
      <c r="BV8" s="219"/>
      <c r="BW8" s="219"/>
      <c r="BX8" s="219"/>
      <c r="BY8" s="219"/>
      <c r="BZ8" s="219"/>
      <c r="CA8" s="219"/>
      <c r="CB8" s="219"/>
      <c r="CC8" s="219"/>
      <c r="CD8" s="219"/>
      <c r="CE8" s="219"/>
      <c r="CF8" s="219"/>
      <c r="CG8" s="219"/>
      <c r="CH8" s="219"/>
      <c r="CI8" s="219"/>
      <c r="CJ8" s="219"/>
      <c r="CK8" s="219"/>
      <c r="CL8" s="219"/>
      <c r="CM8" s="219"/>
      <c r="CN8" s="219"/>
      <c r="CO8" s="219"/>
      <c r="CP8" s="219"/>
      <c r="CQ8" s="219"/>
      <c r="CR8" s="219"/>
      <c r="CS8" s="219"/>
      <c r="CT8" s="219"/>
      <c r="CU8" s="219"/>
      <c r="CV8" s="219"/>
      <c r="CW8" s="219"/>
      <c r="CX8" s="219"/>
      <c r="CY8" s="219"/>
      <c r="CZ8" s="219"/>
      <c r="DA8" s="219"/>
      <c r="DB8" s="219"/>
      <c r="DC8" s="219"/>
      <c r="DD8" s="219"/>
      <c r="DE8" s="219"/>
      <c r="DF8" s="219"/>
      <c r="DG8" s="219"/>
      <c r="DH8" s="219"/>
      <c r="DI8" s="219"/>
      <c r="DJ8" s="219"/>
      <c r="DK8" s="219"/>
      <c r="DL8" s="219"/>
      <c r="DM8" s="219"/>
      <c r="DN8" s="219"/>
      <c r="DO8" s="219"/>
      <c r="DP8" s="219"/>
      <c r="DQ8" s="219"/>
      <c r="DR8" s="219"/>
      <c r="DS8" s="219"/>
      <c r="DT8" s="219"/>
      <c r="DU8" s="219"/>
      <c r="DV8" s="219"/>
      <c r="DW8" s="219"/>
      <c r="DX8" s="219"/>
      <c r="DY8" s="219"/>
      <c r="DZ8" s="219"/>
      <c r="EA8" s="219"/>
      <c r="EB8" s="219"/>
      <c r="EC8" s="219"/>
      <c r="ED8" s="219"/>
      <c r="EE8" s="219"/>
      <c r="EF8" s="219"/>
      <c r="EG8" s="219"/>
      <c r="EH8" s="219"/>
      <c r="EI8" s="219"/>
      <c r="EJ8" s="219"/>
      <c r="EK8" s="219"/>
      <c r="EL8" s="219"/>
      <c r="EM8" s="219"/>
      <c r="EN8" s="219"/>
      <c r="EO8" s="219"/>
      <c r="EP8" s="219"/>
      <c r="EQ8" s="219"/>
      <c r="ER8" s="219"/>
      <c r="ES8" s="219"/>
      <c r="ET8" s="219"/>
      <c r="EU8" s="219"/>
      <c r="EV8" s="219"/>
      <c r="EW8" s="219"/>
      <c r="EX8" s="219"/>
      <c r="EY8" s="219"/>
      <c r="EZ8" s="219"/>
      <c r="FA8" s="219"/>
      <c r="FB8" s="219"/>
      <c r="FC8" s="219"/>
      <c r="FD8" s="219"/>
      <c r="FE8" s="219"/>
      <c r="FF8" s="219"/>
      <c r="FG8" s="219"/>
      <c r="FH8" s="219"/>
      <c r="FI8" s="219"/>
      <c r="FJ8" s="219"/>
      <c r="FK8" s="219"/>
      <c r="FL8" s="219"/>
      <c r="FM8" s="219"/>
      <c r="FN8" s="219"/>
      <c r="FO8" s="219"/>
      <c r="FP8" s="219"/>
      <c r="FQ8" s="219"/>
      <c r="FR8" s="219"/>
      <c r="FS8" s="219"/>
      <c r="FT8" s="219"/>
      <c r="FU8" s="219"/>
      <c r="FV8" s="219"/>
      <c r="FW8" s="219"/>
      <c r="FX8" s="219"/>
      <c r="FY8" s="219"/>
      <c r="FZ8" s="219"/>
      <c r="GA8" s="219"/>
      <c r="GB8" s="219"/>
      <c r="GC8" s="219"/>
      <c r="GD8" s="219"/>
      <c r="GE8" s="219"/>
      <c r="GF8" s="219"/>
      <c r="GG8" s="219"/>
      <c r="GH8" s="219"/>
      <c r="GI8" s="219"/>
      <c r="GJ8" s="219"/>
      <c r="GK8" s="219"/>
      <c r="GL8" s="219"/>
      <c r="GM8" s="219"/>
      <c r="GN8" s="219"/>
      <c r="GO8" s="219"/>
      <c r="GP8" s="219"/>
      <c r="GQ8" s="219"/>
      <c r="GR8" s="219"/>
      <c r="GS8" s="219"/>
      <c r="GT8" s="219"/>
      <c r="GU8" s="219"/>
      <c r="GV8" s="219"/>
      <c r="GW8" s="219"/>
      <c r="GX8" s="219"/>
      <c r="GY8" s="219"/>
      <c r="GZ8" s="219"/>
      <c r="HA8" s="219"/>
      <c r="HB8" s="219"/>
      <c r="HC8" s="219"/>
      <c r="HD8" s="219"/>
      <c r="HE8" s="219"/>
      <c r="HF8" s="219"/>
      <c r="HG8" s="219"/>
      <c r="HH8" s="219"/>
      <c r="HI8" s="219"/>
      <c r="HJ8" s="219"/>
      <c r="HK8" s="219"/>
      <c r="HL8" s="219"/>
      <c r="HM8" s="219"/>
      <c r="HN8" s="219"/>
      <c r="HO8" s="219"/>
      <c r="HP8" s="219"/>
      <c r="HQ8" s="219"/>
      <c r="HR8" s="219"/>
      <c r="HS8" s="219"/>
      <c r="HT8" s="219"/>
      <c r="HU8" s="219"/>
      <c r="HV8" s="219"/>
      <c r="HW8" s="219"/>
      <c r="HX8" s="219"/>
      <c r="HY8" s="219"/>
      <c r="HZ8" s="219"/>
      <c r="IA8" s="219"/>
      <c r="IB8" s="219"/>
      <c r="IC8" s="219"/>
      <c r="ID8" s="219"/>
      <c r="IE8" s="219"/>
      <c r="IF8" s="219"/>
      <c r="IG8" s="219"/>
      <c r="IH8" s="219"/>
      <c r="II8" s="219"/>
      <c r="IJ8" s="219"/>
      <c r="IK8" s="219"/>
      <c r="IL8" s="219"/>
      <c r="IM8" s="219"/>
      <c r="IN8" s="219"/>
      <c r="IO8" s="219"/>
      <c r="IP8" s="219"/>
      <c r="IQ8" s="219"/>
      <c r="IR8" s="219"/>
      <c r="IS8" s="219"/>
      <c r="IT8" s="219"/>
      <c r="IU8" s="219"/>
      <c r="IV8" s="219"/>
      <c r="IW8" s="219"/>
      <c r="IX8" s="219"/>
    </row>
    <row r="9" spans="1:258" s="20" customFormat="1" ht="51" customHeight="1" thickBot="1">
      <c r="A9" s="478"/>
      <c r="B9" s="480"/>
      <c r="C9" s="199" t="s">
        <v>285</v>
      </c>
      <c r="D9" s="480"/>
      <c r="E9" s="482"/>
      <c r="F9" s="482"/>
      <c r="G9" s="482"/>
      <c r="H9" s="482"/>
      <c r="I9" s="482"/>
      <c r="J9" s="196" t="s">
        <v>13</v>
      </c>
      <c r="K9" s="482" t="s">
        <v>134</v>
      </c>
      <c r="L9" s="482"/>
      <c r="M9" s="482" t="s">
        <v>134</v>
      </c>
      <c r="N9" s="501"/>
      <c r="O9" s="500"/>
      <c r="P9" s="2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row>
    <row r="10" spans="1:258" ht="60">
      <c r="A10" s="435">
        <v>1</v>
      </c>
      <c r="B10" s="468" t="s">
        <v>287</v>
      </c>
      <c r="C10" s="468" t="s">
        <v>294</v>
      </c>
      <c r="D10" s="201" t="s">
        <v>288</v>
      </c>
      <c r="E10" s="440">
        <v>100</v>
      </c>
      <c r="F10" s="440">
        <v>1</v>
      </c>
      <c r="G10" s="445">
        <f>+F10/E10</f>
        <v>0.01</v>
      </c>
      <c r="H10" s="450"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202" t="s">
        <v>259</v>
      </c>
      <c r="J10" s="152" t="s">
        <v>197</v>
      </c>
      <c r="K10" s="202" t="str">
        <f>IFERROR(CONCATENATE(INDEX('8- Políticas de Administración '!$B$16:$F$53,MATCH('5- Identificación de Riesgos'!J10,'8- Políticas de Administración '!$C$16:$C$54,0),1)," - ",L10),"")</f>
        <v>Moderado - 3</v>
      </c>
      <c r="L10" s="165">
        <f>IFERROR(VLOOKUP(INDEX('8- Políticas de Administración '!$B$16:$F$63,MATCH('5- Identificación de Riesgos'!J10,'8- Políticas de Administración '!$C$16:$C$64,0),1),'8- Políticas de Administración '!$B$16:$F$64,5,FALSE),"")</f>
        <v>3</v>
      </c>
      <c r="M10" s="468" t="str">
        <f>IFERROR(CONCATENATE(INDEX('8- Políticas de Administración '!$B$16:$F$53,MATCH(ROUND(AVERAGE(L10:L19),0),'8- Políticas de Administración '!$F$16:$F$53,0),1)," - ",ROUND(AVERAGE(L10:L19),0)),"")</f>
        <v>Menor - 2</v>
      </c>
      <c r="N10" s="495" t="str">
        <f>IFERROR(CONCATENATE(VLOOKUP((LEFT(H10,LEN(H10)-4)&amp;LEFT(M10,LEN(M10)-4)),'9- Matriz de Calor '!$D$18:$E$42,2,0)," - ",RIGHT(H10,1)*RIGHT(M10,1)),"")</f>
        <v>Bajo - 2</v>
      </c>
      <c r="O10" s="510">
        <f>RIGHT(H10,1)*RIGHT(M10,1)</f>
        <v>2</v>
      </c>
      <c r="P10" s="219"/>
    </row>
    <row r="11" spans="1:258" ht="60">
      <c r="A11" s="437"/>
      <c r="B11" s="469"/>
      <c r="C11" s="469"/>
      <c r="D11" s="203" t="s">
        <v>289</v>
      </c>
      <c r="E11" s="442"/>
      <c r="F11" s="442"/>
      <c r="G11" s="447"/>
      <c r="H11" s="452"/>
      <c r="I11" s="204" t="s">
        <v>213</v>
      </c>
      <c r="J11" s="148" t="s">
        <v>214</v>
      </c>
      <c r="K11" s="204" t="str">
        <f>IFERROR(CONCATENATE(INDEX('8- Políticas de Administración '!$B$16:$F$53,MATCH('5- Identificación de Riesgos'!J11,'8- Políticas de Administración '!$C$16:$C$54,0),1)," - ",L11),"")</f>
        <v>Leve - 1</v>
      </c>
      <c r="L11" s="164">
        <f>IFERROR(VLOOKUP(INDEX('8- Políticas de Administración '!$B$16:$F$63,MATCH('5- Identificación de Riesgos'!J11,'8- Políticas de Administración '!$C$16:$C$64,0),1),'8- Políticas de Administración '!$B$16:$F$64,5,FALSE),"")</f>
        <v>1</v>
      </c>
      <c r="M11" s="469"/>
      <c r="N11" s="493"/>
      <c r="O11" s="510"/>
      <c r="P11" s="219"/>
    </row>
    <row r="12" spans="1:258" ht="16.5">
      <c r="A12" s="437"/>
      <c r="B12" s="469"/>
      <c r="C12" s="469"/>
      <c r="D12" s="203" t="s">
        <v>463</v>
      </c>
      <c r="E12" s="442"/>
      <c r="F12" s="442"/>
      <c r="G12" s="447"/>
      <c r="H12" s="452"/>
      <c r="I12" s="204"/>
      <c r="J12" s="148"/>
      <c r="K12" s="204" t="str">
        <f>IFERROR(CONCATENATE(INDEX('8- Políticas de Administración '!$B$16:$F$53,MATCH('5- Identificación de Riesgos'!J12,'8- Políticas de Administración '!$C$16:$C$54,0),1)," - ",L12),"")</f>
        <v/>
      </c>
      <c r="L12" s="164" t="str">
        <f>IFERROR(VLOOKUP(INDEX('8- Políticas de Administración '!$B$16:$F$63,MATCH('5- Identificación de Riesgos'!J12,'8- Políticas de Administración '!$C$16:$C$64,0),1),'8- Políticas de Administración '!$B$16:$F$64,5,FALSE),"")</f>
        <v/>
      </c>
      <c r="M12" s="469"/>
      <c r="N12" s="493"/>
      <c r="O12" s="510"/>
      <c r="P12" s="219"/>
    </row>
    <row r="13" spans="1:258" ht="30">
      <c r="A13" s="437"/>
      <c r="B13" s="469"/>
      <c r="C13" s="469"/>
      <c r="D13" s="203" t="s">
        <v>290</v>
      </c>
      <c r="E13" s="442"/>
      <c r="F13" s="442"/>
      <c r="G13" s="447"/>
      <c r="H13" s="452"/>
      <c r="I13" s="204"/>
      <c r="J13" s="148"/>
      <c r="K13" s="204" t="str">
        <f>IFERROR(CONCATENATE(INDEX('8- Políticas de Administración '!$B$16:$F$53,MATCH('5- Identificación de Riesgos'!J13,'8- Políticas de Administración '!$C$16:$C$54,0),1)," - ",L13),"")</f>
        <v/>
      </c>
      <c r="L13" s="164" t="str">
        <f>IFERROR(VLOOKUP(INDEX('8- Políticas de Administración '!$B$16:$F$63,MATCH('5- Identificación de Riesgos'!J13,'8- Políticas de Administración '!$C$16:$C$64,0),1),'8- Políticas de Administración '!$B$16:$F$64,5,FALSE),"")</f>
        <v/>
      </c>
      <c r="M13" s="469"/>
      <c r="N13" s="493"/>
      <c r="O13" s="510"/>
      <c r="P13" s="219"/>
    </row>
    <row r="14" spans="1:258" ht="30">
      <c r="A14" s="437"/>
      <c r="B14" s="469"/>
      <c r="C14" s="469"/>
      <c r="D14" s="205" t="s">
        <v>291</v>
      </c>
      <c r="E14" s="442"/>
      <c r="F14" s="442"/>
      <c r="G14" s="447"/>
      <c r="H14" s="452"/>
      <c r="I14" s="204"/>
      <c r="J14" s="148"/>
      <c r="K14" s="204" t="str">
        <f>IFERROR(CONCATENATE(INDEX('8- Políticas de Administración '!$B$16:$F$53,MATCH('5- Identificación de Riesgos'!J14,'8- Políticas de Administración '!$C$16:$C$54,0),1)," - ",L14),"")</f>
        <v/>
      </c>
      <c r="L14" s="164" t="str">
        <f>IFERROR(VLOOKUP(INDEX('8- Políticas de Administración '!$B$16:$F$63,MATCH('5- Identificación de Riesgos'!J14,'8- Políticas de Administración '!$C$16:$C$64,0),1),'8- Políticas de Administración '!$B$16:$F$64,5,FALSE),"")</f>
        <v/>
      </c>
      <c r="M14" s="469"/>
      <c r="N14" s="493"/>
      <c r="O14" s="510"/>
      <c r="P14" s="219"/>
    </row>
    <row r="15" spans="1:258" ht="16.5">
      <c r="A15" s="438"/>
      <c r="B15" s="470"/>
      <c r="C15" s="470"/>
      <c r="D15" s="268"/>
      <c r="E15" s="443"/>
      <c r="F15" s="443"/>
      <c r="G15" s="448"/>
      <c r="H15" s="453"/>
      <c r="I15" s="241"/>
      <c r="J15" s="168"/>
      <c r="K15" s="241"/>
      <c r="L15" s="269"/>
      <c r="M15" s="470"/>
      <c r="N15" s="494"/>
      <c r="O15" s="510"/>
      <c r="P15" s="219"/>
    </row>
    <row r="16" spans="1:258" ht="16.5">
      <c r="A16" s="438"/>
      <c r="B16" s="470"/>
      <c r="C16" s="470"/>
      <c r="D16" s="268"/>
      <c r="E16" s="443"/>
      <c r="F16" s="443"/>
      <c r="G16" s="448"/>
      <c r="H16" s="453"/>
      <c r="I16" s="241"/>
      <c r="J16" s="168"/>
      <c r="K16" s="241"/>
      <c r="L16" s="269"/>
      <c r="M16" s="470"/>
      <c r="N16" s="494"/>
      <c r="O16" s="510"/>
      <c r="P16" s="219"/>
    </row>
    <row r="17" spans="1:16" ht="16.5">
      <c r="A17" s="438"/>
      <c r="B17" s="470"/>
      <c r="C17" s="470"/>
      <c r="D17" s="268"/>
      <c r="E17" s="443"/>
      <c r="F17" s="443"/>
      <c r="G17" s="448"/>
      <c r="H17" s="453"/>
      <c r="I17" s="241"/>
      <c r="J17" s="168"/>
      <c r="K17" s="241"/>
      <c r="L17" s="269"/>
      <c r="M17" s="470"/>
      <c r="N17" s="494"/>
      <c r="O17" s="510"/>
      <c r="P17" s="219"/>
    </row>
    <row r="18" spans="1:16" ht="16.5">
      <c r="A18" s="438"/>
      <c r="B18" s="470"/>
      <c r="C18" s="470"/>
      <c r="D18" s="268"/>
      <c r="E18" s="443"/>
      <c r="F18" s="443"/>
      <c r="G18" s="448"/>
      <c r="H18" s="453"/>
      <c r="I18" s="241"/>
      <c r="J18" s="168"/>
      <c r="K18" s="241"/>
      <c r="L18" s="269"/>
      <c r="M18" s="470"/>
      <c r="N18" s="494"/>
      <c r="O18" s="510"/>
      <c r="P18" s="219"/>
    </row>
    <row r="19" spans="1:16" ht="17.25" thickBot="1">
      <c r="A19" s="439"/>
      <c r="B19" s="471"/>
      <c r="C19" s="471"/>
      <c r="D19" s="207"/>
      <c r="E19" s="444"/>
      <c r="F19" s="444"/>
      <c r="G19" s="449"/>
      <c r="H19" s="454"/>
      <c r="I19" s="239"/>
      <c r="J19" s="149"/>
      <c r="K19" s="239" t="str">
        <f>IFERROR(CONCATENATE(INDEX('8- Políticas de Administración '!$B$16:$F$53,MATCH('5- Identificación de Riesgos'!J19,'8- Políticas de Administración '!$C$16:$C$54,0),1)," - ",L19),"")</f>
        <v/>
      </c>
      <c r="L19" s="270" t="str">
        <f>IFERROR(VLOOKUP(INDEX('8- Políticas de Administración '!$B$16:$F$63,MATCH('5- Identificación de Riesgos'!J19,'8- Políticas de Administración '!$C$16:$C$64,0),1),'8- Políticas de Administración '!$B$16:$F$64,5,FALSE),"")</f>
        <v/>
      </c>
      <c r="M19" s="471"/>
      <c r="N19" s="496"/>
      <c r="O19" s="510"/>
      <c r="P19" s="219"/>
    </row>
    <row r="20" spans="1:16" ht="30">
      <c r="A20" s="435">
        <v>2</v>
      </c>
      <c r="B20" s="468" t="s">
        <v>271</v>
      </c>
      <c r="C20" s="468" t="s">
        <v>308</v>
      </c>
      <c r="D20" s="201" t="s">
        <v>464</v>
      </c>
      <c r="E20" s="440">
        <v>350</v>
      </c>
      <c r="F20" s="440">
        <v>50</v>
      </c>
      <c r="G20" s="445">
        <f t="shared" ref="G20" si="0">+F20/E20</f>
        <v>0.14285714285714285</v>
      </c>
      <c r="H20" s="450"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Media - 3</v>
      </c>
      <c r="I20" s="202" t="s">
        <v>89</v>
      </c>
      <c r="J20" s="152" t="s">
        <v>200</v>
      </c>
      <c r="K20" s="202" t="str">
        <f>IFERROR(CONCATENATE(INDEX('8- Políticas de Administración '!$B$16:$F$53,MATCH('5- Identificación de Riesgos'!J20,'8- Políticas de Administración '!$C$16:$C$54,0),1)," - ",L20),"")</f>
        <v>Menor - 2</v>
      </c>
      <c r="L20" s="165">
        <f>IFERROR(VLOOKUP(INDEX('8- Políticas de Administración '!$B$16:$F$63,MATCH('5- Identificación de Riesgos'!J20,'8- Políticas de Administración '!$C$16:$C$64,0),1),'8- Políticas de Administración '!$B$16:$F$64,5,FALSE),"")</f>
        <v>2</v>
      </c>
      <c r="M20" s="468" t="str">
        <f>IFERROR(CONCATENATE(INDEX('8- Políticas de Administración '!$B$16:$F$53,MATCH(ROUND(AVERAGE(L20:L29),0),'8- Políticas de Administración '!$F$16:$F$53,0),1)," - ",ROUND(AVERAGE(L20:L29),0)),"")</f>
        <v>Menor - 2</v>
      </c>
      <c r="N20" s="495" t="str">
        <f>IFERROR(CONCATENATE(VLOOKUP((LEFT(H20,LEN(H20)-4)&amp;LEFT(M20,LEN(M20)-4)),'9- Matriz de Calor '!$D$18:$E$42,2,0)," - ",RIGHT(H20,1)*RIGHT(M20,1)),"")</f>
        <v>Moderado - 6</v>
      </c>
      <c r="O20" s="511">
        <f>RIGHT(H20,1)*RIGHT(M20,1)</f>
        <v>6</v>
      </c>
    </row>
    <row r="21" spans="1:16" ht="60">
      <c r="A21" s="437"/>
      <c r="B21" s="469"/>
      <c r="C21" s="469"/>
      <c r="D21" s="203" t="s">
        <v>272</v>
      </c>
      <c r="E21" s="442"/>
      <c r="F21" s="442"/>
      <c r="G21" s="447"/>
      <c r="H21" s="452"/>
      <c r="I21" s="204" t="s">
        <v>212</v>
      </c>
      <c r="J21" s="148" t="s">
        <v>204</v>
      </c>
      <c r="K21" s="204" t="str">
        <f>IFERROR(CONCATENATE(INDEX('8- Políticas de Administración '!$B$16:$F$53,MATCH('5- Identificación de Riesgos'!J21,'8- Políticas de Administración '!$C$16:$C$54,0),1)," - ",L21),"")</f>
        <v>Leve - 1</v>
      </c>
      <c r="L21" s="164">
        <f>IFERROR(VLOOKUP(INDEX('8- Políticas de Administración '!$B$16:$F$63,MATCH('5- Identificación de Riesgos'!J21,'8- Políticas de Administración '!$C$16:$C$64,0),1),'8- Políticas de Administración '!$B$16:$F$64,5,FALSE),"")</f>
        <v>1</v>
      </c>
      <c r="M21" s="469"/>
      <c r="N21" s="493"/>
      <c r="O21" s="498"/>
    </row>
    <row r="22" spans="1:16">
      <c r="A22" s="437"/>
      <c r="B22" s="469"/>
      <c r="C22" s="469"/>
      <c r="D22" s="203"/>
      <c r="E22" s="442"/>
      <c r="F22" s="442"/>
      <c r="G22" s="447"/>
      <c r="H22" s="452"/>
      <c r="I22" s="204"/>
      <c r="J22" s="148"/>
      <c r="K22" s="204" t="str">
        <f>IFERROR(CONCATENATE(INDEX('8- Políticas de Administración '!$B$16:$F$53,MATCH('5- Identificación de Riesgos'!J22,'8- Políticas de Administración '!$C$16:$C$54,0),1)," - ",L22),"")</f>
        <v/>
      </c>
      <c r="L22" s="164" t="str">
        <f>IFERROR(VLOOKUP(INDEX('8- Políticas de Administración '!$B$16:$F$63,MATCH('5- Identificación de Riesgos'!J22,'8- Políticas de Administración '!$C$16:$C$64,0),1),'8- Políticas de Administración '!$B$16:$F$64,5,FALSE),"")</f>
        <v/>
      </c>
      <c r="M22" s="469"/>
      <c r="N22" s="493"/>
      <c r="O22" s="498"/>
    </row>
    <row r="23" spans="1:16">
      <c r="A23" s="438"/>
      <c r="B23" s="470"/>
      <c r="C23" s="470"/>
      <c r="D23" s="172"/>
      <c r="E23" s="443"/>
      <c r="F23" s="443"/>
      <c r="G23" s="448"/>
      <c r="H23" s="453"/>
      <c r="I23" s="241"/>
      <c r="J23" s="168"/>
      <c r="K23" s="241"/>
      <c r="L23" s="169"/>
      <c r="M23" s="470"/>
      <c r="N23" s="494"/>
      <c r="O23" s="498"/>
    </row>
    <row r="24" spans="1:16">
      <c r="A24" s="438"/>
      <c r="B24" s="470"/>
      <c r="C24" s="470"/>
      <c r="D24" s="172"/>
      <c r="E24" s="443"/>
      <c r="F24" s="443"/>
      <c r="G24" s="448"/>
      <c r="H24" s="453"/>
      <c r="I24" s="241"/>
      <c r="J24" s="168"/>
      <c r="K24" s="241"/>
      <c r="L24" s="169"/>
      <c r="M24" s="470"/>
      <c r="N24" s="494"/>
      <c r="O24" s="498"/>
    </row>
    <row r="25" spans="1:16">
      <c r="A25" s="438"/>
      <c r="B25" s="470"/>
      <c r="C25" s="470"/>
      <c r="D25" s="172"/>
      <c r="E25" s="443"/>
      <c r="F25" s="443"/>
      <c r="G25" s="448"/>
      <c r="H25" s="453"/>
      <c r="I25" s="241"/>
      <c r="J25" s="168"/>
      <c r="K25" s="241"/>
      <c r="L25" s="169"/>
      <c r="M25" s="470"/>
      <c r="N25" s="494"/>
      <c r="O25" s="498"/>
    </row>
    <row r="26" spans="1:16">
      <c r="A26" s="438"/>
      <c r="B26" s="470"/>
      <c r="C26" s="470"/>
      <c r="D26" s="172"/>
      <c r="E26" s="443"/>
      <c r="F26" s="443"/>
      <c r="G26" s="448"/>
      <c r="H26" s="453"/>
      <c r="I26" s="241"/>
      <c r="J26" s="168"/>
      <c r="K26" s="241"/>
      <c r="L26" s="169"/>
      <c r="M26" s="470"/>
      <c r="N26" s="494"/>
      <c r="O26" s="498"/>
    </row>
    <row r="27" spans="1:16">
      <c r="A27" s="438"/>
      <c r="B27" s="470"/>
      <c r="C27" s="470"/>
      <c r="D27" s="172"/>
      <c r="E27" s="443"/>
      <c r="F27" s="443"/>
      <c r="G27" s="448"/>
      <c r="H27" s="453"/>
      <c r="I27" s="241"/>
      <c r="J27" s="168"/>
      <c r="K27" s="241"/>
      <c r="L27" s="169"/>
      <c r="M27" s="470"/>
      <c r="N27" s="494"/>
      <c r="O27" s="498"/>
    </row>
    <row r="28" spans="1:16">
      <c r="A28" s="438"/>
      <c r="B28" s="470"/>
      <c r="C28" s="470"/>
      <c r="D28" s="172"/>
      <c r="E28" s="443"/>
      <c r="F28" s="443"/>
      <c r="G28" s="448"/>
      <c r="H28" s="453"/>
      <c r="I28" s="241"/>
      <c r="J28" s="168"/>
      <c r="K28" s="241"/>
      <c r="L28" s="169"/>
      <c r="M28" s="470"/>
      <c r="N28" s="494"/>
      <c r="O28" s="498"/>
    </row>
    <row r="29" spans="1:16" ht="15.75" thickBot="1">
      <c r="A29" s="439"/>
      <c r="B29" s="471"/>
      <c r="C29" s="471"/>
      <c r="D29" s="207"/>
      <c r="E29" s="444"/>
      <c r="F29" s="444"/>
      <c r="G29" s="449"/>
      <c r="H29" s="454"/>
      <c r="I29" s="208"/>
      <c r="J29" s="149"/>
      <c r="K29" s="208" t="str">
        <f>IFERROR(CONCATENATE(INDEX('8- Políticas de Administración '!$B$16:$F$53,MATCH('5- Identificación de Riesgos'!J29,'8- Políticas de Administración '!$C$16:$C$54,0),1)," - ",L29),"")</f>
        <v/>
      </c>
      <c r="L29" s="166" t="str">
        <f>IFERROR(VLOOKUP(INDEX('8- Políticas de Administración '!$B$16:$F$63,MATCH('5- Identificación de Riesgos'!J29,'8- Políticas de Administración '!$C$16:$C$64,0),1),'8- Políticas de Administración '!$B$16:$F$64,5,FALSE),"")</f>
        <v/>
      </c>
      <c r="M29" s="471"/>
      <c r="N29" s="496"/>
      <c r="O29" s="498"/>
    </row>
    <row r="30" spans="1:16" hidden="1">
      <c r="A30" s="435">
        <v>3</v>
      </c>
      <c r="B30" s="440" t="s">
        <v>292</v>
      </c>
      <c r="C30" s="440" t="s">
        <v>293</v>
      </c>
      <c r="D30" s="201"/>
      <c r="E30" s="440"/>
      <c r="F30" s="440"/>
      <c r="G30" s="445" t="e">
        <f t="shared" ref="G30" si="1">+F30/E30</f>
        <v>#DIV/0!</v>
      </c>
      <c r="H30" s="450" t="e">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#DIV/0!</v>
      </c>
      <c r="I30" s="202"/>
      <c r="J30" s="152"/>
      <c r="K30" s="202" t="str">
        <f>IFERROR(CONCATENATE(INDEX('8- Políticas de Administración '!$B$16:$F$53,MATCH('5- Identificación de Riesgos'!J30,'8- Políticas de Administración '!$C$16:$C$54,0),1)," - ",L30),"")</f>
        <v/>
      </c>
      <c r="L30" s="165" t="str">
        <f>IFERROR(VLOOKUP(INDEX('8- Políticas de Administración '!$B$16:$F$63,MATCH('5- Identificación de Riesgos'!J30,'8- Políticas de Administración '!$C$16:$C$64,0),1),'8- Políticas de Administración '!$B$16:$F$64,5,FALSE),"")</f>
        <v/>
      </c>
      <c r="M30" s="468" t="str">
        <f>IFERROR(CONCATENATE(INDEX('8- Políticas de Administración '!$B$16:$F$53,MATCH(ROUND(AVERAGE(L30:L39),0),'8- Políticas de Administración '!$F$16:$F$53,0),1)," - ",ROUND(AVERAGE(L30:L39),0)),"")</f>
        <v/>
      </c>
      <c r="N30" s="495" t="str">
        <f>IFERROR(CONCATENATE(VLOOKUP((LEFT(H30,LEN(H30)-4)&amp;LEFT(M30,LEN(M30)-4)),'9- Matriz de Calor '!$D$18:$E$42,2,0)," - ",RIGHT(H30,1)*RIGHT(M30,1)),"")</f>
        <v/>
      </c>
      <c r="O30" s="498" t="e">
        <f>RIGHT(H30,1)*RIGHT(M30,1)</f>
        <v>#DIV/0!</v>
      </c>
    </row>
    <row r="31" spans="1:16" hidden="1">
      <c r="A31" s="436"/>
      <c r="B31" s="441"/>
      <c r="C31" s="441"/>
      <c r="D31" s="271"/>
      <c r="E31" s="441"/>
      <c r="F31" s="441"/>
      <c r="G31" s="446"/>
      <c r="H31" s="451"/>
      <c r="I31" s="237"/>
      <c r="J31" s="153"/>
      <c r="K31" s="237"/>
      <c r="L31" s="174"/>
      <c r="M31" s="491"/>
      <c r="N31" s="492"/>
      <c r="O31" s="498"/>
    </row>
    <row r="32" spans="1:16" hidden="1">
      <c r="A32" s="436"/>
      <c r="B32" s="441"/>
      <c r="C32" s="441"/>
      <c r="D32" s="271"/>
      <c r="E32" s="441"/>
      <c r="F32" s="441"/>
      <c r="G32" s="446"/>
      <c r="H32" s="451"/>
      <c r="I32" s="237"/>
      <c r="J32" s="153"/>
      <c r="K32" s="237"/>
      <c r="L32" s="174"/>
      <c r="M32" s="491"/>
      <c r="N32" s="492"/>
      <c r="O32" s="498"/>
    </row>
    <row r="33" spans="1:15" hidden="1">
      <c r="A33" s="436"/>
      <c r="B33" s="441"/>
      <c r="C33" s="441"/>
      <c r="D33" s="271"/>
      <c r="E33" s="441"/>
      <c r="F33" s="441"/>
      <c r="G33" s="446"/>
      <c r="H33" s="451"/>
      <c r="I33" s="237"/>
      <c r="J33" s="153"/>
      <c r="K33" s="237"/>
      <c r="L33" s="174"/>
      <c r="M33" s="491"/>
      <c r="N33" s="492"/>
      <c r="O33" s="498"/>
    </row>
    <row r="34" spans="1:15" hidden="1">
      <c r="A34" s="436"/>
      <c r="B34" s="441"/>
      <c r="C34" s="441"/>
      <c r="D34" s="271"/>
      <c r="E34" s="441"/>
      <c r="F34" s="441"/>
      <c r="G34" s="446"/>
      <c r="H34" s="451"/>
      <c r="I34" s="237"/>
      <c r="J34" s="153"/>
      <c r="K34" s="237"/>
      <c r="L34" s="174"/>
      <c r="M34" s="491"/>
      <c r="N34" s="492"/>
      <c r="O34" s="498"/>
    </row>
    <row r="35" spans="1:15" hidden="1">
      <c r="A35" s="437"/>
      <c r="B35" s="442"/>
      <c r="C35" s="442"/>
      <c r="D35" s="203"/>
      <c r="E35" s="442"/>
      <c r="F35" s="442"/>
      <c r="G35" s="447"/>
      <c r="H35" s="452"/>
      <c r="I35" s="204"/>
      <c r="J35" s="148"/>
      <c r="K35" s="204" t="str">
        <f>IFERROR(CONCATENATE(INDEX('8- Políticas de Administración '!$B$16:$F$53,MATCH('5- Identificación de Riesgos'!J35,'8- Políticas de Administración '!$C$16:$C$54,0),1)," - ",L35),"")</f>
        <v/>
      </c>
      <c r="L35" s="164" t="str">
        <f>IFERROR(VLOOKUP(INDEX('8- Políticas de Administración '!$B$16:$F$63,MATCH('5- Identificación de Riesgos'!J35,'8- Políticas de Administración '!$C$16:$C$64,0),1),'8- Políticas de Administración '!$B$16:$F$64,5,FALSE),"")</f>
        <v/>
      </c>
      <c r="M35" s="469"/>
      <c r="N35" s="493"/>
      <c r="O35" s="498"/>
    </row>
    <row r="36" spans="1:15" hidden="1">
      <c r="A36" s="438"/>
      <c r="B36" s="443"/>
      <c r="C36" s="443"/>
      <c r="D36" s="172"/>
      <c r="E36" s="443"/>
      <c r="F36" s="443"/>
      <c r="G36" s="448"/>
      <c r="H36" s="453"/>
      <c r="I36" s="241"/>
      <c r="J36" s="168"/>
      <c r="K36" s="241"/>
      <c r="L36" s="169"/>
      <c r="M36" s="470"/>
      <c r="N36" s="494"/>
      <c r="O36" s="498"/>
    </row>
    <row r="37" spans="1:15" hidden="1">
      <c r="A37" s="438"/>
      <c r="B37" s="443"/>
      <c r="C37" s="443"/>
      <c r="D37" s="172"/>
      <c r="E37" s="443"/>
      <c r="F37" s="443"/>
      <c r="G37" s="448"/>
      <c r="H37" s="453"/>
      <c r="I37" s="241"/>
      <c r="J37" s="168"/>
      <c r="K37" s="241"/>
      <c r="L37" s="169"/>
      <c r="M37" s="470"/>
      <c r="N37" s="494"/>
      <c r="O37" s="498"/>
    </row>
    <row r="38" spans="1:15" hidden="1">
      <c r="A38" s="438"/>
      <c r="B38" s="443"/>
      <c r="C38" s="443"/>
      <c r="D38" s="172"/>
      <c r="E38" s="443"/>
      <c r="F38" s="443"/>
      <c r="G38" s="448"/>
      <c r="H38" s="453"/>
      <c r="I38" s="241"/>
      <c r="J38" s="168"/>
      <c r="K38" s="241"/>
      <c r="L38" s="169"/>
      <c r="M38" s="470"/>
      <c r="N38" s="494"/>
      <c r="O38" s="498"/>
    </row>
    <row r="39" spans="1:15" ht="15.75" hidden="1" thickBot="1">
      <c r="A39" s="439"/>
      <c r="B39" s="444"/>
      <c r="C39" s="444"/>
      <c r="D39" s="207"/>
      <c r="E39" s="444"/>
      <c r="F39" s="444"/>
      <c r="G39" s="449"/>
      <c r="H39" s="454"/>
      <c r="I39" s="208"/>
      <c r="J39" s="149"/>
      <c r="K39" s="208" t="str">
        <f>IFERROR(CONCATENATE(INDEX('8- Políticas de Administración '!$B$16:$F$53,MATCH('5- Identificación de Riesgos'!J39,'8- Políticas de Administración '!$C$16:$C$54,0),1)," - ",L39),"")</f>
        <v/>
      </c>
      <c r="L39" s="166" t="str">
        <f>IFERROR(VLOOKUP(INDEX('8- Políticas de Administración '!$B$16:$F$63,MATCH('5- Identificación de Riesgos'!J39,'8- Políticas de Administración '!$C$16:$C$64,0),1),'8- Políticas de Administración '!$B$16:$F$64,5,FALSE),"")</f>
        <v/>
      </c>
      <c r="M39" s="471"/>
      <c r="N39" s="496"/>
      <c r="O39" s="498"/>
    </row>
    <row r="40" spans="1:15" ht="60">
      <c r="A40" s="455">
        <v>4</v>
      </c>
      <c r="B40" s="440" t="s">
        <v>273</v>
      </c>
      <c r="C40" s="468" t="s">
        <v>309</v>
      </c>
      <c r="D40" s="201" t="s">
        <v>274</v>
      </c>
      <c r="E40" s="440">
        <v>20</v>
      </c>
      <c r="F40" s="440">
        <v>3</v>
      </c>
      <c r="G40" s="445">
        <f t="shared" ref="G40" si="2">F40/E40</f>
        <v>0.15</v>
      </c>
      <c r="H40" s="450" t="str">
        <f>CONCATENATE(IF(G40&lt;='8-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 - ",VLOOKUP(IF(G40&lt;='8-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valida"))))),'8- Políticas de Administración '!$B$6:$F$10,5,FALSE))</f>
        <v>Media - 3</v>
      </c>
      <c r="I40" s="202" t="s">
        <v>259</v>
      </c>
      <c r="J40" s="152" t="s">
        <v>209</v>
      </c>
      <c r="K40" s="202" t="str">
        <f>IFERROR(CONCATENATE(INDEX('8- Políticas de Administración '!$B$16:$F$53,MATCH('5- Identificación de Riesgos'!J40,'8- Políticas de Administración '!$C$16:$C$54,0),1)," - ",L40),"")</f>
        <v>Menor - 2</v>
      </c>
      <c r="L40" s="165">
        <f>IFERROR(VLOOKUP(INDEX('8- Políticas de Administración '!$B$16:$F$63,MATCH('5- Identificación de Riesgos'!J40,'8- Políticas de Administración '!$C$16:$C$64,0),1),'8- Políticas de Administración '!$B$16:$F$64,5,FALSE),"")</f>
        <v>2</v>
      </c>
      <c r="M40" s="468" t="str">
        <f>IFERROR(CONCATENATE(INDEX('8- Políticas de Administración '!$B$16:$F$53,MATCH(ROUND(AVERAGE(L40:L49),0),'8- Políticas de Administración '!$F$16:$F$53,0),1)," - ",ROUND(AVERAGE(L40:L49),0)),"")</f>
        <v>Leve - 1</v>
      </c>
      <c r="N40" s="495" t="str">
        <f>IFERROR(CONCATENATE(VLOOKUP((LEFT(H40,LEN(H40)-4)&amp;LEFT(M40,LEN(M40)-4)),'9- Matriz de Calor '!$D$18:$E$42,2,0)," - ",RIGHT(H40,1)*RIGHT(M40,1)),"")</f>
        <v>Moderado - 3</v>
      </c>
      <c r="O40" s="498">
        <f>RIGHT(H40,1)*RIGHT(M40,1)</f>
        <v>3</v>
      </c>
    </row>
    <row r="41" spans="1:15" ht="45">
      <c r="A41" s="456"/>
      <c r="B41" s="442"/>
      <c r="C41" s="469"/>
      <c r="D41" s="203" t="s">
        <v>275</v>
      </c>
      <c r="E41" s="442"/>
      <c r="F41" s="442"/>
      <c r="G41" s="447"/>
      <c r="H41" s="452"/>
      <c r="I41" s="332" t="s">
        <v>213</v>
      </c>
      <c r="J41" s="333" t="s">
        <v>214</v>
      </c>
      <c r="K41" s="204" t="str">
        <f>IFERROR(CONCATENATE(INDEX('8- Políticas de Administración '!$B$16:$F$53,MATCH('5- Identificación de Riesgos'!J41,'8- Políticas de Administración '!$C$16:$C$54,0),1)," - ",L41),"")</f>
        <v>Leve - 1</v>
      </c>
      <c r="L41" s="164">
        <f>IFERROR(VLOOKUP(INDEX('8- Políticas de Administración '!$B$16:$F$63,MATCH('5- Identificación de Riesgos'!J41,'8- Políticas de Administración '!$C$16:$C$64,0),1),'8- Políticas de Administración '!$B$16:$F$64,5,FALSE),"")</f>
        <v>1</v>
      </c>
      <c r="M41" s="469"/>
      <c r="N41" s="493"/>
      <c r="O41" s="498"/>
    </row>
    <row r="42" spans="1:15" ht="30">
      <c r="A42" s="456"/>
      <c r="B42" s="442"/>
      <c r="C42" s="469"/>
      <c r="D42" s="206" t="s">
        <v>276</v>
      </c>
      <c r="E42" s="442"/>
      <c r="F42" s="442"/>
      <c r="G42" s="447"/>
      <c r="H42" s="452"/>
      <c r="I42" s="280" t="s">
        <v>89</v>
      </c>
      <c r="J42" s="148" t="s">
        <v>207</v>
      </c>
      <c r="K42" s="204" t="str">
        <f>IFERROR(CONCATENATE(INDEX('8- Políticas de Administración '!$B$16:$F$53,MATCH('5- Identificación de Riesgos'!J42,'8- Políticas de Administración '!$C$16:$C$54,0),1)," - ",L42),"")</f>
        <v>Leve - 1</v>
      </c>
      <c r="L42" s="164">
        <f>IFERROR(VLOOKUP(INDEX('8- Políticas de Administración '!$B$16:$F$63,MATCH('5- Identificación de Riesgos'!J42,'8- Políticas de Administración '!$C$16:$C$64,0),1),'8- Políticas de Administración '!$B$16:$F$64,5,FALSE),"")</f>
        <v>1</v>
      </c>
      <c r="M42" s="469"/>
      <c r="N42" s="493"/>
      <c r="O42" s="498"/>
    </row>
    <row r="43" spans="1:15">
      <c r="A43" s="456"/>
      <c r="B43" s="442"/>
      <c r="C43" s="469"/>
      <c r="D43" s="150" t="s">
        <v>277</v>
      </c>
      <c r="E43" s="442"/>
      <c r="F43" s="442"/>
      <c r="G43" s="447"/>
      <c r="H43" s="452"/>
      <c r="I43" s="204"/>
      <c r="J43" s="148"/>
      <c r="K43" s="204" t="str">
        <f>IFERROR(CONCATENATE(INDEX('8- Políticas de Administración '!$B$16:$F$53,MATCH('5- Identificación de Riesgos'!J43,'8- Políticas de Administración '!$C$16:$C$54,0),1)," - ",L43),"")</f>
        <v/>
      </c>
      <c r="L43" s="164" t="str">
        <f>IFERROR(VLOOKUP(INDEX('8- Políticas de Administración '!$B$16:$F$63,MATCH('5- Identificación de Riesgos'!J43,'8- Políticas de Administración '!$C$16:$C$64,0),1),'8- Políticas de Administración '!$B$16:$F$64,5,FALSE),"")</f>
        <v/>
      </c>
      <c r="M43" s="469"/>
      <c r="N43" s="493"/>
      <c r="O43" s="498"/>
    </row>
    <row r="44" spans="1:15">
      <c r="A44" s="456"/>
      <c r="B44" s="442"/>
      <c r="C44" s="469"/>
      <c r="D44" s="206" t="s">
        <v>278</v>
      </c>
      <c r="E44" s="442"/>
      <c r="F44" s="442"/>
      <c r="G44" s="447"/>
      <c r="H44" s="452"/>
      <c r="I44" s="204"/>
      <c r="J44" s="148"/>
      <c r="K44" s="204" t="str">
        <f>IFERROR(CONCATENATE(INDEX('8- Políticas de Administración '!$B$16:$F$53,MATCH('5- Identificación de Riesgos'!J44,'8- Políticas de Administración '!$C$16:$C$54,0),1)," - ",L44),"")</f>
        <v/>
      </c>
      <c r="L44" s="164" t="str">
        <f>IFERROR(VLOOKUP(INDEX('8- Políticas de Administración '!$B$16:$F$63,MATCH('5- Identificación de Riesgos'!J44,'8- Políticas de Administración '!$C$16:$C$64,0),1),'8- Políticas de Administración '!$B$16:$F$64,5,FALSE),"")</f>
        <v/>
      </c>
      <c r="M44" s="469"/>
      <c r="N44" s="493"/>
      <c r="O44" s="498"/>
    </row>
    <row r="45" spans="1:15" ht="30">
      <c r="A45" s="456"/>
      <c r="B45" s="442"/>
      <c r="C45" s="469"/>
      <c r="D45" s="206" t="s">
        <v>465</v>
      </c>
      <c r="E45" s="442"/>
      <c r="F45" s="442"/>
      <c r="G45" s="447"/>
      <c r="H45" s="452"/>
      <c r="I45" s="204"/>
      <c r="J45" s="148"/>
      <c r="K45" s="204" t="str">
        <f>IFERROR(CONCATENATE(INDEX('8- Políticas de Administración '!$B$16:$F$53,MATCH('5- Identificación de Riesgos'!J45,'8- Políticas de Administración '!$C$16:$C$54,0),1)," - ",L45),"")</f>
        <v/>
      </c>
      <c r="L45" s="164" t="str">
        <f>IFERROR(VLOOKUP(INDEX('8- Políticas de Administración '!$B$16:$F$63,MATCH('5- Identificación de Riesgos'!J45,'8- Políticas de Administración '!$C$16:$C$64,0),1),'8- Políticas de Administración '!$B$16:$F$64,5,FALSE),"")</f>
        <v/>
      </c>
      <c r="M45" s="469"/>
      <c r="N45" s="493"/>
      <c r="O45" s="498"/>
    </row>
    <row r="46" spans="1:15">
      <c r="A46" s="457"/>
      <c r="B46" s="443"/>
      <c r="C46" s="470"/>
      <c r="D46" s="209"/>
      <c r="E46" s="443"/>
      <c r="F46" s="443"/>
      <c r="G46" s="448"/>
      <c r="H46" s="453"/>
      <c r="I46" s="241"/>
      <c r="J46" s="168"/>
      <c r="K46" s="241"/>
      <c r="L46" s="169"/>
      <c r="M46" s="470"/>
      <c r="N46" s="494"/>
      <c r="O46" s="498"/>
    </row>
    <row r="47" spans="1:15">
      <c r="A47" s="457"/>
      <c r="B47" s="443"/>
      <c r="C47" s="470"/>
      <c r="D47" s="209"/>
      <c r="E47" s="443"/>
      <c r="F47" s="443"/>
      <c r="G47" s="448"/>
      <c r="H47" s="453"/>
      <c r="I47" s="241"/>
      <c r="J47" s="168"/>
      <c r="K47" s="241"/>
      <c r="L47" s="169"/>
      <c r="M47" s="470"/>
      <c r="N47" s="494"/>
      <c r="O47" s="498"/>
    </row>
    <row r="48" spans="1:15">
      <c r="A48" s="457"/>
      <c r="B48" s="443"/>
      <c r="C48" s="470"/>
      <c r="D48" s="209"/>
      <c r="E48" s="443"/>
      <c r="F48" s="443"/>
      <c r="G48" s="448"/>
      <c r="H48" s="453"/>
      <c r="I48" s="241"/>
      <c r="J48" s="168"/>
      <c r="K48" s="241"/>
      <c r="L48" s="169"/>
      <c r="M48" s="470"/>
      <c r="N48" s="494"/>
      <c r="O48" s="498"/>
    </row>
    <row r="49" spans="1:23" ht="15.75" thickBot="1">
      <c r="A49" s="457"/>
      <c r="B49" s="443"/>
      <c r="C49" s="470"/>
      <c r="D49" s="209"/>
      <c r="E49" s="443"/>
      <c r="F49" s="443"/>
      <c r="G49" s="448"/>
      <c r="H49" s="453"/>
      <c r="I49" s="210"/>
      <c r="J49" s="168"/>
      <c r="K49" s="210" t="str">
        <f>IFERROR(CONCATENATE(INDEX('8- Políticas de Administración '!$B$16:$F$53,MATCH('5- Identificación de Riesgos'!J49,'8- Políticas de Administración '!$C$16:$C$54,0),1)," - ",L49),"")</f>
        <v/>
      </c>
      <c r="L49" s="169" t="str">
        <f>IFERROR(VLOOKUP(INDEX('8- Políticas de Administración '!$B$16:$F$63,MATCH('5- Identificación de Riesgos'!J49,'8- Políticas de Administración '!$C$16:$C$64,0),1),'8- Políticas de Administración '!$B$16:$F$64,5,FALSE),"")</f>
        <v/>
      </c>
      <c r="M49" s="470"/>
      <c r="N49" s="494"/>
      <c r="O49" s="498"/>
    </row>
    <row r="50" spans="1:23" ht="60">
      <c r="A50" s="455">
        <v>5</v>
      </c>
      <c r="B50" s="440" t="s">
        <v>279</v>
      </c>
      <c r="C50" s="468" t="s">
        <v>310</v>
      </c>
      <c r="D50" s="211" t="s">
        <v>280</v>
      </c>
      <c r="E50" s="440">
        <v>200</v>
      </c>
      <c r="F50" s="440">
        <v>20</v>
      </c>
      <c r="G50" s="445">
        <f t="shared" ref="G50" si="3">F50/E50</f>
        <v>0.1</v>
      </c>
      <c r="H50" s="450"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Media - 3</v>
      </c>
      <c r="I50" s="202" t="s">
        <v>259</v>
      </c>
      <c r="J50" s="152" t="s">
        <v>209</v>
      </c>
      <c r="K50" s="202" t="str">
        <f>IFERROR(CONCATENATE(INDEX('8- Políticas de Administración '!$B$16:$F$53,MATCH('5- Identificación de Riesgos'!J50,'8- Políticas de Administración '!$C$16:$C$54,0),1)," - ",L50),"")</f>
        <v>Menor - 2</v>
      </c>
      <c r="L50" s="165">
        <f>IFERROR(VLOOKUP(INDEX('8- Políticas de Administración '!$B$16:$F$63,MATCH('5- Identificación de Riesgos'!J50,'8- Políticas de Administración '!$C$16:$C$64,0),1),'8- Políticas de Administración '!$B$16:$F$64,5,FALSE),"")</f>
        <v>2</v>
      </c>
      <c r="M50" s="468" t="str">
        <f>IFERROR(CONCATENATE(INDEX('8- Políticas de Administración '!$B$16:$F$53,MATCH(ROUND(AVERAGE(L50:L59),0),'8- Políticas de Administración '!$F$16:$F$53,0),1)," - ",ROUND(AVERAGE(L50:L59),0)),"")</f>
        <v>Leve - 1</v>
      </c>
      <c r="N50" s="495" t="str">
        <f>IFERROR(CONCATENATE(VLOOKUP((LEFT(H50,LEN(H50)-4)&amp;LEFT(M50,LEN(M50)-4)),'9- Matriz de Calor '!$D$18:$E$42,2,0)," - ",RIGHT(H50,1)*RIGHT(M50,1)),"")</f>
        <v>Moderado - 3</v>
      </c>
      <c r="O50" s="438">
        <f>RIGHT(H50,1)*RIGHT(M50,1)</f>
        <v>3</v>
      </c>
    </row>
    <row r="51" spans="1:23" ht="60">
      <c r="A51" s="456"/>
      <c r="B51" s="442"/>
      <c r="C51" s="469"/>
      <c r="D51" s="206" t="s">
        <v>466</v>
      </c>
      <c r="E51" s="442"/>
      <c r="F51" s="442"/>
      <c r="G51" s="447"/>
      <c r="H51" s="452"/>
      <c r="I51" s="204" t="s">
        <v>89</v>
      </c>
      <c r="J51" s="148" t="s">
        <v>207</v>
      </c>
      <c r="K51" s="204" t="str">
        <f>IFERROR(CONCATENATE(INDEX('8- Políticas de Administración '!$B$16:$F$53,MATCH('5- Identificación de Riesgos'!J51,'8- Políticas de Administración '!$C$16:$C$54,0),1)," - ",L51),"")</f>
        <v>Leve - 1</v>
      </c>
      <c r="L51" s="164">
        <f>IFERROR(VLOOKUP(INDEX('8- Políticas de Administración '!$B$16:$F$63,MATCH('5- Identificación de Riesgos'!J51,'8- Políticas de Administración '!$C$16:$C$64,0),1),'8- Políticas de Administración '!$B$16:$F$64,5,FALSE),"")</f>
        <v>1</v>
      </c>
      <c r="M51" s="469"/>
      <c r="N51" s="493"/>
      <c r="O51" s="497"/>
    </row>
    <row r="52" spans="1:23" ht="45">
      <c r="A52" s="456"/>
      <c r="B52" s="442"/>
      <c r="C52" s="469"/>
      <c r="D52" s="206"/>
      <c r="E52" s="442"/>
      <c r="F52" s="442"/>
      <c r="G52" s="447"/>
      <c r="H52" s="452"/>
      <c r="I52" s="204" t="s">
        <v>213</v>
      </c>
      <c r="J52" s="148" t="s">
        <v>214</v>
      </c>
      <c r="K52" s="204" t="str">
        <f>IFERROR(CONCATENATE(INDEX('8- Políticas de Administración '!$B$16:$F$53,MATCH('5- Identificación de Riesgos'!J52,'8- Políticas de Administración '!$C$16:$C$54,0),1)," - ",L52),"")</f>
        <v>Leve - 1</v>
      </c>
      <c r="L52" s="164">
        <f>IFERROR(VLOOKUP(INDEX('8- Políticas de Administración '!$B$16:$F$63,MATCH('5- Identificación de Riesgos'!J52,'8- Políticas de Administración '!$C$16:$C$64,0),1),'8- Políticas de Administración '!$B$16:$F$64,5,FALSE),"")</f>
        <v>1</v>
      </c>
      <c r="M52" s="469"/>
      <c r="N52" s="493"/>
      <c r="O52" s="497"/>
    </row>
    <row r="53" spans="1:23">
      <c r="A53" s="457"/>
      <c r="B53" s="443"/>
      <c r="C53" s="470"/>
      <c r="D53" s="209"/>
      <c r="E53" s="443"/>
      <c r="F53" s="443"/>
      <c r="G53" s="448"/>
      <c r="H53" s="453"/>
      <c r="I53" s="241"/>
      <c r="J53" s="168"/>
      <c r="K53" s="241"/>
      <c r="L53" s="169"/>
      <c r="M53" s="470"/>
      <c r="N53" s="494"/>
      <c r="O53" s="497"/>
    </row>
    <row r="54" spans="1:23">
      <c r="A54" s="457"/>
      <c r="B54" s="443"/>
      <c r="C54" s="470"/>
      <c r="D54" s="209"/>
      <c r="E54" s="443"/>
      <c r="F54" s="443"/>
      <c r="G54" s="448"/>
      <c r="H54" s="453"/>
      <c r="I54" s="241"/>
      <c r="J54" s="168"/>
      <c r="K54" s="241"/>
      <c r="L54" s="169"/>
      <c r="M54" s="470"/>
      <c r="N54" s="494"/>
      <c r="O54" s="497"/>
    </row>
    <row r="55" spans="1:23">
      <c r="A55" s="457"/>
      <c r="B55" s="443"/>
      <c r="C55" s="470"/>
      <c r="D55" s="209"/>
      <c r="E55" s="443"/>
      <c r="F55" s="443"/>
      <c r="G55" s="448"/>
      <c r="H55" s="453"/>
      <c r="I55" s="241"/>
      <c r="J55" s="168"/>
      <c r="K55" s="241"/>
      <c r="L55" s="169"/>
      <c r="M55" s="470"/>
      <c r="N55" s="494"/>
      <c r="O55" s="497"/>
    </row>
    <row r="56" spans="1:23">
      <c r="A56" s="457"/>
      <c r="B56" s="443"/>
      <c r="C56" s="470"/>
      <c r="D56" s="209"/>
      <c r="E56" s="443"/>
      <c r="F56" s="443"/>
      <c r="G56" s="448"/>
      <c r="H56" s="453"/>
      <c r="I56" s="241"/>
      <c r="J56" s="168"/>
      <c r="K56" s="241"/>
      <c r="L56" s="169"/>
      <c r="M56" s="470"/>
      <c r="N56" s="494"/>
      <c r="O56" s="497"/>
    </row>
    <row r="57" spans="1:23">
      <c r="A57" s="457"/>
      <c r="B57" s="443"/>
      <c r="C57" s="470"/>
      <c r="D57" s="209"/>
      <c r="E57" s="443"/>
      <c r="F57" s="443"/>
      <c r="G57" s="448"/>
      <c r="H57" s="453"/>
      <c r="I57" s="241"/>
      <c r="J57" s="168"/>
      <c r="K57" s="241"/>
      <c r="L57" s="169"/>
      <c r="M57" s="470"/>
      <c r="N57" s="494"/>
      <c r="O57" s="497"/>
    </row>
    <row r="58" spans="1:23">
      <c r="A58" s="457"/>
      <c r="B58" s="443"/>
      <c r="C58" s="470"/>
      <c r="D58" s="209"/>
      <c r="E58" s="443"/>
      <c r="F58" s="443"/>
      <c r="G58" s="448"/>
      <c r="H58" s="453"/>
      <c r="I58" s="241"/>
      <c r="J58" s="168"/>
      <c r="K58" s="241"/>
      <c r="L58" s="169"/>
      <c r="M58" s="470"/>
      <c r="N58" s="494"/>
      <c r="O58" s="497"/>
    </row>
    <row r="59" spans="1:23" ht="15.75" thickBot="1">
      <c r="A59" s="458"/>
      <c r="B59" s="444"/>
      <c r="C59" s="471"/>
      <c r="D59" s="207"/>
      <c r="E59" s="444"/>
      <c r="F59" s="444"/>
      <c r="G59" s="449"/>
      <c r="H59" s="454"/>
      <c r="I59" s="208"/>
      <c r="J59" s="149"/>
      <c r="K59" s="208" t="str">
        <f>IFERROR(CONCATENATE(INDEX('8- Políticas de Administración '!$B$16:$F$53,MATCH('5- Identificación de Riesgos'!J59,'8- Políticas de Administración '!$C$16:$C$54,0),1)," - ",L59),"")</f>
        <v/>
      </c>
      <c r="L59" s="166" t="str">
        <f>IFERROR(VLOOKUP(INDEX('8- Políticas de Administración '!$B$16:$F$63,MATCH('5- Identificación de Riesgos'!J59,'8- Políticas de Administración '!$C$16:$C$64,0),1),'8- Políticas de Administración '!$B$16:$F$64,5,FALSE),"")</f>
        <v/>
      </c>
      <c r="M59" s="471"/>
      <c r="N59" s="496"/>
      <c r="O59" s="436"/>
    </row>
    <row r="60" spans="1:23" ht="99.75">
      <c r="A60" s="516">
        <v>6</v>
      </c>
      <c r="B60" s="491" t="s">
        <v>286</v>
      </c>
      <c r="C60" s="491" t="s">
        <v>311</v>
      </c>
      <c r="D60" s="212" t="s">
        <v>469</v>
      </c>
      <c r="E60" s="441"/>
      <c r="F60" s="441"/>
      <c r="G60" s="446" t="e">
        <f t="shared" ref="G60" si="4">F60/E60</f>
        <v>#DIV/0!</v>
      </c>
      <c r="H60" s="450" t="e">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#DIV/0!</v>
      </c>
      <c r="I60" s="213"/>
      <c r="J60" s="153"/>
      <c r="K60" s="202" t="str">
        <f>IFERROR(CONCATENATE(INDEX('8- Políticas de Administración '!$B$16:$F$53,MATCH('5- Identificación de Riesgos'!J60,'8- Políticas de Administración '!$C$16:$C$54,0),1)," - ",L60),"")</f>
        <v/>
      </c>
      <c r="L60" s="165" t="str">
        <f>IFERROR(VLOOKUP(INDEX('8- Políticas de Administración '!$B$16:$F$63,MATCH('5- Identificación de Riesgos'!J60,'8- Políticas de Administración '!$C$16:$C$64,0),1),'8- Políticas de Administración '!$B$16:$F$64,5,FALSE),"")</f>
        <v/>
      </c>
      <c r="M60" s="491" t="str">
        <f>IFERROR(CONCATENATE(INDEX('8- Políticas de Administración '!$B$16:$F$53,MATCH(ROUND(AVERAGE(L60:L69),0),'8- Políticas de Administración '!$F$16:$F$53,0),1)," - ",ROUND(AVERAGE(L60:L69),0)),"")</f>
        <v/>
      </c>
      <c r="N60" s="492" t="str">
        <f>IFERROR(CONCATENATE(VLOOKUP((LEFT(H60,LEN(H60)-4)&amp;LEFT(M60,LEN(M60)-4)),'9- Matriz de Calor '!$D$18:$E$42,2,0)," - ",RIGHT(H60,1)*RIGHT(M60,1)),"")</f>
        <v/>
      </c>
      <c r="O60" s="438" t="e">
        <f>RIGHT(H60,1)*RIGHT(M60,1)</f>
        <v>#DIV/0!</v>
      </c>
      <c r="R60" s="490"/>
      <c r="S60" s="490"/>
      <c r="T60" s="490"/>
      <c r="U60" s="490"/>
      <c r="V60" s="490"/>
      <c r="W60" s="490"/>
    </row>
    <row r="61" spans="1:23" ht="28.5">
      <c r="A61" s="514"/>
      <c r="B61" s="469"/>
      <c r="C61" s="469"/>
      <c r="D61" s="214" t="s">
        <v>467</v>
      </c>
      <c r="E61" s="442"/>
      <c r="F61" s="442"/>
      <c r="G61" s="447"/>
      <c r="H61" s="452"/>
      <c r="I61" s="204"/>
      <c r="J61" s="148"/>
      <c r="K61" s="204" t="str">
        <f>IFERROR(CONCATENATE(INDEX('8- Políticas de Administración '!$B$16:$F$53,MATCH('5- Identificación de Riesgos'!J61,'8- Políticas de Administración '!$C$16:$C$54,0),1)," - ",L61),"")</f>
        <v/>
      </c>
      <c r="L61" s="164" t="str">
        <f>IFERROR(VLOOKUP(INDEX('8- Políticas de Administración '!$B$16:$F$63,MATCH('5- Identificación de Riesgos'!J61,'8- Políticas de Administración '!$C$16:$C$64,0),1),'8- Políticas de Administración '!$B$16:$F$64,5,FALSE),"")</f>
        <v/>
      </c>
      <c r="M61" s="469"/>
      <c r="N61" s="493"/>
      <c r="O61" s="497"/>
      <c r="R61" s="490"/>
      <c r="S61" s="490"/>
      <c r="T61" s="490"/>
      <c r="U61" s="490"/>
      <c r="V61" s="490"/>
      <c r="W61" s="490"/>
    </row>
    <row r="62" spans="1:23" ht="42.75">
      <c r="A62" s="514"/>
      <c r="B62" s="469"/>
      <c r="C62" s="469"/>
      <c r="D62" s="214" t="s">
        <v>468</v>
      </c>
      <c r="E62" s="442"/>
      <c r="F62" s="442"/>
      <c r="G62" s="447"/>
      <c r="H62" s="452"/>
      <c r="I62" s="204"/>
      <c r="J62" s="148"/>
      <c r="K62" s="204" t="str">
        <f>IFERROR(CONCATENATE(INDEX('8- Políticas de Administración '!$B$16:$F$53,MATCH('5- Identificación de Riesgos'!J62,'8- Políticas de Administración '!$C$16:$C$54,0),1)," - ",L62),"")</f>
        <v/>
      </c>
      <c r="L62" s="164" t="str">
        <f>IFERROR(VLOOKUP(INDEX('8- Políticas de Administración '!$B$16:$F$63,MATCH('5- Identificación de Riesgos'!J62,'8- Políticas de Administración '!$C$16:$C$64,0),1),'8- Políticas de Administración '!$B$16:$F$64,5,FALSE),"")</f>
        <v/>
      </c>
      <c r="M62" s="469"/>
      <c r="N62" s="493"/>
      <c r="O62" s="497"/>
      <c r="R62" s="490"/>
      <c r="S62" s="490"/>
      <c r="T62" s="490"/>
      <c r="U62" s="490"/>
      <c r="V62" s="490"/>
      <c r="W62" s="490"/>
    </row>
    <row r="63" spans="1:23" ht="28.5">
      <c r="A63" s="514"/>
      <c r="B63" s="469"/>
      <c r="C63" s="469"/>
      <c r="D63" s="151" t="s">
        <v>281</v>
      </c>
      <c r="E63" s="442"/>
      <c r="F63" s="442"/>
      <c r="G63" s="447"/>
      <c r="H63" s="452"/>
      <c r="I63" s="204"/>
      <c r="J63" s="148"/>
      <c r="K63" s="204" t="str">
        <f>IFERROR(CONCATENATE(INDEX('8- Políticas de Administración '!$B$16:$F$53,MATCH('5- Identificación de Riesgos'!J63,'8- Políticas de Administración '!$C$16:$C$54,0),1)," - ",L63),"")</f>
        <v/>
      </c>
      <c r="L63" s="164" t="str">
        <f>IFERROR(VLOOKUP(INDEX('8- Políticas de Administración '!$B$16:$F$63,MATCH('5- Identificación de Riesgos'!J63,'8- Políticas de Administración '!$C$16:$C$64,0),1),'8- Políticas de Administración '!$B$16:$F$64,5,FALSE),"")</f>
        <v/>
      </c>
      <c r="M63" s="469"/>
      <c r="N63" s="493"/>
      <c r="O63" s="497"/>
      <c r="R63" s="490"/>
      <c r="S63" s="490"/>
      <c r="T63" s="490"/>
      <c r="U63" s="490"/>
      <c r="V63" s="490"/>
      <c r="W63" s="490"/>
    </row>
    <row r="64" spans="1:23" ht="28.5">
      <c r="A64" s="514"/>
      <c r="B64" s="469"/>
      <c r="C64" s="469"/>
      <c r="D64" s="214" t="s">
        <v>282</v>
      </c>
      <c r="E64" s="442"/>
      <c r="F64" s="442"/>
      <c r="G64" s="447"/>
      <c r="H64" s="452"/>
      <c r="I64" s="204"/>
      <c r="J64" s="148"/>
      <c r="K64" s="204" t="str">
        <f>IFERROR(CONCATENATE(INDEX('8- Políticas de Administración '!$B$16:$F$53,MATCH('5- Identificación de Riesgos'!J64,'8- Políticas de Administración '!$C$16:$C$54,0),1)," - ",L64),"")</f>
        <v/>
      </c>
      <c r="L64" s="164" t="str">
        <f>IFERROR(VLOOKUP(INDEX('8- Políticas de Administración '!$B$16:$F$63,MATCH('5- Identificación de Riesgos'!J64,'8- Políticas de Administración '!$C$16:$C$64,0),1),'8- Políticas de Administración '!$B$16:$F$64,5,FALSE),"")</f>
        <v/>
      </c>
      <c r="M64" s="469"/>
      <c r="N64" s="493"/>
      <c r="O64" s="497"/>
      <c r="R64" s="490"/>
      <c r="S64" s="490"/>
      <c r="T64" s="490"/>
      <c r="U64" s="490"/>
      <c r="V64" s="490"/>
      <c r="W64" s="490"/>
    </row>
    <row r="65" spans="1:267">
      <c r="A65" s="514"/>
      <c r="B65" s="469"/>
      <c r="C65" s="469"/>
      <c r="D65" s="214"/>
      <c r="E65" s="442"/>
      <c r="F65" s="442"/>
      <c r="G65" s="447"/>
      <c r="H65" s="452"/>
      <c r="I65" s="204"/>
      <c r="J65" s="148"/>
      <c r="K65" s="204" t="str">
        <f>IFERROR(CONCATENATE(INDEX('8- Políticas de Administración '!$B$16:$F$53,MATCH('5- Identificación de Riesgos'!J65,'8- Políticas de Administración '!$C$16:$C$54,0),1)," - ",L65),"")</f>
        <v/>
      </c>
      <c r="L65" s="164" t="str">
        <f>IFERROR(VLOOKUP(INDEX('8- Políticas de Administración '!$B$16:$F$63,MATCH('5- Identificación de Riesgos'!J65,'8- Políticas de Administración '!$C$16:$C$64,0),1),'8- Políticas de Administración '!$B$16:$F$64,5,FALSE),"")</f>
        <v/>
      </c>
      <c r="M65" s="469"/>
      <c r="N65" s="493"/>
      <c r="O65" s="497"/>
      <c r="R65" s="490"/>
      <c r="S65" s="490"/>
      <c r="T65" s="490"/>
      <c r="U65" s="490"/>
      <c r="V65" s="490"/>
      <c r="W65" s="490"/>
    </row>
    <row r="66" spans="1:267">
      <c r="A66" s="517"/>
      <c r="B66" s="470"/>
      <c r="C66" s="470"/>
      <c r="D66" s="273"/>
      <c r="E66" s="443"/>
      <c r="F66" s="443"/>
      <c r="G66" s="448"/>
      <c r="H66" s="453"/>
      <c r="I66" s="241"/>
      <c r="J66" s="168"/>
      <c r="K66" s="241"/>
      <c r="L66" s="169"/>
      <c r="M66" s="470"/>
      <c r="N66" s="494"/>
      <c r="O66" s="497"/>
      <c r="R66" s="240"/>
      <c r="S66" s="240"/>
      <c r="T66" s="240"/>
      <c r="U66" s="240"/>
      <c r="V66" s="240"/>
      <c r="W66" s="240"/>
    </row>
    <row r="67" spans="1:267">
      <c r="A67" s="517"/>
      <c r="B67" s="470"/>
      <c r="C67" s="470"/>
      <c r="D67" s="273"/>
      <c r="E67" s="443"/>
      <c r="F67" s="443"/>
      <c r="G67" s="448"/>
      <c r="H67" s="453"/>
      <c r="I67" s="241"/>
      <c r="J67" s="168"/>
      <c r="K67" s="241"/>
      <c r="L67" s="169"/>
      <c r="M67" s="470"/>
      <c r="N67" s="494"/>
      <c r="O67" s="497"/>
      <c r="R67" s="240"/>
      <c r="S67" s="240"/>
      <c r="T67" s="240"/>
      <c r="U67" s="240"/>
      <c r="V67" s="240"/>
      <c r="W67" s="240"/>
    </row>
    <row r="68" spans="1:267">
      <c r="A68" s="517"/>
      <c r="B68" s="470"/>
      <c r="C68" s="470"/>
      <c r="D68" s="273"/>
      <c r="E68" s="443"/>
      <c r="F68" s="443"/>
      <c r="G68" s="448"/>
      <c r="H68" s="453"/>
      <c r="I68" s="241"/>
      <c r="J68" s="168"/>
      <c r="K68" s="241"/>
      <c r="L68" s="169"/>
      <c r="M68" s="470"/>
      <c r="N68" s="494"/>
      <c r="O68" s="497"/>
      <c r="R68" s="240"/>
      <c r="S68" s="240"/>
      <c r="T68" s="240"/>
      <c r="U68" s="240"/>
      <c r="V68" s="240"/>
      <c r="W68" s="240"/>
    </row>
    <row r="69" spans="1:267" ht="15.75" thickBot="1">
      <c r="A69" s="517"/>
      <c r="B69" s="470"/>
      <c r="C69" s="470"/>
      <c r="D69" s="175"/>
      <c r="E69" s="443"/>
      <c r="F69" s="443"/>
      <c r="G69" s="448"/>
      <c r="H69" s="453"/>
      <c r="I69" s="210"/>
      <c r="J69" s="168"/>
      <c r="K69" s="210" t="str">
        <f>IFERROR(CONCATENATE(INDEX('8- Políticas de Administración '!$B$16:$F$53,MATCH('5- Identificación de Riesgos'!J69,'8- Políticas de Administración '!$C$16:$C$54,0),1)," - ",L69),"")</f>
        <v/>
      </c>
      <c r="L69" s="169" t="str">
        <f>IFERROR(VLOOKUP(INDEX('8- Políticas de Administración '!$B$16:$F$63,MATCH('5- Identificación de Riesgos'!J69,'8- Políticas de Administración '!$C$16:$C$64,0),1),'8- Políticas de Administración '!$B$16:$F$64,5,FALSE),"")</f>
        <v/>
      </c>
      <c r="M69" s="470"/>
      <c r="N69" s="494"/>
      <c r="O69" s="497"/>
    </row>
    <row r="70" spans="1:267" ht="45">
      <c r="A70" s="513">
        <v>7</v>
      </c>
      <c r="B70" s="468" t="s">
        <v>312</v>
      </c>
      <c r="C70" s="468" t="s">
        <v>313</v>
      </c>
      <c r="D70" s="215" t="s">
        <v>314</v>
      </c>
      <c r="E70" s="440"/>
      <c r="F70" s="440"/>
      <c r="G70" s="445" t="e">
        <f>F70/E70</f>
        <v>#DIV/0!</v>
      </c>
      <c r="H70" s="450" t="e">
        <f>CONCATENATE(IF(G70&lt;='8-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 - ",VLOOKUP(IF(G70&lt;='8-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valida"))))),'8- Políticas de Administración '!$B$6:$F$10,5,FALSE))</f>
        <v>#DIV/0!</v>
      </c>
      <c r="I70" s="202"/>
      <c r="J70" s="152"/>
      <c r="K70" s="202" t="str">
        <f>IFERROR(CONCATENATE(INDEX('8- Políticas de Administración '!$B$16:$F$53,MATCH('5- Identificación de Riesgos'!J70,'8- Políticas de Administración '!$C$16:$C$54,0),1)," - ",L70),"")</f>
        <v/>
      </c>
      <c r="L70" s="165" t="str">
        <f>IFERROR(VLOOKUP(INDEX('8- Políticas de Administración '!$B$16:$F$63,MATCH('5- Identificación de Riesgos'!J70,'8- Políticas de Administración '!$C$16:$C$64,0),1),'8- Políticas de Administración '!$B$16:$F$64,5,FALSE),"")</f>
        <v/>
      </c>
      <c r="M70" s="468" t="str">
        <f>IFERROR(CONCATENATE(INDEX('8- Políticas de Administración '!$B$16:$F$53,MATCH(ROUND(AVERAGE(L70:L79),0),'8- Políticas de Administración '!$F$16:$F$53,0),1)," - ",ROUND(AVERAGE(L70:L79),0)),"")</f>
        <v/>
      </c>
      <c r="N70" s="495" t="str">
        <f>IFERROR(CONCATENATE(VLOOKUP((LEFT(H70,LEN(H70)-4)&amp;LEFT(M70,LEN(M70)-4)),'9- Matriz de Calor '!$D$18:$E$42,2,0)," - ",RIGHT(H70,1)*RIGHT(M70,1)),"")</f>
        <v/>
      </c>
      <c r="O70" s="498" t="e">
        <f>RIGHT(H70,1)*RIGHT(M70,1)</f>
        <v>#DIV/0!</v>
      </c>
      <c r="P70" s="219"/>
      <c r="IY70" s="221"/>
      <c r="IZ70" s="221"/>
      <c r="JA70" s="221"/>
      <c r="JB70" s="221"/>
      <c r="JC70" s="221"/>
      <c r="JD70" s="221"/>
      <c r="JE70" s="221"/>
      <c r="JF70" s="221"/>
      <c r="JG70" s="221"/>
    </row>
    <row r="71" spans="1:267" ht="30">
      <c r="A71" s="514"/>
      <c r="B71" s="469"/>
      <c r="C71" s="469"/>
      <c r="D71" s="216" t="s">
        <v>315</v>
      </c>
      <c r="E71" s="442"/>
      <c r="F71" s="442"/>
      <c r="G71" s="447"/>
      <c r="H71" s="452"/>
      <c r="I71" s="204"/>
      <c r="J71" s="148"/>
      <c r="K71" s="204" t="str">
        <f>IFERROR(CONCATENATE(INDEX('8- Políticas de Administración '!$B$16:$F$53,MATCH('5- Identificación de Riesgos'!J71,'8- Políticas de Administración '!$C$16:$C$54,0),1)," - ",L71),"")</f>
        <v/>
      </c>
      <c r="L71" s="164" t="str">
        <f>IFERROR(VLOOKUP(INDEX('8- Políticas de Administración '!$B$16:$F$63,MATCH('5- Identificación de Riesgos'!J71,'8- Políticas de Administración '!$C$16:$C$64,0),1),'8- Políticas de Administración '!$B$16:$F$64,5,FALSE),"")</f>
        <v/>
      </c>
      <c r="M71" s="469"/>
      <c r="N71" s="493"/>
      <c r="O71" s="498"/>
      <c r="P71" s="219"/>
      <c r="IY71" s="221"/>
      <c r="IZ71" s="221"/>
      <c r="JA71" s="221"/>
      <c r="JB71" s="221"/>
      <c r="JC71" s="221"/>
      <c r="JD71" s="221"/>
      <c r="JE71" s="221"/>
      <c r="JF71" s="221"/>
      <c r="JG71" s="221"/>
    </row>
    <row r="72" spans="1:267" ht="45">
      <c r="A72" s="514"/>
      <c r="B72" s="469"/>
      <c r="C72" s="469"/>
      <c r="D72" s="216" t="s">
        <v>316</v>
      </c>
      <c r="E72" s="442"/>
      <c r="F72" s="442"/>
      <c r="G72" s="447"/>
      <c r="H72" s="452"/>
      <c r="I72" s="204"/>
      <c r="J72" s="148"/>
      <c r="K72" s="204" t="str">
        <f>IFERROR(CONCATENATE(INDEX('8- Políticas de Administración '!$B$16:$F$53,MATCH('5- Identificación de Riesgos'!J72,'8- Políticas de Administración '!$C$16:$C$54,0),1)," - ",L72),"")</f>
        <v/>
      </c>
      <c r="L72" s="164" t="str">
        <f>IFERROR(VLOOKUP(INDEX('8- Políticas de Administración '!$B$16:$F$63,MATCH('5- Identificación de Riesgos'!J72,'8- Políticas de Administración '!$C$16:$C$64,0),1),'8- Políticas de Administración '!$B$16:$F$64,5,FALSE),"")</f>
        <v/>
      </c>
      <c r="M72" s="469"/>
      <c r="N72" s="493"/>
      <c r="O72" s="498"/>
      <c r="P72" s="219"/>
      <c r="IY72" s="221"/>
      <c r="IZ72" s="221"/>
      <c r="JA72" s="221"/>
      <c r="JB72" s="221"/>
      <c r="JC72" s="221"/>
      <c r="JD72" s="221"/>
      <c r="JE72" s="221"/>
      <c r="JF72" s="221"/>
      <c r="JG72" s="221"/>
    </row>
    <row r="73" spans="1:267" ht="60">
      <c r="A73" s="514"/>
      <c r="B73" s="469"/>
      <c r="C73" s="469"/>
      <c r="D73" s="216" t="s">
        <v>317</v>
      </c>
      <c r="E73" s="442"/>
      <c r="F73" s="442"/>
      <c r="G73" s="447"/>
      <c r="H73" s="452"/>
      <c r="I73" s="204"/>
      <c r="J73" s="148"/>
      <c r="K73" s="204" t="str">
        <f>IFERROR(CONCATENATE(INDEX('8- Políticas de Administración '!$B$16:$F$53,MATCH('5- Identificación de Riesgos'!J73,'8- Políticas de Administración '!$C$16:$C$54,0),1)," - ",L73),"")</f>
        <v/>
      </c>
      <c r="L73" s="164" t="str">
        <f>IFERROR(VLOOKUP(INDEX('8- Políticas de Administración '!$B$16:$F$63,MATCH('5- Identificación de Riesgos'!J73,'8- Políticas de Administración '!$C$16:$C$64,0),1),'8- Políticas de Administración '!$B$16:$F$64,5,FALSE),"")</f>
        <v/>
      </c>
      <c r="M73" s="469"/>
      <c r="N73" s="493"/>
      <c r="O73" s="498"/>
      <c r="P73" s="219"/>
      <c r="IY73" s="221"/>
      <c r="IZ73" s="221"/>
      <c r="JA73" s="221"/>
      <c r="JB73" s="221"/>
      <c r="JC73" s="221"/>
      <c r="JD73" s="221"/>
      <c r="JE73" s="221"/>
      <c r="JF73" s="221"/>
      <c r="JG73" s="221"/>
    </row>
    <row r="74" spans="1:267" ht="15.75" customHeight="1">
      <c r="A74" s="514"/>
      <c r="B74" s="469"/>
      <c r="C74" s="469"/>
      <c r="D74" s="216"/>
      <c r="E74" s="442"/>
      <c r="F74" s="442"/>
      <c r="G74" s="447"/>
      <c r="H74" s="452"/>
      <c r="I74" s="238"/>
      <c r="J74" s="148"/>
      <c r="K74" s="238"/>
      <c r="L74" s="164"/>
      <c r="M74" s="469"/>
      <c r="N74" s="493"/>
      <c r="O74" s="498"/>
      <c r="P74" s="219"/>
      <c r="IY74" s="221"/>
      <c r="IZ74" s="221"/>
      <c r="JA74" s="221"/>
      <c r="JB74" s="221"/>
      <c r="JC74" s="221"/>
      <c r="JD74" s="221"/>
      <c r="JE74" s="221"/>
      <c r="JF74" s="221"/>
      <c r="JG74" s="221"/>
    </row>
    <row r="75" spans="1:267" ht="15.75" customHeight="1">
      <c r="A75" s="514"/>
      <c r="B75" s="469"/>
      <c r="C75" s="469"/>
      <c r="D75" s="216"/>
      <c r="E75" s="442"/>
      <c r="F75" s="442"/>
      <c r="G75" s="447"/>
      <c r="H75" s="452"/>
      <c r="I75" s="238"/>
      <c r="J75" s="148"/>
      <c r="K75" s="238"/>
      <c r="L75" s="164"/>
      <c r="M75" s="469"/>
      <c r="N75" s="493"/>
      <c r="O75" s="498"/>
      <c r="P75" s="219"/>
      <c r="IY75" s="221"/>
      <c r="IZ75" s="221"/>
      <c r="JA75" s="221"/>
      <c r="JB75" s="221"/>
      <c r="JC75" s="221"/>
      <c r="JD75" s="221"/>
      <c r="JE75" s="221"/>
      <c r="JF75" s="221"/>
      <c r="JG75" s="221"/>
    </row>
    <row r="76" spans="1:267" ht="15.75" customHeight="1">
      <c r="A76" s="514"/>
      <c r="B76" s="469"/>
      <c r="C76" s="469"/>
      <c r="D76" s="216"/>
      <c r="E76" s="442"/>
      <c r="F76" s="442"/>
      <c r="G76" s="447"/>
      <c r="H76" s="452"/>
      <c r="I76" s="238"/>
      <c r="J76" s="148"/>
      <c r="K76" s="238"/>
      <c r="L76" s="164"/>
      <c r="M76" s="469"/>
      <c r="N76" s="493"/>
      <c r="O76" s="498"/>
      <c r="P76" s="219"/>
      <c r="IY76" s="221"/>
      <c r="IZ76" s="221"/>
      <c r="JA76" s="221"/>
      <c r="JB76" s="221"/>
      <c r="JC76" s="221"/>
      <c r="JD76" s="221"/>
      <c r="JE76" s="221"/>
      <c r="JF76" s="221"/>
      <c r="JG76" s="221"/>
    </row>
    <row r="77" spans="1:267" ht="15.75" customHeight="1">
      <c r="A77" s="514"/>
      <c r="B77" s="469"/>
      <c r="C77" s="469"/>
      <c r="D77" s="216"/>
      <c r="E77" s="442"/>
      <c r="F77" s="442"/>
      <c r="G77" s="447"/>
      <c r="H77" s="452"/>
      <c r="I77" s="238"/>
      <c r="J77" s="148"/>
      <c r="K77" s="238"/>
      <c r="L77" s="164"/>
      <c r="M77" s="469"/>
      <c r="N77" s="493"/>
      <c r="O77" s="498"/>
      <c r="P77" s="219"/>
      <c r="IY77" s="221"/>
      <c r="IZ77" s="221"/>
      <c r="JA77" s="221"/>
      <c r="JB77" s="221"/>
      <c r="JC77" s="221"/>
      <c r="JD77" s="221"/>
      <c r="JE77" s="221"/>
      <c r="JF77" s="221"/>
      <c r="JG77" s="221"/>
    </row>
    <row r="78" spans="1:267" ht="15.75" customHeight="1">
      <c r="A78" s="514"/>
      <c r="B78" s="469"/>
      <c r="C78" s="469"/>
      <c r="D78" s="216"/>
      <c r="E78" s="442"/>
      <c r="F78" s="442"/>
      <c r="G78" s="447"/>
      <c r="H78" s="452"/>
      <c r="I78" s="204"/>
      <c r="J78" s="148"/>
      <c r="K78" s="204" t="str">
        <f>IFERROR(CONCATENATE(INDEX('8- Políticas de Administración '!$B$16:$F$53,MATCH('5- Identificación de Riesgos'!J78,'8- Políticas de Administración '!$C$16:$C$54,0),1)," - ",L78),"")</f>
        <v/>
      </c>
      <c r="L78" s="164" t="str">
        <f>IFERROR(VLOOKUP(INDEX('8- Políticas de Administración '!$B$16:$F$63,MATCH('5- Identificación de Riesgos'!J78,'8- Políticas de Administración '!$C$16:$C$64,0),1),'8- Políticas de Administración '!$B$16:$F$64,5,FALSE),"")</f>
        <v/>
      </c>
      <c r="M78" s="469"/>
      <c r="N78" s="493"/>
      <c r="O78" s="498"/>
      <c r="P78" s="219"/>
      <c r="IY78" s="221"/>
      <c r="IZ78" s="221"/>
      <c r="JA78" s="221"/>
      <c r="JB78" s="221"/>
      <c r="JC78" s="221"/>
      <c r="JD78" s="221"/>
      <c r="JE78" s="221"/>
      <c r="JF78" s="221"/>
      <c r="JG78" s="221"/>
    </row>
    <row r="79" spans="1:267" ht="15.75" customHeight="1" thickBot="1">
      <c r="A79" s="515"/>
      <c r="B79" s="471"/>
      <c r="C79" s="471"/>
      <c r="D79" s="217"/>
      <c r="E79" s="444"/>
      <c r="F79" s="444"/>
      <c r="G79" s="449"/>
      <c r="H79" s="454"/>
      <c r="I79" s="208"/>
      <c r="J79" s="149"/>
      <c r="K79" s="208" t="str">
        <f>IFERROR(CONCATENATE(INDEX('8- Políticas de Administración '!$B$16:$F$53,MATCH('5- Identificación de Riesgos'!J79,'8- Políticas de Administración '!$C$16:$C$54,0),1)," - ",L79),"")</f>
        <v/>
      </c>
      <c r="L79" s="166" t="str">
        <f>IFERROR(VLOOKUP(INDEX('8- Políticas de Administración '!$B$16:$F$63,MATCH('5- Identificación de Riesgos'!J79,'8- Políticas de Administración '!$C$16:$C$64,0),1),'8- Políticas de Administración '!$B$16:$F$64,5,FALSE),"")</f>
        <v/>
      </c>
      <c r="M79" s="471"/>
      <c r="N79" s="496"/>
      <c r="O79" s="498"/>
      <c r="IY79" s="221"/>
      <c r="IZ79" s="221"/>
      <c r="JA79" s="221"/>
      <c r="JB79" s="221"/>
      <c r="JC79" s="221"/>
      <c r="JD79" s="221"/>
      <c r="JE79" s="221"/>
      <c r="JF79" s="221"/>
      <c r="JG79" s="221"/>
    </row>
    <row r="80" spans="1:267" ht="45" customHeight="1">
      <c r="A80" s="516">
        <v>8</v>
      </c>
      <c r="B80" s="491" t="s">
        <v>318</v>
      </c>
      <c r="C80" s="491" t="s">
        <v>319</v>
      </c>
      <c r="D80" s="218" t="s">
        <v>314</v>
      </c>
      <c r="E80" s="441"/>
      <c r="F80" s="441"/>
      <c r="G80" s="446" t="e">
        <f t="shared" ref="G80" si="5">F80/E80</f>
        <v>#DIV/0!</v>
      </c>
      <c r="H80" s="451" t="e">
        <f>CONCATENATE(IF(G80&lt;='8- Políticas de Administración '!$D$6,'8- Políticas de Administración '!$B$6,IF(G80&lt;='8- Políticas de Administración '!$D$7,'8- Políticas de Administración '!$B$7,IF(G80&lt;='8- Políticas de Administración '!$D$8,'8- Políticas de Administración '!$B$8,IF(G80&lt;='8- Políticas de Administración '!$D$9,'8- Políticas de Administración '!$B$9,IF(G80&lt;='8- Políticas de Administración '!$D$10,'8- Políticas de Administración '!$B$10,"Probabilidad no valida")))))," - ",VLOOKUP(IF(G80&lt;='8- Políticas de Administración '!$D$6,'8- Políticas de Administración '!$B$6,IF(G80&lt;='8- Políticas de Administración '!$D$7,'8- Políticas de Administración '!$B$7,IF(G80&lt;='8- Políticas de Administración '!$D$8,'8- Políticas de Administración '!$B$8,IF(G80&lt;='8- Políticas de Administración '!$D$9,'8- Políticas de Administración '!$B$9,IF(G80&lt;='8- Políticas de Administración '!$D$10,'8- Políticas de Administración '!$B$10,"Probabilidad no valida"))))),'8- Políticas de Administración '!$B$6:$F$10,5,FALSE))</f>
        <v>#DIV/0!</v>
      </c>
      <c r="I80" s="213"/>
      <c r="J80" s="153"/>
      <c r="K80" s="213" t="str">
        <f>IFERROR(CONCATENATE(INDEX('8- Políticas de Administración '!$B$16:$F$53,MATCH('5- Identificación de Riesgos'!J80,'8- Políticas de Administración '!$C$16:$C$54,0),1)," - ",L80),"")</f>
        <v/>
      </c>
      <c r="L80" s="174" t="str">
        <f>IFERROR(VLOOKUP(INDEX('8- Políticas de Administración '!$B$16:$F$63,MATCH('5- Identificación de Riesgos'!J80,'8- Políticas de Administración '!$C$16:$C$64,0),1),'8- Políticas de Administración '!$B$16:$F$64,5,FALSE),"")</f>
        <v/>
      </c>
      <c r="M80" s="491" t="str">
        <f>IFERROR(CONCATENATE(INDEX('8- Políticas de Administración '!$B$16:$F$53,MATCH(ROUND(AVERAGE(L80:L89),0),'8- Políticas de Administración '!$F$16:$F$53,0),1)," - ",ROUND(AVERAGE(L80:L89),0)),"")</f>
        <v/>
      </c>
      <c r="N80" s="492" t="str">
        <f>IFERROR(CONCATENATE(VLOOKUP((LEFT(H80,LEN(H80)-4)&amp;LEFT(M80,LEN(M80)-4)),'9- Matriz de Calor '!$D$18:$E$42,2,0)," - ",RIGHT(H80,1)*RIGHT(M80,1)),"")</f>
        <v/>
      </c>
      <c r="O80" s="498" t="e">
        <f>RIGHT(H80,1)*RIGHT(M80,1)</f>
        <v>#DIV/0!</v>
      </c>
      <c r="IY80" s="221"/>
      <c r="IZ80" s="221"/>
      <c r="JA80" s="221"/>
      <c r="JB80" s="221"/>
      <c r="JC80" s="221"/>
      <c r="JD80" s="221"/>
      <c r="JE80" s="221"/>
      <c r="JF80" s="221"/>
      <c r="JG80" s="221"/>
    </row>
    <row r="81" spans="1:267" ht="30">
      <c r="A81" s="514"/>
      <c r="B81" s="469"/>
      <c r="C81" s="469"/>
      <c r="D81" s="216" t="s">
        <v>315</v>
      </c>
      <c r="E81" s="442"/>
      <c r="F81" s="442"/>
      <c r="G81" s="447"/>
      <c r="H81" s="452"/>
      <c r="I81" s="204"/>
      <c r="J81" s="148"/>
      <c r="K81" s="204" t="str">
        <f>IFERROR(CONCATENATE(INDEX('8- Políticas de Administración '!$B$16:$F$53,MATCH('5- Identificación de Riesgos'!J81,'8- Políticas de Administración '!$C$16:$C$54,0),1)," - ",L81),"")</f>
        <v/>
      </c>
      <c r="L81" s="164" t="str">
        <f>IFERROR(VLOOKUP(INDEX('8- Políticas de Administración '!$B$16:$F$63,MATCH('5- Identificación de Riesgos'!J81,'8- Políticas de Administración '!$C$16:$C$64,0),1),'8- Políticas de Administración '!$B$16:$F$64,5,FALSE),"")</f>
        <v/>
      </c>
      <c r="M81" s="469"/>
      <c r="N81" s="493"/>
      <c r="O81" s="498"/>
      <c r="IY81" s="221"/>
      <c r="IZ81" s="221"/>
      <c r="JA81" s="221"/>
      <c r="JB81" s="221"/>
      <c r="JC81" s="221"/>
      <c r="JD81" s="221"/>
      <c r="JE81" s="221"/>
      <c r="JF81" s="221"/>
      <c r="JG81" s="221"/>
    </row>
    <row r="82" spans="1:267" ht="50.25" customHeight="1">
      <c r="A82" s="514"/>
      <c r="B82" s="469"/>
      <c r="C82" s="469"/>
      <c r="D82" s="216" t="s">
        <v>320</v>
      </c>
      <c r="E82" s="442"/>
      <c r="F82" s="442"/>
      <c r="G82" s="447"/>
      <c r="H82" s="452"/>
      <c r="I82" s="204"/>
      <c r="J82" s="148"/>
      <c r="K82" s="204" t="str">
        <f>IFERROR(CONCATENATE(INDEX('8- Políticas de Administración '!$B$16:$F$53,MATCH('5- Identificación de Riesgos'!J82,'8- Políticas de Administración '!$C$16:$C$54,0),1)," - ",L82),"")</f>
        <v/>
      </c>
      <c r="L82" s="164" t="str">
        <f>IFERROR(VLOOKUP(INDEX('8- Políticas de Administración '!$B$16:$F$63,MATCH('5- Identificación de Riesgos'!J82,'8- Políticas de Administración '!$C$16:$C$64,0),1),'8- Políticas de Administración '!$B$16:$F$64,5,FALSE),"")</f>
        <v/>
      </c>
      <c r="M82" s="469"/>
      <c r="N82" s="493"/>
      <c r="O82" s="498"/>
      <c r="IY82" s="221"/>
      <c r="IZ82" s="221"/>
      <c r="JA82" s="221"/>
      <c r="JB82" s="221"/>
      <c r="JC82" s="221"/>
      <c r="JD82" s="221"/>
      <c r="JE82" s="221"/>
      <c r="JF82" s="221"/>
      <c r="JG82" s="221"/>
    </row>
    <row r="83" spans="1:267" ht="21" customHeight="1">
      <c r="A83" s="514"/>
      <c r="B83" s="469"/>
      <c r="C83" s="469"/>
      <c r="D83" s="216"/>
      <c r="E83" s="442"/>
      <c r="F83" s="442"/>
      <c r="G83" s="447"/>
      <c r="H83" s="452"/>
      <c r="I83" s="204"/>
      <c r="J83" s="148"/>
      <c r="K83" s="204" t="str">
        <f>IFERROR(CONCATENATE(INDEX('8- Políticas de Administración '!$B$16:$F$53,MATCH('5- Identificación de Riesgos'!J83,'8- Políticas de Administración '!$C$16:$C$54,0),1)," - ",L83),"")</f>
        <v/>
      </c>
      <c r="L83" s="164" t="str">
        <f>IFERROR(VLOOKUP(INDEX('8- Políticas de Administración '!$B$16:$F$63,MATCH('5- Identificación de Riesgos'!J83,'8- Políticas de Administración '!$C$16:$C$64,0),1),'8- Políticas de Administración '!$B$16:$F$64,5,FALSE),"")</f>
        <v/>
      </c>
      <c r="M83" s="469"/>
      <c r="N83" s="493"/>
      <c r="O83" s="498"/>
      <c r="IY83" s="221"/>
      <c r="IZ83" s="221"/>
      <c r="JA83" s="221"/>
      <c r="JB83" s="221"/>
      <c r="JC83" s="221"/>
      <c r="JD83" s="221"/>
      <c r="JE83" s="221"/>
      <c r="JF83" s="221"/>
      <c r="JG83" s="221"/>
    </row>
    <row r="84" spans="1:267" ht="21" customHeight="1">
      <c r="A84" s="517"/>
      <c r="B84" s="470"/>
      <c r="C84" s="470"/>
      <c r="D84" s="274"/>
      <c r="E84" s="443"/>
      <c r="F84" s="443"/>
      <c r="G84" s="448"/>
      <c r="H84" s="453"/>
      <c r="I84" s="241"/>
      <c r="J84" s="168"/>
      <c r="K84" s="241"/>
      <c r="L84" s="169"/>
      <c r="M84" s="470"/>
      <c r="N84" s="494"/>
      <c r="O84" s="498"/>
      <c r="IY84" s="221"/>
      <c r="IZ84" s="221"/>
      <c r="JA84" s="221"/>
      <c r="JB84" s="221"/>
      <c r="JC84" s="221"/>
      <c r="JD84" s="221"/>
      <c r="JE84" s="221"/>
      <c r="JF84" s="221"/>
      <c r="JG84" s="221"/>
    </row>
    <row r="85" spans="1:267" ht="21" customHeight="1">
      <c r="A85" s="517"/>
      <c r="B85" s="470"/>
      <c r="C85" s="470"/>
      <c r="D85" s="274"/>
      <c r="E85" s="443"/>
      <c r="F85" s="443"/>
      <c r="G85" s="448"/>
      <c r="H85" s="453"/>
      <c r="I85" s="241"/>
      <c r="J85" s="168"/>
      <c r="K85" s="241"/>
      <c r="L85" s="169"/>
      <c r="M85" s="470"/>
      <c r="N85" s="494"/>
      <c r="O85" s="498"/>
      <c r="IY85" s="221"/>
      <c r="IZ85" s="221"/>
      <c r="JA85" s="221"/>
      <c r="JB85" s="221"/>
      <c r="JC85" s="221"/>
      <c r="JD85" s="221"/>
      <c r="JE85" s="221"/>
      <c r="JF85" s="221"/>
      <c r="JG85" s="221"/>
    </row>
    <row r="86" spans="1:267" ht="21" customHeight="1">
      <c r="A86" s="517"/>
      <c r="B86" s="470"/>
      <c r="C86" s="470"/>
      <c r="D86" s="274"/>
      <c r="E86" s="443"/>
      <c r="F86" s="443"/>
      <c r="G86" s="448"/>
      <c r="H86" s="453"/>
      <c r="I86" s="241"/>
      <c r="J86" s="168"/>
      <c r="K86" s="241"/>
      <c r="L86" s="169"/>
      <c r="M86" s="470"/>
      <c r="N86" s="494"/>
      <c r="O86" s="498"/>
      <c r="IY86" s="221"/>
      <c r="IZ86" s="221"/>
      <c r="JA86" s="221"/>
      <c r="JB86" s="221"/>
      <c r="JC86" s="221"/>
      <c r="JD86" s="221"/>
      <c r="JE86" s="221"/>
      <c r="JF86" s="221"/>
      <c r="JG86" s="221"/>
    </row>
    <row r="87" spans="1:267" ht="21" customHeight="1">
      <c r="A87" s="517"/>
      <c r="B87" s="470"/>
      <c r="C87" s="470"/>
      <c r="D87" s="274"/>
      <c r="E87" s="443"/>
      <c r="F87" s="443"/>
      <c r="G87" s="448"/>
      <c r="H87" s="453"/>
      <c r="I87" s="241"/>
      <c r="J87" s="168"/>
      <c r="K87" s="241"/>
      <c r="L87" s="169"/>
      <c r="M87" s="470"/>
      <c r="N87" s="494"/>
      <c r="O87" s="498"/>
      <c r="IY87" s="221"/>
      <c r="IZ87" s="221"/>
      <c r="JA87" s="221"/>
      <c r="JB87" s="221"/>
      <c r="JC87" s="221"/>
      <c r="JD87" s="221"/>
      <c r="JE87" s="221"/>
      <c r="JF87" s="221"/>
      <c r="JG87" s="221"/>
    </row>
    <row r="88" spans="1:267" ht="21" customHeight="1">
      <c r="A88" s="517"/>
      <c r="B88" s="470"/>
      <c r="C88" s="470"/>
      <c r="D88" s="274"/>
      <c r="E88" s="443"/>
      <c r="F88" s="443"/>
      <c r="G88" s="448"/>
      <c r="H88" s="453"/>
      <c r="I88" s="241"/>
      <c r="J88" s="168"/>
      <c r="K88" s="241"/>
      <c r="L88" s="169"/>
      <c r="M88" s="470"/>
      <c r="N88" s="494"/>
      <c r="O88" s="498"/>
      <c r="IY88" s="221"/>
      <c r="IZ88" s="221"/>
      <c r="JA88" s="221"/>
      <c r="JB88" s="221"/>
      <c r="JC88" s="221"/>
      <c r="JD88" s="221"/>
      <c r="JE88" s="221"/>
      <c r="JF88" s="221"/>
      <c r="JG88" s="221"/>
    </row>
    <row r="89" spans="1:267" ht="21" customHeight="1" thickBot="1">
      <c r="A89" s="515"/>
      <c r="B89" s="471"/>
      <c r="C89" s="471"/>
      <c r="D89" s="217"/>
      <c r="E89" s="444"/>
      <c r="F89" s="444"/>
      <c r="G89" s="449"/>
      <c r="H89" s="454"/>
      <c r="I89" s="208"/>
      <c r="J89" s="149"/>
      <c r="K89" s="208" t="str">
        <f>IFERROR(CONCATENATE(INDEX('8- Políticas de Administración '!$B$16:$F$53,MATCH('5- Identificación de Riesgos'!J89,'8- Políticas de Administración '!$C$16:$C$54,0),1)," - ",L89),"")</f>
        <v/>
      </c>
      <c r="L89" s="166" t="str">
        <f>IFERROR(VLOOKUP(INDEX('8- Políticas de Administración '!$B$16:$F$63,MATCH('5- Identificación de Riesgos'!J89,'8- Políticas de Administración '!$C$16:$C$64,0),1),'8- Políticas de Administración '!$B$16:$F$64,5,FALSE),"")</f>
        <v/>
      </c>
      <c r="M89" s="471"/>
      <c r="N89" s="496"/>
      <c r="O89" s="498"/>
      <c r="IY89" s="221"/>
      <c r="IZ89" s="221"/>
      <c r="JA89" s="221"/>
      <c r="JB89" s="221"/>
      <c r="JC89" s="221"/>
      <c r="JD89" s="221"/>
      <c r="JE89" s="221"/>
      <c r="JF89" s="221"/>
      <c r="JG89" s="221"/>
    </row>
    <row r="90" spans="1:267" ht="45" customHeight="1">
      <c r="A90" s="513">
        <v>9</v>
      </c>
      <c r="B90" s="468" t="s">
        <v>321</v>
      </c>
      <c r="C90" s="468" t="s">
        <v>322</v>
      </c>
      <c r="D90" s="215" t="s">
        <v>314</v>
      </c>
      <c r="E90" s="440"/>
      <c r="F90" s="440"/>
      <c r="G90" s="445" t="e">
        <f t="shared" ref="G90" si="6">F90/E90</f>
        <v>#DIV/0!</v>
      </c>
      <c r="H90" s="450" t="e">
        <f>CONCATENATE(IF(G90&lt;='8- Políticas de Administración '!$D$6,'8- Políticas de Administración '!$B$6,IF(G90&lt;='8- Políticas de Administración '!$D$7,'8- Políticas de Administración '!$B$7,IF(G90&lt;='8- Políticas de Administración '!$D$8,'8- Políticas de Administración '!$B$8,IF(G90&lt;='8- Políticas de Administración '!$D$9,'8- Políticas de Administración '!$B$9,IF(G90&lt;='8- Políticas de Administración '!$D$10,'8- Políticas de Administración '!$B$10,"Probabilidad no valida")))))," - ",VLOOKUP(IF(G90&lt;='8- Políticas de Administración '!$D$6,'8- Políticas de Administración '!$B$6,IF(G90&lt;='8- Políticas de Administración '!$D$7,'8- Políticas de Administración '!$B$7,IF(G90&lt;='8- Políticas de Administración '!$D$8,'8- Políticas de Administración '!$B$8,IF(G90&lt;='8- Políticas de Administración '!$D$9,'8- Políticas de Administración '!$B$9,IF(G90&lt;='8- Políticas de Administración '!$D$10,'8- Políticas de Administración '!$B$10,"Probabilidad no valida"))))),'8- Políticas de Administración '!$B$6:$F$10,5,FALSE))</f>
        <v>#DIV/0!</v>
      </c>
      <c r="I90" s="202"/>
      <c r="J90" s="152"/>
      <c r="K90" s="202" t="str">
        <f>IFERROR(CONCATENATE(INDEX('8- Políticas de Administración '!$B$16:$F$53,MATCH('5- Identificación de Riesgos'!J90,'8- Políticas de Administración '!$C$16:$C$54,0),1)," - ",L90),"")</f>
        <v/>
      </c>
      <c r="L90" s="165" t="str">
        <f>IFERROR(VLOOKUP(INDEX('8- Políticas de Administración '!$B$16:$F$63,MATCH('5- Identificación de Riesgos'!J90,'8- Políticas de Administración '!$C$16:$C$64,0),1),'8- Políticas de Administración '!$B$16:$F$64,5,FALSE),"")</f>
        <v/>
      </c>
      <c r="M90" s="468" t="str">
        <f>IFERROR(CONCATENATE(INDEX('[4]6. Criterios'!$B$16:$F$53,MATCH(ROUND(AVERAGE(L90:L99),0),'[4]6. Criterios'!$F$16:$F$53,0),1)," - ",ROUND(AVERAGE(L90:L99),0)),"")</f>
        <v/>
      </c>
      <c r="N90" s="495" t="str">
        <f>IFERROR(CONCATENATE(VLOOKUP((LEFT(H90,LEN(H90)-4)&amp;LEFT(M90,LEN(M90)-4)),'[4]7. Matriz de Calor'!$D$18:$E$42,2,0)," - ",RIGHT(H90,1)*RIGHT(M90,1)),"")</f>
        <v/>
      </c>
      <c r="O90" s="498" t="e">
        <f>RIGHT(H90,1)*RIGHT(M90,1)</f>
        <v>#DIV/0!</v>
      </c>
      <c r="IY90" s="221"/>
      <c r="IZ90" s="221"/>
      <c r="JA90" s="221"/>
      <c r="JB90" s="221"/>
      <c r="JC90" s="221"/>
      <c r="JD90" s="221"/>
      <c r="JE90" s="221"/>
      <c r="JF90" s="221"/>
      <c r="JG90" s="221"/>
    </row>
    <row r="91" spans="1:267" ht="30">
      <c r="A91" s="514"/>
      <c r="B91" s="469"/>
      <c r="C91" s="469"/>
      <c r="D91" s="216" t="s">
        <v>315</v>
      </c>
      <c r="E91" s="442"/>
      <c r="F91" s="442"/>
      <c r="G91" s="447"/>
      <c r="H91" s="452"/>
      <c r="I91" s="204"/>
      <c r="J91" s="148"/>
      <c r="K91" s="204" t="str">
        <f>IFERROR(CONCATENATE(INDEX('8- Políticas de Administración '!$B$16:$F$53,MATCH('5- Identificación de Riesgos'!J91,'8- Políticas de Administración '!$C$16:$C$54,0),1)," - ",L91),"")</f>
        <v/>
      </c>
      <c r="L91" s="164" t="str">
        <f>IFERROR(VLOOKUP(INDEX('8- Políticas de Administración '!$B$16:$F$63,MATCH('5- Identificación de Riesgos'!J91,'8- Políticas de Administración '!$C$16:$C$64,0),1),'8- Políticas de Administración '!$B$16:$F$64,5,FALSE),"")</f>
        <v/>
      </c>
      <c r="M91" s="469"/>
      <c r="N91" s="493"/>
      <c r="O91" s="498"/>
      <c r="IY91" s="221"/>
      <c r="IZ91" s="221"/>
      <c r="JA91" s="221"/>
      <c r="JB91" s="221"/>
      <c r="JC91" s="221"/>
      <c r="JD91" s="221"/>
      <c r="JE91" s="221"/>
      <c r="JF91" s="221"/>
      <c r="JG91" s="221"/>
    </row>
    <row r="92" spans="1:267" ht="45">
      <c r="A92" s="514"/>
      <c r="B92" s="469"/>
      <c r="C92" s="469"/>
      <c r="D92" s="216" t="s">
        <v>323</v>
      </c>
      <c r="E92" s="442"/>
      <c r="F92" s="442"/>
      <c r="G92" s="447"/>
      <c r="H92" s="452"/>
      <c r="I92" s="204"/>
      <c r="J92" s="148"/>
      <c r="K92" s="204" t="str">
        <f>IFERROR(CONCATENATE(INDEX('8- Políticas de Administración '!$B$16:$F$53,MATCH('5- Identificación de Riesgos'!J92,'8- Políticas de Administración '!$C$16:$C$54,0),1)," - ",L92),"")</f>
        <v/>
      </c>
      <c r="L92" s="164" t="str">
        <f>IFERROR(VLOOKUP(INDEX('8- Políticas de Administración '!$B$16:$F$63,MATCH('5- Identificación de Riesgos'!J92,'8- Políticas de Administración '!$C$16:$C$64,0),1),'8- Políticas de Administración '!$B$16:$F$64,5,FALSE),"")</f>
        <v/>
      </c>
      <c r="M92" s="469"/>
      <c r="N92" s="493"/>
      <c r="O92" s="498"/>
      <c r="IY92" s="221"/>
      <c r="IZ92" s="221"/>
      <c r="JA92" s="221"/>
      <c r="JB92" s="221"/>
      <c r="JC92" s="221"/>
      <c r="JD92" s="221"/>
      <c r="JE92" s="221"/>
      <c r="JF92" s="221"/>
      <c r="JG92" s="221"/>
    </row>
    <row r="93" spans="1:267">
      <c r="A93" s="514"/>
      <c r="B93" s="469"/>
      <c r="C93" s="469"/>
      <c r="D93" s="216"/>
      <c r="E93" s="442"/>
      <c r="F93" s="442"/>
      <c r="G93" s="447"/>
      <c r="H93" s="452"/>
      <c r="I93" s="238"/>
      <c r="J93" s="148"/>
      <c r="K93" s="238"/>
      <c r="L93" s="164"/>
      <c r="M93" s="469"/>
      <c r="N93" s="493"/>
      <c r="O93" s="498"/>
      <c r="IY93" s="221"/>
      <c r="IZ93" s="221"/>
      <c r="JA93" s="221"/>
      <c r="JB93" s="221"/>
      <c r="JC93" s="221"/>
      <c r="JD93" s="221"/>
      <c r="JE93" s="221"/>
      <c r="JF93" s="221"/>
      <c r="JG93" s="221"/>
    </row>
    <row r="94" spans="1:267">
      <c r="A94" s="514"/>
      <c r="B94" s="469"/>
      <c r="C94" s="469"/>
      <c r="D94" s="216"/>
      <c r="E94" s="442"/>
      <c r="F94" s="442"/>
      <c r="G94" s="447"/>
      <c r="H94" s="452"/>
      <c r="I94" s="238"/>
      <c r="J94" s="148"/>
      <c r="K94" s="238"/>
      <c r="L94" s="164"/>
      <c r="M94" s="469"/>
      <c r="N94" s="493"/>
      <c r="O94" s="498"/>
      <c r="IY94" s="221"/>
      <c r="IZ94" s="221"/>
      <c r="JA94" s="221"/>
      <c r="JB94" s="221"/>
      <c r="JC94" s="221"/>
      <c r="JD94" s="221"/>
      <c r="JE94" s="221"/>
      <c r="JF94" s="221"/>
      <c r="JG94" s="221"/>
    </row>
    <row r="95" spans="1:267">
      <c r="A95" s="514"/>
      <c r="B95" s="469"/>
      <c r="C95" s="469"/>
      <c r="D95" s="216"/>
      <c r="E95" s="442"/>
      <c r="F95" s="442"/>
      <c r="G95" s="447"/>
      <c r="H95" s="452"/>
      <c r="I95" s="238"/>
      <c r="J95" s="148"/>
      <c r="K95" s="238"/>
      <c r="L95" s="164"/>
      <c r="M95" s="469"/>
      <c r="N95" s="493"/>
      <c r="O95" s="498"/>
      <c r="IY95" s="221"/>
      <c r="IZ95" s="221"/>
      <c r="JA95" s="221"/>
      <c r="JB95" s="221"/>
      <c r="JC95" s="221"/>
      <c r="JD95" s="221"/>
      <c r="JE95" s="221"/>
      <c r="JF95" s="221"/>
      <c r="JG95" s="221"/>
    </row>
    <row r="96" spans="1:267">
      <c r="A96" s="514"/>
      <c r="B96" s="469"/>
      <c r="C96" s="469"/>
      <c r="D96" s="216"/>
      <c r="E96" s="442"/>
      <c r="F96" s="442"/>
      <c r="G96" s="447"/>
      <c r="H96" s="452"/>
      <c r="I96" s="238"/>
      <c r="J96" s="148"/>
      <c r="K96" s="238"/>
      <c r="L96" s="164"/>
      <c r="M96" s="469"/>
      <c r="N96" s="493"/>
      <c r="O96" s="498"/>
      <c r="IY96" s="221"/>
      <c r="IZ96" s="221"/>
      <c r="JA96" s="221"/>
      <c r="JB96" s="221"/>
      <c r="JC96" s="221"/>
      <c r="JD96" s="221"/>
      <c r="JE96" s="221"/>
      <c r="JF96" s="221"/>
      <c r="JG96" s="221"/>
    </row>
    <row r="97" spans="1:267">
      <c r="A97" s="514"/>
      <c r="B97" s="469"/>
      <c r="C97" s="469"/>
      <c r="D97" s="216"/>
      <c r="E97" s="442"/>
      <c r="F97" s="442"/>
      <c r="G97" s="447"/>
      <c r="H97" s="452"/>
      <c r="I97" s="204"/>
      <c r="J97" s="148"/>
      <c r="K97" s="204" t="str">
        <f>IFERROR(CONCATENATE(INDEX('8- Políticas de Administración '!$B$16:$F$53,MATCH('5- Identificación de Riesgos'!J97,'8- Políticas de Administración '!$C$16:$C$54,0),1)," - ",L97),"")</f>
        <v/>
      </c>
      <c r="L97" s="164" t="str">
        <f>IFERROR(VLOOKUP(INDEX('8- Políticas de Administración '!$B$16:$F$63,MATCH('5- Identificación de Riesgos'!J97,'8- Políticas de Administración '!$C$16:$C$64,0),1),'8- Políticas de Administración '!$B$16:$F$64,5,FALSE),"")</f>
        <v/>
      </c>
      <c r="M97" s="469"/>
      <c r="N97" s="493"/>
      <c r="O97" s="498"/>
      <c r="IY97" s="221"/>
      <c r="IZ97" s="221"/>
      <c r="JA97" s="221"/>
      <c r="JB97" s="221"/>
      <c r="JC97" s="221"/>
      <c r="JD97" s="221"/>
      <c r="JE97" s="221"/>
      <c r="JF97" s="221"/>
      <c r="JG97" s="221"/>
    </row>
    <row r="98" spans="1:267">
      <c r="A98" s="517"/>
      <c r="B98" s="470"/>
      <c r="C98" s="470"/>
      <c r="D98" s="274"/>
      <c r="E98" s="443"/>
      <c r="F98" s="443"/>
      <c r="G98" s="448"/>
      <c r="H98" s="453"/>
      <c r="I98" s="241"/>
      <c r="J98" s="168"/>
      <c r="K98" s="241"/>
      <c r="L98" s="169"/>
      <c r="M98" s="470"/>
      <c r="N98" s="494"/>
      <c r="O98" s="498"/>
      <c r="IY98" s="221"/>
      <c r="IZ98" s="221"/>
      <c r="JA98" s="221"/>
      <c r="JB98" s="221"/>
      <c r="JC98" s="221"/>
      <c r="JD98" s="221"/>
      <c r="JE98" s="221"/>
      <c r="JF98" s="221"/>
      <c r="JG98" s="221"/>
    </row>
    <row r="99" spans="1:267" ht="15" customHeight="1" thickBot="1">
      <c r="A99" s="515"/>
      <c r="B99" s="471"/>
      <c r="C99" s="471"/>
      <c r="D99" s="217"/>
      <c r="E99" s="444"/>
      <c r="F99" s="444"/>
      <c r="G99" s="449"/>
      <c r="H99" s="454"/>
      <c r="I99" s="208"/>
      <c r="J99" s="149"/>
      <c r="K99" s="208" t="str">
        <f>IFERROR(CONCATENATE(INDEX('8- Políticas de Administración '!$B$16:$F$53,MATCH('5- Identificación de Riesgos'!J99,'8- Políticas de Administración '!$C$16:$C$54,0),1)," - ",L99),"")</f>
        <v/>
      </c>
      <c r="L99" s="166" t="str">
        <f>IFERROR(VLOOKUP(INDEX('8- Políticas de Administración '!$B$16:$F$63,MATCH('5- Identificación de Riesgos'!J99,'8- Políticas de Administración '!$C$16:$C$64,0),1),'8- Políticas de Administración '!$B$16:$F$64,5,FALSE),"")</f>
        <v/>
      </c>
      <c r="M99" s="471"/>
      <c r="N99" s="496"/>
      <c r="O99" s="498"/>
      <c r="IY99" s="221"/>
      <c r="IZ99" s="221"/>
      <c r="JA99" s="221"/>
      <c r="JB99" s="221"/>
      <c r="JC99" s="221"/>
      <c r="JD99" s="221"/>
      <c r="JE99" s="221"/>
      <c r="JF99" s="221"/>
      <c r="JG99" s="221"/>
    </row>
    <row r="100" spans="1:267" ht="45" customHeight="1">
      <c r="A100" s="516">
        <v>10</v>
      </c>
      <c r="B100" s="491" t="s">
        <v>325</v>
      </c>
      <c r="C100" s="491" t="s">
        <v>326</v>
      </c>
      <c r="D100" s="218" t="s">
        <v>314</v>
      </c>
      <c r="E100" s="491"/>
      <c r="F100" s="491"/>
      <c r="G100" s="518" t="e">
        <f t="shared" ref="G100" si="7">F100/E100</f>
        <v>#DIV/0!</v>
      </c>
      <c r="H100" s="451" t="e">
        <f>CONCATENATE(IF(G100&lt;='8- Políticas de Administración '!$D$6,'8- Políticas de Administración '!$B$6,IF(G100&lt;='8- Políticas de Administración '!$D$7,'8- Políticas de Administración '!$B$7,IF(G100&lt;='8- Políticas de Administración '!$D$8,'8- Políticas de Administración '!$B$8,IF(G100&lt;='8- Políticas de Administración '!$D$9,'8- Políticas de Administración '!$B$9,IF(G100&lt;='8- Políticas de Administración '!$D$10,'8- Políticas de Administración '!$B$10,"Probabilidad no valida")))))," - ",VLOOKUP(IF(G100&lt;='8- Políticas de Administración '!$D$6,'8- Políticas de Administración '!$B$6,IF(G100&lt;='8- Políticas de Administración '!$D$7,'8- Políticas de Administración '!$B$7,IF(G100&lt;='8- Políticas de Administración '!$D$8,'8- Políticas de Administración '!$B$8,IF(G100&lt;='8- Políticas de Administración '!$D$9,'8- Políticas de Administración '!$B$9,IF(G100&lt;='8- Políticas de Administración '!$D$10,'8- Políticas de Administración '!$B$10,"Probabilidad no valida"))))),'8- Políticas de Administración '!$B$6:$F$10,5,FALSE))</f>
        <v>#DIV/0!</v>
      </c>
      <c r="I100" s="213"/>
      <c r="J100" s="153"/>
      <c r="K100" s="213" t="str">
        <f>IFERROR(CONCATENATE(INDEX('8- Políticas de Administración '!$B$16:$F$53,MATCH('5- Identificación de Riesgos'!J100,'8- Políticas de Administración '!$C$16:$C$54,0),1)," - ",L100),"")</f>
        <v/>
      </c>
      <c r="L100" s="174" t="str">
        <f>IFERROR(VLOOKUP(INDEX('8- Políticas de Administración '!$B$16:$F$63,MATCH('5- Identificación de Riesgos'!J100,'8- Políticas de Administración '!$C$16:$C$64,0),1),'8- Políticas de Administración '!$B$16:$F$64,5,FALSE),"")</f>
        <v/>
      </c>
      <c r="M100" s="491" t="str">
        <f>IFERROR(CONCATENATE(INDEX('[4]6. Criterios'!$B$16:$F$53,MATCH(ROUND(AVERAGE(L100:L109),0),'[4]6. Criterios'!$F$16:$F$53,0),1)," - ",ROUND(AVERAGE(L100:L109),0)),"")</f>
        <v/>
      </c>
      <c r="N100" s="492" t="str">
        <f>IFERROR(CONCATENATE(VLOOKUP((LEFT(H100,LEN(H100)-4)&amp;LEFT(M100,LEN(M100)-4)),'[4]7. Matriz de Calor'!$D$18:$E$42,2,0)," - ",RIGHT(H100,1)*RIGHT(M100,1)),"")</f>
        <v/>
      </c>
      <c r="O100" s="498" t="e">
        <f>RIGHT(H100,1)*RIGHT(M100,1)</f>
        <v>#DIV/0!</v>
      </c>
      <c r="IY100" s="221"/>
      <c r="IZ100" s="221"/>
      <c r="JA100" s="221"/>
      <c r="JB100" s="221"/>
      <c r="JC100" s="221"/>
      <c r="JD100" s="221"/>
      <c r="JE100" s="221"/>
      <c r="JF100" s="221"/>
      <c r="JG100" s="221"/>
    </row>
    <row r="101" spans="1:267" ht="30">
      <c r="A101" s="514"/>
      <c r="B101" s="469"/>
      <c r="C101" s="469"/>
      <c r="D101" s="216" t="s">
        <v>315</v>
      </c>
      <c r="E101" s="469"/>
      <c r="F101" s="469"/>
      <c r="G101" s="519"/>
      <c r="H101" s="452"/>
      <c r="I101" s="204"/>
      <c r="J101" s="148"/>
      <c r="K101" s="204" t="str">
        <f>IFERROR(CONCATENATE(INDEX('8- Políticas de Administración '!$B$16:$F$53,MATCH('5- Identificación de Riesgos'!J101,'8- Políticas de Administración '!$C$16:$C$54,0),1)," - ",L101),"")</f>
        <v/>
      </c>
      <c r="L101" s="164" t="str">
        <f>IFERROR(VLOOKUP(INDEX('8- Políticas de Administración '!$B$16:$F$63,MATCH('5- Identificación de Riesgos'!J101,'8- Políticas de Administración '!$C$16:$C$64,0),1),'8- Políticas de Administración '!$B$16:$F$64,5,FALSE),"")</f>
        <v/>
      </c>
      <c r="M101" s="469"/>
      <c r="N101" s="493"/>
      <c r="O101" s="498"/>
      <c r="IY101" s="221"/>
      <c r="IZ101" s="221"/>
      <c r="JA101" s="221"/>
      <c r="JB101" s="221"/>
      <c r="JC101" s="221"/>
      <c r="JD101" s="221"/>
      <c r="JE101" s="221"/>
      <c r="JF101" s="221"/>
      <c r="JG101" s="221"/>
    </row>
    <row r="102" spans="1:267" ht="45">
      <c r="A102" s="514"/>
      <c r="B102" s="469"/>
      <c r="C102" s="469"/>
      <c r="D102" s="216" t="s">
        <v>324</v>
      </c>
      <c r="E102" s="469"/>
      <c r="F102" s="469"/>
      <c r="G102" s="519"/>
      <c r="H102" s="452"/>
      <c r="I102" s="204"/>
      <c r="J102" s="148"/>
      <c r="K102" s="204" t="str">
        <f>IFERROR(CONCATENATE(INDEX('8- Políticas de Administración '!$B$16:$F$53,MATCH('5- Identificación de Riesgos'!J102,'8- Políticas de Administración '!$C$16:$C$54,0),1)," - ",L102),"")</f>
        <v/>
      </c>
      <c r="L102" s="164" t="str">
        <f>IFERROR(VLOOKUP(INDEX('8- Políticas de Administración '!$B$16:$F$63,MATCH('5- Identificación de Riesgos'!J102,'8- Políticas de Administración '!$C$16:$C$64,0),1),'8- Políticas de Administración '!$B$16:$F$64,5,FALSE),"")</f>
        <v/>
      </c>
      <c r="M102" s="469"/>
      <c r="N102" s="493"/>
      <c r="O102" s="498"/>
      <c r="IY102" s="221"/>
      <c r="IZ102" s="221"/>
      <c r="JA102" s="221"/>
      <c r="JB102" s="221"/>
      <c r="JC102" s="221"/>
      <c r="JD102" s="221"/>
      <c r="JE102" s="221"/>
      <c r="JF102" s="221"/>
      <c r="JG102" s="221"/>
    </row>
    <row r="103" spans="1:267">
      <c r="A103" s="514"/>
      <c r="B103" s="469"/>
      <c r="C103" s="469"/>
      <c r="D103" s="216"/>
      <c r="E103" s="469"/>
      <c r="F103" s="469"/>
      <c r="G103" s="519"/>
      <c r="H103" s="452"/>
      <c r="I103" s="204"/>
      <c r="J103" s="148"/>
      <c r="K103" s="204" t="str">
        <f>IFERROR(CONCATENATE(INDEX('8- Políticas de Administración '!$B$16:$F$53,MATCH('5- Identificación de Riesgos'!J103,'8- Políticas de Administración '!$C$16:$C$54,0),1)," - ",L103),"")</f>
        <v/>
      </c>
      <c r="L103" s="164" t="str">
        <f>IFERROR(VLOOKUP(INDEX('8- Políticas de Administración '!$B$16:$F$63,MATCH('5- Identificación de Riesgos'!J103,'8- Políticas de Administración '!$C$16:$C$64,0),1),'8- Políticas de Administración '!$B$16:$F$64,5,FALSE),"")</f>
        <v/>
      </c>
      <c r="M103" s="469"/>
      <c r="N103" s="493"/>
      <c r="O103" s="498"/>
      <c r="IY103" s="221"/>
      <c r="IZ103" s="221"/>
      <c r="JA103" s="221"/>
      <c r="JB103" s="221"/>
      <c r="JC103" s="221"/>
      <c r="JD103" s="221"/>
      <c r="JE103" s="221"/>
      <c r="JF103" s="221"/>
      <c r="JG103" s="221"/>
    </row>
    <row r="104" spans="1:267">
      <c r="A104" s="517"/>
      <c r="B104" s="470"/>
      <c r="C104" s="470"/>
      <c r="D104" s="274"/>
      <c r="E104" s="470"/>
      <c r="F104" s="470"/>
      <c r="G104" s="520"/>
      <c r="H104" s="453"/>
      <c r="I104" s="241"/>
      <c r="J104" s="168"/>
      <c r="K104" s="241"/>
      <c r="L104" s="169"/>
      <c r="M104" s="470"/>
      <c r="N104" s="494"/>
      <c r="O104" s="498"/>
      <c r="IY104" s="221"/>
      <c r="IZ104" s="221"/>
      <c r="JA104" s="221"/>
      <c r="JB104" s="221"/>
      <c r="JC104" s="221"/>
      <c r="JD104" s="221"/>
      <c r="JE104" s="221"/>
      <c r="JF104" s="221"/>
      <c r="JG104" s="221"/>
    </row>
    <row r="105" spans="1:267">
      <c r="A105" s="517"/>
      <c r="B105" s="470"/>
      <c r="C105" s="470"/>
      <c r="D105" s="274"/>
      <c r="E105" s="470"/>
      <c r="F105" s="470"/>
      <c r="G105" s="520"/>
      <c r="H105" s="453"/>
      <c r="I105" s="241"/>
      <c r="J105" s="168"/>
      <c r="K105" s="241"/>
      <c r="L105" s="169"/>
      <c r="M105" s="470"/>
      <c r="N105" s="494"/>
      <c r="O105" s="498"/>
      <c r="IY105" s="221"/>
      <c r="IZ105" s="221"/>
      <c r="JA105" s="221"/>
      <c r="JB105" s="221"/>
      <c r="JC105" s="221"/>
      <c r="JD105" s="221"/>
      <c r="JE105" s="221"/>
      <c r="JF105" s="221"/>
      <c r="JG105" s="221"/>
    </row>
    <row r="106" spans="1:267">
      <c r="A106" s="517"/>
      <c r="B106" s="470"/>
      <c r="C106" s="470"/>
      <c r="D106" s="274"/>
      <c r="E106" s="470"/>
      <c r="F106" s="470"/>
      <c r="G106" s="520"/>
      <c r="H106" s="453"/>
      <c r="I106" s="241"/>
      <c r="J106" s="168"/>
      <c r="K106" s="241"/>
      <c r="L106" s="169"/>
      <c r="M106" s="470"/>
      <c r="N106" s="494"/>
      <c r="O106" s="498"/>
      <c r="IY106" s="221"/>
      <c r="IZ106" s="221"/>
      <c r="JA106" s="221"/>
      <c r="JB106" s="221"/>
      <c r="JC106" s="221"/>
      <c r="JD106" s="221"/>
      <c r="JE106" s="221"/>
      <c r="JF106" s="221"/>
      <c r="JG106" s="221"/>
    </row>
    <row r="107" spans="1:267">
      <c r="A107" s="517"/>
      <c r="B107" s="470"/>
      <c r="C107" s="470"/>
      <c r="D107" s="274"/>
      <c r="E107" s="470"/>
      <c r="F107" s="470"/>
      <c r="G107" s="520"/>
      <c r="H107" s="453"/>
      <c r="I107" s="241"/>
      <c r="J107" s="168"/>
      <c r="K107" s="241"/>
      <c r="L107" s="169"/>
      <c r="M107" s="470"/>
      <c r="N107" s="494"/>
      <c r="O107" s="498"/>
      <c r="IY107" s="221"/>
      <c r="IZ107" s="221"/>
      <c r="JA107" s="221"/>
      <c r="JB107" s="221"/>
      <c r="JC107" s="221"/>
      <c r="JD107" s="221"/>
      <c r="JE107" s="221"/>
      <c r="JF107" s="221"/>
      <c r="JG107" s="221"/>
    </row>
    <row r="108" spans="1:267">
      <c r="A108" s="517"/>
      <c r="B108" s="470"/>
      <c r="C108" s="470"/>
      <c r="D108" s="274"/>
      <c r="E108" s="470"/>
      <c r="F108" s="470"/>
      <c r="G108" s="520"/>
      <c r="H108" s="453"/>
      <c r="I108" s="241"/>
      <c r="J108" s="168"/>
      <c r="K108" s="241"/>
      <c r="L108" s="169"/>
      <c r="M108" s="470"/>
      <c r="N108" s="494"/>
      <c r="O108" s="498"/>
      <c r="IY108" s="221"/>
      <c r="IZ108" s="221"/>
      <c r="JA108" s="221"/>
      <c r="JB108" s="221"/>
      <c r="JC108" s="221"/>
      <c r="JD108" s="221"/>
      <c r="JE108" s="221"/>
      <c r="JF108" s="221"/>
      <c r="JG108" s="221"/>
    </row>
    <row r="109" spans="1:267" ht="15" customHeight="1" thickBot="1">
      <c r="A109" s="515"/>
      <c r="B109" s="471"/>
      <c r="C109" s="471"/>
      <c r="D109" s="217"/>
      <c r="E109" s="471"/>
      <c r="F109" s="471"/>
      <c r="G109" s="521"/>
      <c r="H109" s="454"/>
      <c r="I109" s="208"/>
      <c r="J109" s="171"/>
      <c r="K109" s="208" t="str">
        <f>IFERROR(CONCATENATE(INDEX('8- Políticas de Administración '!$B$16:$F$53,MATCH('5- Identificación de Riesgos'!J109,'8- Políticas de Administración '!$C$16:$C$54,0),1)," - ",L109),"")</f>
        <v/>
      </c>
      <c r="L109" s="166" t="str">
        <f>IFERROR(VLOOKUP(INDEX('8- Políticas de Administración '!$B$16:$F$63,MATCH('5- Identificación de Riesgos'!J109,'8- Políticas de Administración '!$C$16:$C$64,0),1),'8- Políticas de Administración '!$B$16:$F$64,5,FALSE),"")</f>
        <v/>
      </c>
      <c r="M109" s="471"/>
      <c r="N109" s="496"/>
      <c r="O109" s="498"/>
      <c r="IY109" s="221"/>
      <c r="IZ109" s="221"/>
      <c r="JA109" s="221"/>
      <c r="JB109" s="221"/>
      <c r="JC109" s="221"/>
      <c r="JD109" s="221"/>
      <c r="JE109" s="221"/>
      <c r="JF109" s="221"/>
      <c r="JG109" s="221"/>
    </row>
    <row r="110" spans="1:267">
      <c r="IY110" s="221"/>
      <c r="IZ110" s="221"/>
      <c r="JA110" s="221"/>
      <c r="JB110" s="221"/>
      <c r="JC110" s="221"/>
      <c r="JD110" s="221"/>
      <c r="JE110" s="221"/>
      <c r="JF110" s="221"/>
      <c r="JG110" s="221"/>
    </row>
  </sheetData>
  <mergeCells count="126">
    <mergeCell ref="M100:M109"/>
    <mergeCell ref="N100:N109"/>
    <mergeCell ref="O100:O109"/>
    <mergeCell ref="A100:A109"/>
    <mergeCell ref="B100:B109"/>
    <mergeCell ref="C100:C109"/>
    <mergeCell ref="E100:E109"/>
    <mergeCell ref="F100:F109"/>
    <mergeCell ref="G100:G109"/>
    <mergeCell ref="H100:H109"/>
    <mergeCell ref="G90:G99"/>
    <mergeCell ref="H90:H99"/>
    <mergeCell ref="M90:M99"/>
    <mergeCell ref="N90:N99"/>
    <mergeCell ref="O90:O99"/>
    <mergeCell ref="A90:A99"/>
    <mergeCell ref="B90:B99"/>
    <mergeCell ref="C90:C99"/>
    <mergeCell ref="E90:E99"/>
    <mergeCell ref="F90:F99"/>
    <mergeCell ref="A40:A49"/>
    <mergeCell ref="A60:A69"/>
    <mergeCell ref="G80:G89"/>
    <mergeCell ref="H80:H89"/>
    <mergeCell ref="M80:M89"/>
    <mergeCell ref="N80:N89"/>
    <mergeCell ref="O80:O89"/>
    <mergeCell ref="A80:A89"/>
    <mergeCell ref="B80:B89"/>
    <mergeCell ref="C80:C89"/>
    <mergeCell ref="E80:E89"/>
    <mergeCell ref="F80:F89"/>
    <mergeCell ref="F20:F29"/>
    <mergeCell ref="D5:O5"/>
    <mergeCell ref="G20:G29"/>
    <mergeCell ref="H20:H29"/>
    <mergeCell ref="E10:E19"/>
    <mergeCell ref="F10:F19"/>
    <mergeCell ref="G10:G19"/>
    <mergeCell ref="O40:O49"/>
    <mergeCell ref="A70:A79"/>
    <mergeCell ref="B70:B79"/>
    <mergeCell ref="C70:C79"/>
    <mergeCell ref="E70:E79"/>
    <mergeCell ref="F70:F79"/>
    <mergeCell ref="G70:G79"/>
    <mergeCell ref="H70:H79"/>
    <mergeCell ref="M70:M79"/>
    <mergeCell ref="N70:N79"/>
    <mergeCell ref="O70:O79"/>
    <mergeCell ref="O50:O59"/>
    <mergeCell ref="N50:N59"/>
    <mergeCell ref="G40:G49"/>
    <mergeCell ref="H40:H49"/>
    <mergeCell ref="E40:E49"/>
    <mergeCell ref="F40:F49"/>
    <mergeCell ref="O8:O9"/>
    <mergeCell ref="N8:N9"/>
    <mergeCell ref="N7:O7"/>
    <mergeCell ref="K8:K9"/>
    <mergeCell ref="M8:M9"/>
    <mergeCell ref="I7:M7"/>
    <mergeCell ref="F8:F9"/>
    <mergeCell ref="E30:E39"/>
    <mergeCell ref="A5:C5"/>
    <mergeCell ref="A6:C6"/>
    <mergeCell ref="D6:N6"/>
    <mergeCell ref="I8:I9"/>
    <mergeCell ref="G8:G9"/>
    <mergeCell ref="A20:A29"/>
    <mergeCell ref="B20:B29"/>
    <mergeCell ref="C20:C29"/>
    <mergeCell ref="A10:A19"/>
    <mergeCell ref="O10:O19"/>
    <mergeCell ref="O20:O29"/>
    <mergeCell ref="N10:N19"/>
    <mergeCell ref="M20:M29"/>
    <mergeCell ref="N20:N29"/>
    <mergeCell ref="M10:M19"/>
    <mergeCell ref="H8:H9"/>
    <mergeCell ref="R60:W65"/>
    <mergeCell ref="M60:M69"/>
    <mergeCell ref="N60:N69"/>
    <mergeCell ref="M30:M39"/>
    <mergeCell ref="N40:N49"/>
    <mergeCell ref="N30:N39"/>
    <mergeCell ref="O60:O69"/>
    <mergeCell ref="B60:B69"/>
    <mergeCell ref="C60:C69"/>
    <mergeCell ref="E60:E69"/>
    <mergeCell ref="F60:F69"/>
    <mergeCell ref="G60:G69"/>
    <mergeCell ref="H60:H69"/>
    <mergeCell ref="G50:G59"/>
    <mergeCell ref="H50:H59"/>
    <mergeCell ref="M50:M59"/>
    <mergeCell ref="O30:O39"/>
    <mergeCell ref="M40:M49"/>
    <mergeCell ref="B50:B59"/>
    <mergeCell ref="C50:C59"/>
    <mergeCell ref="E50:E59"/>
    <mergeCell ref="F50:F59"/>
    <mergeCell ref="A30:A39"/>
    <mergeCell ref="C30:C39"/>
    <mergeCell ref="F30:F39"/>
    <mergeCell ref="G30:G39"/>
    <mergeCell ref="H30:H39"/>
    <mergeCell ref="B40:B49"/>
    <mergeCell ref="A50:A59"/>
    <mergeCell ref="M1:N3"/>
    <mergeCell ref="D1:L3"/>
    <mergeCell ref="B30:B39"/>
    <mergeCell ref="C10:C19"/>
    <mergeCell ref="B10:B19"/>
    <mergeCell ref="C40:C49"/>
    <mergeCell ref="E20:E29"/>
    <mergeCell ref="A1:C2"/>
    <mergeCell ref="A4:C4"/>
    <mergeCell ref="A8:A9"/>
    <mergeCell ref="B8:B9"/>
    <mergeCell ref="E8:E9"/>
    <mergeCell ref="D4:N4"/>
    <mergeCell ref="E7:H7"/>
    <mergeCell ref="D7:D9"/>
    <mergeCell ref="L8:L9"/>
    <mergeCell ref="H10:H19"/>
  </mergeCells>
  <conditionalFormatting sqref="D10:D13">
    <cfRule type="containsText" dxfId="618" priority="172" operator="containsText" text="3- Moderado">
      <formula>NOT(ISERROR(SEARCH("3- Moderado",D10)))</formula>
    </cfRule>
    <cfRule type="containsText" dxfId="617" priority="173" operator="containsText" text="6- Moderado">
      <formula>NOT(ISERROR(SEARCH("6- Moderado",D10)))</formula>
    </cfRule>
    <cfRule type="containsText" dxfId="616" priority="174" operator="containsText" text="4- Moderado">
      <formula>NOT(ISERROR(SEARCH("4- Moderado",D10)))</formula>
    </cfRule>
    <cfRule type="containsText" dxfId="615" priority="175" operator="containsText" text="3- Bajo">
      <formula>NOT(ISERROR(SEARCH("3- Bajo",D10)))</formula>
    </cfRule>
    <cfRule type="containsText" dxfId="614" priority="176" operator="containsText" text="4- Bajo">
      <formula>NOT(ISERROR(SEARCH("4- Bajo",D10)))</formula>
    </cfRule>
    <cfRule type="containsText" dxfId="613" priority="177" operator="containsText" text="1- Bajo">
      <formula>NOT(ISERROR(SEARCH("1- Bajo",D10)))</formula>
    </cfRule>
  </conditionalFormatting>
  <conditionalFormatting sqref="D20:D28">
    <cfRule type="containsText" dxfId="612" priority="154" operator="containsText" text="3- Moderado">
      <formula>NOT(ISERROR(SEARCH("3- Moderado",D20)))</formula>
    </cfRule>
    <cfRule type="containsText" dxfId="611" priority="155" operator="containsText" text="6- Moderado">
      <formula>NOT(ISERROR(SEARCH("6- Moderado",D20)))</formula>
    </cfRule>
    <cfRule type="containsText" dxfId="610" priority="156" operator="containsText" text="4- Moderado">
      <formula>NOT(ISERROR(SEARCH("4- Moderado",D20)))</formula>
    </cfRule>
    <cfRule type="containsText" dxfId="609" priority="157" operator="containsText" text="3- Bajo">
      <formula>NOT(ISERROR(SEARCH("3- Bajo",D20)))</formula>
    </cfRule>
    <cfRule type="containsText" dxfId="608" priority="158" operator="containsText" text="4- Bajo">
      <formula>NOT(ISERROR(SEARCH("4- Bajo",D20)))</formula>
    </cfRule>
    <cfRule type="containsText" dxfId="607" priority="159" operator="containsText" text="1- Bajo">
      <formula>NOT(ISERROR(SEARCH("1- Bajo",D20)))</formula>
    </cfRule>
  </conditionalFormatting>
  <conditionalFormatting sqref="D30:D38">
    <cfRule type="containsText" dxfId="606" priority="148" operator="containsText" text="3- Moderado">
      <formula>NOT(ISERROR(SEARCH("3- Moderado",D30)))</formula>
    </cfRule>
    <cfRule type="containsText" dxfId="605" priority="149" operator="containsText" text="6- Moderado">
      <formula>NOT(ISERROR(SEARCH("6- Moderado",D30)))</formula>
    </cfRule>
    <cfRule type="containsText" dxfId="604" priority="150" operator="containsText" text="4- Moderado">
      <formula>NOT(ISERROR(SEARCH("4- Moderado",D30)))</formula>
    </cfRule>
    <cfRule type="containsText" dxfId="603" priority="151" operator="containsText" text="3- Bajo">
      <formula>NOT(ISERROR(SEARCH("3- Bajo",D30)))</formula>
    </cfRule>
    <cfRule type="containsText" dxfId="602" priority="152" operator="containsText" text="4- Bajo">
      <formula>NOT(ISERROR(SEARCH("4- Bajo",D30)))</formula>
    </cfRule>
    <cfRule type="containsText" dxfId="601" priority="153" operator="containsText" text="1- Bajo">
      <formula>NOT(ISERROR(SEARCH("1- Bajo",D30)))</formula>
    </cfRule>
  </conditionalFormatting>
  <conditionalFormatting sqref="D40:D41">
    <cfRule type="containsText" dxfId="600" priority="142" operator="containsText" text="3- Moderado">
      <formula>NOT(ISERROR(SEARCH("3- Moderado",D40)))</formula>
    </cfRule>
    <cfRule type="containsText" dxfId="599" priority="143" operator="containsText" text="6- Moderado">
      <formula>NOT(ISERROR(SEARCH("6- Moderado",D40)))</formula>
    </cfRule>
    <cfRule type="containsText" dxfId="598" priority="144" operator="containsText" text="4- Moderado">
      <formula>NOT(ISERROR(SEARCH("4- Moderado",D40)))</formula>
    </cfRule>
    <cfRule type="containsText" dxfId="597" priority="145" operator="containsText" text="3- Bajo">
      <formula>NOT(ISERROR(SEARCH("3- Bajo",D40)))</formula>
    </cfRule>
    <cfRule type="containsText" dxfId="596" priority="146" operator="containsText" text="4- Bajo">
      <formula>NOT(ISERROR(SEARCH("4- Bajo",D40)))</formula>
    </cfRule>
    <cfRule type="containsText" dxfId="595" priority="147" operator="containsText" text="1- Bajo">
      <formula>NOT(ISERROR(SEARCH("1- Bajo",D40)))</formula>
    </cfRule>
  </conditionalFormatting>
  <conditionalFormatting sqref="D60:D62">
    <cfRule type="containsText" dxfId="594" priority="212" operator="containsText" text="3- Moderado">
      <formula>NOT(ISERROR(SEARCH("3- Moderado",D60)))</formula>
    </cfRule>
    <cfRule type="containsText" dxfId="593" priority="213" operator="containsText" text="6- Moderado">
      <formula>NOT(ISERROR(SEARCH("6- Moderado",D60)))</formula>
    </cfRule>
    <cfRule type="containsText" dxfId="592" priority="214" operator="containsText" text="4- Moderado">
      <formula>NOT(ISERROR(SEARCH("4- Moderado",D60)))</formula>
    </cfRule>
    <cfRule type="containsText" dxfId="591" priority="215" operator="containsText" text="3- Bajo">
      <formula>NOT(ISERROR(SEARCH("3- Bajo",D60)))</formula>
    </cfRule>
    <cfRule type="containsText" dxfId="590" priority="216" operator="containsText" text="4- Bajo">
      <formula>NOT(ISERROR(SEARCH("4- Bajo",D60)))</formula>
    </cfRule>
    <cfRule type="containsText" dxfId="589" priority="217" operator="containsText" text="1- Bajo">
      <formula>NOT(ISERROR(SEARCH("1- Bajo",D60)))</formula>
    </cfRule>
  </conditionalFormatting>
  <conditionalFormatting sqref="H10 H20">
    <cfRule type="containsText" dxfId="588" priority="843" operator="containsText" text="Muy Baja">
      <formula>NOT(ISERROR(SEARCH("Muy Baja",H10)))</formula>
    </cfRule>
    <cfRule type="containsText" dxfId="587" priority="844" operator="containsText" text="Baja">
      <formula>NOT(ISERROR(SEARCH("Baja",H10)))</formula>
    </cfRule>
    <cfRule type="containsText" dxfId="586" priority="845" operator="containsText" text="Muy Alta">
      <formula>NOT(ISERROR(SEARCH("Muy Alta",H10)))</formula>
    </cfRule>
    <cfRule type="containsText" dxfId="585" priority="847" operator="containsText" text="Alta">
      <formula>NOT(ISERROR(SEARCH("Alta",H10)))</formula>
    </cfRule>
    <cfRule type="containsText" dxfId="584" priority="848" operator="containsText" text="Media">
      <formula>NOT(ISERROR(SEARCH("Media",H10)))</formula>
    </cfRule>
    <cfRule type="containsText" dxfId="583" priority="849" operator="containsText" text="Media">
      <formula>NOT(ISERROR(SEARCH("Media",H10)))</formula>
    </cfRule>
    <cfRule type="containsText" dxfId="582" priority="850" operator="containsText" text="Media">
      <formula>NOT(ISERROR(SEARCH("Media",H10)))</formula>
    </cfRule>
    <cfRule type="containsText" dxfId="581" priority="851" operator="containsText" text="Muy Baja">
      <formula>NOT(ISERROR(SEARCH("Muy Baja",H10)))</formula>
    </cfRule>
    <cfRule type="containsText" dxfId="580" priority="852" operator="containsText" text="Baja">
      <formula>NOT(ISERROR(SEARCH("Baja",H10)))</formula>
    </cfRule>
    <cfRule type="containsText" dxfId="579" priority="853" operator="containsText" text="Muy Baja">
      <formula>NOT(ISERROR(SEARCH("Muy Baja",H10)))</formula>
    </cfRule>
    <cfRule type="containsText" dxfId="578" priority="854" operator="containsText" text="Muy Baja">
      <formula>NOT(ISERROR(SEARCH("Muy Baja",H10)))</formula>
    </cfRule>
    <cfRule type="containsText" dxfId="577" priority="855" operator="containsText" text="Muy Baja">
      <formula>NOT(ISERROR(SEARCH("Muy Baja",H10)))</formula>
    </cfRule>
    <cfRule type="containsText" dxfId="576" priority="856" operator="containsText" text="Muy Baja'Tabla probabilidad'!">
      <formula>NOT(ISERROR(SEARCH("Muy Baja'Tabla probabilidad'!",H10)))</formula>
    </cfRule>
    <cfRule type="containsText" dxfId="575" priority="857" operator="containsText" text="Muy bajo">
      <formula>NOT(ISERROR(SEARCH("Muy bajo",H10)))</formula>
    </cfRule>
    <cfRule type="containsText" dxfId="574" priority="858" operator="containsText" text="Alta">
      <formula>NOT(ISERROR(SEARCH("Alta",H10)))</formula>
    </cfRule>
    <cfRule type="containsText" dxfId="573" priority="859" operator="containsText" text="Media">
      <formula>NOT(ISERROR(SEARCH("Media",H10)))</formula>
    </cfRule>
    <cfRule type="containsText" dxfId="572" priority="860" operator="containsText" text="Baja">
      <formula>NOT(ISERROR(SEARCH("Baja",H10)))</formula>
    </cfRule>
    <cfRule type="containsText" dxfId="571" priority="861" operator="containsText" text="Muy baja">
      <formula>NOT(ISERROR(SEARCH("Muy baja",H10)))</formula>
    </cfRule>
    <cfRule type="cellIs" dxfId="570" priority="864" operator="between">
      <formula>1</formula>
      <formula>2</formula>
    </cfRule>
    <cfRule type="cellIs" dxfId="569" priority="865" operator="between">
      <formula>0</formula>
      <formula>2</formula>
    </cfRule>
  </conditionalFormatting>
  <conditionalFormatting sqref="H30:H34 H40">
    <cfRule type="containsText" dxfId="568" priority="557" operator="containsText" text="Muy Baja">
      <formula>NOT(ISERROR(SEARCH("Muy Baja",H30)))</formula>
    </cfRule>
    <cfRule type="containsText" dxfId="567" priority="558" operator="containsText" text="Baja">
      <formula>NOT(ISERROR(SEARCH("Baja",H30)))</formula>
    </cfRule>
    <cfRule type="containsText" dxfId="566" priority="559" operator="containsText" text="Muy Alta">
      <formula>NOT(ISERROR(SEARCH("Muy Alta",H30)))</formula>
    </cfRule>
    <cfRule type="containsText" dxfId="565" priority="561" operator="containsText" text="Alta">
      <formula>NOT(ISERROR(SEARCH("Alta",H30)))</formula>
    </cfRule>
    <cfRule type="containsText" dxfId="564" priority="562" operator="containsText" text="Media">
      <formula>NOT(ISERROR(SEARCH("Media",H30)))</formula>
    </cfRule>
    <cfRule type="containsText" dxfId="563" priority="563" operator="containsText" text="Media">
      <formula>NOT(ISERROR(SEARCH("Media",H30)))</formula>
    </cfRule>
    <cfRule type="containsText" dxfId="562" priority="564" operator="containsText" text="Media">
      <formula>NOT(ISERROR(SEARCH("Media",H30)))</formula>
    </cfRule>
    <cfRule type="containsText" dxfId="561" priority="565" operator="containsText" text="Muy Baja">
      <formula>NOT(ISERROR(SEARCH("Muy Baja",H30)))</formula>
    </cfRule>
    <cfRule type="containsText" dxfId="560" priority="566" operator="containsText" text="Baja">
      <formula>NOT(ISERROR(SEARCH("Baja",H30)))</formula>
    </cfRule>
    <cfRule type="containsText" dxfId="559" priority="567" operator="containsText" text="Muy Baja">
      <formula>NOT(ISERROR(SEARCH("Muy Baja",H30)))</formula>
    </cfRule>
    <cfRule type="containsText" dxfId="558" priority="568" operator="containsText" text="Muy Baja">
      <formula>NOT(ISERROR(SEARCH("Muy Baja",H30)))</formula>
    </cfRule>
    <cfRule type="containsText" dxfId="557" priority="569" operator="containsText" text="Muy Baja">
      <formula>NOT(ISERROR(SEARCH("Muy Baja",H30)))</formula>
    </cfRule>
    <cfRule type="containsText" dxfId="556" priority="570" operator="containsText" text="Muy Baja'Tabla probabilidad'!">
      <formula>NOT(ISERROR(SEARCH("Muy Baja'Tabla probabilidad'!",H30)))</formula>
    </cfRule>
    <cfRule type="containsText" dxfId="555" priority="571" operator="containsText" text="Muy bajo">
      <formula>NOT(ISERROR(SEARCH("Muy bajo",H30)))</formula>
    </cfRule>
    <cfRule type="containsText" dxfId="554" priority="572" operator="containsText" text="Alta">
      <formula>NOT(ISERROR(SEARCH("Alta",H30)))</formula>
    </cfRule>
    <cfRule type="containsText" dxfId="553" priority="573" operator="containsText" text="Media">
      <formula>NOT(ISERROR(SEARCH("Media",H30)))</formula>
    </cfRule>
    <cfRule type="containsText" dxfId="552" priority="574" operator="containsText" text="Baja">
      <formula>NOT(ISERROR(SEARCH("Baja",H30)))</formula>
    </cfRule>
    <cfRule type="containsText" dxfId="551" priority="575" operator="containsText" text="Muy baja">
      <formula>NOT(ISERROR(SEARCH("Muy baja",H30)))</formula>
    </cfRule>
    <cfRule type="cellIs" dxfId="550" priority="578" operator="between">
      <formula>1</formula>
      <formula>2</formula>
    </cfRule>
    <cfRule type="cellIs" dxfId="549" priority="579" operator="between">
      <formula>0</formula>
      <formula>2</formula>
    </cfRule>
  </conditionalFormatting>
  <conditionalFormatting sqref="H50 H60 H70 H80 H90 H100">
    <cfRule type="containsText" dxfId="548" priority="236" operator="containsText" text="Muy Baja">
      <formula>NOT(ISERROR(SEARCH("Muy Baja",H50)))</formula>
    </cfRule>
    <cfRule type="containsText" dxfId="547" priority="237" operator="containsText" text="Baja">
      <formula>NOT(ISERROR(SEARCH("Baja",H50)))</formula>
    </cfRule>
    <cfRule type="containsText" dxfId="546" priority="238" operator="containsText" text="Muy Alta">
      <formula>NOT(ISERROR(SEARCH("Muy Alta",H50)))</formula>
    </cfRule>
    <cfRule type="containsText" dxfId="545" priority="240" operator="containsText" text="Alta">
      <formula>NOT(ISERROR(SEARCH("Alta",H50)))</formula>
    </cfRule>
    <cfRule type="containsText" dxfId="544" priority="241" operator="containsText" text="Media">
      <formula>NOT(ISERROR(SEARCH("Media",H50)))</formula>
    </cfRule>
    <cfRule type="containsText" dxfId="543" priority="242" operator="containsText" text="Media">
      <formula>NOT(ISERROR(SEARCH("Media",H50)))</formula>
    </cfRule>
    <cfRule type="containsText" dxfId="542" priority="243" operator="containsText" text="Media">
      <formula>NOT(ISERROR(SEARCH("Media",H50)))</formula>
    </cfRule>
    <cfRule type="containsText" dxfId="541" priority="244" operator="containsText" text="Muy Baja">
      <formula>NOT(ISERROR(SEARCH("Muy Baja",H50)))</formula>
    </cfRule>
    <cfRule type="containsText" dxfId="540" priority="245" operator="containsText" text="Baja">
      <formula>NOT(ISERROR(SEARCH("Baja",H50)))</formula>
    </cfRule>
    <cfRule type="containsText" dxfId="539" priority="246" operator="containsText" text="Muy Baja">
      <formula>NOT(ISERROR(SEARCH("Muy Baja",H50)))</formula>
    </cfRule>
    <cfRule type="containsText" dxfId="538" priority="247" operator="containsText" text="Muy Baja">
      <formula>NOT(ISERROR(SEARCH("Muy Baja",H50)))</formula>
    </cfRule>
    <cfRule type="containsText" dxfId="537" priority="248" operator="containsText" text="Muy Baja">
      <formula>NOT(ISERROR(SEARCH("Muy Baja",H50)))</formula>
    </cfRule>
    <cfRule type="containsText" dxfId="536" priority="249" operator="containsText" text="Muy Baja'Tabla probabilidad'!">
      <formula>NOT(ISERROR(SEARCH("Muy Baja'Tabla probabilidad'!",H50)))</formula>
    </cfRule>
    <cfRule type="containsText" dxfId="535" priority="250" operator="containsText" text="Muy bajo">
      <formula>NOT(ISERROR(SEARCH("Muy bajo",H50)))</formula>
    </cfRule>
    <cfRule type="containsText" dxfId="534" priority="251" operator="containsText" text="Alta">
      <formula>NOT(ISERROR(SEARCH("Alta",H50)))</formula>
    </cfRule>
    <cfRule type="containsText" dxfId="533" priority="252" operator="containsText" text="Media">
      <formula>NOT(ISERROR(SEARCH("Media",H50)))</formula>
    </cfRule>
    <cfRule type="containsText" dxfId="532" priority="253" operator="containsText" text="Baja">
      <formula>NOT(ISERROR(SEARCH("Baja",H50)))</formula>
    </cfRule>
    <cfRule type="containsText" dxfId="531" priority="254" operator="containsText" text="Muy baja">
      <formula>NOT(ISERROR(SEARCH("Muy baja",H50)))</formula>
    </cfRule>
    <cfRule type="cellIs" dxfId="530" priority="257" operator="between">
      <formula>1</formula>
      <formula>2</formula>
    </cfRule>
    <cfRule type="cellIs" dxfId="529" priority="258" operator="between">
      <formula>0</formula>
      <formula>2</formula>
    </cfRule>
  </conditionalFormatting>
  <conditionalFormatting sqref="M10 M20 K10:K109">
    <cfRule type="containsText" dxfId="528" priority="837" operator="containsText" text="Catastrófico">
      <formula>NOT(ISERROR(SEARCH("Catastrófico",K10)))</formula>
    </cfRule>
    <cfRule type="containsText" dxfId="527" priority="838" operator="containsText" text="Mayor">
      <formula>NOT(ISERROR(SEARCH("Mayor",K10)))</formula>
    </cfRule>
    <cfRule type="containsText" dxfId="526" priority="839" operator="containsText" text="Alta">
      <formula>NOT(ISERROR(SEARCH("Alta",K10)))</formula>
    </cfRule>
    <cfRule type="containsText" dxfId="525" priority="840" operator="containsText" text="Moderado">
      <formula>NOT(ISERROR(SEARCH("Moderado",K10)))</formula>
    </cfRule>
    <cfRule type="containsText" dxfId="524" priority="841" operator="containsText" text="Menor">
      <formula>NOT(ISERROR(SEARCH("Menor",K10)))</formula>
    </cfRule>
    <cfRule type="containsText" dxfId="523" priority="842" operator="containsText" text="Leve">
      <formula>NOT(ISERROR(SEARCH("Leve",K10)))</formula>
    </cfRule>
  </conditionalFormatting>
  <conditionalFormatting sqref="M30:M34 M40">
    <cfRule type="containsText" dxfId="522" priority="551" operator="containsText" text="Catastrófico">
      <formula>NOT(ISERROR(SEARCH("Catastrófico",M30)))</formula>
    </cfRule>
    <cfRule type="containsText" dxfId="521" priority="552" operator="containsText" text="Mayor">
      <formula>NOT(ISERROR(SEARCH("Mayor",M30)))</formula>
    </cfRule>
    <cfRule type="containsText" dxfId="520" priority="553" operator="containsText" text="Alta">
      <formula>NOT(ISERROR(SEARCH("Alta",M30)))</formula>
    </cfRule>
    <cfRule type="containsText" dxfId="519" priority="554" operator="containsText" text="Moderado">
      <formula>NOT(ISERROR(SEARCH("Moderado",M30)))</formula>
    </cfRule>
    <cfRule type="containsText" dxfId="518" priority="555" operator="containsText" text="Menor">
      <formula>NOT(ISERROR(SEARCH("Menor",M30)))</formula>
    </cfRule>
    <cfRule type="containsText" dxfId="517" priority="556" operator="containsText" text="Leve">
      <formula>NOT(ISERROR(SEARCH("Leve",M30)))</formula>
    </cfRule>
  </conditionalFormatting>
  <conditionalFormatting sqref="M50">
    <cfRule type="containsText" dxfId="516" priority="230" operator="containsText" text="Catastrófico">
      <formula>NOT(ISERROR(SEARCH("Catastrófico",M50)))</formula>
    </cfRule>
    <cfRule type="containsText" dxfId="515" priority="231" operator="containsText" text="Mayor">
      <formula>NOT(ISERROR(SEARCH("Mayor",M50)))</formula>
    </cfRule>
    <cfRule type="containsText" dxfId="514" priority="232" operator="containsText" text="Alta">
      <formula>NOT(ISERROR(SEARCH("Alta",M50)))</formula>
    </cfRule>
    <cfRule type="containsText" dxfId="513" priority="233" operator="containsText" text="Moderado">
      <formula>NOT(ISERROR(SEARCH("Moderado",M50)))</formula>
    </cfRule>
    <cfRule type="containsText" dxfId="512" priority="234" operator="containsText" text="Menor">
      <formula>NOT(ISERROR(SEARCH("Menor",M50)))</formula>
    </cfRule>
    <cfRule type="containsText" dxfId="511" priority="235" operator="containsText" text="Leve">
      <formula>NOT(ISERROR(SEARCH("Leve",M50)))</formula>
    </cfRule>
  </conditionalFormatting>
  <conditionalFormatting sqref="M60 M80">
    <cfRule type="containsText" dxfId="510" priority="263" operator="containsText" text="Catastrófico">
      <formula>NOT(ISERROR(SEARCH("Catastrófico",M60)))</formula>
    </cfRule>
    <cfRule type="containsText" dxfId="509" priority="264" operator="containsText" text="Mayor">
      <formula>NOT(ISERROR(SEARCH("Mayor",M60)))</formula>
    </cfRule>
    <cfRule type="containsText" dxfId="508" priority="265" operator="containsText" text="Alta">
      <formula>NOT(ISERROR(SEARCH("Alta",M60)))</formula>
    </cfRule>
    <cfRule type="containsText" dxfId="507" priority="266" operator="containsText" text="Moderado">
      <formula>NOT(ISERROR(SEARCH("Moderado",M60)))</formula>
    </cfRule>
    <cfRule type="containsText" dxfId="506" priority="267" operator="containsText" text="Menor">
      <formula>NOT(ISERROR(SEARCH("Menor",M60)))</formula>
    </cfRule>
    <cfRule type="containsText" dxfId="505" priority="268" operator="containsText" text="Leve">
      <formula>NOT(ISERROR(SEARCH("Leve",M60)))</formula>
    </cfRule>
  </conditionalFormatting>
  <conditionalFormatting sqref="N50">
    <cfRule type="containsText" dxfId="504" priority="259" operator="containsText" text="Extremo">
      <formula>NOT(ISERROR(SEARCH("Extremo",N50)))</formula>
    </cfRule>
    <cfRule type="containsText" dxfId="503" priority="260" operator="containsText" text="Alto">
      <formula>NOT(ISERROR(SEARCH("Alto",N50)))</formula>
    </cfRule>
    <cfRule type="containsText" dxfId="502" priority="261" operator="containsText" text="Bajo">
      <formula>NOT(ISERROR(SEARCH("Bajo",N50)))</formula>
    </cfRule>
    <cfRule type="containsText" dxfId="501" priority="262" operator="containsText" text="Moderado">
      <formula>NOT(ISERROR(SEARCH("Moderado",N50)))</formula>
    </cfRule>
  </conditionalFormatting>
  <conditionalFormatting sqref="N8:O8">
    <cfRule type="containsText" dxfId="500" priority="112" operator="containsText" text="3- Moderado">
      <formula>NOT(ISERROR(SEARCH("3- Moderado",N8)))</formula>
    </cfRule>
    <cfRule type="containsText" dxfId="499" priority="113" operator="containsText" text="6- Moderado">
      <formula>NOT(ISERROR(SEARCH("6- Moderado",N8)))</formula>
    </cfRule>
    <cfRule type="containsText" dxfId="498" priority="114" operator="containsText" text="4- Moderado">
      <formula>NOT(ISERROR(SEARCH("4- Moderado",N8)))</formula>
    </cfRule>
    <cfRule type="containsText" dxfId="497" priority="115" operator="containsText" text="3- Bajo">
      <formula>NOT(ISERROR(SEARCH("3- Bajo",N8)))</formula>
    </cfRule>
    <cfRule type="containsText" dxfId="496" priority="116" operator="containsText" text="4- Bajo">
      <formula>NOT(ISERROR(SEARCH("4- Bajo",N8)))</formula>
    </cfRule>
    <cfRule type="containsText" dxfId="495" priority="117" operator="containsText" text="1- Bajo">
      <formula>NOT(ISERROR(SEARCH("1- Bajo",N8)))</formula>
    </cfRule>
  </conditionalFormatting>
  <conditionalFormatting sqref="N10:O10 N20:O20">
    <cfRule type="containsText" dxfId="494" priority="1424" operator="containsText" text="Extremo">
      <formula>NOT(ISERROR(SEARCH("Extremo",N10)))</formula>
    </cfRule>
    <cfRule type="containsText" dxfId="493" priority="1425" operator="containsText" text="Alto">
      <formula>NOT(ISERROR(SEARCH("Alto",N10)))</formula>
    </cfRule>
    <cfRule type="containsText" dxfId="492" priority="1426" operator="containsText" text="Bajo">
      <formula>NOT(ISERROR(SEARCH("Bajo",N10)))</formula>
    </cfRule>
    <cfRule type="containsText" dxfId="491" priority="1427" operator="containsText" text="Moderado">
      <formula>NOT(ISERROR(SEARCH("Moderado",N10)))</formula>
    </cfRule>
  </conditionalFormatting>
  <conditionalFormatting sqref="N30:O34 N40">
    <cfRule type="containsText" dxfId="490" priority="580" operator="containsText" text="Extremo">
      <formula>NOT(ISERROR(SEARCH("Extremo",N30)))</formula>
    </cfRule>
    <cfRule type="containsText" dxfId="489" priority="581" operator="containsText" text="Alto">
      <formula>NOT(ISERROR(SEARCH("Alto",N30)))</formula>
    </cfRule>
    <cfRule type="containsText" dxfId="488" priority="582" operator="containsText" text="Bajo">
      <formula>NOT(ISERROR(SEARCH("Bajo",N30)))</formula>
    </cfRule>
    <cfRule type="containsText" dxfId="487" priority="583" operator="containsText" text="Moderado">
      <formula>NOT(ISERROR(SEARCH("Moderado",N30)))</formula>
    </cfRule>
  </conditionalFormatting>
  <conditionalFormatting sqref="N60:O60 N80 N70">
    <cfRule type="containsText" dxfId="486" priority="202" operator="containsText" text="Extremo">
      <formula>NOT(ISERROR(SEARCH("Extremo",N60)))</formula>
    </cfRule>
    <cfRule type="containsText" dxfId="485" priority="203" operator="containsText" text="Alto">
      <formula>NOT(ISERROR(SEARCH("Alto",N60)))</formula>
    </cfRule>
    <cfRule type="containsText" dxfId="484" priority="204" operator="containsText" text="Bajo">
      <formula>NOT(ISERROR(SEARCH("Bajo",N60)))</formula>
    </cfRule>
    <cfRule type="containsText" dxfId="483" priority="205" operator="containsText" text="Moderado">
      <formula>NOT(ISERROR(SEARCH("Moderado",N60)))</formula>
    </cfRule>
  </conditionalFormatting>
  <conditionalFormatting sqref="M90">
    <cfRule type="containsText" dxfId="482" priority="79" operator="containsText" text="Catastrófico">
      <formula>NOT(ISERROR(SEARCH("Catastrófico",M90)))</formula>
    </cfRule>
    <cfRule type="containsText" dxfId="481" priority="80" operator="containsText" text="Mayor">
      <formula>NOT(ISERROR(SEARCH("Mayor",M90)))</formula>
    </cfRule>
    <cfRule type="containsText" dxfId="480" priority="81" operator="containsText" text="Alta">
      <formula>NOT(ISERROR(SEARCH("Alta",M90)))</formula>
    </cfRule>
    <cfRule type="containsText" dxfId="479" priority="82" operator="containsText" text="Moderado">
      <formula>NOT(ISERROR(SEARCH("Moderado",M90)))</formula>
    </cfRule>
    <cfRule type="containsText" dxfId="478" priority="83" operator="containsText" text="Menor">
      <formula>NOT(ISERROR(SEARCH("Menor",M90)))</formula>
    </cfRule>
    <cfRule type="containsText" dxfId="477" priority="84" operator="containsText" text="Leve">
      <formula>NOT(ISERROR(SEARCH("Leve",M90)))</formula>
    </cfRule>
  </conditionalFormatting>
  <conditionalFormatting sqref="O70 O80 N90:O90">
    <cfRule type="containsText" dxfId="476" priority="108" operator="containsText" text="Extremo">
      <formula>NOT(ISERROR(SEARCH("Extremo",N70)))</formula>
    </cfRule>
    <cfRule type="containsText" dxfId="475" priority="109" operator="containsText" text="Alto">
      <formula>NOT(ISERROR(SEARCH("Alto",N70)))</formula>
    </cfRule>
    <cfRule type="containsText" dxfId="474" priority="110" operator="containsText" text="Bajo">
      <formula>NOT(ISERROR(SEARCH("Bajo",N70)))</formula>
    </cfRule>
    <cfRule type="containsText" dxfId="473" priority="111" operator="containsText" text="Moderado">
      <formula>NOT(ISERROR(SEARCH("Moderado",N70)))</formula>
    </cfRule>
  </conditionalFormatting>
  <conditionalFormatting sqref="M100">
    <cfRule type="containsText" dxfId="472" priority="13" operator="containsText" text="Catastrófico">
      <formula>NOT(ISERROR(SEARCH("Catastrófico",M100)))</formula>
    </cfRule>
    <cfRule type="containsText" dxfId="471" priority="14" operator="containsText" text="Mayor">
      <formula>NOT(ISERROR(SEARCH("Mayor",M100)))</formula>
    </cfRule>
    <cfRule type="containsText" dxfId="470" priority="15" operator="containsText" text="Alta">
      <formula>NOT(ISERROR(SEARCH("Alta",M100)))</formula>
    </cfRule>
    <cfRule type="containsText" dxfId="469" priority="16" operator="containsText" text="Moderado">
      <formula>NOT(ISERROR(SEARCH("Moderado",M100)))</formula>
    </cfRule>
    <cfRule type="containsText" dxfId="468" priority="17" operator="containsText" text="Menor">
      <formula>NOT(ISERROR(SEARCH("Menor",M100)))</formula>
    </cfRule>
    <cfRule type="containsText" dxfId="467" priority="18" operator="containsText" text="Leve">
      <formula>NOT(ISERROR(SEARCH("Leve",M100)))</formula>
    </cfRule>
  </conditionalFormatting>
  <conditionalFormatting sqref="N100:O100">
    <cfRule type="containsText" dxfId="466" priority="42" operator="containsText" text="Extremo">
      <formula>NOT(ISERROR(SEARCH("Extremo",N100)))</formula>
    </cfRule>
    <cfRule type="containsText" dxfId="465" priority="43" operator="containsText" text="Alto">
      <formula>NOT(ISERROR(SEARCH("Alto",N100)))</formula>
    </cfRule>
    <cfRule type="containsText" dxfId="464" priority="44" operator="containsText" text="Bajo">
      <formula>NOT(ISERROR(SEARCH("Bajo",N100)))</formula>
    </cfRule>
    <cfRule type="containsText" dxfId="463" priority="45" operator="containsText" text="Moderado">
      <formula>NOT(ISERROR(SEARCH("Moderado",N100)))</formula>
    </cfRule>
  </conditionalFormatting>
  <conditionalFormatting sqref="M70">
    <cfRule type="containsText" dxfId="462" priority="1" operator="containsText" text="Catastrófico">
      <formula>NOT(ISERROR(SEARCH("Catastrófico",M70)))</formula>
    </cfRule>
    <cfRule type="containsText" dxfId="461" priority="2" operator="containsText" text="Mayor">
      <formula>NOT(ISERROR(SEARCH("Mayor",M70)))</formula>
    </cfRule>
    <cfRule type="containsText" dxfId="460" priority="3" operator="containsText" text="Alta">
      <formula>NOT(ISERROR(SEARCH("Alta",M70)))</formula>
    </cfRule>
    <cfRule type="containsText" dxfId="459" priority="4" operator="containsText" text="Moderado">
      <formula>NOT(ISERROR(SEARCH("Moderado",M70)))</formula>
    </cfRule>
    <cfRule type="containsText" dxfId="458" priority="5" operator="containsText" text="Menor">
      <formula>NOT(ISERROR(SEARCH("Menor",M70)))</formula>
    </cfRule>
    <cfRule type="containsText" dxfId="457" priority="6" operator="containsText" text="Leve">
      <formula>NOT(ISERROR(SEARCH("Leve",M70)))</formula>
    </cfRule>
  </conditionalFormatting>
  <printOptions horizontalCentered="1"/>
  <pageMargins left="0.70866141732283472" right="0.70866141732283472" top="0.74803149606299213" bottom="0.74803149606299213" header="0.31496062992125984" footer="0.31496062992125984"/>
  <pageSetup scale="33"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62"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863" operator="containsText" id="{009A1948-254C-4020-A26D-7181B4E8E5DF}">
            <xm:f>NOT(ISERROR(SEARCH('8- Políticas de Administración '!$B$5,H10)))</xm:f>
            <xm:f>'8- Políticas de Administración '!$B$5</xm:f>
            <x14:dxf>
              <font>
                <color rgb="FF9C0006"/>
              </font>
              <fill>
                <patternFill>
                  <bgColor rgb="FFFFC7CE"/>
                </patternFill>
              </fill>
            </x14:dxf>
          </x14:cfRule>
          <xm:sqref>H10 H20</xm:sqref>
        </x14:conditionalFormatting>
        <x14:conditionalFormatting xmlns:xm="http://schemas.microsoft.com/office/excel/2006/main">
          <x14:cfRule type="containsText" priority="576" operator="containsText" id="{3021BAA8-747A-4B80-B6A0-AF1A14F7983E}">
            <xm:f>NOT(ISERROR(SEARCH('8- Políticas de Administración '!$B$5,H30)))</xm:f>
            <xm:f>'8- Políticas de Administración '!$B$5</xm:f>
            <x14:dxf>
              <font>
                <color rgb="FF006100"/>
              </font>
              <fill>
                <patternFill>
                  <bgColor rgb="FFC6EFCE"/>
                </patternFill>
              </fill>
            </x14:dxf>
          </x14:cfRule>
          <x14:cfRule type="containsText" priority="577" operator="containsText" id="{EF2F67A8-8347-4F31-93F7-2BB1AF3C13A8}">
            <xm:f>NOT(ISERROR(SEARCH('8- Políticas de Administración '!$B$5,H30)))</xm:f>
            <xm:f>'8- Políticas de Administración '!$B$5</xm:f>
            <x14:dxf>
              <font>
                <color rgb="FF9C0006"/>
              </font>
              <fill>
                <patternFill>
                  <bgColor rgb="FFFFC7CE"/>
                </patternFill>
              </fill>
            </x14:dxf>
          </x14:cfRule>
          <xm:sqref>H30:H34 H40</xm:sqref>
        </x14:conditionalFormatting>
        <x14:conditionalFormatting xmlns:xm="http://schemas.microsoft.com/office/excel/2006/main">
          <x14:cfRule type="containsText" priority="255" operator="containsText" id="{B3F77126-2A27-4EC5-85A9-CBEC830FD7BD}">
            <xm:f>NOT(ISERROR(SEARCH('8- Políticas de Administración '!$B$5,H50)))</xm:f>
            <xm:f>'8- Políticas de Administración '!$B$5</xm:f>
            <x14:dxf>
              <font>
                <color rgb="FF006100"/>
              </font>
              <fill>
                <patternFill>
                  <bgColor rgb="FFC6EFCE"/>
                </patternFill>
              </fill>
            </x14:dxf>
          </x14:cfRule>
          <x14:cfRule type="containsText" priority="256" operator="containsText" id="{CA966E56-48A7-4BE5-A289-34723629A3D2}">
            <xm:f>NOT(ISERROR(SEARCH('8- Políticas de Administración '!$B$5,H50)))</xm:f>
            <xm:f>'8- Políticas de Administración '!$B$5</xm:f>
            <x14:dxf>
              <font>
                <color rgb="FF9C0006"/>
              </font>
              <fill>
                <patternFill>
                  <bgColor rgb="FFFFC7CE"/>
                </patternFill>
              </fill>
            </x14:dxf>
          </x14:cfRule>
          <xm:sqref>H50 H60 H70 H80 H90 H100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_xlfn.IFS(I109='C:\Users\Drojasah\OneDrive - Consejo Superior de la Judicatura\2023\Matrices de riesgo_2024\Matrices de Riesgos Antisoborno\[Matriz Riesgos SGAS Gestión Tecnológica_v3 Ultima Versión.xlsx]6. Criterios'!#REF!,'C:\Users\Drojasah\OneDrive - Consejo Superior de la Judicatura\2023\Matrices de riesgo_2024\Matrices de Riesgos Antisoborno\[Matriz Riesgos SGAS Gestión Tecnológica_v3 Ultima Versión.xlsx]6. Criterios'!#REF!,I109='C:\Users\Drojasah\OneDrive - Consejo Superior de la Judicatura\2023\Matrices de riesgo_2024\Matrices de Riesgos Antisoborno\[Matriz Riesgos SGAS Gestión Tecnológica_v3 Ultima Versión.xlsx]6. Criterios'!#REF!,'C:\Users\Drojasah\OneDrive - Consejo Superior de la Judicatura\2023\Matrices de riesgo_2024\Matrices de Riesgos Antisoborno\[Matriz Riesgos SGAS Gestión Tecnológica_v3 Ultima Versión.xlsx]6. Criterios'!#REF!,I109='C:\Users\Drojasah\OneDrive - Consejo Superior de la Judicatura\2023\Matrices de riesgo_2024\Matrices de Riesgos Antisoborno\[Matriz Riesgos SGAS Gestión Tecnológica_v3 Ultima Versión.xlsx]6. Criterios'!#REF!,'C:\Users\Drojasah\OneDrive - Consejo Superior de la Judicatura\2023\Matrices de riesgo_2024\Matrices de Riesgos Antisoborno\[Matriz Riesgos SGAS Gestión Tecnológica_v3 Ultima Versión.xlsx]6. Criterios'!#REF!,I109='C:\Users\Drojasah\OneDrive - Consejo Superior de la Judicatura\2023\Matrices de riesgo_2024\Matrices de Riesgos Antisoborno\[Matriz Riesgos SGAS Gestión Tecnológica_v3 Ultima Versión.xlsx]6. Criterios'!#REF!,'C:\Users\Drojasah\OneDrive - Consejo Superior de la Judicatura\2023\Matrices de riesgo_2024\Matrices de Riesgos Antisoborno\[Matriz Riesgos SGAS Gestión Tecnológica_v3 Ultima Versión.xlsx]6. Criterios'!#REF!,I109='C:\Users\Drojasah\OneDrive - Consejo Superior de la Judicatura\2023\Matrices de riesgo_2024\Matrices de Riesgos Antisoborno\[Matriz Riesgos SGAS Gestión Tecnológica_v3 Ultima Versión.xlsx]6. Criterios'!#REF!,'C:\Users\Drojasah\OneDrive - Consejo Superior de la Judicatura\2023\Matrices de riesgo_2024\Matrices de Riesgos Antisoborno\[Matriz Riesgos SGAS Gestión Tecnológica_v3 Ultima Versión.xlsx]6. Criterios'!#REF!,I109='C:\Users\Drojasah\OneDrive - Consejo Superior de la Judicatura\2023\Matrices de riesgo_2024\Matrices de Riesgos Antisoborno\[Matriz Riesgos SGAS Gestión Tecnológica_v3 Ultima Versión.xlsx]6. Criterios'!#REF!,'C:\Users\Drojasah\OneDrive - Consejo Superior de la Judicatura\2023\Matrices de riesgo_2024\Matrices de Riesgos Antisoborno\[Matriz Riesgos SGAS Gestión Tecnológica_v3 Ultima Versión.xlsx]6. Criterios'!#REF!)</xm:f>
          </x14:formula1>
          <xm:sqref>J109</xm:sqref>
        </x14:dataValidation>
        <x14:dataValidation type="list" allowBlank="1" showInputMessage="1" showErrorMessage="1">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J10:J108</xm:sqref>
        </x14:dataValidation>
        <x14:dataValidation type="list" allowBlank="1" showInputMessage="1" showErrorMessage="1">
          <x14:formula1>
            <xm:f>'8- Políticas de Administración '!$I$17:$I$22</xm:f>
          </x14:formula1>
          <xm:sqref>I10:I109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JR108"/>
  <sheetViews>
    <sheetView showGridLines="0" zoomScale="80" zoomScaleNormal="80" zoomScalePageLayoutView="70" workbookViewId="0">
      <pane xSplit="5" ySplit="9" topLeftCell="F10" activePane="bottomRight" state="frozen"/>
      <selection pane="topRight" activeCell="F1" sqref="F1"/>
      <selection pane="bottomLeft" activeCell="A10" sqref="A10"/>
      <selection pane="bottomRight" activeCell="H40" sqref="H40"/>
    </sheetView>
  </sheetViews>
  <sheetFormatPr baseColWidth="10" defaultColWidth="11.42578125" defaultRowHeight="15"/>
  <cols>
    <col min="1" max="1" width="7" customWidth="1"/>
    <col min="2" max="2" width="26.85546875" customWidth="1"/>
    <col min="3" max="3" width="38.5703125" style="49" customWidth="1"/>
    <col min="4" max="4" width="5" hidden="1" customWidth="1"/>
    <col min="5" max="5" width="45.140625" customWidth="1"/>
    <col min="7" max="7" width="12.28515625" bestFit="1" customWidth="1"/>
    <col min="8" max="8" width="14.7109375" bestFit="1" customWidth="1"/>
    <col min="9" max="9" width="13.5703125" customWidth="1"/>
    <col min="10" max="10" width="5" hidden="1" customWidth="1"/>
    <col min="11" max="11" width="11.7109375" customWidth="1"/>
    <col min="12" max="12" width="24" customWidth="1"/>
    <col min="13" max="13" width="42.7109375" customWidth="1"/>
    <col min="14" max="14" width="7.7109375" customWidth="1"/>
    <col min="15" max="15" width="15.7109375" customWidth="1"/>
    <col min="16" max="17" width="10" customWidth="1"/>
    <col min="18" max="18" width="7.140625" customWidth="1"/>
    <col min="19" max="19" width="11.42578125" customWidth="1"/>
    <col min="20" max="20" width="26.28515625" style="37" customWidth="1"/>
    <col min="21" max="21" width="18.5703125" style="36" customWidth="1"/>
    <col min="22" max="22" width="22.5703125" style="38" customWidth="1"/>
    <col min="23" max="278" width="11.42578125" style="16"/>
    <col min="279" max="16384" width="11.42578125" style="21"/>
  </cols>
  <sheetData>
    <row r="1" spans="1:278" s="18" customFormat="1" ht="27.75" thickTop="1">
      <c r="A1" s="534"/>
      <c r="B1" s="535"/>
      <c r="C1" s="536"/>
      <c r="D1" s="42"/>
      <c r="E1" s="522" t="s">
        <v>248</v>
      </c>
      <c r="F1" s="523"/>
      <c r="G1" s="523"/>
      <c r="H1" s="523"/>
      <c r="I1" s="523"/>
      <c r="J1" s="523"/>
      <c r="K1" s="523"/>
      <c r="L1" s="523"/>
      <c r="M1" s="523"/>
      <c r="N1" s="523"/>
      <c r="O1" s="523"/>
      <c r="P1" s="523"/>
      <c r="Q1" s="523"/>
      <c r="R1" s="523"/>
      <c r="S1" s="523"/>
      <c r="T1" s="524"/>
      <c r="U1" s="553"/>
      <c r="V1" s="460"/>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row>
    <row r="2" spans="1:278" s="18" customFormat="1" ht="27">
      <c r="A2" s="537"/>
      <c r="B2" s="475"/>
      <c r="C2" s="538"/>
      <c r="D2" s="42"/>
      <c r="E2" s="525"/>
      <c r="F2" s="466"/>
      <c r="G2" s="466"/>
      <c r="H2" s="466"/>
      <c r="I2" s="466"/>
      <c r="J2" s="466"/>
      <c r="K2" s="466"/>
      <c r="L2" s="466"/>
      <c r="M2" s="466"/>
      <c r="N2" s="466"/>
      <c r="O2" s="466"/>
      <c r="P2" s="466"/>
      <c r="Q2" s="466"/>
      <c r="R2" s="466"/>
      <c r="S2" s="466"/>
      <c r="T2" s="526"/>
      <c r="U2" s="554"/>
      <c r="V2" s="462"/>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row>
    <row r="3" spans="1:278" s="18" customFormat="1" ht="25.5" customHeight="1">
      <c r="A3" s="537"/>
      <c r="B3" s="475"/>
      <c r="C3" s="538"/>
      <c r="D3" s="146"/>
      <c r="E3" s="527"/>
      <c r="F3" s="467"/>
      <c r="G3" s="467"/>
      <c r="H3" s="467"/>
      <c r="I3" s="467"/>
      <c r="J3" s="467"/>
      <c r="K3" s="467"/>
      <c r="L3" s="467"/>
      <c r="M3" s="467"/>
      <c r="N3" s="467"/>
      <c r="O3" s="467"/>
      <c r="P3" s="467"/>
      <c r="Q3" s="467"/>
      <c r="R3" s="467"/>
      <c r="S3" s="467"/>
      <c r="T3" s="528"/>
      <c r="U3" s="555"/>
      <c r="V3" s="464"/>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row>
    <row r="4" spans="1:278" s="18" customFormat="1" ht="18">
      <c r="A4" s="476" t="s">
        <v>0</v>
      </c>
      <c r="B4" s="476"/>
      <c r="C4" s="552" t="s">
        <v>264</v>
      </c>
      <c r="D4" s="552"/>
      <c r="E4" s="552"/>
      <c r="F4" s="552"/>
      <c r="G4" s="552"/>
      <c r="H4" s="552"/>
      <c r="I4" s="552"/>
      <c r="J4" s="552"/>
      <c r="K4" s="552"/>
      <c r="L4" s="552"/>
      <c r="M4" s="552"/>
      <c r="N4" s="552"/>
      <c r="O4" s="552"/>
      <c r="P4" s="552"/>
      <c r="Q4" s="552"/>
      <c r="R4" s="552"/>
      <c r="S4" s="552"/>
      <c r="T4" s="552"/>
      <c r="U4" s="552"/>
      <c r="V4" s="552"/>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row>
    <row r="5" spans="1:278" s="18" customFormat="1" ht="38.450000000000003" customHeight="1">
      <c r="A5" s="476" t="s">
        <v>1</v>
      </c>
      <c r="B5" s="476"/>
      <c r="C5" s="556" t="s">
        <v>458</v>
      </c>
      <c r="D5" s="556"/>
      <c r="E5" s="556"/>
      <c r="F5" s="556"/>
      <c r="G5" s="556"/>
      <c r="H5" s="556"/>
      <c r="I5" s="556"/>
      <c r="J5" s="556"/>
      <c r="K5" s="556"/>
      <c r="L5" s="556"/>
      <c r="M5" s="556"/>
      <c r="N5" s="556"/>
      <c r="O5" s="556"/>
      <c r="P5" s="556"/>
      <c r="Q5" s="556"/>
      <c r="R5" s="556"/>
      <c r="S5" s="556"/>
      <c r="T5" s="556"/>
      <c r="U5" s="556"/>
      <c r="V5" s="556"/>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row>
    <row r="6" spans="1:278" s="18" customFormat="1" ht="18">
      <c r="A6" s="476" t="s">
        <v>2</v>
      </c>
      <c r="B6" s="476"/>
      <c r="C6" s="557" t="s">
        <v>270</v>
      </c>
      <c r="D6" s="557"/>
      <c r="E6" s="557"/>
      <c r="F6" s="557"/>
      <c r="G6" s="557"/>
      <c r="H6" s="557"/>
      <c r="I6" s="557"/>
      <c r="J6" s="557"/>
      <c r="K6" s="557"/>
      <c r="L6" s="557"/>
      <c r="M6" s="557"/>
      <c r="N6" s="557"/>
      <c r="O6" s="557"/>
      <c r="P6" s="557"/>
      <c r="Q6" s="557"/>
      <c r="R6" s="557"/>
      <c r="S6" s="557"/>
      <c r="T6" s="557"/>
      <c r="U6" s="557"/>
      <c r="V6" s="55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row>
    <row r="7" spans="1:278" s="18" customFormat="1" ht="17.25" thickBot="1">
      <c r="A7" s="539" t="s">
        <v>117</v>
      </c>
      <c r="B7" s="539"/>
      <c r="C7" s="539"/>
      <c r="D7" s="540" t="s">
        <v>118</v>
      </c>
      <c r="E7" s="505"/>
      <c r="F7" s="505"/>
      <c r="G7" s="505"/>
      <c r="H7" s="505"/>
      <c r="I7" s="505"/>
      <c r="J7" s="505"/>
      <c r="K7" s="505"/>
      <c r="L7" s="505"/>
      <c r="M7" s="505"/>
      <c r="N7" s="505"/>
      <c r="O7" s="505"/>
      <c r="P7" s="505"/>
      <c r="Q7" s="505"/>
      <c r="R7" s="506"/>
      <c r="S7" s="123"/>
      <c r="T7" s="539" t="s">
        <v>119</v>
      </c>
      <c r="U7" s="539"/>
      <c r="V7" s="539"/>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row>
    <row r="8" spans="1:278" s="18" customFormat="1" ht="30" customHeight="1" thickTop="1" thickBot="1">
      <c r="A8" s="541" t="s">
        <v>12</v>
      </c>
      <c r="B8" s="542" t="s">
        <v>114</v>
      </c>
      <c r="C8" s="544" t="s">
        <v>116</v>
      </c>
      <c r="D8" s="546" t="s">
        <v>6</v>
      </c>
      <c r="E8" s="548" t="s">
        <v>170</v>
      </c>
      <c r="F8" s="549" t="s">
        <v>230</v>
      </c>
      <c r="G8" s="550"/>
      <c r="H8" s="550"/>
      <c r="I8" s="550"/>
      <c r="J8" s="550"/>
      <c r="K8" s="551"/>
      <c r="L8" s="549" t="s">
        <v>232</v>
      </c>
      <c r="M8" s="550"/>
      <c r="N8" s="550"/>
      <c r="O8" s="550"/>
      <c r="P8" s="550"/>
      <c r="Q8" s="550"/>
      <c r="R8" s="550"/>
      <c r="S8" s="551"/>
      <c r="T8" s="56"/>
      <c r="U8" s="57"/>
      <c r="V8" s="85" t="s">
        <v>176</v>
      </c>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row>
    <row r="9" spans="1:278" s="20" customFormat="1" ht="96" customHeight="1" thickTop="1" thickBot="1">
      <c r="A9" s="477"/>
      <c r="B9" s="543"/>
      <c r="C9" s="545"/>
      <c r="D9" s="547"/>
      <c r="E9" s="489"/>
      <c r="F9" s="47" t="s">
        <v>161</v>
      </c>
      <c r="G9" s="47" t="s">
        <v>162</v>
      </c>
      <c r="H9" s="47" t="s">
        <v>228</v>
      </c>
      <c r="I9" s="47" t="s">
        <v>163</v>
      </c>
      <c r="J9" s="120" t="s">
        <v>159</v>
      </c>
      <c r="K9" s="47" t="s">
        <v>229</v>
      </c>
      <c r="L9" s="47" t="s">
        <v>153</v>
      </c>
      <c r="M9" s="119" t="s">
        <v>171</v>
      </c>
      <c r="N9" s="47" t="s">
        <v>175</v>
      </c>
      <c r="O9" s="47" t="s">
        <v>164</v>
      </c>
      <c r="P9" s="47" t="s">
        <v>174</v>
      </c>
      <c r="Q9" s="47" t="s">
        <v>234</v>
      </c>
      <c r="R9" s="236" t="s">
        <v>159</v>
      </c>
      <c r="S9" s="47" t="s">
        <v>235</v>
      </c>
      <c r="T9" s="50" t="s">
        <v>172</v>
      </c>
      <c r="U9" s="50" t="s">
        <v>173</v>
      </c>
      <c r="V9" s="51" t="s">
        <v>160</v>
      </c>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row>
    <row r="10" spans="1:278" ht="109.5" customHeight="1">
      <c r="A10" s="435">
        <f>'5- Identificación de Riesgos'!A10</f>
        <v>1</v>
      </c>
      <c r="B10" s="468" t="str">
        <f>'5- Identificación de Riesgos'!B10</f>
        <v xml:space="preserve">Pérdida de la seguridad, confiablidad o disponibilidad de la información </v>
      </c>
      <c r="C10" s="245" t="str">
        <f>'5- Identificación de Riesgos'!D10</f>
        <v>1. Ausencia  en los controles tecnicos</v>
      </c>
      <c r="D10" s="211"/>
      <c r="E10" s="201" t="s">
        <v>470</v>
      </c>
      <c r="F10" s="258" t="s">
        <v>284</v>
      </c>
      <c r="G10" s="258" t="s">
        <v>284</v>
      </c>
      <c r="H10" s="258" t="s">
        <v>283</v>
      </c>
      <c r="I10" s="258" t="s">
        <v>284</v>
      </c>
      <c r="J10" s="266">
        <f>COUNTIF(F10:I10,"SI")/4</f>
        <v>0.75</v>
      </c>
      <c r="K10" s="532">
        <f>AVERAGE(J10:J14)</f>
        <v>0.9</v>
      </c>
      <c r="L10" s="258" t="str">
        <f>'5- Identificación de Riesgos'!I10</f>
        <v>Afectación de reputacion,imagén,  credibilidad, satisfacción de usuarios y PI</v>
      </c>
      <c r="M10" s="201"/>
      <c r="N10" s="258"/>
      <c r="O10" s="258"/>
      <c r="P10" s="258"/>
      <c r="Q10" s="258"/>
      <c r="R10" s="266">
        <f>SUM(COUNTIF(N10,"SI")*25%,COUNTIF(O10,"SI")*40%,COUNTIF(P10,"SI")*25%,COUNTIF(Q10,"SI")*10%)</f>
        <v>0</v>
      </c>
      <c r="S10" s="532">
        <f>AVERAGE(R10:R19)</f>
        <v>0</v>
      </c>
      <c r="T10" s="450"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468"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Menor - 2</v>
      </c>
      <c r="V10" s="495" t="str">
        <f>CONCATENATE(VLOOKUP((LEFT(T10,LEN(T10)-4)&amp;LEFT(U10,LEN(U10)-4)),'9- Matriz de Calor '!$D$18:$E$42,2,0)," - ",RIGHT(T10,1)*RIGHT(U10,1))</f>
        <v>Bajo - 2</v>
      </c>
    </row>
    <row r="11" spans="1:278" ht="60">
      <c r="A11" s="437"/>
      <c r="B11" s="469"/>
      <c r="C11" s="246" t="str">
        <f>'5- Identificación de Riesgos'!D11</f>
        <v>2. Debilidad en la concienciacion y concientisacion de os ervidores judiciales en materia de seguridad de la informacion</v>
      </c>
      <c r="D11" s="206"/>
      <c r="E11" s="203" t="s">
        <v>471</v>
      </c>
      <c r="F11" s="259" t="s">
        <v>284</v>
      </c>
      <c r="G11" s="259" t="s">
        <v>284</v>
      </c>
      <c r="H11" s="259" t="s">
        <v>283</v>
      </c>
      <c r="I11" s="259" t="s">
        <v>284</v>
      </c>
      <c r="J11" s="264">
        <f t="shared" ref="J11:J29" si="0">COUNTIF(F11:I11,"SI")/4</f>
        <v>0.75</v>
      </c>
      <c r="K11" s="530"/>
      <c r="L11" s="259" t="str">
        <f>'5- Identificación de Riesgos'!I11</f>
        <v>Interrupción o afectación en la prestación del servicio administrativo</v>
      </c>
      <c r="M11" s="203"/>
      <c r="N11" s="259"/>
      <c r="O11" s="259"/>
      <c r="P11" s="259"/>
      <c r="Q11" s="259"/>
      <c r="R11" s="264">
        <f t="shared" ref="R11:R29" si="1">SUM(COUNTIF(N11,"SI")*25%,COUNTIF(O11,"SI")*40%,COUNTIF(P11,"SI")*25%,COUNTIF(Q11,"SI")*10%)</f>
        <v>0</v>
      </c>
      <c r="S11" s="530"/>
      <c r="T11" s="452"/>
      <c r="U11" s="469"/>
      <c r="V11" s="493"/>
    </row>
    <row r="12" spans="1:278" ht="75">
      <c r="A12" s="437"/>
      <c r="B12" s="469"/>
      <c r="C12" s="246" t="str">
        <f>'5- Identificación de Riesgos'!D12</f>
        <v>3.Ataques ciberneticos</v>
      </c>
      <c r="D12" s="206"/>
      <c r="E12" s="203" t="s">
        <v>472</v>
      </c>
      <c r="F12" s="259" t="s">
        <v>284</v>
      </c>
      <c r="G12" s="259" t="s">
        <v>284</v>
      </c>
      <c r="H12" s="259" t="s">
        <v>284</v>
      </c>
      <c r="I12" s="259" t="s">
        <v>284</v>
      </c>
      <c r="J12" s="264">
        <f t="shared" si="0"/>
        <v>1</v>
      </c>
      <c r="K12" s="530"/>
      <c r="L12" s="259">
        <f>'5- Identificación de Riesgos'!I12</f>
        <v>0</v>
      </c>
      <c r="M12" s="203"/>
      <c r="N12" s="259"/>
      <c r="O12" s="259"/>
      <c r="P12" s="259"/>
      <c r="Q12" s="259"/>
      <c r="R12" s="264">
        <f t="shared" si="1"/>
        <v>0</v>
      </c>
      <c r="S12" s="530"/>
      <c r="T12" s="452"/>
      <c r="U12" s="469"/>
      <c r="V12" s="493"/>
    </row>
    <row r="13" spans="1:278" ht="90">
      <c r="A13" s="437"/>
      <c r="B13" s="469"/>
      <c r="C13" s="246" t="str">
        <f>'5- Identificación de Riesgos'!D13</f>
        <v xml:space="preserve">4. ausencia de copias de seguridad de los activos de informacion </v>
      </c>
      <c r="D13" s="206"/>
      <c r="E13" s="203" t="s">
        <v>473</v>
      </c>
      <c r="F13" s="259" t="s">
        <v>284</v>
      </c>
      <c r="G13" s="259" t="s">
        <v>284</v>
      </c>
      <c r="H13" s="259" t="s">
        <v>284</v>
      </c>
      <c r="I13" s="259" t="s">
        <v>284</v>
      </c>
      <c r="J13" s="264">
        <f t="shared" si="0"/>
        <v>1</v>
      </c>
      <c r="K13" s="530"/>
      <c r="L13" s="259">
        <f>'5- Identificación de Riesgos'!I13</f>
        <v>0</v>
      </c>
      <c r="M13" s="203"/>
      <c r="N13" s="259"/>
      <c r="O13" s="259"/>
      <c r="P13" s="259"/>
      <c r="Q13" s="259"/>
      <c r="R13" s="264">
        <f t="shared" si="1"/>
        <v>0</v>
      </c>
      <c r="S13" s="530"/>
      <c r="T13" s="452"/>
      <c r="U13" s="469"/>
      <c r="V13" s="493"/>
    </row>
    <row r="14" spans="1:278" ht="60">
      <c r="A14" s="437"/>
      <c r="B14" s="469"/>
      <c r="C14" s="246" t="str">
        <f>'5- Identificación de Riesgos'!D14</f>
        <v xml:space="preserve">5. Ausencia en  mecanismos de validacion de copias de seguridad </v>
      </c>
      <c r="D14" s="206"/>
      <c r="E14" s="203" t="s">
        <v>474</v>
      </c>
      <c r="F14" s="259" t="s">
        <v>284</v>
      </c>
      <c r="G14" s="259" t="s">
        <v>284</v>
      </c>
      <c r="H14" s="259" t="s">
        <v>284</v>
      </c>
      <c r="I14" s="259" t="s">
        <v>284</v>
      </c>
      <c r="J14" s="264">
        <f t="shared" si="0"/>
        <v>1</v>
      </c>
      <c r="K14" s="530"/>
      <c r="L14" s="259">
        <f>'5- Identificación de Riesgos'!I14</f>
        <v>0</v>
      </c>
      <c r="M14" s="203"/>
      <c r="N14" s="259"/>
      <c r="O14" s="259"/>
      <c r="P14" s="259"/>
      <c r="Q14" s="259"/>
      <c r="R14" s="264">
        <f t="shared" si="1"/>
        <v>0</v>
      </c>
      <c r="S14" s="530"/>
      <c r="T14" s="452"/>
      <c r="U14" s="469"/>
      <c r="V14" s="493"/>
    </row>
    <row r="15" spans="1:278">
      <c r="A15" s="438"/>
      <c r="B15" s="470"/>
      <c r="C15" s="246">
        <f>'5- Identificación de Riesgos'!D15</f>
        <v>0</v>
      </c>
      <c r="D15" s="209"/>
      <c r="E15" s="172"/>
      <c r="F15" s="261"/>
      <c r="G15" s="261"/>
      <c r="H15" s="261"/>
      <c r="I15" s="261"/>
      <c r="J15" s="267"/>
      <c r="K15" s="533"/>
      <c r="L15" s="261"/>
      <c r="M15" s="172"/>
      <c r="N15" s="261"/>
      <c r="O15" s="261"/>
      <c r="P15" s="261"/>
      <c r="Q15" s="261"/>
      <c r="R15" s="267"/>
      <c r="S15" s="533"/>
      <c r="T15" s="453"/>
      <c r="U15" s="470"/>
      <c r="V15" s="494"/>
    </row>
    <row r="16" spans="1:278">
      <c r="A16" s="438"/>
      <c r="B16" s="470"/>
      <c r="C16" s="246">
        <f>'5- Identificación de Riesgos'!D16</f>
        <v>0</v>
      </c>
      <c r="D16" s="209"/>
      <c r="E16" s="172"/>
      <c r="F16" s="261"/>
      <c r="G16" s="261"/>
      <c r="H16" s="261"/>
      <c r="I16" s="261"/>
      <c r="J16" s="267"/>
      <c r="K16" s="533"/>
      <c r="L16" s="261"/>
      <c r="M16" s="172"/>
      <c r="N16" s="261"/>
      <c r="O16" s="261"/>
      <c r="P16" s="261"/>
      <c r="Q16" s="261"/>
      <c r="R16" s="267"/>
      <c r="S16" s="533"/>
      <c r="T16" s="453"/>
      <c r="U16" s="470"/>
      <c r="V16" s="494"/>
    </row>
    <row r="17" spans="1:22">
      <c r="A17" s="438"/>
      <c r="B17" s="470"/>
      <c r="C17" s="246">
        <f>'5- Identificación de Riesgos'!D17</f>
        <v>0</v>
      </c>
      <c r="D17" s="209"/>
      <c r="E17" s="172"/>
      <c r="F17" s="261"/>
      <c r="G17" s="261"/>
      <c r="H17" s="261"/>
      <c r="I17" s="261"/>
      <c r="J17" s="267"/>
      <c r="K17" s="533"/>
      <c r="L17" s="261"/>
      <c r="M17" s="172"/>
      <c r="N17" s="261"/>
      <c r="O17" s="261"/>
      <c r="P17" s="261"/>
      <c r="Q17" s="261"/>
      <c r="R17" s="267"/>
      <c r="S17" s="533"/>
      <c r="T17" s="453"/>
      <c r="U17" s="470"/>
      <c r="V17" s="494"/>
    </row>
    <row r="18" spans="1:22">
      <c r="A18" s="438"/>
      <c r="B18" s="470"/>
      <c r="C18" s="246">
        <f>'5- Identificación de Riesgos'!D18</f>
        <v>0</v>
      </c>
      <c r="D18" s="209"/>
      <c r="E18" s="172"/>
      <c r="F18" s="261"/>
      <c r="G18" s="261"/>
      <c r="H18" s="261"/>
      <c r="I18" s="261"/>
      <c r="J18" s="267"/>
      <c r="K18" s="533"/>
      <c r="L18" s="261"/>
      <c r="M18" s="172"/>
      <c r="N18" s="261"/>
      <c r="O18" s="261"/>
      <c r="P18" s="261"/>
      <c r="Q18" s="261"/>
      <c r="R18" s="267"/>
      <c r="S18" s="533"/>
      <c r="T18" s="453"/>
      <c r="U18" s="470"/>
      <c r="V18" s="494"/>
    </row>
    <row r="19" spans="1:22" ht="15.75" thickBot="1">
      <c r="A19" s="439"/>
      <c r="B19" s="471"/>
      <c r="C19" s="247">
        <f>'5- Identificación de Riesgos'!D19</f>
        <v>0</v>
      </c>
      <c r="D19" s="207"/>
      <c r="E19" s="154"/>
      <c r="F19" s="260"/>
      <c r="G19" s="260"/>
      <c r="H19" s="260"/>
      <c r="I19" s="260"/>
      <c r="J19" s="265">
        <f t="shared" si="0"/>
        <v>0</v>
      </c>
      <c r="K19" s="531"/>
      <c r="L19" s="260">
        <f>'5- Identificación de Riesgos'!I19</f>
        <v>0</v>
      </c>
      <c r="M19" s="156"/>
      <c r="N19" s="260"/>
      <c r="O19" s="260"/>
      <c r="P19" s="260"/>
      <c r="Q19" s="260"/>
      <c r="R19" s="265">
        <f t="shared" si="1"/>
        <v>0</v>
      </c>
      <c r="S19" s="531"/>
      <c r="T19" s="454"/>
      <c r="U19" s="471"/>
      <c r="V19" s="496"/>
    </row>
    <row r="20" spans="1:22" ht="87.75" customHeight="1">
      <c r="A20" s="436">
        <f>'5- Identificación de Riesgos'!A20</f>
        <v>2</v>
      </c>
      <c r="B20" s="491" t="str">
        <f>'5- Identificación de Riesgos'!B20</f>
        <v>Obsolescencia Tecnológica.</v>
      </c>
      <c r="C20" s="251" t="str">
        <f>'5- Identificación de Riesgos'!D20</f>
        <v>1.Rápido e inevitable avance tecnológico.</v>
      </c>
      <c r="D20" s="276"/>
      <c r="E20" s="277" t="s">
        <v>477</v>
      </c>
      <c r="F20" s="262" t="s">
        <v>283</v>
      </c>
      <c r="G20" s="262" t="s">
        <v>283</v>
      </c>
      <c r="H20" s="262" t="s">
        <v>284</v>
      </c>
      <c r="I20" s="262" t="s">
        <v>284</v>
      </c>
      <c r="J20" s="263">
        <f t="shared" si="0"/>
        <v>0.5</v>
      </c>
      <c r="K20" s="529">
        <f>AVERAGE(J20:J29)</f>
        <v>0.375</v>
      </c>
      <c r="L20" s="262" t="str">
        <f>'5- Identificación de Riesgos'!I20</f>
        <v>Afectación Económica</v>
      </c>
      <c r="M20" s="278"/>
      <c r="N20" s="262"/>
      <c r="O20" s="262"/>
      <c r="P20" s="262"/>
      <c r="Q20" s="262"/>
      <c r="R20" s="263">
        <f t="shared" si="1"/>
        <v>0</v>
      </c>
      <c r="S20" s="529">
        <f>AVERAGE(R20:R29)</f>
        <v>0</v>
      </c>
      <c r="T20" s="451"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Media - 3</v>
      </c>
      <c r="U20" s="491"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Menor - 2</v>
      </c>
      <c r="V20" s="492" t="str">
        <f>CONCATENATE(VLOOKUP((LEFT(T20,LEN(T20)-4)&amp;LEFT(U20,LEN(U20)-4)),'9- Matriz de Calor '!$D$18:$E$42,2,0)," - ",RIGHT(T20,1)*RIGHT(U20,1))</f>
        <v>Moderado - 6</v>
      </c>
    </row>
    <row r="21" spans="1:22" ht="82.5" customHeight="1">
      <c r="A21" s="437"/>
      <c r="B21" s="469"/>
      <c r="C21" s="246" t="str">
        <f>'5- Identificación de Riesgos'!D21</f>
        <v>2. Falta de recursos presupuestales para enfrentar la necesidad de actualizar la plataforma tecnológica y los sistemas de información.</v>
      </c>
      <c r="D21" s="206"/>
      <c r="E21" s="249" t="s">
        <v>476</v>
      </c>
      <c r="F21" s="259" t="s">
        <v>284</v>
      </c>
      <c r="G21" s="259" t="s">
        <v>284</v>
      </c>
      <c r="H21" s="259" t="s">
        <v>284</v>
      </c>
      <c r="I21" s="259" t="s">
        <v>284</v>
      </c>
      <c r="J21" s="264">
        <f t="shared" si="0"/>
        <v>1</v>
      </c>
      <c r="K21" s="530"/>
      <c r="L21" s="259" t="str">
        <f>'5- Identificación de Riesgos'!I21</f>
        <v>Interrupción o afectación en la prestación del servicio judicial</v>
      </c>
      <c r="M21" s="155"/>
      <c r="N21" s="259"/>
      <c r="O21" s="259"/>
      <c r="P21" s="259"/>
      <c r="Q21" s="259"/>
      <c r="R21" s="264">
        <f t="shared" si="1"/>
        <v>0</v>
      </c>
      <c r="S21" s="530"/>
      <c r="T21" s="452"/>
      <c r="U21" s="469"/>
      <c r="V21" s="493"/>
    </row>
    <row r="22" spans="1:22">
      <c r="A22" s="437"/>
      <c r="B22" s="469"/>
      <c r="C22" s="246">
        <f>'5- Identificación de Riesgos'!D22</f>
        <v>0</v>
      </c>
      <c r="D22" s="206"/>
      <c r="E22" s="203"/>
      <c r="F22" s="272"/>
      <c r="G22" s="272"/>
      <c r="H22" s="272"/>
      <c r="I22" s="272"/>
      <c r="J22" s="264">
        <f t="shared" si="0"/>
        <v>0</v>
      </c>
      <c r="K22" s="530"/>
      <c r="L22" s="259">
        <f>'5- Identificación de Riesgos'!I22</f>
        <v>0</v>
      </c>
      <c r="M22" s="155"/>
      <c r="N22" s="259"/>
      <c r="O22" s="259"/>
      <c r="P22" s="259"/>
      <c r="Q22" s="259"/>
      <c r="R22" s="264">
        <f t="shared" si="1"/>
        <v>0</v>
      </c>
      <c r="S22" s="530"/>
      <c r="T22" s="452"/>
      <c r="U22" s="469"/>
      <c r="V22" s="493"/>
    </row>
    <row r="23" spans="1:22">
      <c r="A23" s="438"/>
      <c r="B23" s="470"/>
      <c r="C23" s="246">
        <f>'5- Identificación de Riesgos'!D23</f>
        <v>0</v>
      </c>
      <c r="D23" s="209"/>
      <c r="E23" s="172"/>
      <c r="F23" s="275"/>
      <c r="G23" s="275"/>
      <c r="H23" s="275"/>
      <c r="I23" s="275"/>
      <c r="J23" s="267"/>
      <c r="K23" s="533"/>
      <c r="L23" s="259">
        <f>'5- Identificación de Riesgos'!I23</f>
        <v>0</v>
      </c>
      <c r="M23" s="173"/>
      <c r="N23" s="261"/>
      <c r="O23" s="261"/>
      <c r="P23" s="261"/>
      <c r="Q23" s="261"/>
      <c r="R23" s="267"/>
      <c r="S23" s="533"/>
      <c r="T23" s="453"/>
      <c r="U23" s="470"/>
      <c r="V23" s="494"/>
    </row>
    <row r="24" spans="1:22">
      <c r="A24" s="438"/>
      <c r="B24" s="470"/>
      <c r="C24" s="246">
        <f>'5- Identificación de Riesgos'!D24</f>
        <v>0</v>
      </c>
      <c r="D24" s="209"/>
      <c r="E24" s="172"/>
      <c r="F24" s="275"/>
      <c r="G24" s="275"/>
      <c r="H24" s="275"/>
      <c r="I24" s="275"/>
      <c r="J24" s="267"/>
      <c r="K24" s="533"/>
      <c r="L24" s="259">
        <f>'5- Identificación de Riesgos'!I24</f>
        <v>0</v>
      </c>
      <c r="M24" s="173"/>
      <c r="N24" s="261"/>
      <c r="O24" s="261"/>
      <c r="P24" s="261"/>
      <c r="Q24" s="261"/>
      <c r="R24" s="267"/>
      <c r="S24" s="533"/>
      <c r="T24" s="453"/>
      <c r="U24" s="470"/>
      <c r="V24" s="494"/>
    </row>
    <row r="25" spans="1:22">
      <c r="A25" s="438"/>
      <c r="B25" s="470"/>
      <c r="C25" s="246">
        <f>'5- Identificación de Riesgos'!D25</f>
        <v>0</v>
      </c>
      <c r="D25" s="209"/>
      <c r="E25" s="172"/>
      <c r="F25" s="275"/>
      <c r="G25" s="275"/>
      <c r="H25" s="275"/>
      <c r="I25" s="275"/>
      <c r="J25" s="267"/>
      <c r="K25" s="533"/>
      <c r="L25" s="259">
        <f>'5- Identificación de Riesgos'!I25</f>
        <v>0</v>
      </c>
      <c r="M25" s="173"/>
      <c r="N25" s="261"/>
      <c r="O25" s="261"/>
      <c r="P25" s="261"/>
      <c r="Q25" s="261"/>
      <c r="R25" s="267"/>
      <c r="S25" s="533"/>
      <c r="T25" s="453"/>
      <c r="U25" s="470"/>
      <c r="V25" s="494"/>
    </row>
    <row r="26" spans="1:22">
      <c r="A26" s="438"/>
      <c r="B26" s="470"/>
      <c r="C26" s="246">
        <f>'5- Identificación de Riesgos'!D26</f>
        <v>0</v>
      </c>
      <c r="D26" s="209"/>
      <c r="E26" s="172"/>
      <c r="F26" s="275"/>
      <c r="G26" s="275"/>
      <c r="H26" s="275"/>
      <c r="I26" s="275"/>
      <c r="J26" s="267"/>
      <c r="K26" s="533"/>
      <c r="L26" s="259">
        <f>'5- Identificación de Riesgos'!I26</f>
        <v>0</v>
      </c>
      <c r="M26" s="173"/>
      <c r="N26" s="261"/>
      <c r="O26" s="261"/>
      <c r="P26" s="261"/>
      <c r="Q26" s="261"/>
      <c r="R26" s="267"/>
      <c r="S26" s="533"/>
      <c r="T26" s="453"/>
      <c r="U26" s="470"/>
      <c r="V26" s="494"/>
    </row>
    <row r="27" spans="1:22">
      <c r="A27" s="438"/>
      <c r="B27" s="470"/>
      <c r="C27" s="246">
        <f>'5- Identificación de Riesgos'!D27</f>
        <v>0</v>
      </c>
      <c r="D27" s="209"/>
      <c r="E27" s="172"/>
      <c r="F27" s="275"/>
      <c r="G27" s="275"/>
      <c r="H27" s="275"/>
      <c r="I27" s="275"/>
      <c r="J27" s="267"/>
      <c r="K27" s="533"/>
      <c r="L27" s="259">
        <f>'5- Identificación de Riesgos'!I27</f>
        <v>0</v>
      </c>
      <c r="M27" s="173"/>
      <c r="N27" s="261"/>
      <c r="O27" s="261"/>
      <c r="P27" s="261"/>
      <c r="Q27" s="261"/>
      <c r="R27" s="267"/>
      <c r="S27" s="533"/>
      <c r="T27" s="453"/>
      <c r="U27" s="470"/>
      <c r="V27" s="494"/>
    </row>
    <row r="28" spans="1:22">
      <c r="A28" s="438"/>
      <c r="B28" s="470"/>
      <c r="C28" s="246">
        <f>'5- Identificación de Riesgos'!D28</f>
        <v>0</v>
      </c>
      <c r="D28" s="209"/>
      <c r="E28" s="172"/>
      <c r="F28" s="275"/>
      <c r="G28" s="275"/>
      <c r="H28" s="275"/>
      <c r="I28" s="275"/>
      <c r="J28" s="267"/>
      <c r="K28" s="533"/>
      <c r="L28" s="259">
        <f>'5- Identificación de Riesgos'!I28</f>
        <v>0</v>
      </c>
      <c r="M28" s="173"/>
      <c r="N28" s="261"/>
      <c r="O28" s="261"/>
      <c r="P28" s="261"/>
      <c r="Q28" s="261"/>
      <c r="R28" s="267"/>
      <c r="S28" s="533"/>
      <c r="T28" s="453"/>
      <c r="U28" s="470"/>
      <c r="V28" s="494"/>
    </row>
    <row r="29" spans="1:22" ht="15.75" thickBot="1">
      <c r="A29" s="439"/>
      <c r="B29" s="471"/>
      <c r="C29" s="247">
        <f>'5- Identificación de Riesgos'!D29</f>
        <v>0</v>
      </c>
      <c r="D29" s="207"/>
      <c r="E29" s="154"/>
      <c r="F29" s="260"/>
      <c r="G29" s="260"/>
      <c r="H29" s="260"/>
      <c r="I29" s="260"/>
      <c r="J29" s="265">
        <f t="shared" si="0"/>
        <v>0</v>
      </c>
      <c r="K29" s="531"/>
      <c r="L29" s="335">
        <f>'5- Identificación de Riesgos'!I29</f>
        <v>0</v>
      </c>
      <c r="M29" s="156"/>
      <c r="N29" s="260"/>
      <c r="O29" s="260"/>
      <c r="P29" s="260"/>
      <c r="Q29" s="260"/>
      <c r="R29" s="265">
        <f t="shared" si="1"/>
        <v>0</v>
      </c>
      <c r="S29" s="531"/>
      <c r="T29" s="454"/>
      <c r="U29" s="471"/>
      <c r="V29" s="496"/>
    </row>
    <row r="30" spans="1:22" hidden="1">
      <c r="A30" s="436">
        <f>'5- Identificación de Riesgos'!A30</f>
        <v>3</v>
      </c>
      <c r="B30" s="491" t="str">
        <f>'5- Identificación de Riesgos'!B30</f>
        <v>Falta de Gobernabilidad de TIC</v>
      </c>
      <c r="C30" s="251">
        <f>'5- Identificación de Riesgos'!D30</f>
        <v>0</v>
      </c>
      <c r="D30" s="276"/>
      <c r="E30" s="277"/>
      <c r="F30" s="262"/>
      <c r="G30" s="262"/>
      <c r="H30" s="262"/>
      <c r="I30" s="262"/>
      <c r="J30" s="263">
        <f t="shared" ref="J30:J79" si="2">COUNTIF(F30:I30,"SI")/4</f>
        <v>0</v>
      </c>
      <c r="K30" s="529">
        <f>AVERAGE(J30:J39)</f>
        <v>0</v>
      </c>
      <c r="L30" s="259">
        <f>'5- Identificación de Riesgos'!I27</f>
        <v>0</v>
      </c>
      <c r="M30" s="278"/>
      <c r="N30" s="262"/>
      <c r="O30" s="262"/>
      <c r="P30" s="262"/>
      <c r="Q30" s="262"/>
      <c r="R30" s="264">
        <f t="shared" ref="R30:R70" si="3">SUM(COUNTIF(N30,"SI")*25%,COUNTIF(O30,"SI")*40%,COUNTIF(P30,"SI")*25%,COUNTIF(Q30,"SI")*10%)</f>
        <v>0</v>
      </c>
      <c r="S30" s="529">
        <f>AVERAGE(R30:R39)</f>
        <v>0</v>
      </c>
      <c r="T30" s="451" t="e">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#DIV/0!</v>
      </c>
      <c r="U30" s="491" t="e">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#VALUE!</v>
      </c>
      <c r="V30" s="492" t="e">
        <f>CONCATENATE(VLOOKUP((LEFT(T30,LEN(T30)-4)&amp;LEFT(U30,LEN(U30)-4)),'9- Matriz de Calor '!$D$18:$E$42,2,0)," - ",RIGHT(T30,1)*RIGHT(U30,1))</f>
        <v>#DIV/0!</v>
      </c>
    </row>
    <row r="31" spans="1:22" hidden="1">
      <c r="A31" s="436"/>
      <c r="B31" s="491"/>
      <c r="C31" s="246">
        <f>'5- Identificación de Riesgos'!D28</f>
        <v>0</v>
      </c>
      <c r="D31" s="276"/>
      <c r="E31" s="277"/>
      <c r="F31" s="237"/>
      <c r="G31" s="237"/>
      <c r="H31" s="237"/>
      <c r="I31" s="237"/>
      <c r="J31" s="242"/>
      <c r="K31" s="529"/>
      <c r="L31" s="259">
        <f>'5- Identificación de Riesgos'!I28</f>
        <v>0</v>
      </c>
      <c r="M31" s="278"/>
      <c r="N31" s="237"/>
      <c r="O31" s="237"/>
      <c r="P31" s="237"/>
      <c r="Q31" s="237"/>
      <c r="R31" s="264">
        <f t="shared" si="3"/>
        <v>0</v>
      </c>
      <c r="S31" s="529"/>
      <c r="T31" s="451"/>
      <c r="U31" s="491"/>
      <c r="V31" s="492"/>
    </row>
    <row r="32" spans="1:22" hidden="1">
      <c r="A32" s="436"/>
      <c r="B32" s="491"/>
      <c r="C32" s="246">
        <f>'5- Identificación de Riesgos'!D29</f>
        <v>0</v>
      </c>
      <c r="D32" s="276"/>
      <c r="E32" s="277"/>
      <c r="F32" s="237"/>
      <c r="G32" s="237"/>
      <c r="H32" s="237"/>
      <c r="I32" s="237"/>
      <c r="J32" s="242"/>
      <c r="K32" s="529"/>
      <c r="L32" s="259">
        <f>'5- Identificación de Riesgos'!I29</f>
        <v>0</v>
      </c>
      <c r="M32" s="278"/>
      <c r="N32" s="237"/>
      <c r="O32" s="237"/>
      <c r="P32" s="237"/>
      <c r="Q32" s="237"/>
      <c r="R32" s="264">
        <f t="shared" si="3"/>
        <v>0</v>
      </c>
      <c r="S32" s="529"/>
      <c r="T32" s="451"/>
      <c r="U32" s="491"/>
      <c r="V32" s="492"/>
    </row>
    <row r="33" spans="1:22" hidden="1">
      <c r="A33" s="436"/>
      <c r="B33" s="491"/>
      <c r="C33" s="246">
        <f>'5- Identificación de Riesgos'!D30</f>
        <v>0</v>
      </c>
      <c r="D33" s="276"/>
      <c r="E33" s="277"/>
      <c r="F33" s="237"/>
      <c r="G33" s="237"/>
      <c r="H33" s="237"/>
      <c r="I33" s="237"/>
      <c r="J33" s="242"/>
      <c r="K33" s="529"/>
      <c r="L33" s="259">
        <f>'5- Identificación de Riesgos'!I30</f>
        <v>0</v>
      </c>
      <c r="M33" s="278"/>
      <c r="N33" s="237"/>
      <c r="O33" s="237"/>
      <c r="P33" s="237"/>
      <c r="Q33" s="237"/>
      <c r="R33" s="264">
        <f t="shared" si="3"/>
        <v>0</v>
      </c>
      <c r="S33" s="529"/>
      <c r="T33" s="451"/>
      <c r="U33" s="491"/>
      <c r="V33" s="492"/>
    </row>
    <row r="34" spans="1:22" hidden="1">
      <c r="A34" s="436"/>
      <c r="B34" s="491"/>
      <c r="C34" s="246">
        <f>'5- Identificación de Riesgos'!D31</f>
        <v>0</v>
      </c>
      <c r="D34" s="276"/>
      <c r="E34" s="277"/>
      <c r="F34" s="237"/>
      <c r="G34" s="237"/>
      <c r="H34" s="237"/>
      <c r="I34" s="237"/>
      <c r="J34" s="242"/>
      <c r="K34" s="529"/>
      <c r="L34" s="259">
        <f>'5- Identificación de Riesgos'!I31</f>
        <v>0</v>
      </c>
      <c r="M34" s="278"/>
      <c r="N34" s="237"/>
      <c r="O34" s="237"/>
      <c r="P34" s="237"/>
      <c r="Q34" s="237"/>
      <c r="R34" s="264">
        <f t="shared" si="3"/>
        <v>0</v>
      </c>
      <c r="S34" s="529"/>
      <c r="T34" s="451"/>
      <c r="U34" s="491"/>
      <c r="V34" s="492"/>
    </row>
    <row r="35" spans="1:22" hidden="1">
      <c r="A35" s="436"/>
      <c r="B35" s="491"/>
      <c r="C35" s="246">
        <f>'5- Identificación de Riesgos'!D32</f>
        <v>0</v>
      </c>
      <c r="D35" s="276"/>
      <c r="E35" s="277"/>
      <c r="F35" s="237"/>
      <c r="G35" s="237"/>
      <c r="H35" s="237"/>
      <c r="I35" s="237"/>
      <c r="J35" s="242"/>
      <c r="K35" s="529"/>
      <c r="L35" s="259">
        <f>'5- Identificación de Riesgos'!I32</f>
        <v>0</v>
      </c>
      <c r="M35" s="278"/>
      <c r="N35" s="237"/>
      <c r="O35" s="237"/>
      <c r="P35" s="237"/>
      <c r="Q35" s="237"/>
      <c r="R35" s="264">
        <f t="shared" si="3"/>
        <v>0</v>
      </c>
      <c r="S35" s="529"/>
      <c r="T35" s="451"/>
      <c r="U35" s="491"/>
      <c r="V35" s="492"/>
    </row>
    <row r="36" spans="1:22" hidden="1">
      <c r="A36" s="436"/>
      <c r="B36" s="491"/>
      <c r="C36" s="246">
        <f>'5- Identificación de Riesgos'!D33</f>
        <v>0</v>
      </c>
      <c r="D36" s="276"/>
      <c r="E36" s="277"/>
      <c r="F36" s="237"/>
      <c r="G36" s="237"/>
      <c r="H36" s="237"/>
      <c r="I36" s="237"/>
      <c r="J36" s="242"/>
      <c r="K36" s="529"/>
      <c r="L36" s="259">
        <f>'5- Identificación de Riesgos'!I33</f>
        <v>0</v>
      </c>
      <c r="M36" s="278"/>
      <c r="N36" s="237"/>
      <c r="O36" s="237"/>
      <c r="P36" s="237"/>
      <c r="Q36" s="237"/>
      <c r="R36" s="264">
        <f t="shared" si="3"/>
        <v>0</v>
      </c>
      <c r="S36" s="529"/>
      <c r="T36" s="451"/>
      <c r="U36" s="491"/>
      <c r="V36" s="492"/>
    </row>
    <row r="37" spans="1:22" hidden="1">
      <c r="A37" s="436"/>
      <c r="B37" s="491"/>
      <c r="C37" s="246">
        <f>'5- Identificación de Riesgos'!D34</f>
        <v>0</v>
      </c>
      <c r="D37" s="276"/>
      <c r="E37" s="277"/>
      <c r="F37" s="237"/>
      <c r="G37" s="237"/>
      <c r="H37" s="237"/>
      <c r="I37" s="237"/>
      <c r="J37" s="242"/>
      <c r="K37" s="529"/>
      <c r="L37" s="259">
        <f>'5- Identificación de Riesgos'!I34</f>
        <v>0</v>
      </c>
      <c r="M37" s="278"/>
      <c r="N37" s="237"/>
      <c r="O37" s="237"/>
      <c r="P37" s="237"/>
      <c r="Q37" s="237"/>
      <c r="R37" s="264">
        <f t="shared" si="3"/>
        <v>0</v>
      </c>
      <c r="S37" s="529"/>
      <c r="T37" s="451"/>
      <c r="U37" s="491"/>
      <c r="V37" s="492"/>
    </row>
    <row r="38" spans="1:22" hidden="1">
      <c r="A38" s="437"/>
      <c r="B38" s="469"/>
      <c r="C38" s="246">
        <f>'5- Identificación de Riesgos'!D35</f>
        <v>0</v>
      </c>
      <c r="D38" s="206"/>
      <c r="E38" s="249"/>
      <c r="F38" s="227"/>
      <c r="G38" s="227"/>
      <c r="H38" s="227"/>
      <c r="I38" s="227"/>
      <c r="J38" s="232">
        <f t="shared" si="2"/>
        <v>0</v>
      </c>
      <c r="K38" s="530"/>
      <c r="L38" s="227">
        <f>'5- Identificación de Riesgos'!I35</f>
        <v>0</v>
      </c>
      <c r="M38" s="155"/>
      <c r="N38" s="227"/>
      <c r="O38" s="227"/>
      <c r="P38" s="227"/>
      <c r="Q38" s="227"/>
      <c r="R38" s="232">
        <f t="shared" si="3"/>
        <v>0</v>
      </c>
      <c r="S38" s="530"/>
      <c r="T38" s="452"/>
      <c r="U38" s="469"/>
      <c r="V38" s="493"/>
    </row>
    <row r="39" spans="1:22" ht="15.75" hidden="1" thickBot="1">
      <c r="A39" s="439"/>
      <c r="B39" s="471"/>
      <c r="C39" s="247">
        <f>'5- Identificación de Riesgos'!D39</f>
        <v>0</v>
      </c>
      <c r="D39" s="207"/>
      <c r="E39" s="154"/>
      <c r="F39" s="228"/>
      <c r="G39" s="228"/>
      <c r="H39" s="228"/>
      <c r="I39" s="228"/>
      <c r="J39" s="233">
        <f t="shared" si="2"/>
        <v>0</v>
      </c>
      <c r="K39" s="531"/>
      <c r="L39" s="228">
        <f>'5- Identificación de Riesgos'!I39</f>
        <v>0</v>
      </c>
      <c r="M39" s="156"/>
      <c r="N39" s="228"/>
      <c r="O39" s="228"/>
      <c r="P39" s="228"/>
      <c r="Q39" s="228"/>
      <c r="R39" s="233">
        <f t="shared" si="3"/>
        <v>0</v>
      </c>
      <c r="S39" s="531"/>
      <c r="T39" s="454"/>
      <c r="U39" s="471"/>
      <c r="V39" s="496"/>
    </row>
    <row r="40" spans="1:22" ht="75">
      <c r="A40" s="435">
        <f>'5- Identificación de Riesgos'!A40</f>
        <v>4</v>
      </c>
      <c r="B40" s="468" t="str">
        <f>'5- Identificación de Riesgos'!B40</f>
        <v>Interrupción del servicio de conectividad LAN - Local</v>
      </c>
      <c r="C40" s="245" t="str">
        <f>'5- Identificación de Riesgos'!D40</f>
        <v>1. Fallas en la operación de los equipos activos de RED.</v>
      </c>
      <c r="D40" s="211"/>
      <c r="E40" s="248" t="s">
        <v>480</v>
      </c>
      <c r="F40" s="226" t="s">
        <v>284</v>
      </c>
      <c r="G40" s="226" t="s">
        <v>284</v>
      </c>
      <c r="H40" s="226" t="s">
        <v>284</v>
      </c>
      <c r="I40" s="226" t="s">
        <v>284</v>
      </c>
      <c r="J40" s="234">
        <f t="shared" si="2"/>
        <v>1</v>
      </c>
      <c r="K40" s="532">
        <f>AVERAGE(J40:J49)</f>
        <v>0.7857142857142857</v>
      </c>
      <c r="L40" s="226" t="str">
        <f>'5- Identificación de Riesgos'!I40</f>
        <v>Afectación de reputacion,imagén,  credibilidad, satisfacción de usuarios y PI</v>
      </c>
      <c r="M40" s="157"/>
      <c r="N40" s="226"/>
      <c r="O40" s="226"/>
      <c r="P40" s="226"/>
      <c r="Q40" s="226"/>
      <c r="R40" s="234">
        <f t="shared" si="3"/>
        <v>0</v>
      </c>
      <c r="S40" s="532">
        <f>AVERAGE(R40:R49)</f>
        <v>0</v>
      </c>
      <c r="T40" s="450"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Baja - 2</v>
      </c>
      <c r="U40" s="468"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Leve - 1</v>
      </c>
      <c r="V40" s="495" t="str">
        <f>CONCATENATE(VLOOKUP((LEFT(T40,LEN(T40)-4)&amp;LEFT(U40,LEN(U40)-4)),'9- Matriz de Calor '!$D$18:$E$42,2,0)," - ",RIGHT(T40,1)*RIGHT(U40,1))</f>
        <v>Bajo - 2</v>
      </c>
    </row>
    <row r="41" spans="1:22" ht="60">
      <c r="A41" s="437"/>
      <c r="B41" s="469"/>
      <c r="C41" s="246" t="str">
        <f>'5- Identificación de Riesgos'!D41</f>
        <v>2. Fallas en el fluido eléctrico</v>
      </c>
      <c r="D41" s="206"/>
      <c r="E41" s="249" t="s">
        <v>481</v>
      </c>
      <c r="F41" s="227" t="s">
        <v>284</v>
      </c>
      <c r="G41" s="227" t="s">
        <v>284</v>
      </c>
      <c r="H41" s="227" t="s">
        <v>284</v>
      </c>
      <c r="I41" s="227" t="s">
        <v>284</v>
      </c>
      <c r="J41" s="232">
        <f t="shared" si="2"/>
        <v>1</v>
      </c>
      <c r="K41" s="530"/>
      <c r="L41" s="227" t="str">
        <f>'5- Identificación de Riesgos'!I41</f>
        <v>Interrupción o afectación en la prestación del servicio administrativo</v>
      </c>
      <c r="M41" s="155"/>
      <c r="N41" s="227"/>
      <c r="O41" s="227"/>
      <c r="P41" s="227"/>
      <c r="Q41" s="227"/>
      <c r="R41" s="232">
        <f t="shared" si="3"/>
        <v>0</v>
      </c>
      <c r="S41" s="530"/>
      <c r="T41" s="452"/>
      <c r="U41" s="469"/>
      <c r="V41" s="493"/>
    </row>
    <row r="42" spans="1:22" ht="60">
      <c r="A42" s="437"/>
      <c r="B42" s="469"/>
      <c r="C42" s="246" t="str">
        <f>'5- Identificación de Riesgos'!D42</f>
        <v>3. Falta o demoras en el mantenimiento</v>
      </c>
      <c r="D42" s="206"/>
      <c r="E42" s="249" t="s">
        <v>482</v>
      </c>
      <c r="F42" s="227" t="s">
        <v>284</v>
      </c>
      <c r="G42" s="227" t="s">
        <v>284</v>
      </c>
      <c r="H42" s="227" t="s">
        <v>284</v>
      </c>
      <c r="I42" s="227" t="s">
        <v>284</v>
      </c>
      <c r="J42" s="232">
        <f t="shared" si="2"/>
        <v>1</v>
      </c>
      <c r="K42" s="530"/>
      <c r="L42" s="227" t="str">
        <f>'5- Identificación de Riesgos'!I42</f>
        <v>Afectación Económica</v>
      </c>
      <c r="M42" s="155"/>
      <c r="N42" s="227"/>
      <c r="O42" s="227"/>
      <c r="P42" s="227"/>
      <c r="Q42" s="227"/>
      <c r="R42" s="232">
        <f t="shared" si="3"/>
        <v>0</v>
      </c>
      <c r="S42" s="530"/>
      <c r="T42" s="452"/>
      <c r="U42" s="469"/>
      <c r="V42" s="493"/>
    </row>
    <row r="43" spans="1:22" ht="60">
      <c r="A43" s="437"/>
      <c r="B43" s="469"/>
      <c r="C43" s="246" t="str">
        <f>'5- Identificación de Riesgos'!D43</f>
        <v>4. Virus Informático</v>
      </c>
      <c r="D43" s="206"/>
      <c r="E43" s="249" t="s">
        <v>483</v>
      </c>
      <c r="F43" s="227" t="s">
        <v>283</v>
      </c>
      <c r="G43" s="227" t="s">
        <v>284</v>
      </c>
      <c r="H43" s="227" t="s">
        <v>283</v>
      </c>
      <c r="I43" s="227" t="s">
        <v>284</v>
      </c>
      <c r="J43" s="232">
        <f t="shared" si="2"/>
        <v>0.5</v>
      </c>
      <c r="K43" s="530"/>
      <c r="L43" s="227">
        <f>'5- Identificación de Riesgos'!I43</f>
        <v>0</v>
      </c>
      <c r="M43" s="155"/>
      <c r="N43" s="227"/>
      <c r="O43" s="227"/>
      <c r="P43" s="227"/>
      <c r="Q43" s="227"/>
      <c r="R43" s="232">
        <f t="shared" si="3"/>
        <v>0</v>
      </c>
      <c r="S43" s="530"/>
      <c r="T43" s="452"/>
      <c r="U43" s="469"/>
      <c r="V43" s="493"/>
    </row>
    <row r="44" spans="1:22" ht="75">
      <c r="A44" s="437"/>
      <c r="B44" s="469"/>
      <c r="C44" s="246" t="str">
        <f>'5- Identificación de Riesgos'!D44</f>
        <v>5. Falta de presupuesto</v>
      </c>
      <c r="D44" s="206"/>
      <c r="E44" s="255" t="s">
        <v>484</v>
      </c>
      <c r="F44" s="227" t="s">
        <v>284</v>
      </c>
      <c r="G44" s="227" t="s">
        <v>284</v>
      </c>
      <c r="H44" s="227" t="s">
        <v>284</v>
      </c>
      <c r="I44" s="227" t="s">
        <v>284</v>
      </c>
      <c r="J44" s="232">
        <f t="shared" si="2"/>
        <v>1</v>
      </c>
      <c r="K44" s="530"/>
      <c r="L44" s="227">
        <f>'5- Identificación de Riesgos'!I44</f>
        <v>0</v>
      </c>
      <c r="M44" s="155"/>
      <c r="N44" s="227"/>
      <c r="O44" s="227"/>
      <c r="P44" s="227"/>
      <c r="Q44" s="227"/>
      <c r="R44" s="232">
        <f t="shared" si="3"/>
        <v>0</v>
      </c>
      <c r="S44" s="530"/>
      <c r="T44" s="452"/>
      <c r="U44" s="469"/>
      <c r="V44" s="493"/>
    </row>
    <row r="45" spans="1:22" ht="75">
      <c r="A45" s="437"/>
      <c r="B45" s="469"/>
      <c r="C45" s="246" t="str">
        <f>'5- Identificación de Riesgos'!D45</f>
        <v>6. Demora en atencion por parte de la mesa de ayuda</v>
      </c>
      <c r="D45" s="206"/>
      <c r="E45" s="249" t="s">
        <v>485</v>
      </c>
      <c r="F45" s="227" t="s">
        <v>284</v>
      </c>
      <c r="G45" s="227" t="s">
        <v>284</v>
      </c>
      <c r="H45" s="227" t="s">
        <v>284</v>
      </c>
      <c r="I45" s="227" t="s">
        <v>284</v>
      </c>
      <c r="J45" s="232">
        <f t="shared" si="2"/>
        <v>1</v>
      </c>
      <c r="K45" s="530"/>
      <c r="L45" s="227">
        <f>'5- Identificación de Riesgos'!I45</f>
        <v>0</v>
      </c>
      <c r="M45" s="155"/>
      <c r="N45" s="227"/>
      <c r="O45" s="227"/>
      <c r="P45" s="227"/>
      <c r="Q45" s="227"/>
      <c r="R45" s="232">
        <f t="shared" si="3"/>
        <v>0</v>
      </c>
      <c r="S45" s="530"/>
      <c r="T45" s="452"/>
      <c r="U45" s="469"/>
      <c r="V45" s="493"/>
    </row>
    <row r="46" spans="1:22">
      <c r="A46" s="438"/>
      <c r="B46" s="470"/>
      <c r="C46" s="246">
        <f>'5- Identificación de Riesgos'!D46</f>
        <v>0</v>
      </c>
      <c r="D46" s="209"/>
      <c r="E46" s="279"/>
      <c r="F46" s="241"/>
      <c r="G46" s="241"/>
      <c r="H46" s="241"/>
      <c r="I46" s="241"/>
      <c r="J46" s="244"/>
      <c r="K46" s="533"/>
      <c r="L46" s="259">
        <f>'5- Identificación de Riesgos'!I46</f>
        <v>0</v>
      </c>
      <c r="M46" s="173"/>
      <c r="N46" s="241"/>
      <c r="O46" s="241"/>
      <c r="P46" s="241"/>
      <c r="Q46" s="241"/>
      <c r="R46" s="264">
        <f t="shared" si="3"/>
        <v>0</v>
      </c>
      <c r="S46" s="533"/>
      <c r="T46" s="453"/>
      <c r="U46" s="470"/>
      <c r="V46" s="494"/>
    </row>
    <row r="47" spans="1:22">
      <c r="A47" s="438"/>
      <c r="B47" s="470"/>
      <c r="C47" s="246">
        <f>'5- Identificación de Riesgos'!D47</f>
        <v>0</v>
      </c>
      <c r="D47" s="209"/>
      <c r="E47" s="279"/>
      <c r="F47" s="241"/>
      <c r="G47" s="241"/>
      <c r="H47" s="241"/>
      <c r="I47" s="241"/>
      <c r="J47" s="244"/>
      <c r="K47" s="533"/>
      <c r="L47" s="259">
        <f>'5- Identificación de Riesgos'!I47</f>
        <v>0</v>
      </c>
      <c r="M47" s="173"/>
      <c r="N47" s="241"/>
      <c r="O47" s="241"/>
      <c r="P47" s="241"/>
      <c r="Q47" s="241"/>
      <c r="R47" s="264">
        <f t="shared" si="3"/>
        <v>0</v>
      </c>
      <c r="S47" s="533"/>
      <c r="T47" s="453"/>
      <c r="U47" s="470"/>
      <c r="V47" s="494"/>
    </row>
    <row r="48" spans="1:22">
      <c r="A48" s="438"/>
      <c r="B48" s="470"/>
      <c r="C48" s="246">
        <f>'5- Identificación de Riesgos'!D48</f>
        <v>0</v>
      </c>
      <c r="D48" s="209"/>
      <c r="E48" s="279"/>
      <c r="F48" s="241"/>
      <c r="G48" s="241"/>
      <c r="H48" s="241"/>
      <c r="I48" s="241"/>
      <c r="J48" s="244"/>
      <c r="K48" s="533"/>
      <c r="L48" s="259">
        <f>'5- Identificación de Riesgos'!I48</f>
        <v>0</v>
      </c>
      <c r="M48" s="173"/>
      <c r="N48" s="241"/>
      <c r="O48" s="241"/>
      <c r="P48" s="241"/>
      <c r="Q48" s="241"/>
      <c r="R48" s="264">
        <f t="shared" si="3"/>
        <v>0</v>
      </c>
      <c r="S48" s="533"/>
      <c r="T48" s="453"/>
      <c r="U48" s="470"/>
      <c r="V48" s="494"/>
    </row>
    <row r="49" spans="1:22" ht="15.75" thickBot="1">
      <c r="A49" s="439"/>
      <c r="B49" s="471"/>
      <c r="C49" s="334">
        <f>'5- Identificación de Riesgos'!D49</f>
        <v>0</v>
      </c>
      <c r="D49" s="207"/>
      <c r="E49" s="256"/>
      <c r="F49" s="228"/>
      <c r="G49" s="228"/>
      <c r="H49" s="228"/>
      <c r="I49" s="228"/>
      <c r="J49" s="233">
        <f t="shared" si="2"/>
        <v>0</v>
      </c>
      <c r="K49" s="531"/>
      <c r="L49" s="335">
        <f>'5- Identificación de Riesgos'!I49</f>
        <v>0</v>
      </c>
      <c r="M49" s="156"/>
      <c r="N49" s="228"/>
      <c r="O49" s="228"/>
      <c r="P49" s="228"/>
      <c r="Q49" s="228"/>
      <c r="R49" s="336">
        <f t="shared" si="3"/>
        <v>0</v>
      </c>
      <c r="S49" s="531"/>
      <c r="T49" s="454"/>
      <c r="U49" s="471"/>
      <c r="V49" s="496"/>
    </row>
    <row r="50" spans="1:22" ht="60">
      <c r="A50" s="455">
        <v>5</v>
      </c>
      <c r="B50" s="468" t="str">
        <f>'5- Identificación de Riesgos'!B50</f>
        <v>Afectación o interrupción en la  prestación de servicios tecnológicos</v>
      </c>
      <c r="C50" s="245" t="str">
        <f>'5- Identificación de Riesgos'!D50</f>
        <v xml:space="preserve">Migración de los mismos, en el cambio de proveedor, afectando el normal desarrollo de las actividades </v>
      </c>
      <c r="D50" s="211"/>
      <c r="E50" s="248" t="s">
        <v>478</v>
      </c>
      <c r="F50" s="226" t="s">
        <v>283</v>
      </c>
      <c r="G50" s="226" t="s">
        <v>284</v>
      </c>
      <c r="H50" s="226" t="s">
        <v>283</v>
      </c>
      <c r="I50" s="226" t="s">
        <v>284</v>
      </c>
      <c r="J50" s="234">
        <f t="shared" si="2"/>
        <v>0.5</v>
      </c>
      <c r="K50" s="532">
        <f>AVERAGE(J50:J59)</f>
        <v>0.25</v>
      </c>
      <c r="L50" s="226" t="str">
        <f>'5- Identificación de Riesgos'!I50</f>
        <v>Afectación de reputacion,imagén,  credibilidad, satisfacción de usuarios y PI</v>
      </c>
      <c r="M50" s="157"/>
      <c r="N50" s="226"/>
      <c r="O50" s="226"/>
      <c r="P50" s="226"/>
      <c r="Q50" s="226"/>
      <c r="R50" s="234">
        <f t="shared" si="3"/>
        <v>0</v>
      </c>
      <c r="S50" s="532">
        <f>AVERAGE(R50:R59)</f>
        <v>0</v>
      </c>
      <c r="T50" s="450"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Media - 3</v>
      </c>
      <c r="U50" s="468"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Leve - 1</v>
      </c>
      <c r="V50" s="495" t="str">
        <f>CONCATENATE(VLOOKUP((LEFT(T50,LEN(T50)-4)&amp;LEFT(U50,LEN(U50)-4)),'9- Matriz de Calor '!$D$18:$E$42,2,0)," - ",RIGHT(T50,1)*RIGHT(U50,1))</f>
        <v>Moderado - 3</v>
      </c>
    </row>
    <row r="51" spans="1:22" ht="60">
      <c r="A51" s="456"/>
      <c r="B51" s="469"/>
      <c r="C51" s="246" t="str">
        <f>'5- Identificación de Riesgos'!D51</f>
        <v>Demora exesiva en la atencion a los casos generados para la revision de las afectaciones o interrupciones de los servicios tecnologicos</v>
      </c>
      <c r="D51" s="206"/>
      <c r="E51" s="249" t="s">
        <v>479</v>
      </c>
      <c r="F51" s="227" t="s">
        <v>283</v>
      </c>
      <c r="G51" s="227" t="s">
        <v>284</v>
      </c>
      <c r="H51" s="227" t="s">
        <v>283</v>
      </c>
      <c r="I51" s="227" t="s">
        <v>284</v>
      </c>
      <c r="J51" s="232">
        <f t="shared" si="2"/>
        <v>0.5</v>
      </c>
      <c r="K51" s="530"/>
      <c r="L51" s="227" t="str">
        <f>'5- Identificación de Riesgos'!I51</f>
        <v>Afectación Económica</v>
      </c>
      <c r="M51" s="155"/>
      <c r="N51" s="227"/>
      <c r="O51" s="227"/>
      <c r="P51" s="227"/>
      <c r="Q51" s="227"/>
      <c r="R51" s="232">
        <f t="shared" si="3"/>
        <v>0</v>
      </c>
      <c r="S51" s="530"/>
      <c r="T51" s="452"/>
      <c r="U51" s="469"/>
      <c r="V51" s="493"/>
    </row>
    <row r="52" spans="1:22" ht="45">
      <c r="A52" s="456"/>
      <c r="B52" s="469"/>
      <c r="C52" s="246">
        <f>'5- Identificación de Riesgos'!D52</f>
        <v>0</v>
      </c>
      <c r="D52" s="206"/>
      <c r="E52" s="249"/>
      <c r="F52" s="272"/>
      <c r="G52" s="272"/>
      <c r="H52" s="272"/>
      <c r="I52" s="272"/>
      <c r="J52" s="232">
        <f t="shared" si="2"/>
        <v>0</v>
      </c>
      <c r="K52" s="530"/>
      <c r="L52" s="227" t="str">
        <f>'5- Identificación de Riesgos'!I52</f>
        <v>Interrupción o afectación en la prestación del servicio administrativo</v>
      </c>
      <c r="M52" s="155"/>
      <c r="N52" s="227"/>
      <c r="O52" s="227"/>
      <c r="P52" s="227"/>
      <c r="Q52" s="227"/>
      <c r="R52" s="232">
        <f t="shared" si="3"/>
        <v>0</v>
      </c>
      <c r="S52" s="530"/>
      <c r="T52" s="452"/>
      <c r="U52" s="469"/>
      <c r="V52" s="493"/>
    </row>
    <row r="53" spans="1:22">
      <c r="A53" s="457"/>
      <c r="B53" s="470"/>
      <c r="C53" s="250">
        <f>'5- Identificación de Riesgos'!D53</f>
        <v>0</v>
      </c>
      <c r="D53" s="209"/>
      <c r="E53" s="279"/>
      <c r="F53" s="241"/>
      <c r="G53" s="241"/>
      <c r="H53" s="241"/>
      <c r="I53" s="241"/>
      <c r="J53" s="244"/>
      <c r="K53" s="533"/>
      <c r="L53" s="261">
        <f>'5- Identificación de Riesgos'!I53</f>
        <v>0</v>
      </c>
      <c r="M53" s="173"/>
      <c r="N53" s="241"/>
      <c r="O53" s="241"/>
      <c r="P53" s="241"/>
      <c r="Q53" s="241"/>
      <c r="R53" s="267">
        <f t="shared" si="3"/>
        <v>0</v>
      </c>
      <c r="S53" s="533"/>
      <c r="T53" s="453"/>
      <c r="U53" s="470"/>
      <c r="V53" s="494"/>
    </row>
    <row r="54" spans="1:22">
      <c r="A54" s="457"/>
      <c r="B54" s="470"/>
      <c r="C54" s="250">
        <f>'5- Identificación de Riesgos'!D54</f>
        <v>0</v>
      </c>
      <c r="D54" s="209"/>
      <c r="E54" s="279"/>
      <c r="F54" s="241"/>
      <c r="G54" s="241"/>
      <c r="H54" s="241"/>
      <c r="I54" s="241"/>
      <c r="J54" s="244"/>
      <c r="K54" s="533"/>
      <c r="L54" s="261">
        <f>'5- Identificación de Riesgos'!I54</f>
        <v>0</v>
      </c>
      <c r="M54" s="173"/>
      <c r="N54" s="241"/>
      <c r="O54" s="241"/>
      <c r="P54" s="241"/>
      <c r="Q54" s="241"/>
      <c r="R54" s="267">
        <f t="shared" si="3"/>
        <v>0</v>
      </c>
      <c r="S54" s="533"/>
      <c r="T54" s="453"/>
      <c r="U54" s="470"/>
      <c r="V54" s="494"/>
    </row>
    <row r="55" spans="1:22">
      <c r="A55" s="457"/>
      <c r="B55" s="470"/>
      <c r="C55" s="250">
        <f>'5- Identificación de Riesgos'!D55</f>
        <v>0</v>
      </c>
      <c r="D55" s="209"/>
      <c r="E55" s="279"/>
      <c r="F55" s="241"/>
      <c r="G55" s="241"/>
      <c r="H55" s="241"/>
      <c r="I55" s="241"/>
      <c r="J55" s="244"/>
      <c r="K55" s="533"/>
      <c r="L55" s="261">
        <f>'5- Identificación de Riesgos'!I55</f>
        <v>0</v>
      </c>
      <c r="M55" s="173"/>
      <c r="N55" s="241"/>
      <c r="O55" s="241"/>
      <c r="P55" s="241"/>
      <c r="Q55" s="241"/>
      <c r="R55" s="267">
        <f t="shared" si="3"/>
        <v>0</v>
      </c>
      <c r="S55" s="533"/>
      <c r="T55" s="453"/>
      <c r="U55" s="470"/>
      <c r="V55" s="494"/>
    </row>
    <row r="56" spans="1:22">
      <c r="A56" s="457"/>
      <c r="B56" s="470"/>
      <c r="C56" s="250">
        <f>'5- Identificación de Riesgos'!D56</f>
        <v>0</v>
      </c>
      <c r="D56" s="209"/>
      <c r="E56" s="279"/>
      <c r="F56" s="241"/>
      <c r="G56" s="241"/>
      <c r="H56" s="241"/>
      <c r="I56" s="241"/>
      <c r="J56" s="244"/>
      <c r="K56" s="533"/>
      <c r="L56" s="261">
        <f>'5- Identificación de Riesgos'!I56</f>
        <v>0</v>
      </c>
      <c r="M56" s="173"/>
      <c r="N56" s="241"/>
      <c r="O56" s="241"/>
      <c r="P56" s="241"/>
      <c r="Q56" s="241"/>
      <c r="R56" s="267">
        <f t="shared" si="3"/>
        <v>0</v>
      </c>
      <c r="S56" s="533"/>
      <c r="T56" s="453"/>
      <c r="U56" s="470"/>
      <c r="V56" s="494"/>
    </row>
    <row r="57" spans="1:22">
      <c r="A57" s="457"/>
      <c r="B57" s="470"/>
      <c r="C57" s="250">
        <f>'5- Identificación de Riesgos'!D57</f>
        <v>0</v>
      </c>
      <c r="D57" s="209"/>
      <c r="E57" s="279"/>
      <c r="F57" s="241"/>
      <c r="G57" s="241"/>
      <c r="H57" s="241"/>
      <c r="I57" s="241"/>
      <c r="J57" s="244"/>
      <c r="K57" s="533"/>
      <c r="L57" s="261">
        <f>'5- Identificación de Riesgos'!I57</f>
        <v>0</v>
      </c>
      <c r="M57" s="173"/>
      <c r="N57" s="241"/>
      <c r="O57" s="241"/>
      <c r="P57" s="241"/>
      <c r="Q57" s="241"/>
      <c r="R57" s="267">
        <f t="shared" si="3"/>
        <v>0</v>
      </c>
      <c r="S57" s="533"/>
      <c r="T57" s="453"/>
      <c r="U57" s="470"/>
      <c r="V57" s="494"/>
    </row>
    <row r="58" spans="1:22">
      <c r="A58" s="457"/>
      <c r="B58" s="470"/>
      <c r="C58" s="250">
        <f>'5- Identificación de Riesgos'!D58</f>
        <v>0</v>
      </c>
      <c r="D58" s="209"/>
      <c r="E58" s="279"/>
      <c r="F58" s="241"/>
      <c r="G58" s="241"/>
      <c r="H58" s="241"/>
      <c r="I58" s="241"/>
      <c r="J58" s="244"/>
      <c r="K58" s="533"/>
      <c r="L58" s="261">
        <f>'5- Identificación de Riesgos'!I58</f>
        <v>0</v>
      </c>
      <c r="M58" s="173"/>
      <c r="N58" s="241"/>
      <c r="O58" s="241"/>
      <c r="P58" s="241"/>
      <c r="Q58" s="241"/>
      <c r="R58" s="267">
        <f t="shared" si="3"/>
        <v>0</v>
      </c>
      <c r="S58" s="533"/>
      <c r="T58" s="453"/>
      <c r="U58" s="470"/>
      <c r="V58" s="494"/>
    </row>
    <row r="59" spans="1:22" ht="15.75" thickBot="1">
      <c r="A59" s="457"/>
      <c r="B59" s="470"/>
      <c r="C59" s="250">
        <f>'5- Identificación de Riesgos'!D59</f>
        <v>0</v>
      </c>
      <c r="D59" s="209"/>
      <c r="E59" s="172"/>
      <c r="F59" s="229"/>
      <c r="G59" s="229"/>
      <c r="H59" s="229"/>
      <c r="I59" s="229"/>
      <c r="J59" s="235">
        <f t="shared" si="2"/>
        <v>0</v>
      </c>
      <c r="K59" s="533"/>
      <c r="L59" s="229">
        <f>'5- Identificación de Riesgos'!I59</f>
        <v>0</v>
      </c>
      <c r="M59" s="173"/>
      <c r="N59" s="229"/>
      <c r="O59" s="229"/>
      <c r="P59" s="229"/>
      <c r="Q59" s="229"/>
      <c r="R59" s="235">
        <f t="shared" si="3"/>
        <v>0</v>
      </c>
      <c r="S59" s="533"/>
      <c r="T59" s="453"/>
      <c r="U59" s="470"/>
      <c r="V59" s="494"/>
    </row>
    <row r="60" spans="1:22" ht="90">
      <c r="A60" s="513">
        <v>6</v>
      </c>
      <c r="B60" s="468" t="str">
        <f>'5- Identificación de Riesgos'!B60</f>
        <v>Recibir dádivas o beneficios a nombre propio o de terceros para  manipular las bases de datos o interrumpir las comunicaciones.</v>
      </c>
      <c r="C60" s="245" t="str">
        <f>'5- Identificación de Riesgos'!D60</f>
        <v>1.Insuficientes programas de capacitación para la toma de conciencia debido al desconocimiento de la ley antisoborno (ISO 37001:2016), Plan Anticorrupción y  de los  valores y principios propios de la entidad.</v>
      </c>
      <c r="D60" s="211"/>
      <c r="E60" s="201"/>
      <c r="F60" s="226"/>
      <c r="G60" s="226"/>
      <c r="H60" s="226"/>
      <c r="I60" s="226"/>
      <c r="J60" s="234">
        <f t="shared" si="2"/>
        <v>0</v>
      </c>
      <c r="K60" s="532">
        <f>AVERAGE(J60:J70)</f>
        <v>0</v>
      </c>
      <c r="L60" s="226">
        <f>'5- Identificación de Riesgos'!I60</f>
        <v>0</v>
      </c>
      <c r="M60" s="157"/>
      <c r="N60" s="226"/>
      <c r="O60" s="226"/>
      <c r="P60" s="226"/>
      <c r="Q60" s="226"/>
      <c r="R60" s="234">
        <f t="shared" si="3"/>
        <v>0</v>
      </c>
      <c r="S60" s="532">
        <f>AVERAGE(R60:R70)</f>
        <v>0</v>
      </c>
      <c r="T60" s="450" t="e">
        <f>CONCATENATE(INDEX('8- Políticas de Administración '!$B$6:$F$10,MATCH(ROUND(IF((RIGHT('5- Identificación de Riesgos'!H60,1)-'6- Valoración Controles'!K60)&lt;1,1,(RIGHT('5- Identificación de Riesgos'!H60,1)-'6- Valoración Controles'!K60)),0),'8- Políticas de Administración '!$F$6:$F$10,0),1)," - ",ROUND(IF((RIGHT('5- Identificación de Riesgos'!H60,1)-'6- Valoración Controles'!K60)&lt;1,1,(RIGHT('5- Identificación de Riesgos'!H60,1)-'6- Valoración Controles'!K60)),0))</f>
        <v>#DIV/0!</v>
      </c>
      <c r="U60" s="468" t="e">
        <f>CONCATENATE(INDEX('8- Políticas de Administración '!$B$17:$F$21,MATCH(ROUND(IF((RIGHT('5- Identificación de Riesgos'!M60,1)-'6- Valoración Controles'!S60)&lt;1,1,(RIGHT('5- Identificación de Riesgos'!M60,1)-'6- Valoración Controles'!S60)),0),'8- Políticas de Administración '!$F$17:$F$21,0),1)," - ",ROUND(IF((RIGHT('5- Identificación de Riesgos'!M60,1)-'6- Valoración Controles'!S60)&lt;1,1,(RIGHT('5- Identificación de Riesgos'!M60,1)-'6- Valoración Controles'!S60)),0))</f>
        <v>#VALUE!</v>
      </c>
      <c r="V60" s="495" t="e">
        <f>CONCATENATE(VLOOKUP((LEFT(T60,LEN(T60)-4)&amp;LEFT(U60,LEN(U60)-4)),'9- Matriz de Calor '!$D$18:$E$42,2,0)," - ",RIGHT(T60,1)*RIGHT(U60,1))</f>
        <v>#DIV/0!</v>
      </c>
    </row>
    <row r="61" spans="1:22" ht="30">
      <c r="A61" s="514"/>
      <c r="B61" s="469"/>
      <c r="C61" s="246" t="str">
        <f>'5- Identificación de Riesgos'!D61</f>
        <v xml:space="preserve">2. Desconocimiento y no aplicación del Código de Ética y Buen Gobierno.    </v>
      </c>
      <c r="D61" s="206"/>
      <c r="E61" s="203"/>
      <c r="F61" s="227"/>
      <c r="G61" s="227"/>
      <c r="H61" s="227"/>
      <c r="I61" s="227"/>
      <c r="J61" s="232">
        <f t="shared" si="2"/>
        <v>0</v>
      </c>
      <c r="K61" s="530"/>
      <c r="L61" s="227">
        <f>'5- Identificación de Riesgos'!I61</f>
        <v>0</v>
      </c>
      <c r="M61" s="155"/>
      <c r="N61" s="227"/>
      <c r="O61" s="227"/>
      <c r="P61" s="227"/>
      <c r="Q61" s="227"/>
      <c r="R61" s="232">
        <f t="shared" si="3"/>
        <v>0</v>
      </c>
      <c r="S61" s="530"/>
      <c r="T61" s="452"/>
      <c r="U61" s="469"/>
      <c r="V61" s="493"/>
    </row>
    <row r="62" spans="1:22" ht="30">
      <c r="A62" s="514"/>
      <c r="B62" s="469"/>
      <c r="C62" s="246" t="str">
        <f>'5- Identificación de Riesgos'!D62</f>
        <v>3.Carencia de compromiso  y transparencia de los servidores judiciales</v>
      </c>
      <c r="D62" s="206"/>
      <c r="E62" s="203"/>
      <c r="F62" s="227"/>
      <c r="G62" s="227"/>
      <c r="H62" s="227"/>
      <c r="I62" s="227"/>
      <c r="J62" s="232">
        <f t="shared" si="2"/>
        <v>0</v>
      </c>
      <c r="K62" s="530"/>
      <c r="L62" s="227">
        <f>'5- Identificación de Riesgos'!I62</f>
        <v>0</v>
      </c>
      <c r="M62" s="155"/>
      <c r="N62" s="227"/>
      <c r="O62" s="227"/>
      <c r="P62" s="227"/>
      <c r="Q62" s="227"/>
      <c r="R62" s="232">
        <f t="shared" si="3"/>
        <v>0</v>
      </c>
      <c r="S62" s="530"/>
      <c r="T62" s="452"/>
      <c r="U62" s="469"/>
      <c r="V62" s="493"/>
    </row>
    <row r="63" spans="1:22" ht="30">
      <c r="A63" s="514"/>
      <c r="B63" s="469"/>
      <c r="C63" s="246" t="str">
        <f>'5- Identificación de Riesgos'!D63</f>
        <v>4.Deficiencia de  controles en el trámite  de los documentos</v>
      </c>
      <c r="D63" s="206"/>
      <c r="E63" s="203"/>
      <c r="F63" s="227"/>
      <c r="G63" s="227"/>
      <c r="H63" s="227"/>
      <c r="I63" s="227"/>
      <c r="J63" s="232">
        <f t="shared" si="2"/>
        <v>0</v>
      </c>
      <c r="K63" s="530"/>
      <c r="L63" s="227">
        <f>'5- Identificación de Riesgos'!I63</f>
        <v>0</v>
      </c>
      <c r="M63" s="155"/>
      <c r="N63" s="227"/>
      <c r="O63" s="227"/>
      <c r="P63" s="227"/>
      <c r="Q63" s="227"/>
      <c r="R63" s="232">
        <f t="shared" si="3"/>
        <v>0</v>
      </c>
      <c r="S63" s="530"/>
      <c r="T63" s="452"/>
      <c r="U63" s="469"/>
      <c r="V63" s="493"/>
    </row>
    <row r="64" spans="1:22" ht="30">
      <c r="A64" s="514"/>
      <c r="B64" s="469"/>
      <c r="C64" s="246" t="str">
        <f>'5- Identificación de Riesgos'!D64</f>
        <v xml:space="preserve">5. Aplicación no adecuada  de los procedimientos de control </v>
      </c>
      <c r="D64" s="206"/>
      <c r="E64" s="206"/>
      <c r="F64" s="227"/>
      <c r="G64" s="227"/>
      <c r="H64" s="227"/>
      <c r="I64" s="227"/>
      <c r="J64" s="232">
        <f t="shared" si="2"/>
        <v>0</v>
      </c>
      <c r="K64" s="530"/>
      <c r="L64" s="227">
        <f>'5- Identificación de Riesgos'!I64</f>
        <v>0</v>
      </c>
      <c r="M64" s="155"/>
      <c r="N64" s="227"/>
      <c r="O64" s="227"/>
      <c r="P64" s="227"/>
      <c r="Q64" s="227"/>
      <c r="R64" s="232">
        <f t="shared" si="3"/>
        <v>0</v>
      </c>
      <c r="S64" s="530"/>
      <c r="T64" s="452"/>
      <c r="U64" s="469"/>
      <c r="V64" s="493"/>
    </row>
    <row r="65" spans="1:22">
      <c r="A65" s="514"/>
      <c r="B65" s="469"/>
      <c r="C65" s="246"/>
      <c r="D65" s="206"/>
      <c r="E65" s="206"/>
      <c r="F65" s="238"/>
      <c r="G65" s="238"/>
      <c r="H65" s="238"/>
      <c r="I65" s="238"/>
      <c r="J65" s="243"/>
      <c r="K65" s="530"/>
      <c r="L65" s="238"/>
      <c r="M65" s="155"/>
      <c r="N65" s="238"/>
      <c r="O65" s="238"/>
      <c r="P65" s="238"/>
      <c r="Q65" s="238"/>
      <c r="R65" s="243"/>
      <c r="S65" s="530"/>
      <c r="T65" s="452"/>
      <c r="U65" s="469"/>
      <c r="V65" s="493"/>
    </row>
    <row r="66" spans="1:22">
      <c r="A66" s="514"/>
      <c r="B66" s="469"/>
      <c r="C66" s="246"/>
      <c r="D66" s="206"/>
      <c r="E66" s="206"/>
      <c r="F66" s="238"/>
      <c r="G66" s="238"/>
      <c r="H66" s="238"/>
      <c r="I66" s="238"/>
      <c r="J66" s="243"/>
      <c r="K66" s="530"/>
      <c r="L66" s="238"/>
      <c r="M66" s="155"/>
      <c r="N66" s="238"/>
      <c r="O66" s="238"/>
      <c r="P66" s="238"/>
      <c r="Q66" s="238"/>
      <c r="R66" s="243"/>
      <c r="S66" s="530"/>
      <c r="T66" s="452"/>
      <c r="U66" s="469"/>
      <c r="V66" s="493"/>
    </row>
    <row r="67" spans="1:22">
      <c r="A67" s="514"/>
      <c r="B67" s="469"/>
      <c r="C67" s="246"/>
      <c r="D67" s="206"/>
      <c r="E67" s="206"/>
      <c r="F67" s="238"/>
      <c r="G67" s="238"/>
      <c r="H67" s="238"/>
      <c r="I67" s="238"/>
      <c r="J67" s="243"/>
      <c r="K67" s="530"/>
      <c r="L67" s="238"/>
      <c r="M67" s="155"/>
      <c r="N67" s="238"/>
      <c r="O67" s="238"/>
      <c r="P67" s="238"/>
      <c r="Q67" s="238"/>
      <c r="R67" s="243"/>
      <c r="S67" s="530"/>
      <c r="T67" s="452"/>
      <c r="U67" s="469"/>
      <c r="V67" s="493"/>
    </row>
    <row r="68" spans="1:22">
      <c r="A68" s="514"/>
      <c r="B68" s="469"/>
      <c r="C68" s="246"/>
      <c r="D68" s="206"/>
      <c r="E68" s="206"/>
      <c r="F68" s="238"/>
      <c r="G68" s="238"/>
      <c r="H68" s="238"/>
      <c r="I68" s="238"/>
      <c r="J68" s="243"/>
      <c r="K68" s="530"/>
      <c r="L68" s="238"/>
      <c r="M68" s="155"/>
      <c r="N68" s="238"/>
      <c r="O68" s="238"/>
      <c r="P68" s="238"/>
      <c r="Q68" s="238"/>
      <c r="R68" s="243"/>
      <c r="S68" s="530"/>
      <c r="T68" s="452"/>
      <c r="U68" s="469"/>
      <c r="V68" s="493"/>
    </row>
    <row r="69" spans="1:22">
      <c r="A69" s="514"/>
      <c r="B69" s="469"/>
      <c r="C69" s="246">
        <f>'5- Identificación de Riesgos'!D65</f>
        <v>0</v>
      </c>
      <c r="D69" s="206"/>
      <c r="E69" s="203"/>
      <c r="F69" s="227"/>
      <c r="G69" s="227"/>
      <c r="H69" s="227"/>
      <c r="I69" s="227"/>
      <c r="J69" s="232">
        <f t="shared" si="2"/>
        <v>0</v>
      </c>
      <c r="K69" s="530"/>
      <c r="L69" s="227">
        <f>'5- Identificación de Riesgos'!I65</f>
        <v>0</v>
      </c>
      <c r="M69" s="155"/>
      <c r="N69" s="227"/>
      <c r="O69" s="227"/>
      <c r="P69" s="227"/>
      <c r="Q69" s="227"/>
      <c r="R69" s="232">
        <f t="shared" si="3"/>
        <v>0</v>
      </c>
      <c r="S69" s="530"/>
      <c r="T69" s="452"/>
      <c r="U69" s="469"/>
      <c r="V69" s="493"/>
    </row>
    <row r="70" spans="1:22" ht="15.75" thickBot="1">
      <c r="A70" s="515"/>
      <c r="B70" s="471"/>
      <c r="C70" s="247">
        <f>'5- Identificación de Riesgos'!D69</f>
        <v>0</v>
      </c>
      <c r="D70" s="207"/>
      <c r="E70" s="154"/>
      <c r="F70" s="228"/>
      <c r="G70" s="228"/>
      <c r="H70" s="228"/>
      <c r="I70" s="228"/>
      <c r="J70" s="233">
        <f t="shared" si="2"/>
        <v>0</v>
      </c>
      <c r="K70" s="531"/>
      <c r="L70" s="228">
        <f>'5- Identificación de Riesgos'!I69</f>
        <v>0</v>
      </c>
      <c r="M70" s="156"/>
      <c r="N70" s="228"/>
      <c r="O70" s="228"/>
      <c r="P70" s="228"/>
      <c r="Q70" s="228"/>
      <c r="R70" s="233">
        <f t="shared" si="3"/>
        <v>0</v>
      </c>
      <c r="S70" s="531"/>
      <c r="T70" s="454"/>
      <c r="U70" s="471"/>
      <c r="V70" s="496"/>
    </row>
    <row r="71" spans="1:22" ht="51.75" customHeight="1">
      <c r="A71" s="516">
        <v>7</v>
      </c>
      <c r="B71" s="491" t="str">
        <f>'5- Identificación de Riesgos'!B70</f>
        <v>Ofrecer, prometer, entregar, aceptar o solicitar una ventaja indebida para la asignación de permisos para el acceso y uso de servicios tecnológicos no autorizados, con exposición de datos sensibles,  en  beneficio propio o de un tercero.</v>
      </c>
      <c r="C71" s="251" t="str">
        <f>'5- Identificación de Riesgos'!D70</f>
        <v>1. Falta de ética de los servidores públicos (Debilidades en principios y valores)</v>
      </c>
      <c r="D71" s="252"/>
      <c r="E71" s="252"/>
      <c r="F71" s="230"/>
      <c r="G71" s="230"/>
      <c r="H71" s="230"/>
      <c r="I71" s="230"/>
      <c r="J71" s="231">
        <f t="shared" si="2"/>
        <v>0</v>
      </c>
      <c r="K71" s="529">
        <f>AVERAGE(J71:J79)</f>
        <v>0</v>
      </c>
      <c r="L71" s="230">
        <f>'5- Identificación de Riesgos'!I60</f>
        <v>0</v>
      </c>
      <c r="M71" s="252"/>
      <c r="N71" s="230"/>
      <c r="O71" s="230"/>
      <c r="P71" s="230"/>
      <c r="Q71" s="230"/>
      <c r="R71" s="231">
        <f t="shared" ref="R71:R79" si="4">SUM(COUNTIF(N71,"SI")*25%,COUNTIF(O71,"SI")*40%,COUNTIF(P71,"SI")*25%,COUNTIF(Q71,"SI")*10%)</f>
        <v>0</v>
      </c>
      <c r="S71" s="529">
        <f>AVERAGE(R71:R79)</f>
        <v>0</v>
      </c>
      <c r="T71" s="451" t="e">
        <f>CONCATENATE(INDEX('8- Políticas de Administración '!$B$6:$F$10,MATCH(ROUND(IF((RIGHT('5- Identificación de Riesgos'!H70,1)-'6- Valoración Controles'!K71)&lt;1,1,(RIGHT('5- Identificación de Riesgos'!H70,1)-'6- Valoración Controles'!K71)),0),'8- Políticas de Administración '!$F$6:$F$10,0),1)," - ",ROUND(IF((RIGHT('5- Identificación de Riesgos'!H70,1)-'6- Valoración Controles'!K71)&lt;1,1,(RIGHT('5- Identificación de Riesgos'!H70,1)-'6- Valoración Controles'!K71)),0))</f>
        <v>#DIV/0!</v>
      </c>
      <c r="U71" s="491" t="e">
        <f>CONCATENATE(INDEX('8- Políticas de Administración '!$B$17:$F$21,MATCH(ROUND(IF((RIGHT('5- Identificación de Riesgos'!M70,1)-'6- Valoración Controles'!S71)&lt;1,1,(RIGHT('5- Identificación de Riesgos'!M70,1)-'6- Valoración Controles'!S71)),0),'8- Políticas de Administración '!$F$17:$F$21,0),1)," - ",ROUND(IF((RIGHT('5- Identificación de Riesgos'!M70,1)-'6- Valoración Controles'!S71)&lt;1,1,(RIGHT('5- Identificación de Riesgos'!M70,1)-'6- Valoración Controles'!S71)),0))</f>
        <v>#VALUE!</v>
      </c>
      <c r="V71" s="492" t="e">
        <f>CONCATENATE(VLOOKUP((LEFT(T71,LEN(T71)-4)&amp;LEFT(U71,LEN(U71)-4)),'9- Matriz de Calor '!$D$18:$E$42,2,0)," - ",RIGHT(T71,1)*RIGHT(U71,1))</f>
        <v>#DIV/0!</v>
      </c>
    </row>
    <row r="72" spans="1:22" ht="51" customHeight="1">
      <c r="A72" s="514"/>
      <c r="B72" s="469"/>
      <c r="C72" s="246" t="str">
        <f>'5- Identificación de Riesgos'!D71</f>
        <v>2. Falta de ética de terceros interesados  (Debilidades principios y valores)</v>
      </c>
      <c r="D72" s="205"/>
      <c r="E72" s="205"/>
      <c r="F72" s="227"/>
      <c r="G72" s="227"/>
      <c r="H72" s="227"/>
      <c r="I72" s="227"/>
      <c r="J72" s="232">
        <f t="shared" si="2"/>
        <v>0</v>
      </c>
      <c r="K72" s="530"/>
      <c r="L72" s="227">
        <f>'5- Identificación de Riesgos'!I61</f>
        <v>0</v>
      </c>
      <c r="M72" s="205"/>
      <c r="N72" s="227"/>
      <c r="O72" s="227"/>
      <c r="P72" s="227"/>
      <c r="Q72" s="227"/>
      <c r="R72" s="232">
        <f t="shared" si="4"/>
        <v>0</v>
      </c>
      <c r="S72" s="530"/>
      <c r="T72" s="452"/>
      <c r="U72" s="469"/>
      <c r="V72" s="493"/>
    </row>
    <row r="73" spans="1:22" ht="68.25" customHeight="1">
      <c r="A73" s="514"/>
      <c r="B73" s="469"/>
      <c r="C73" s="246" t="str">
        <f>'5- Identificación de Riesgos'!D72</f>
        <v>3. Debilidad en la gestión de Seguridad de la Información, relacionada con contraseñas.</v>
      </c>
      <c r="D73" s="205"/>
      <c r="E73" s="205"/>
      <c r="F73" s="227"/>
      <c r="G73" s="227"/>
      <c r="H73" s="227"/>
      <c r="I73" s="227"/>
      <c r="J73" s="232">
        <f t="shared" si="2"/>
        <v>0</v>
      </c>
      <c r="K73" s="530"/>
      <c r="L73" s="227">
        <f>'5- Identificación de Riesgos'!I62</f>
        <v>0</v>
      </c>
      <c r="M73" s="205"/>
      <c r="N73" s="227"/>
      <c r="O73" s="227"/>
      <c r="P73" s="227"/>
      <c r="Q73" s="227"/>
      <c r="R73" s="232">
        <f t="shared" si="4"/>
        <v>0</v>
      </c>
      <c r="S73" s="530"/>
      <c r="T73" s="452"/>
      <c r="U73" s="469"/>
      <c r="V73" s="493"/>
    </row>
    <row r="74" spans="1:22" ht="68.25" customHeight="1">
      <c r="A74" s="514"/>
      <c r="B74" s="469"/>
      <c r="C74" s="246" t="str">
        <f>'5- Identificación de Riesgos'!D73</f>
        <v>4. Debilidad en los controles relacionados con la gestión de los aplicativos. (Daño - cambio - manipulación base de datos)</v>
      </c>
      <c r="D74" s="205"/>
      <c r="E74" s="205"/>
      <c r="F74" s="227"/>
      <c r="G74" s="227"/>
      <c r="H74" s="227"/>
      <c r="I74" s="227"/>
      <c r="J74" s="232">
        <f t="shared" si="2"/>
        <v>0</v>
      </c>
      <c r="K74" s="530"/>
      <c r="L74" s="227">
        <f>'5- Identificación de Riesgos'!I63</f>
        <v>0</v>
      </c>
      <c r="M74" s="205"/>
      <c r="N74" s="227"/>
      <c r="O74" s="227"/>
      <c r="P74" s="227"/>
      <c r="Q74" s="227"/>
      <c r="R74" s="232">
        <f t="shared" si="4"/>
        <v>0</v>
      </c>
      <c r="S74" s="530"/>
      <c r="T74" s="452"/>
      <c r="U74" s="469"/>
      <c r="V74" s="493"/>
    </row>
    <row r="75" spans="1:22">
      <c r="A75" s="514"/>
      <c r="B75" s="469"/>
      <c r="C75" s="246"/>
      <c r="D75" s="205"/>
      <c r="E75" s="205"/>
      <c r="F75" s="238"/>
      <c r="G75" s="238"/>
      <c r="H75" s="238"/>
      <c r="I75" s="238"/>
      <c r="J75" s="243"/>
      <c r="K75" s="530"/>
      <c r="L75" s="238"/>
      <c r="M75" s="205"/>
      <c r="N75" s="238"/>
      <c r="O75" s="238"/>
      <c r="P75" s="238"/>
      <c r="Q75" s="238"/>
      <c r="R75" s="243"/>
      <c r="S75" s="530"/>
      <c r="T75" s="452"/>
      <c r="U75" s="469"/>
      <c r="V75" s="493"/>
    </row>
    <row r="76" spans="1:22">
      <c r="A76" s="514"/>
      <c r="B76" s="469"/>
      <c r="C76" s="246"/>
      <c r="D76" s="205"/>
      <c r="E76" s="205"/>
      <c r="F76" s="238"/>
      <c r="G76" s="238"/>
      <c r="H76" s="238"/>
      <c r="I76" s="238"/>
      <c r="J76" s="243"/>
      <c r="K76" s="530"/>
      <c r="L76" s="238"/>
      <c r="M76" s="205"/>
      <c r="N76" s="238"/>
      <c r="O76" s="238"/>
      <c r="P76" s="238"/>
      <c r="Q76" s="238"/>
      <c r="R76" s="243"/>
      <c r="S76" s="530"/>
      <c r="T76" s="452"/>
      <c r="U76" s="469"/>
      <c r="V76" s="493"/>
    </row>
    <row r="77" spans="1:22">
      <c r="A77" s="514"/>
      <c r="B77" s="469"/>
      <c r="C77" s="246"/>
      <c r="D77" s="205"/>
      <c r="E77" s="205"/>
      <c r="F77" s="238"/>
      <c r="G77" s="238"/>
      <c r="H77" s="238"/>
      <c r="I77" s="238"/>
      <c r="J77" s="243"/>
      <c r="K77" s="530"/>
      <c r="L77" s="238"/>
      <c r="M77" s="205"/>
      <c r="N77" s="238"/>
      <c r="O77" s="238"/>
      <c r="P77" s="238"/>
      <c r="Q77" s="238"/>
      <c r="R77" s="243"/>
      <c r="S77" s="530"/>
      <c r="T77" s="452"/>
      <c r="U77" s="469"/>
      <c r="V77" s="493"/>
    </row>
    <row r="78" spans="1:22">
      <c r="A78" s="514"/>
      <c r="B78" s="469"/>
      <c r="C78" s="246">
        <f>'5- Identificación de Riesgos'!D78</f>
        <v>0</v>
      </c>
      <c r="D78" s="205"/>
      <c r="E78" s="205"/>
      <c r="F78" s="227"/>
      <c r="G78" s="227"/>
      <c r="H78" s="227"/>
      <c r="I78" s="227"/>
      <c r="J78" s="232">
        <f t="shared" si="2"/>
        <v>0</v>
      </c>
      <c r="K78" s="530"/>
      <c r="L78" s="227">
        <f>'5- Identificación de Riesgos'!I64</f>
        <v>0</v>
      </c>
      <c r="M78" s="205"/>
      <c r="N78" s="227"/>
      <c r="O78" s="227"/>
      <c r="P78" s="227"/>
      <c r="Q78" s="227"/>
      <c r="R78" s="232">
        <f t="shared" si="4"/>
        <v>0</v>
      </c>
      <c r="S78" s="530"/>
      <c r="T78" s="452"/>
      <c r="U78" s="469"/>
      <c r="V78" s="493"/>
    </row>
    <row r="79" spans="1:22" ht="15.75" thickBot="1">
      <c r="A79" s="515"/>
      <c r="B79" s="471"/>
      <c r="C79" s="246">
        <f>'5- Identificación de Riesgos'!D79</f>
        <v>0</v>
      </c>
      <c r="D79" s="253"/>
      <c r="E79" s="253"/>
      <c r="F79" s="228"/>
      <c r="G79" s="228"/>
      <c r="H79" s="228"/>
      <c r="I79" s="228"/>
      <c r="J79" s="233">
        <f t="shared" si="2"/>
        <v>0</v>
      </c>
      <c r="K79" s="531"/>
      <c r="L79" s="228">
        <f>'5- Identificación de Riesgos'!I69</f>
        <v>0</v>
      </c>
      <c r="M79" s="253"/>
      <c r="N79" s="228"/>
      <c r="O79" s="228"/>
      <c r="P79" s="228"/>
      <c r="Q79" s="228"/>
      <c r="R79" s="233">
        <f t="shared" si="4"/>
        <v>0</v>
      </c>
      <c r="S79" s="531"/>
      <c r="T79" s="454"/>
      <c r="U79" s="471"/>
      <c r="V79" s="496"/>
    </row>
    <row r="80" spans="1:22" ht="45">
      <c r="A80" s="513">
        <v>8</v>
      </c>
      <c r="B80" s="468" t="str">
        <f>'5- Identificación de Riesgos'!B80</f>
        <v>Ofrecer, prometer, entregar, aceptar o solicitar una ventaja indebida  para influir o direccionar la estructuración de  necesidades y/o especificaciones técnicas que involucran Tecnologías de Información soluciones y servicios tecnológicos, en  beneficio propio o de un tercero.</v>
      </c>
      <c r="C80" s="246" t="str">
        <f>'5- Identificación de Riesgos'!D80</f>
        <v>1. Falta de ética de los servidores públicos (Debilidades en principios y valores)</v>
      </c>
      <c r="D80" s="252"/>
      <c r="E80" s="252"/>
      <c r="F80" s="226"/>
      <c r="G80" s="226"/>
      <c r="H80" s="226"/>
      <c r="I80" s="226"/>
      <c r="J80" s="231">
        <f t="shared" ref="J80:J89" si="5">COUNTIF(F80:I80,"SI")/4</f>
        <v>0</v>
      </c>
      <c r="K80" s="529">
        <f>AVERAGE(J80:J89)</f>
        <v>0</v>
      </c>
      <c r="L80" s="230">
        <f>'5- Identificación de Riesgos'!I70</f>
        <v>0</v>
      </c>
      <c r="M80" s="252"/>
      <c r="N80" s="230"/>
      <c r="O80" s="230"/>
      <c r="P80" s="230"/>
      <c r="Q80" s="230"/>
      <c r="R80" s="231">
        <f t="shared" ref="R80:R89" si="6">SUM(COUNTIF(N80,"SI")*25%,COUNTIF(O80,"SI")*40%,COUNTIF(P80,"SI")*25%,COUNTIF(Q80,"SI")*10%)</f>
        <v>0</v>
      </c>
      <c r="S80" s="529">
        <f>AVERAGE(R80:R89)</f>
        <v>0</v>
      </c>
      <c r="T80" s="451" t="e">
        <f>CONCATENATE(INDEX('8- Políticas de Administración '!$B$6:$F$10,MATCH(ROUND(IF((RIGHT('5- Identificación de Riesgos'!H70,1)-'6- Valoración Controles'!K80)&lt;1,1,(RIGHT('5- Identificación de Riesgos'!H70,1)-'6- Valoración Controles'!K80)),0),'8- Políticas de Administración '!$F$6:$F$10,0),1)," - ",ROUND(IF((RIGHT('5- Identificación de Riesgos'!H70,1)-'6- Valoración Controles'!K80)&lt;1,1,(RIGHT('5- Identificación de Riesgos'!H70,1)-'6- Valoración Controles'!K80)),0))</f>
        <v>#DIV/0!</v>
      </c>
      <c r="U80" s="468" t="e">
        <f>CONCATENATE(INDEX('8- Políticas de Administración '!$B$17:$F$21,MATCH(ROUND(IF((RIGHT('5- Identificación de Riesgos'!M80,1)-'6- Valoración Controles'!S80)&lt;1,1,(RIGHT('5- Identificación de Riesgos'!M80,1)-'6- Valoración Controles'!S80)),0),'8- Políticas de Administración '!$F$17:$F$21,0),1)," - ",ROUND(IF((RIGHT('5- Identificación de Riesgos'!M80,1)-'6- Valoración Controles'!S80)&lt;1,1,(RIGHT('5- Identificación de Riesgos'!M80,1)-'6- Valoración Controles'!S80)),0))</f>
        <v>#VALUE!</v>
      </c>
      <c r="V80" s="495" t="e">
        <f>CONCATENATE(VLOOKUP((LEFT(T80,LEN(T80)-4)&amp;LEFT(U80,LEN(U80)-4)),'9- Matriz de Calor '!$D$18:$E$42,2,0)," - ",RIGHT(T80,1)*RIGHT(U80,1))</f>
        <v>#DIV/0!</v>
      </c>
    </row>
    <row r="81" spans="1:22" ht="52.5" customHeight="1">
      <c r="A81" s="514"/>
      <c r="B81" s="469"/>
      <c r="C81" s="246" t="str">
        <f>'5- Identificación de Riesgos'!D81</f>
        <v>2. Falta de ética de terceros interesados  (Debilidades principios y valores)</v>
      </c>
      <c r="D81" s="205"/>
      <c r="E81" s="205"/>
      <c r="F81" s="227"/>
      <c r="G81" s="227"/>
      <c r="H81" s="227"/>
      <c r="I81" s="227"/>
      <c r="J81" s="232">
        <f t="shared" si="5"/>
        <v>0</v>
      </c>
      <c r="K81" s="530"/>
      <c r="L81" s="227">
        <f>'5- Identificación de Riesgos'!I71</f>
        <v>0</v>
      </c>
      <c r="M81" s="205"/>
      <c r="N81" s="227"/>
      <c r="O81" s="227"/>
      <c r="P81" s="227"/>
      <c r="Q81" s="227"/>
      <c r="R81" s="232">
        <f t="shared" si="6"/>
        <v>0</v>
      </c>
      <c r="S81" s="530"/>
      <c r="T81" s="452"/>
      <c r="U81" s="469"/>
      <c r="V81" s="493"/>
    </row>
    <row r="82" spans="1:22" ht="45">
      <c r="A82" s="514"/>
      <c r="B82" s="469"/>
      <c r="C82" s="246" t="str">
        <f>'5- Identificación de Riesgos'!D82</f>
        <v>3. Debilidades en los controles de los procedimientos de estructuración contractual.</v>
      </c>
      <c r="D82" s="205"/>
      <c r="E82" s="205"/>
      <c r="F82" s="227"/>
      <c r="G82" s="227"/>
      <c r="H82" s="227"/>
      <c r="I82" s="227"/>
      <c r="J82" s="232">
        <f t="shared" si="5"/>
        <v>0</v>
      </c>
      <c r="K82" s="530"/>
      <c r="L82" s="227">
        <f>'5- Identificación de Riesgos'!I72</f>
        <v>0</v>
      </c>
      <c r="M82" s="205"/>
      <c r="N82" s="227"/>
      <c r="O82" s="227"/>
      <c r="P82" s="227"/>
      <c r="Q82" s="227"/>
      <c r="R82" s="232">
        <f t="shared" si="6"/>
        <v>0</v>
      </c>
      <c r="S82" s="530"/>
      <c r="T82" s="452"/>
      <c r="U82" s="469"/>
      <c r="V82" s="493"/>
    </row>
    <row r="83" spans="1:22">
      <c r="A83" s="514"/>
      <c r="B83" s="469"/>
      <c r="C83" s="246">
        <f>'5- Identificación de Riesgos'!D83</f>
        <v>0</v>
      </c>
      <c r="D83" s="205"/>
      <c r="E83" s="205"/>
      <c r="F83" s="227"/>
      <c r="G83" s="227"/>
      <c r="H83" s="227"/>
      <c r="I83" s="227"/>
      <c r="J83" s="232">
        <f t="shared" si="5"/>
        <v>0</v>
      </c>
      <c r="K83" s="530"/>
      <c r="L83" s="227">
        <f>'5- Identificación de Riesgos'!I73</f>
        <v>0</v>
      </c>
      <c r="M83" s="205"/>
      <c r="N83" s="227"/>
      <c r="O83" s="227"/>
      <c r="P83" s="227"/>
      <c r="Q83" s="227"/>
      <c r="R83" s="232">
        <f t="shared" si="6"/>
        <v>0</v>
      </c>
      <c r="S83" s="530"/>
      <c r="T83" s="452"/>
      <c r="U83" s="469"/>
      <c r="V83" s="493"/>
    </row>
    <row r="84" spans="1:22">
      <c r="A84" s="517"/>
      <c r="B84" s="470"/>
      <c r="C84" s="246"/>
      <c r="D84" s="268"/>
      <c r="E84" s="268"/>
      <c r="F84" s="241"/>
      <c r="G84" s="241"/>
      <c r="H84" s="241"/>
      <c r="I84" s="241"/>
      <c r="J84" s="244"/>
      <c r="K84" s="533"/>
      <c r="L84" s="241"/>
      <c r="M84" s="268"/>
      <c r="N84" s="241"/>
      <c r="O84" s="241"/>
      <c r="P84" s="241"/>
      <c r="Q84" s="241"/>
      <c r="R84" s="244"/>
      <c r="S84" s="533"/>
      <c r="T84" s="453"/>
      <c r="U84" s="470"/>
      <c r="V84" s="494"/>
    </row>
    <row r="85" spans="1:22">
      <c r="A85" s="517"/>
      <c r="B85" s="470"/>
      <c r="C85" s="246"/>
      <c r="D85" s="268"/>
      <c r="E85" s="268"/>
      <c r="F85" s="241"/>
      <c r="G85" s="241"/>
      <c r="H85" s="241"/>
      <c r="I85" s="241"/>
      <c r="J85" s="244"/>
      <c r="K85" s="533"/>
      <c r="L85" s="241"/>
      <c r="M85" s="268"/>
      <c r="N85" s="241"/>
      <c r="O85" s="241"/>
      <c r="P85" s="241"/>
      <c r="Q85" s="241"/>
      <c r="R85" s="244"/>
      <c r="S85" s="533"/>
      <c r="T85" s="453"/>
      <c r="U85" s="470"/>
      <c r="V85" s="494"/>
    </row>
    <row r="86" spans="1:22">
      <c r="A86" s="517"/>
      <c r="B86" s="470"/>
      <c r="C86" s="246"/>
      <c r="D86" s="268"/>
      <c r="E86" s="268"/>
      <c r="F86" s="241"/>
      <c r="G86" s="241"/>
      <c r="H86" s="241"/>
      <c r="I86" s="241"/>
      <c r="J86" s="244"/>
      <c r="K86" s="533"/>
      <c r="L86" s="241"/>
      <c r="M86" s="268"/>
      <c r="N86" s="241"/>
      <c r="O86" s="241"/>
      <c r="P86" s="241"/>
      <c r="Q86" s="241"/>
      <c r="R86" s="244"/>
      <c r="S86" s="533"/>
      <c r="T86" s="453"/>
      <c r="U86" s="470"/>
      <c r="V86" s="494"/>
    </row>
    <row r="87" spans="1:22">
      <c r="A87" s="517"/>
      <c r="B87" s="470"/>
      <c r="C87" s="246"/>
      <c r="D87" s="268"/>
      <c r="E87" s="268"/>
      <c r="F87" s="241"/>
      <c r="G87" s="241"/>
      <c r="H87" s="241"/>
      <c r="I87" s="241"/>
      <c r="J87" s="244"/>
      <c r="K87" s="533"/>
      <c r="L87" s="241"/>
      <c r="M87" s="268"/>
      <c r="N87" s="241"/>
      <c r="O87" s="241"/>
      <c r="P87" s="241"/>
      <c r="Q87" s="241"/>
      <c r="R87" s="244"/>
      <c r="S87" s="533"/>
      <c r="T87" s="453"/>
      <c r="U87" s="470"/>
      <c r="V87" s="494"/>
    </row>
    <row r="88" spans="1:22">
      <c r="A88" s="517"/>
      <c r="B88" s="470"/>
      <c r="C88" s="246"/>
      <c r="D88" s="268"/>
      <c r="E88" s="268"/>
      <c r="F88" s="241"/>
      <c r="G88" s="241"/>
      <c r="H88" s="241"/>
      <c r="I88" s="241"/>
      <c r="J88" s="244"/>
      <c r="K88" s="533"/>
      <c r="L88" s="241"/>
      <c r="M88" s="268"/>
      <c r="N88" s="241"/>
      <c r="O88" s="241"/>
      <c r="P88" s="241"/>
      <c r="Q88" s="241"/>
      <c r="R88" s="244"/>
      <c r="S88" s="533"/>
      <c r="T88" s="453"/>
      <c r="U88" s="470"/>
      <c r="V88" s="494"/>
    </row>
    <row r="89" spans="1:22" ht="15.75" thickBot="1">
      <c r="A89" s="515"/>
      <c r="B89" s="471"/>
      <c r="C89" s="246">
        <f>'5- Identificación de Riesgos'!D89</f>
        <v>0</v>
      </c>
      <c r="D89" s="253"/>
      <c r="E89" s="253"/>
      <c r="F89" s="228"/>
      <c r="G89" s="228"/>
      <c r="H89" s="228"/>
      <c r="I89" s="228"/>
      <c r="J89" s="233">
        <f t="shared" si="5"/>
        <v>0</v>
      </c>
      <c r="K89" s="531"/>
      <c r="L89" s="228">
        <f>'5- Identificación de Riesgos'!I79</f>
        <v>0</v>
      </c>
      <c r="M89" s="253"/>
      <c r="N89" s="228"/>
      <c r="O89" s="228"/>
      <c r="P89" s="228"/>
      <c r="Q89" s="228"/>
      <c r="R89" s="233">
        <f t="shared" si="6"/>
        <v>0</v>
      </c>
      <c r="S89" s="531"/>
      <c r="T89" s="454"/>
      <c r="U89" s="471"/>
      <c r="V89" s="496"/>
    </row>
    <row r="90" spans="1:22" ht="51" customHeight="1">
      <c r="A90" s="513">
        <v>9</v>
      </c>
      <c r="B90" s="468" t="str">
        <f>'5- Identificación de Riesgos'!B90</f>
        <v>Ofrecer, prometer, entregar, aceptar o solicitar una ventaja para afectar indebidamente la evaluación técnica de ofertas en los procesos de contratación.</v>
      </c>
      <c r="C90" s="246" t="str">
        <f>'5- Identificación de Riesgos'!D90</f>
        <v>1. Falta de ética de los servidores públicos (Debilidades en principios y valores)</v>
      </c>
      <c r="D90" s="254"/>
      <c r="E90" s="252"/>
      <c r="F90" s="226"/>
      <c r="G90" s="226"/>
      <c r="H90" s="226"/>
      <c r="I90" s="226"/>
      <c r="J90" s="231">
        <f t="shared" ref="J90:J108" si="7">COUNTIF(F90:I90,"SI")/4</f>
        <v>0</v>
      </c>
      <c r="K90" s="529">
        <f>AVERAGE(J90:J99)</f>
        <v>0</v>
      </c>
      <c r="L90" s="230">
        <f>'5- Identificación de Riesgos'!I80</f>
        <v>0</v>
      </c>
      <c r="M90" s="252"/>
      <c r="N90" s="230"/>
      <c r="O90" s="230"/>
      <c r="P90" s="230"/>
      <c r="Q90" s="230"/>
      <c r="R90" s="231">
        <f t="shared" ref="R90:R108" si="8">SUM(COUNTIF(N90,"SI")*25%,COUNTIF(O90,"SI")*40%,COUNTIF(P90,"SI")*25%,COUNTIF(Q90,"SI")*10%)</f>
        <v>0</v>
      </c>
      <c r="S90" s="529">
        <f>AVERAGE(R90:R99)</f>
        <v>0</v>
      </c>
      <c r="T90" s="451" t="e">
        <f>CONCATENATE(INDEX('8- Políticas de Administración '!$B$6:$F$10,MATCH(ROUND(IF((RIGHT('5- Identificación de Riesgos'!H80,1)-'6- Valoración Controles'!K90)&lt;1,1,(RIGHT('5- Identificación de Riesgos'!H80,1)-'6- Valoración Controles'!K90)),0),'8- Políticas de Administración '!$F$6:$F$10,0),1)," - ",ROUND(IF((RIGHT('5- Identificación de Riesgos'!H80,1)-'6- Valoración Controles'!K90)&lt;1,1,(RIGHT('5- Identificación de Riesgos'!H80,1)-'6- Valoración Controles'!K90)),0))</f>
        <v>#DIV/0!</v>
      </c>
      <c r="U90" s="468" t="e">
        <f>CONCATENATE(INDEX('8- Políticas de Administración '!$B$17:$F$21,MATCH(ROUND(IF((RIGHT('5- Identificación de Riesgos'!M90,1)-'6- Valoración Controles'!S90)&lt;1,1,(RIGHT('5- Identificación de Riesgos'!M90,1)-'6- Valoración Controles'!S90)),0),'8- Políticas de Administración '!$F$17:$F$21,0),1)," - ",ROUND(IF((RIGHT('5- Identificación de Riesgos'!M90,1)-'6- Valoración Controles'!S90)&lt;1,1,(RIGHT('5- Identificación de Riesgos'!M90,1)-'6- Valoración Controles'!S90)),0))</f>
        <v>#VALUE!</v>
      </c>
      <c r="V90" s="495" t="e">
        <f>CONCATENATE(VLOOKUP((LEFT(T90,LEN(T90)-4)&amp;LEFT(U90,LEN(U90)-4)),'9- Matriz de Calor '!$D$18:$E$42,2,0)," - ",RIGHT(T90,1)*RIGHT(U90,1))</f>
        <v>#DIV/0!</v>
      </c>
    </row>
    <row r="91" spans="1:22" ht="51" customHeight="1">
      <c r="A91" s="514"/>
      <c r="B91" s="469"/>
      <c r="C91" s="246" t="str">
        <f>'5- Identificación de Riesgos'!D91</f>
        <v>2. Falta de ética de terceros interesados  (Debilidades principios y valores)</v>
      </c>
      <c r="D91" s="254"/>
      <c r="E91" s="205"/>
      <c r="F91" s="227"/>
      <c r="G91" s="227"/>
      <c r="H91" s="227"/>
      <c r="I91" s="227"/>
      <c r="J91" s="232">
        <f t="shared" si="7"/>
        <v>0</v>
      </c>
      <c r="K91" s="530"/>
      <c r="L91" s="227">
        <f>'5- Identificación de Riesgos'!I81</f>
        <v>0</v>
      </c>
      <c r="M91" s="205"/>
      <c r="N91" s="227"/>
      <c r="O91" s="227"/>
      <c r="P91" s="227"/>
      <c r="Q91" s="227"/>
      <c r="R91" s="232">
        <f t="shared" si="8"/>
        <v>0</v>
      </c>
      <c r="S91" s="530"/>
      <c r="T91" s="452"/>
      <c r="U91" s="469"/>
      <c r="V91" s="493"/>
    </row>
    <row r="92" spans="1:22" ht="45">
      <c r="A92" s="514"/>
      <c r="B92" s="469"/>
      <c r="C92" s="246" t="str">
        <f>'5- Identificación de Riesgos'!D92</f>
        <v>3. Debilidades en los controles de los procedimientos de evaluación  contractual.</v>
      </c>
      <c r="D92" s="254"/>
      <c r="E92" s="205"/>
      <c r="F92" s="227"/>
      <c r="G92" s="227"/>
      <c r="H92" s="227"/>
      <c r="I92" s="227"/>
      <c r="J92" s="232">
        <f t="shared" si="7"/>
        <v>0</v>
      </c>
      <c r="K92" s="530"/>
      <c r="L92" s="227">
        <f>'5- Identificación de Riesgos'!I82</f>
        <v>0</v>
      </c>
      <c r="M92" s="205"/>
      <c r="N92" s="227"/>
      <c r="O92" s="227"/>
      <c r="P92" s="227"/>
      <c r="Q92" s="227"/>
      <c r="R92" s="232">
        <f t="shared" si="8"/>
        <v>0</v>
      </c>
      <c r="S92" s="530"/>
      <c r="T92" s="452"/>
      <c r="U92" s="469"/>
      <c r="V92" s="493"/>
    </row>
    <row r="93" spans="1:22">
      <c r="A93" s="514"/>
      <c r="B93" s="469"/>
      <c r="C93" s="246"/>
      <c r="D93" s="254"/>
      <c r="E93" s="205"/>
      <c r="F93" s="238"/>
      <c r="G93" s="238"/>
      <c r="H93" s="238"/>
      <c r="I93" s="238"/>
      <c r="J93" s="243"/>
      <c r="K93" s="530"/>
      <c r="L93" s="238"/>
      <c r="M93" s="205"/>
      <c r="N93" s="238"/>
      <c r="O93" s="238"/>
      <c r="P93" s="238"/>
      <c r="Q93" s="238"/>
      <c r="R93" s="243"/>
      <c r="S93" s="530"/>
      <c r="T93" s="452"/>
      <c r="U93" s="469"/>
      <c r="V93" s="493"/>
    </row>
    <row r="94" spans="1:22">
      <c r="A94" s="514"/>
      <c r="B94" s="469"/>
      <c r="C94" s="246"/>
      <c r="D94" s="254"/>
      <c r="E94" s="205"/>
      <c r="F94" s="238"/>
      <c r="G94" s="238"/>
      <c r="H94" s="238"/>
      <c r="I94" s="238"/>
      <c r="J94" s="243"/>
      <c r="K94" s="530"/>
      <c r="L94" s="238"/>
      <c r="M94" s="205"/>
      <c r="N94" s="238"/>
      <c r="O94" s="238"/>
      <c r="P94" s="238"/>
      <c r="Q94" s="238"/>
      <c r="R94" s="243"/>
      <c r="S94" s="530"/>
      <c r="T94" s="452"/>
      <c r="U94" s="469"/>
      <c r="V94" s="493"/>
    </row>
    <row r="95" spans="1:22">
      <c r="A95" s="514"/>
      <c r="B95" s="469"/>
      <c r="C95" s="246"/>
      <c r="D95" s="254"/>
      <c r="E95" s="205"/>
      <c r="F95" s="238"/>
      <c r="G95" s="238"/>
      <c r="H95" s="238"/>
      <c r="I95" s="238"/>
      <c r="J95" s="243"/>
      <c r="K95" s="530"/>
      <c r="L95" s="238"/>
      <c r="M95" s="205"/>
      <c r="N95" s="238"/>
      <c r="O95" s="238"/>
      <c r="P95" s="238"/>
      <c r="Q95" s="238"/>
      <c r="R95" s="243"/>
      <c r="S95" s="530"/>
      <c r="T95" s="452"/>
      <c r="U95" s="469"/>
      <c r="V95" s="493"/>
    </row>
    <row r="96" spans="1:22">
      <c r="A96" s="514"/>
      <c r="B96" s="469"/>
      <c r="C96" s="246"/>
      <c r="D96" s="254"/>
      <c r="E96" s="205"/>
      <c r="F96" s="238"/>
      <c r="G96" s="238"/>
      <c r="H96" s="238"/>
      <c r="I96" s="238"/>
      <c r="J96" s="243"/>
      <c r="K96" s="530"/>
      <c r="L96" s="238"/>
      <c r="M96" s="205"/>
      <c r="N96" s="238"/>
      <c r="O96" s="238"/>
      <c r="P96" s="238"/>
      <c r="Q96" s="238"/>
      <c r="R96" s="243"/>
      <c r="S96" s="530"/>
      <c r="T96" s="452"/>
      <c r="U96" s="469"/>
      <c r="V96" s="493"/>
    </row>
    <row r="97" spans="1:22">
      <c r="A97" s="514"/>
      <c r="B97" s="469"/>
      <c r="C97" s="246"/>
      <c r="D97" s="254"/>
      <c r="E97" s="205"/>
      <c r="F97" s="238"/>
      <c r="G97" s="238"/>
      <c r="H97" s="238"/>
      <c r="I97" s="238"/>
      <c r="J97" s="243"/>
      <c r="K97" s="530"/>
      <c r="L97" s="238"/>
      <c r="M97" s="205"/>
      <c r="N97" s="238"/>
      <c r="O97" s="238"/>
      <c r="P97" s="238"/>
      <c r="Q97" s="238"/>
      <c r="R97" s="243"/>
      <c r="S97" s="530"/>
      <c r="T97" s="452"/>
      <c r="U97" s="469"/>
      <c r="V97" s="493"/>
    </row>
    <row r="98" spans="1:22">
      <c r="A98" s="514"/>
      <c r="B98" s="469"/>
      <c r="C98" s="246">
        <f>'5- Identificación de Riesgos'!D97</f>
        <v>0</v>
      </c>
      <c r="D98" s="254"/>
      <c r="E98" s="205"/>
      <c r="F98" s="227"/>
      <c r="G98" s="227"/>
      <c r="H98" s="227"/>
      <c r="I98" s="227"/>
      <c r="J98" s="232">
        <f t="shared" si="7"/>
        <v>0</v>
      </c>
      <c r="K98" s="530"/>
      <c r="L98" s="227">
        <f>'5- Identificación de Riesgos'!I83</f>
        <v>0</v>
      </c>
      <c r="M98" s="205"/>
      <c r="N98" s="227"/>
      <c r="O98" s="227"/>
      <c r="P98" s="227"/>
      <c r="Q98" s="227"/>
      <c r="R98" s="232">
        <f t="shared" si="8"/>
        <v>0</v>
      </c>
      <c r="S98" s="530"/>
      <c r="T98" s="452"/>
      <c r="U98" s="469"/>
      <c r="V98" s="493"/>
    </row>
    <row r="99" spans="1:22" ht="15.75" thickBot="1">
      <c r="A99" s="515"/>
      <c r="B99" s="471"/>
      <c r="C99" s="246">
        <f>'5- Identificación de Riesgos'!D99</f>
        <v>0</v>
      </c>
      <c r="D99" s="254"/>
      <c r="E99" s="253"/>
      <c r="F99" s="228"/>
      <c r="G99" s="228"/>
      <c r="H99" s="228"/>
      <c r="I99" s="228"/>
      <c r="J99" s="233">
        <f t="shared" si="7"/>
        <v>0</v>
      </c>
      <c r="K99" s="531"/>
      <c r="L99" s="228">
        <f>'5- Identificación de Riesgos'!I89</f>
        <v>0</v>
      </c>
      <c r="M99" s="253"/>
      <c r="N99" s="228"/>
      <c r="O99" s="228"/>
      <c r="P99" s="228"/>
      <c r="Q99" s="228"/>
      <c r="R99" s="233">
        <f t="shared" si="8"/>
        <v>0</v>
      </c>
      <c r="S99" s="531"/>
      <c r="T99" s="454"/>
      <c r="U99" s="471"/>
      <c r="V99" s="496"/>
    </row>
    <row r="100" spans="1:22" ht="45">
      <c r="A100" s="513">
        <v>10</v>
      </c>
      <c r="B100" s="468" t="str">
        <f>'5- Identificación de Riesgos'!B100</f>
        <v>Ofrecer, prometer, entregar, aceptar o solicitar una ventaja indebida  para afectar la supervisión o interventoría de los contratos.</v>
      </c>
      <c r="C100" s="246" t="str">
        <f>'5- Identificación de Riesgos'!D100</f>
        <v>1. Falta de ética de los servidores públicos (Debilidades en principios y valores)</v>
      </c>
      <c r="D100" s="254"/>
      <c r="E100" s="252"/>
      <c r="F100" s="226"/>
      <c r="G100" s="226"/>
      <c r="H100" s="226"/>
      <c r="I100" s="226"/>
      <c r="J100" s="231">
        <f t="shared" si="7"/>
        <v>0</v>
      </c>
      <c r="K100" s="529">
        <f>AVERAGE(J100:J108)</f>
        <v>0</v>
      </c>
      <c r="L100" s="230">
        <f>'5- Identificación de Riesgos'!I90</f>
        <v>0</v>
      </c>
      <c r="M100" s="252"/>
      <c r="N100" s="230"/>
      <c r="O100" s="230"/>
      <c r="P100" s="230"/>
      <c r="Q100" s="230"/>
      <c r="R100" s="231">
        <f t="shared" si="8"/>
        <v>0</v>
      </c>
      <c r="S100" s="529">
        <f>AVERAGE(R100:R108)</f>
        <v>0</v>
      </c>
      <c r="T100" s="451" t="e">
        <f>CONCATENATE(INDEX('8- Políticas de Administración '!$B$6:$F$10,MATCH(ROUND(IF((RIGHT('5- Identificación de Riesgos'!H90,1)-'6- Valoración Controles'!K100)&lt;1,1,(RIGHT('5- Identificación de Riesgos'!H90,1)-'6- Valoración Controles'!K100)),0),'8- Políticas de Administración '!$F$6:$F$10,0),1)," - ",ROUND(IF((RIGHT('5- Identificación de Riesgos'!H90,1)-'6- Valoración Controles'!K100)&lt;1,1,(RIGHT('5- Identificación de Riesgos'!H90,1)-'6- Valoración Controles'!K100)),0))</f>
        <v>#DIV/0!</v>
      </c>
      <c r="U100" s="468" t="e">
        <f>CONCATENATE(INDEX('8- Políticas de Administración '!$B$17:$F$21,MATCH(ROUND(IF((RIGHT('5- Identificación de Riesgos'!M100,1)-'6- Valoración Controles'!S100)&lt;1,1,(RIGHT('5- Identificación de Riesgos'!M100,1)-'6- Valoración Controles'!S100)),0),'8- Políticas de Administración '!$F$17:$F$21,0),1)," - ",ROUND(IF((RIGHT('5- Identificación de Riesgos'!M100,1)-'6- Valoración Controles'!S100)&lt;1,1,(RIGHT('5- Identificación de Riesgos'!M100,1)-'6- Valoración Controles'!S100)),0))</f>
        <v>#VALUE!</v>
      </c>
      <c r="V100" s="495" t="e">
        <f>CONCATENATE(VLOOKUP((LEFT(T100,LEN(T100)-4)&amp;LEFT(U100,LEN(U100)-4)),'9- Matriz de Calor '!$D$18:$E$42,2,0)," - ",RIGHT(T100,1)*RIGHT(U100,1))</f>
        <v>#DIV/0!</v>
      </c>
    </row>
    <row r="101" spans="1:22" ht="56.25" customHeight="1">
      <c r="A101" s="514"/>
      <c r="B101" s="469"/>
      <c r="C101" s="246" t="str">
        <f>'5- Identificación de Riesgos'!D101</f>
        <v>2. Falta de ética de terceros interesados  (Debilidades principios y valores)</v>
      </c>
      <c r="D101" s="254"/>
      <c r="E101" s="205"/>
      <c r="F101" s="227"/>
      <c r="G101" s="227"/>
      <c r="H101" s="227"/>
      <c r="I101" s="227"/>
      <c r="J101" s="232">
        <f t="shared" si="7"/>
        <v>0</v>
      </c>
      <c r="K101" s="530"/>
      <c r="L101" s="227">
        <f>'5- Identificación de Riesgos'!I91</f>
        <v>0</v>
      </c>
      <c r="M101" s="205"/>
      <c r="N101" s="227"/>
      <c r="O101" s="227"/>
      <c r="P101" s="227"/>
      <c r="Q101" s="227"/>
      <c r="R101" s="232">
        <f t="shared" si="8"/>
        <v>0</v>
      </c>
      <c r="S101" s="530"/>
      <c r="T101" s="452"/>
      <c r="U101" s="469"/>
      <c r="V101" s="493"/>
    </row>
    <row r="102" spans="1:22" ht="53.25" customHeight="1">
      <c r="A102" s="514"/>
      <c r="B102" s="469"/>
      <c r="C102" s="246" t="str">
        <f>'5- Identificación de Riesgos'!D102</f>
        <v>3. Debilidades en los controles de los procedimientos de supervisión o interventoría contractual.</v>
      </c>
      <c r="D102" s="254"/>
      <c r="E102" s="205"/>
      <c r="F102" s="227"/>
      <c r="G102" s="227"/>
      <c r="H102" s="227"/>
      <c r="I102" s="227"/>
      <c r="J102" s="232">
        <f t="shared" si="7"/>
        <v>0</v>
      </c>
      <c r="K102" s="530"/>
      <c r="L102" s="227">
        <f>'5- Identificación de Riesgos'!I92</f>
        <v>0</v>
      </c>
      <c r="M102" s="205"/>
      <c r="N102" s="227"/>
      <c r="O102" s="227"/>
      <c r="P102" s="227"/>
      <c r="Q102" s="227"/>
      <c r="R102" s="232">
        <f t="shared" si="8"/>
        <v>0</v>
      </c>
      <c r="S102" s="530"/>
      <c r="T102" s="452"/>
      <c r="U102" s="469"/>
      <c r="V102" s="493"/>
    </row>
    <row r="103" spans="1:22">
      <c r="A103" s="514"/>
      <c r="B103" s="469"/>
      <c r="C103" s="246"/>
      <c r="D103" s="254"/>
      <c r="E103" s="205"/>
      <c r="F103" s="238"/>
      <c r="G103" s="238"/>
      <c r="H103" s="238"/>
      <c r="I103" s="238"/>
      <c r="J103" s="243"/>
      <c r="K103" s="530"/>
      <c r="L103" s="238"/>
      <c r="M103" s="205"/>
      <c r="N103" s="238"/>
      <c r="O103" s="238"/>
      <c r="P103" s="238"/>
      <c r="Q103" s="238"/>
      <c r="R103" s="243"/>
      <c r="S103" s="530"/>
      <c r="T103" s="452"/>
      <c r="U103" s="469"/>
      <c r="V103" s="493"/>
    </row>
    <row r="104" spans="1:22">
      <c r="A104" s="514"/>
      <c r="B104" s="469"/>
      <c r="C104" s="246"/>
      <c r="D104" s="254"/>
      <c r="E104" s="205"/>
      <c r="F104" s="238"/>
      <c r="G104" s="238"/>
      <c r="H104" s="238"/>
      <c r="I104" s="238"/>
      <c r="J104" s="243"/>
      <c r="K104" s="530"/>
      <c r="L104" s="238"/>
      <c r="M104" s="205"/>
      <c r="N104" s="238"/>
      <c r="O104" s="238"/>
      <c r="P104" s="238"/>
      <c r="Q104" s="238"/>
      <c r="R104" s="243"/>
      <c r="S104" s="530"/>
      <c r="T104" s="452"/>
      <c r="U104" s="469"/>
      <c r="V104" s="493"/>
    </row>
    <row r="105" spans="1:22">
      <c r="A105" s="514"/>
      <c r="B105" s="469"/>
      <c r="C105" s="246"/>
      <c r="D105" s="254"/>
      <c r="E105" s="205"/>
      <c r="F105" s="238"/>
      <c r="G105" s="238"/>
      <c r="H105" s="238"/>
      <c r="I105" s="238"/>
      <c r="J105" s="243"/>
      <c r="K105" s="530"/>
      <c r="L105" s="238"/>
      <c r="M105" s="205"/>
      <c r="N105" s="238"/>
      <c r="O105" s="238"/>
      <c r="P105" s="238"/>
      <c r="Q105" s="238"/>
      <c r="R105" s="243"/>
      <c r="S105" s="530"/>
      <c r="T105" s="452"/>
      <c r="U105" s="469"/>
      <c r="V105" s="493"/>
    </row>
    <row r="106" spans="1:22">
      <c r="A106" s="514"/>
      <c r="B106" s="469"/>
      <c r="C106" s="246"/>
      <c r="D106" s="254"/>
      <c r="E106" s="205"/>
      <c r="F106" s="238"/>
      <c r="G106" s="238"/>
      <c r="H106" s="238"/>
      <c r="I106" s="238"/>
      <c r="J106" s="243"/>
      <c r="K106" s="530"/>
      <c r="L106" s="238"/>
      <c r="M106" s="205"/>
      <c r="N106" s="238"/>
      <c r="O106" s="238"/>
      <c r="P106" s="238"/>
      <c r="Q106" s="238"/>
      <c r="R106" s="243"/>
      <c r="S106" s="530"/>
      <c r="T106" s="452"/>
      <c r="U106" s="469"/>
      <c r="V106" s="493"/>
    </row>
    <row r="107" spans="1:22">
      <c r="A107" s="514"/>
      <c r="B107" s="469"/>
      <c r="C107" s="246">
        <f>'5- Identificación de Riesgos'!D103</f>
        <v>0</v>
      </c>
      <c r="D107" s="254"/>
      <c r="E107" s="205"/>
      <c r="F107" s="227"/>
      <c r="G107" s="227"/>
      <c r="H107" s="227"/>
      <c r="I107" s="227"/>
      <c r="J107" s="232">
        <f t="shared" si="7"/>
        <v>0</v>
      </c>
      <c r="K107" s="530"/>
      <c r="L107" s="227">
        <f>'5- Identificación de Riesgos'!I97</f>
        <v>0</v>
      </c>
      <c r="M107" s="205"/>
      <c r="N107" s="227"/>
      <c r="O107" s="227"/>
      <c r="P107" s="227"/>
      <c r="Q107" s="227"/>
      <c r="R107" s="232">
        <f t="shared" si="8"/>
        <v>0</v>
      </c>
      <c r="S107" s="530"/>
      <c r="T107" s="452"/>
      <c r="U107" s="469"/>
      <c r="V107" s="493"/>
    </row>
    <row r="108" spans="1:22" ht="15.75" thickBot="1">
      <c r="A108" s="515"/>
      <c r="B108" s="471"/>
      <c r="C108" s="246">
        <f>'5- Identificación de Riesgos'!D109</f>
        <v>0</v>
      </c>
      <c r="D108" s="254"/>
      <c r="E108" s="253"/>
      <c r="F108" s="228"/>
      <c r="G108" s="228"/>
      <c r="H108" s="228"/>
      <c r="I108" s="228"/>
      <c r="J108" s="233">
        <f t="shared" si="7"/>
        <v>0</v>
      </c>
      <c r="K108" s="531"/>
      <c r="L108" s="228">
        <f>'5- Identificación de Riesgos'!I99</f>
        <v>0</v>
      </c>
      <c r="M108" s="253"/>
      <c r="N108" s="228"/>
      <c r="O108" s="228"/>
      <c r="P108" s="228"/>
      <c r="Q108" s="228"/>
      <c r="R108" s="233">
        <f t="shared" si="8"/>
        <v>0</v>
      </c>
      <c r="S108" s="531"/>
      <c r="T108" s="454"/>
      <c r="U108" s="471"/>
      <c r="V108" s="496"/>
    </row>
  </sheetData>
  <mergeCells count="89">
    <mergeCell ref="A90:A99"/>
    <mergeCell ref="A100:A108"/>
    <mergeCell ref="K90:K99"/>
    <mergeCell ref="S90:S99"/>
    <mergeCell ref="T90:T99"/>
    <mergeCell ref="K100:K108"/>
    <mergeCell ref="S100:S108"/>
    <mergeCell ref="T100:T108"/>
    <mergeCell ref="U80:U89"/>
    <mergeCell ref="V80:V89"/>
    <mergeCell ref="B90:B99"/>
    <mergeCell ref="B100:B108"/>
    <mergeCell ref="U90:U99"/>
    <mergeCell ref="V90:V99"/>
    <mergeCell ref="U100:U108"/>
    <mergeCell ref="V100:V108"/>
    <mergeCell ref="A80:A89"/>
    <mergeCell ref="B80:B89"/>
    <mergeCell ref="K80:K89"/>
    <mergeCell ref="S80:S89"/>
    <mergeCell ref="T80:T89"/>
    <mergeCell ref="A10:A19"/>
    <mergeCell ref="B10:B19"/>
    <mergeCell ref="C5:V5"/>
    <mergeCell ref="C6:V6"/>
    <mergeCell ref="S10:S19"/>
    <mergeCell ref="T10:T19"/>
    <mergeCell ref="U10:U19"/>
    <mergeCell ref="V10:V19"/>
    <mergeCell ref="K10:K19"/>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U1:V3"/>
    <mergeCell ref="A20:A29"/>
    <mergeCell ref="T30:T39"/>
    <mergeCell ref="U30:U39"/>
    <mergeCell ref="V30:V39"/>
    <mergeCell ref="A30:A39"/>
    <mergeCell ref="B30:B39"/>
    <mergeCell ref="K30:K39"/>
    <mergeCell ref="S30:S39"/>
    <mergeCell ref="B20:B29"/>
    <mergeCell ref="K20:K29"/>
    <mergeCell ref="V20:V29"/>
    <mergeCell ref="T20:T29"/>
    <mergeCell ref="U20:U29"/>
    <mergeCell ref="S20:S29"/>
    <mergeCell ref="A50:A59"/>
    <mergeCell ref="B50:B59"/>
    <mergeCell ref="K50:K59"/>
    <mergeCell ref="S50:S59"/>
    <mergeCell ref="T40:T49"/>
    <mergeCell ref="A40:A49"/>
    <mergeCell ref="B40:B49"/>
    <mergeCell ref="K40:K49"/>
    <mergeCell ref="S40:S49"/>
    <mergeCell ref="B71:B79"/>
    <mergeCell ref="A71:A79"/>
    <mergeCell ref="K71:K79"/>
    <mergeCell ref="S71:S79"/>
    <mergeCell ref="T60:T70"/>
    <mergeCell ref="A60:A70"/>
    <mergeCell ref="B60:B70"/>
    <mergeCell ref="K60:K70"/>
    <mergeCell ref="S60:S70"/>
    <mergeCell ref="E1:T3"/>
    <mergeCell ref="T71:T79"/>
    <mergeCell ref="U71:U79"/>
    <mergeCell ref="V71:V79"/>
    <mergeCell ref="U60:U70"/>
    <mergeCell ref="V60:V70"/>
    <mergeCell ref="T50:T59"/>
    <mergeCell ref="U50:U59"/>
    <mergeCell ref="V50:V59"/>
    <mergeCell ref="U40:U49"/>
    <mergeCell ref="V40:V49"/>
  </mergeCells>
  <conditionalFormatting sqref="T10 T20">
    <cfRule type="containsText" dxfId="450" priority="373" operator="containsText" text="Muy Baja">
      <formula>NOT(ISERROR(SEARCH("Muy Baja",T10)))</formula>
    </cfRule>
    <cfRule type="containsText" dxfId="449" priority="374" operator="containsText" text="Baja">
      <formula>NOT(ISERROR(SEARCH("Baja",T10)))</formula>
    </cfRule>
    <cfRule type="containsText" dxfId="448" priority="375" operator="containsText" text="Muy Alta">
      <formula>NOT(ISERROR(SEARCH("Muy Alta",T10)))</formula>
    </cfRule>
    <cfRule type="containsText" dxfId="447" priority="377" operator="containsText" text="Alta">
      <formula>NOT(ISERROR(SEARCH("Alta",T10)))</formula>
    </cfRule>
    <cfRule type="containsText" dxfId="446" priority="378" operator="containsText" text="Media">
      <formula>NOT(ISERROR(SEARCH("Media",T10)))</formula>
    </cfRule>
    <cfRule type="containsText" dxfId="445" priority="379" operator="containsText" text="Media">
      <formula>NOT(ISERROR(SEARCH("Media",T10)))</formula>
    </cfRule>
    <cfRule type="containsText" dxfId="444" priority="380" operator="containsText" text="Media">
      <formula>NOT(ISERROR(SEARCH("Media",T10)))</formula>
    </cfRule>
    <cfRule type="containsText" dxfId="443" priority="381" operator="containsText" text="Muy Baja">
      <formula>NOT(ISERROR(SEARCH("Muy Baja",T10)))</formula>
    </cfRule>
    <cfRule type="containsText" dxfId="442" priority="382" operator="containsText" text="Baja">
      <formula>NOT(ISERROR(SEARCH("Baja",T10)))</formula>
    </cfRule>
    <cfRule type="containsText" dxfId="441" priority="383" operator="containsText" text="Muy Baja">
      <formula>NOT(ISERROR(SEARCH("Muy Baja",T10)))</formula>
    </cfRule>
    <cfRule type="containsText" dxfId="440" priority="384" operator="containsText" text="Muy Baja">
      <formula>NOT(ISERROR(SEARCH("Muy Baja",T10)))</formula>
    </cfRule>
    <cfRule type="containsText" dxfId="439" priority="385" operator="containsText" text="Muy Baja">
      <formula>NOT(ISERROR(SEARCH("Muy Baja",T10)))</formula>
    </cfRule>
    <cfRule type="containsText" dxfId="438" priority="386" operator="containsText" text="Muy Baja'Tabla probabilidad'!">
      <formula>NOT(ISERROR(SEARCH("Muy Baja'Tabla probabilidad'!",T10)))</formula>
    </cfRule>
    <cfRule type="containsText" dxfId="437" priority="387" operator="containsText" text="Muy bajo">
      <formula>NOT(ISERROR(SEARCH("Muy bajo",T10)))</formula>
    </cfRule>
    <cfRule type="containsText" dxfId="436" priority="388" operator="containsText" text="Alta">
      <formula>NOT(ISERROR(SEARCH("Alta",T10)))</formula>
    </cfRule>
    <cfRule type="containsText" dxfId="435" priority="389" operator="containsText" text="Media">
      <formula>NOT(ISERROR(SEARCH("Media",T10)))</formula>
    </cfRule>
    <cfRule type="containsText" dxfId="434" priority="390" operator="containsText" text="Baja">
      <formula>NOT(ISERROR(SEARCH("Baja",T10)))</formula>
    </cfRule>
    <cfRule type="containsText" dxfId="433" priority="391" operator="containsText" text="Muy baja">
      <formula>NOT(ISERROR(SEARCH("Muy baja",T10)))</formula>
    </cfRule>
    <cfRule type="cellIs" dxfId="432" priority="394" operator="between">
      <formula>1</formula>
      <formula>2</formula>
    </cfRule>
    <cfRule type="cellIs" dxfId="431" priority="395" operator="between">
      <formula>0</formula>
      <formula>2</formula>
    </cfRule>
  </conditionalFormatting>
  <conditionalFormatting sqref="T30:T37">
    <cfRule type="containsText" dxfId="430" priority="308" operator="containsText" text="Muy Baja">
      <formula>NOT(ISERROR(SEARCH("Muy Baja",T30)))</formula>
    </cfRule>
    <cfRule type="containsText" dxfId="429" priority="309" operator="containsText" text="Baja">
      <formula>NOT(ISERROR(SEARCH("Baja",T30)))</formula>
    </cfRule>
    <cfRule type="containsText" dxfId="428" priority="310" operator="containsText" text="Muy Alta">
      <formula>NOT(ISERROR(SEARCH("Muy Alta",T30)))</formula>
    </cfRule>
    <cfRule type="containsText" dxfId="427" priority="312" operator="containsText" text="Alta">
      <formula>NOT(ISERROR(SEARCH("Alta",T30)))</formula>
    </cfRule>
    <cfRule type="containsText" dxfId="426" priority="313" operator="containsText" text="Media">
      <formula>NOT(ISERROR(SEARCH("Media",T30)))</formula>
    </cfRule>
    <cfRule type="containsText" dxfId="425" priority="314" operator="containsText" text="Media">
      <formula>NOT(ISERROR(SEARCH("Media",T30)))</formula>
    </cfRule>
    <cfRule type="containsText" dxfId="424" priority="315" operator="containsText" text="Media">
      <formula>NOT(ISERROR(SEARCH("Media",T30)))</formula>
    </cfRule>
    <cfRule type="containsText" dxfId="423" priority="316" operator="containsText" text="Muy Baja">
      <formula>NOT(ISERROR(SEARCH("Muy Baja",T30)))</formula>
    </cfRule>
    <cfRule type="containsText" dxfId="422" priority="317" operator="containsText" text="Baja">
      <formula>NOT(ISERROR(SEARCH("Baja",T30)))</formula>
    </cfRule>
    <cfRule type="containsText" dxfId="421" priority="318" operator="containsText" text="Muy Baja">
      <formula>NOT(ISERROR(SEARCH("Muy Baja",T30)))</formula>
    </cfRule>
    <cfRule type="containsText" dxfId="420" priority="319" operator="containsText" text="Muy Baja">
      <formula>NOT(ISERROR(SEARCH("Muy Baja",T30)))</formula>
    </cfRule>
    <cfRule type="containsText" dxfId="419" priority="320" operator="containsText" text="Muy Baja">
      <formula>NOT(ISERROR(SEARCH("Muy Baja",T30)))</formula>
    </cfRule>
    <cfRule type="containsText" dxfId="418" priority="321" operator="containsText" text="Muy Baja'Tabla probabilidad'!">
      <formula>NOT(ISERROR(SEARCH("Muy Baja'Tabla probabilidad'!",T30)))</formula>
    </cfRule>
    <cfRule type="containsText" dxfId="417" priority="322" operator="containsText" text="Muy bajo">
      <formula>NOT(ISERROR(SEARCH("Muy bajo",T30)))</formula>
    </cfRule>
    <cfRule type="containsText" dxfId="416" priority="323" operator="containsText" text="Alta">
      <formula>NOT(ISERROR(SEARCH("Alta",T30)))</formula>
    </cfRule>
    <cfRule type="containsText" dxfId="415" priority="324" operator="containsText" text="Media">
      <formula>NOT(ISERROR(SEARCH("Media",T30)))</formula>
    </cfRule>
    <cfRule type="containsText" dxfId="414" priority="325" operator="containsText" text="Baja">
      <formula>NOT(ISERROR(SEARCH("Baja",T30)))</formula>
    </cfRule>
    <cfRule type="containsText" dxfId="413" priority="326" operator="containsText" text="Muy baja">
      <formula>NOT(ISERROR(SEARCH("Muy baja",T30)))</formula>
    </cfRule>
    <cfRule type="cellIs" dxfId="412" priority="329" operator="between">
      <formula>1</formula>
      <formula>2</formula>
    </cfRule>
    <cfRule type="cellIs" dxfId="411" priority="330" operator="between">
      <formula>0</formula>
      <formula>2</formula>
    </cfRule>
  </conditionalFormatting>
  <conditionalFormatting sqref="T40">
    <cfRule type="containsText" dxfId="410" priority="275" operator="containsText" text="Muy Baja">
      <formula>NOT(ISERROR(SEARCH("Muy Baja",T40)))</formula>
    </cfRule>
    <cfRule type="containsText" dxfId="409" priority="276" operator="containsText" text="Baja">
      <formula>NOT(ISERROR(SEARCH("Baja",T40)))</formula>
    </cfRule>
    <cfRule type="containsText" dxfId="408" priority="277" operator="containsText" text="Muy Alta">
      <formula>NOT(ISERROR(SEARCH("Muy Alta",T40)))</formula>
    </cfRule>
    <cfRule type="containsText" dxfId="407" priority="279" operator="containsText" text="Alta">
      <formula>NOT(ISERROR(SEARCH("Alta",T40)))</formula>
    </cfRule>
    <cfRule type="containsText" dxfId="406" priority="280" operator="containsText" text="Media">
      <formula>NOT(ISERROR(SEARCH("Media",T40)))</formula>
    </cfRule>
    <cfRule type="containsText" dxfId="405" priority="281" operator="containsText" text="Media">
      <formula>NOT(ISERROR(SEARCH("Media",T40)))</formula>
    </cfRule>
    <cfRule type="containsText" dxfId="404" priority="282" operator="containsText" text="Media">
      <formula>NOT(ISERROR(SEARCH("Media",T40)))</formula>
    </cfRule>
    <cfRule type="containsText" dxfId="403" priority="283" operator="containsText" text="Muy Baja">
      <formula>NOT(ISERROR(SEARCH("Muy Baja",T40)))</formula>
    </cfRule>
    <cfRule type="containsText" dxfId="402" priority="284" operator="containsText" text="Baja">
      <formula>NOT(ISERROR(SEARCH("Baja",T40)))</formula>
    </cfRule>
    <cfRule type="containsText" dxfId="401" priority="285" operator="containsText" text="Muy Baja">
      <formula>NOT(ISERROR(SEARCH("Muy Baja",T40)))</formula>
    </cfRule>
    <cfRule type="containsText" dxfId="400" priority="286" operator="containsText" text="Muy Baja">
      <formula>NOT(ISERROR(SEARCH("Muy Baja",T40)))</formula>
    </cfRule>
    <cfRule type="containsText" dxfId="399" priority="287" operator="containsText" text="Muy Baja">
      <formula>NOT(ISERROR(SEARCH("Muy Baja",T40)))</formula>
    </cfRule>
    <cfRule type="containsText" dxfId="398" priority="288" operator="containsText" text="Muy Baja'Tabla probabilidad'!">
      <formula>NOT(ISERROR(SEARCH("Muy Baja'Tabla probabilidad'!",T40)))</formula>
    </cfRule>
    <cfRule type="containsText" dxfId="397" priority="289" operator="containsText" text="Muy bajo">
      <formula>NOT(ISERROR(SEARCH("Muy bajo",T40)))</formula>
    </cfRule>
    <cfRule type="containsText" dxfId="396" priority="290" operator="containsText" text="Alta">
      <formula>NOT(ISERROR(SEARCH("Alta",T40)))</formula>
    </cfRule>
    <cfRule type="containsText" dxfId="395" priority="291" operator="containsText" text="Media">
      <formula>NOT(ISERROR(SEARCH("Media",T40)))</formula>
    </cfRule>
    <cfRule type="containsText" dxfId="394" priority="292" operator="containsText" text="Baja">
      <formula>NOT(ISERROR(SEARCH("Baja",T40)))</formula>
    </cfRule>
    <cfRule type="containsText" dxfId="393" priority="293" operator="containsText" text="Muy baja">
      <formula>NOT(ISERROR(SEARCH("Muy baja",T40)))</formula>
    </cfRule>
    <cfRule type="cellIs" dxfId="392" priority="296" operator="between">
      <formula>1</formula>
      <formula>2</formula>
    </cfRule>
    <cfRule type="cellIs" dxfId="391" priority="297" operator="between">
      <formula>0</formula>
      <formula>2</formula>
    </cfRule>
  </conditionalFormatting>
  <conditionalFormatting sqref="T50 T60 T71">
    <cfRule type="containsText" dxfId="390" priority="44" operator="containsText" text="Muy Baja">
      <formula>NOT(ISERROR(SEARCH("Muy Baja",T50)))</formula>
    </cfRule>
    <cfRule type="containsText" dxfId="389" priority="45" operator="containsText" text="Baja">
      <formula>NOT(ISERROR(SEARCH("Baja",T50)))</formula>
    </cfRule>
    <cfRule type="containsText" dxfId="388" priority="46" operator="containsText" text="Muy Alta">
      <formula>NOT(ISERROR(SEARCH("Muy Alta",T50)))</formula>
    </cfRule>
    <cfRule type="containsText" dxfId="387" priority="48" operator="containsText" text="Alta">
      <formula>NOT(ISERROR(SEARCH("Alta",T50)))</formula>
    </cfRule>
    <cfRule type="containsText" dxfId="386" priority="49" operator="containsText" text="Media">
      <formula>NOT(ISERROR(SEARCH("Media",T50)))</formula>
    </cfRule>
    <cfRule type="containsText" dxfId="385" priority="50" operator="containsText" text="Media">
      <formula>NOT(ISERROR(SEARCH("Media",T50)))</formula>
    </cfRule>
    <cfRule type="containsText" dxfId="384" priority="51" operator="containsText" text="Media">
      <formula>NOT(ISERROR(SEARCH("Media",T50)))</formula>
    </cfRule>
    <cfRule type="containsText" dxfId="383" priority="52" operator="containsText" text="Muy Baja">
      <formula>NOT(ISERROR(SEARCH("Muy Baja",T50)))</formula>
    </cfRule>
    <cfRule type="containsText" dxfId="382" priority="53" operator="containsText" text="Baja">
      <formula>NOT(ISERROR(SEARCH("Baja",T50)))</formula>
    </cfRule>
    <cfRule type="containsText" dxfId="381" priority="54" operator="containsText" text="Muy Baja">
      <formula>NOT(ISERROR(SEARCH("Muy Baja",T50)))</formula>
    </cfRule>
    <cfRule type="containsText" dxfId="380" priority="55" operator="containsText" text="Muy Baja">
      <formula>NOT(ISERROR(SEARCH("Muy Baja",T50)))</formula>
    </cfRule>
    <cfRule type="containsText" dxfId="379" priority="56" operator="containsText" text="Muy Baja">
      <formula>NOT(ISERROR(SEARCH("Muy Baja",T50)))</formula>
    </cfRule>
    <cfRule type="containsText" dxfId="378" priority="57" operator="containsText" text="Muy Baja'Tabla probabilidad'!">
      <formula>NOT(ISERROR(SEARCH("Muy Baja'Tabla probabilidad'!",T50)))</formula>
    </cfRule>
    <cfRule type="containsText" dxfId="377" priority="58" operator="containsText" text="Muy bajo">
      <formula>NOT(ISERROR(SEARCH("Muy bajo",T50)))</formula>
    </cfRule>
    <cfRule type="containsText" dxfId="376" priority="59" operator="containsText" text="Alta">
      <formula>NOT(ISERROR(SEARCH("Alta",T50)))</formula>
    </cfRule>
    <cfRule type="containsText" dxfId="375" priority="60" operator="containsText" text="Media">
      <formula>NOT(ISERROR(SEARCH("Media",T50)))</formula>
    </cfRule>
    <cfRule type="containsText" dxfId="374" priority="61" operator="containsText" text="Baja">
      <formula>NOT(ISERROR(SEARCH("Baja",T50)))</formula>
    </cfRule>
    <cfRule type="containsText" dxfId="373" priority="62" operator="containsText" text="Muy baja">
      <formula>NOT(ISERROR(SEARCH("Muy baja",T50)))</formula>
    </cfRule>
    <cfRule type="cellIs" dxfId="372" priority="65" operator="between">
      <formula>1</formula>
      <formula>2</formula>
    </cfRule>
    <cfRule type="cellIs" dxfId="371" priority="66" operator="between">
      <formula>0</formula>
      <formula>2</formula>
    </cfRule>
  </conditionalFormatting>
  <conditionalFormatting sqref="T80 T90 T100">
    <cfRule type="containsText" dxfId="370" priority="11" operator="containsText" text="Muy Baja">
      <formula>NOT(ISERROR(SEARCH("Muy Baja",T80)))</formula>
    </cfRule>
    <cfRule type="containsText" dxfId="369" priority="12" operator="containsText" text="Baja">
      <formula>NOT(ISERROR(SEARCH("Baja",T80)))</formula>
    </cfRule>
    <cfRule type="containsText" dxfId="368" priority="13" operator="containsText" text="Muy Alta">
      <formula>NOT(ISERROR(SEARCH("Muy Alta",T80)))</formula>
    </cfRule>
    <cfRule type="containsText" dxfId="367" priority="15" operator="containsText" text="Alta">
      <formula>NOT(ISERROR(SEARCH("Alta",T80)))</formula>
    </cfRule>
    <cfRule type="containsText" dxfId="366" priority="16" operator="containsText" text="Media">
      <formula>NOT(ISERROR(SEARCH("Media",T80)))</formula>
    </cfRule>
    <cfRule type="containsText" dxfId="365" priority="17" operator="containsText" text="Media">
      <formula>NOT(ISERROR(SEARCH("Media",T80)))</formula>
    </cfRule>
    <cfRule type="containsText" dxfId="364" priority="18" operator="containsText" text="Media">
      <formula>NOT(ISERROR(SEARCH("Media",T80)))</formula>
    </cfRule>
    <cfRule type="containsText" dxfId="363" priority="19" operator="containsText" text="Muy Baja">
      <formula>NOT(ISERROR(SEARCH("Muy Baja",T80)))</formula>
    </cfRule>
    <cfRule type="containsText" dxfId="362" priority="20" operator="containsText" text="Baja">
      <formula>NOT(ISERROR(SEARCH("Baja",T80)))</formula>
    </cfRule>
    <cfRule type="containsText" dxfId="361" priority="21" operator="containsText" text="Muy Baja">
      <formula>NOT(ISERROR(SEARCH("Muy Baja",T80)))</formula>
    </cfRule>
    <cfRule type="containsText" dxfId="360" priority="22" operator="containsText" text="Muy Baja">
      <formula>NOT(ISERROR(SEARCH("Muy Baja",T80)))</formula>
    </cfRule>
    <cfRule type="containsText" dxfId="359" priority="23" operator="containsText" text="Muy Baja">
      <formula>NOT(ISERROR(SEARCH("Muy Baja",T80)))</formula>
    </cfRule>
    <cfRule type="containsText" dxfId="358" priority="24" operator="containsText" text="Muy Baja'Tabla probabilidad'!">
      <formula>NOT(ISERROR(SEARCH("Muy Baja'Tabla probabilidad'!",T80)))</formula>
    </cfRule>
    <cfRule type="containsText" dxfId="357" priority="25" operator="containsText" text="Muy bajo">
      <formula>NOT(ISERROR(SEARCH("Muy bajo",T80)))</formula>
    </cfRule>
    <cfRule type="containsText" dxfId="356" priority="26" operator="containsText" text="Alta">
      <formula>NOT(ISERROR(SEARCH("Alta",T80)))</formula>
    </cfRule>
    <cfRule type="containsText" dxfId="355" priority="27" operator="containsText" text="Media">
      <formula>NOT(ISERROR(SEARCH("Media",T80)))</formula>
    </cfRule>
    <cfRule type="containsText" dxfId="354" priority="28" operator="containsText" text="Baja">
      <formula>NOT(ISERROR(SEARCH("Baja",T80)))</formula>
    </cfRule>
    <cfRule type="containsText" dxfId="353" priority="29" operator="containsText" text="Muy baja">
      <formula>NOT(ISERROR(SEARCH("Muy baja",T80)))</formula>
    </cfRule>
    <cfRule type="cellIs" dxfId="352" priority="32" operator="between">
      <formula>1</formula>
      <formula>2</formula>
    </cfRule>
    <cfRule type="cellIs" dxfId="351" priority="33" operator="between">
      <formula>0</formula>
      <formula>2</formula>
    </cfRule>
  </conditionalFormatting>
  <conditionalFormatting sqref="U10 U20">
    <cfRule type="containsText" dxfId="350" priority="367" operator="containsText" text="Catastrófico">
      <formula>NOT(ISERROR(SEARCH("Catastrófico",U10)))</formula>
    </cfRule>
    <cfRule type="containsText" dxfId="349" priority="368" operator="containsText" text="Mayor">
      <formula>NOT(ISERROR(SEARCH("Mayor",U10)))</formula>
    </cfRule>
    <cfRule type="containsText" dxfId="348" priority="369" operator="containsText" text="Alta">
      <formula>NOT(ISERROR(SEARCH("Alta",U10)))</formula>
    </cfRule>
    <cfRule type="containsText" dxfId="347" priority="370" operator="containsText" text="Moderado">
      <formula>NOT(ISERROR(SEARCH("Moderado",U10)))</formula>
    </cfRule>
    <cfRule type="containsText" dxfId="346" priority="371" operator="containsText" text="Menor">
      <formula>NOT(ISERROR(SEARCH("Menor",U10)))</formula>
    </cfRule>
    <cfRule type="containsText" dxfId="345" priority="372" operator="containsText" text="Leve">
      <formula>NOT(ISERROR(SEARCH("Leve",U10)))</formula>
    </cfRule>
  </conditionalFormatting>
  <conditionalFormatting sqref="U30:U37">
    <cfRule type="containsText" dxfId="344" priority="302" operator="containsText" text="Catastrófico">
      <formula>NOT(ISERROR(SEARCH("Catastrófico",U30)))</formula>
    </cfRule>
    <cfRule type="containsText" dxfId="343" priority="303" operator="containsText" text="Mayor">
      <formula>NOT(ISERROR(SEARCH("Mayor",U30)))</formula>
    </cfRule>
    <cfRule type="containsText" dxfId="342" priority="304" operator="containsText" text="Alta">
      <formula>NOT(ISERROR(SEARCH("Alta",U30)))</formula>
    </cfRule>
    <cfRule type="containsText" dxfId="341" priority="305" operator="containsText" text="Moderado">
      <formula>NOT(ISERROR(SEARCH("Moderado",U30)))</formula>
    </cfRule>
    <cfRule type="containsText" dxfId="340" priority="306" operator="containsText" text="Menor">
      <formula>NOT(ISERROR(SEARCH("Menor",U30)))</formula>
    </cfRule>
    <cfRule type="containsText" dxfId="339" priority="307" operator="containsText" text="Leve">
      <formula>NOT(ISERROR(SEARCH("Leve",U30)))</formula>
    </cfRule>
  </conditionalFormatting>
  <conditionalFormatting sqref="U40">
    <cfRule type="containsText" dxfId="338" priority="269" operator="containsText" text="Catastrófico">
      <formula>NOT(ISERROR(SEARCH("Catastrófico",U40)))</formula>
    </cfRule>
    <cfRule type="containsText" dxfId="337" priority="270" operator="containsText" text="Mayor">
      <formula>NOT(ISERROR(SEARCH("Mayor",U40)))</formula>
    </cfRule>
    <cfRule type="containsText" dxfId="336" priority="271" operator="containsText" text="Alta">
      <formula>NOT(ISERROR(SEARCH("Alta",U40)))</formula>
    </cfRule>
    <cfRule type="containsText" dxfId="335" priority="272" operator="containsText" text="Moderado">
      <formula>NOT(ISERROR(SEARCH("Moderado",U40)))</formula>
    </cfRule>
    <cfRule type="containsText" dxfId="334" priority="273" operator="containsText" text="Menor">
      <formula>NOT(ISERROR(SEARCH("Menor",U40)))</formula>
    </cfRule>
    <cfRule type="containsText" dxfId="333" priority="274" operator="containsText" text="Leve">
      <formula>NOT(ISERROR(SEARCH("Leve",U40)))</formula>
    </cfRule>
  </conditionalFormatting>
  <conditionalFormatting sqref="U50 U60 U71 U80 U90 U100">
    <cfRule type="containsText" dxfId="332" priority="38" operator="containsText" text="Catastrófico">
      <formula>NOT(ISERROR(SEARCH("Catastrófico",U50)))</formula>
    </cfRule>
    <cfRule type="containsText" dxfId="331" priority="39" operator="containsText" text="Mayor">
      <formula>NOT(ISERROR(SEARCH("Mayor",U50)))</formula>
    </cfRule>
    <cfRule type="containsText" dxfId="330" priority="40" operator="containsText" text="Alta">
      <formula>NOT(ISERROR(SEARCH("Alta",U50)))</formula>
    </cfRule>
    <cfRule type="containsText" dxfId="329" priority="41" operator="containsText" text="Moderado">
      <formula>NOT(ISERROR(SEARCH("Moderado",U50)))</formula>
    </cfRule>
    <cfRule type="containsText" dxfId="328" priority="42" operator="containsText" text="Menor">
      <formula>NOT(ISERROR(SEARCH("Menor",U50)))</formula>
    </cfRule>
    <cfRule type="containsText" dxfId="327" priority="43" operator="containsText" text="Leve">
      <formula>NOT(ISERROR(SEARCH("Leve",U50)))</formula>
    </cfRule>
  </conditionalFormatting>
  <conditionalFormatting sqref="V10 V20">
    <cfRule type="containsText" dxfId="326" priority="331" operator="containsText" text="Extremo">
      <formula>NOT(ISERROR(SEARCH("Extremo",V10)))</formula>
    </cfRule>
    <cfRule type="containsText" dxfId="325" priority="332" operator="containsText" text="Alto">
      <formula>NOT(ISERROR(SEARCH("Alto",V10)))</formula>
    </cfRule>
    <cfRule type="containsText" dxfId="324" priority="333" operator="containsText" text="Bajo">
      <formula>NOT(ISERROR(SEARCH("Bajo",V10)))</formula>
    </cfRule>
    <cfRule type="containsText" dxfId="323" priority="334" operator="containsText" text="Moderado">
      <formula>NOT(ISERROR(SEARCH("Moderado",V10)))</formula>
    </cfRule>
  </conditionalFormatting>
  <conditionalFormatting sqref="V30:V37">
    <cfRule type="containsText" dxfId="322" priority="298" operator="containsText" text="Extremo">
      <formula>NOT(ISERROR(SEARCH("Extremo",V30)))</formula>
    </cfRule>
    <cfRule type="containsText" dxfId="321" priority="299" operator="containsText" text="Alto">
      <formula>NOT(ISERROR(SEARCH("Alto",V30)))</formula>
    </cfRule>
    <cfRule type="containsText" dxfId="320" priority="300" operator="containsText" text="Bajo">
      <formula>NOT(ISERROR(SEARCH("Bajo",V30)))</formula>
    </cfRule>
    <cfRule type="containsText" dxfId="319" priority="301" operator="containsText" text="Moderado">
      <formula>NOT(ISERROR(SEARCH("Moderado",V30)))</formula>
    </cfRule>
  </conditionalFormatting>
  <conditionalFormatting sqref="V40">
    <cfRule type="containsText" dxfId="318" priority="265" operator="containsText" text="Extremo">
      <formula>NOT(ISERROR(SEARCH("Extremo",V40)))</formula>
    </cfRule>
    <cfRule type="containsText" dxfId="317" priority="266" operator="containsText" text="Alto">
      <formula>NOT(ISERROR(SEARCH("Alto",V40)))</formula>
    </cfRule>
    <cfRule type="containsText" dxfId="316" priority="267" operator="containsText" text="Bajo">
      <formula>NOT(ISERROR(SEARCH("Bajo",V40)))</formula>
    </cfRule>
    <cfRule type="containsText" dxfId="315" priority="268" operator="containsText" text="Moderado">
      <formula>NOT(ISERROR(SEARCH("Moderado",V40)))</formula>
    </cfRule>
  </conditionalFormatting>
  <conditionalFormatting sqref="V50 V60 V71 V80 V90 V100">
    <cfRule type="containsText" dxfId="314" priority="34" operator="containsText" text="Extremo">
      <formula>NOT(ISERROR(SEARCH("Extremo",V50)))</formula>
    </cfRule>
    <cfRule type="containsText" dxfId="313" priority="35" operator="containsText" text="Alto">
      <formula>NOT(ISERROR(SEARCH("Alto",V50)))</formula>
    </cfRule>
    <cfRule type="containsText" dxfId="312" priority="36" operator="containsText" text="Bajo">
      <formula>NOT(ISERROR(SEARCH("Bajo",V50)))</formula>
    </cfRule>
    <cfRule type="containsText" dxfId="311" priority="37" operator="containsText" text="Moderado">
      <formula>NOT(ISERROR(SEARCH("Moderado",V50)))</formula>
    </cfRule>
  </conditionalFormatting>
  <dataValidations count="2">
    <dataValidation allowBlank="1" showInputMessage="1" showErrorMessage="1" prompt="Enunciar cuál es el control" sqref="M10:M18 E30:E38 E43 E45:E48 E40:E41 E50:E51 E63 E69 E60:E61 E10:E21"/>
    <dataValidation type="list" allowBlank="1" showInputMessage="1" showErrorMessage="1" sqref="N10:Q108 F10:I108">
      <formula1>"SI,NO"</formula1>
    </dataValidation>
  </dataValidations>
  <printOptions horizontalCentered="1"/>
  <pageMargins left="0.70866141732283472" right="0.70866141732283472" top="0.74803149606299213" bottom="0.74803149606299213" header="0.31496062992125984" footer="0.31496062992125984"/>
  <pageSetup scale="31"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392"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393" operator="containsText" id="{5790250D-E3CC-4EBD-835F-F5F4C0703B76}">
            <xm:f>NOT(ISERROR(SEARCH('8- Políticas de Administración '!$B$5,T10)))</xm:f>
            <xm:f>'8- Políticas de Administración '!$B$5</xm:f>
            <x14:dxf>
              <font>
                <color rgb="FF9C0006"/>
              </font>
              <fill>
                <patternFill>
                  <bgColor rgb="FFFFC7CE"/>
                </patternFill>
              </fill>
            </x14:dxf>
          </x14:cfRule>
          <xm:sqref>T10 T20</xm:sqref>
        </x14:conditionalFormatting>
        <x14:conditionalFormatting xmlns:xm="http://schemas.microsoft.com/office/excel/2006/main">
          <x14:cfRule type="containsText" priority="327" operator="containsText" id="{1A93245F-2F6E-4286-B0B4-8AEBA7CD6C52}">
            <xm:f>NOT(ISERROR(SEARCH('8- Políticas de Administración '!$B$5,T30)))</xm:f>
            <xm:f>'8- Políticas de Administración '!$B$5</xm:f>
            <x14:dxf>
              <font>
                <color rgb="FF006100"/>
              </font>
              <fill>
                <patternFill>
                  <bgColor rgb="FFC6EFCE"/>
                </patternFill>
              </fill>
            </x14:dxf>
          </x14:cfRule>
          <x14:cfRule type="containsText" priority="328" operator="containsText" id="{4A5CB758-D53F-47C8-9384-058703BDD194}">
            <xm:f>NOT(ISERROR(SEARCH('8- Políticas de Administración '!$B$5,T30)))</xm:f>
            <xm:f>'8- Políticas de Administración '!$B$5</xm:f>
            <x14:dxf>
              <font>
                <color rgb="FF9C0006"/>
              </font>
              <fill>
                <patternFill>
                  <bgColor rgb="FFFFC7CE"/>
                </patternFill>
              </fill>
            </x14:dxf>
          </x14:cfRule>
          <xm:sqref>T30:T37</xm:sqref>
        </x14:conditionalFormatting>
        <x14:conditionalFormatting xmlns:xm="http://schemas.microsoft.com/office/excel/2006/main">
          <x14:cfRule type="containsText" priority="294" operator="containsText" id="{CD96484A-18E8-4528-9A1F-77117FAD32CF}">
            <xm:f>NOT(ISERROR(SEARCH('8- Políticas de Administración '!$B$5,T40)))</xm:f>
            <xm:f>'8- Políticas de Administración '!$B$5</xm:f>
            <x14:dxf>
              <font>
                <color rgb="FF006100"/>
              </font>
              <fill>
                <patternFill>
                  <bgColor rgb="FFC6EFCE"/>
                </patternFill>
              </fill>
            </x14:dxf>
          </x14:cfRule>
          <x14:cfRule type="containsText" priority="295" operator="containsText" id="{085CE6AC-134B-4193-BF0B-397A5239767F}">
            <xm:f>NOT(ISERROR(SEARCH('8- Políticas de Administración '!$B$5,T40)))</xm:f>
            <xm:f>'8- Políticas de Administración '!$B$5</xm:f>
            <x14:dxf>
              <font>
                <color rgb="FF9C0006"/>
              </font>
              <fill>
                <patternFill>
                  <bgColor rgb="FFFFC7CE"/>
                </patternFill>
              </fill>
            </x14:dxf>
          </x14:cfRule>
          <xm:sqref>T40</xm:sqref>
        </x14:conditionalFormatting>
        <x14:conditionalFormatting xmlns:xm="http://schemas.microsoft.com/office/excel/2006/main">
          <x14:cfRule type="containsText" priority="63" operator="containsText" id="{57159798-2C73-4DDA-BD64-7B7F6BFDA72C}">
            <xm:f>NOT(ISERROR(SEARCH('8- Políticas de Administración '!$B$5,T50)))</xm:f>
            <xm:f>'8- Políticas de Administración '!$B$5</xm:f>
            <x14:dxf>
              <font>
                <color rgb="FF006100"/>
              </font>
              <fill>
                <patternFill>
                  <bgColor rgb="FFC6EFCE"/>
                </patternFill>
              </fill>
            </x14:dxf>
          </x14:cfRule>
          <x14:cfRule type="containsText" priority="64" operator="containsText" id="{4854386E-DFAE-4C5C-9B33-5D43AC7094D7}">
            <xm:f>NOT(ISERROR(SEARCH('8- Políticas de Administración '!$B$5,T50)))</xm:f>
            <xm:f>'8- Políticas de Administración '!$B$5</xm:f>
            <x14:dxf>
              <font>
                <color rgb="FF9C0006"/>
              </font>
              <fill>
                <patternFill>
                  <bgColor rgb="FFFFC7CE"/>
                </patternFill>
              </fill>
            </x14:dxf>
          </x14:cfRule>
          <xm:sqref>T50 T60 T71</xm:sqref>
        </x14:conditionalFormatting>
        <x14:conditionalFormatting xmlns:xm="http://schemas.microsoft.com/office/excel/2006/main">
          <x14:cfRule type="containsText" priority="30" operator="containsText" id="{F9D14A0D-2C98-4763-B51A-88EB6514CCDC}">
            <xm:f>NOT(ISERROR(SEARCH('8- Políticas de Administración '!$B$5,T80)))</xm:f>
            <xm:f>'8- Políticas de Administración '!$B$5</xm:f>
            <x14:dxf>
              <font>
                <color rgb="FF006100"/>
              </font>
              <fill>
                <patternFill>
                  <bgColor rgb="FFC6EFCE"/>
                </patternFill>
              </fill>
            </x14:dxf>
          </x14:cfRule>
          <x14:cfRule type="containsText" priority="31" operator="containsText" id="{F8C0FC20-28B8-474F-AEA8-257058152ED3}">
            <xm:f>NOT(ISERROR(SEARCH('8- Políticas de Administración '!$B$5,T80)))</xm:f>
            <xm:f>'8- Políticas de Administración '!$B$5</xm:f>
            <x14:dxf>
              <font>
                <color rgb="FF9C0006"/>
              </font>
              <fill>
                <patternFill>
                  <bgColor rgb="FFFFC7CE"/>
                </patternFill>
              </fill>
            </x14:dxf>
          </x14:cfRule>
          <xm:sqref>T80 T90 T100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JI109"/>
  <sheetViews>
    <sheetView showGridLines="0" zoomScale="80" zoomScaleNormal="80" zoomScalePageLayoutView="70" workbookViewId="0">
      <pane xSplit="5" ySplit="9" topLeftCell="F10" activePane="bottomRight" state="frozen"/>
      <selection pane="topRight" activeCell="F1" sqref="F1"/>
      <selection pane="bottomLeft" activeCell="A10" sqref="A10"/>
      <selection pane="bottomRight" activeCell="R46" sqref="R46"/>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39" hidden="1" customWidth="1"/>
    <col min="13" max="13" width="16.7109375" customWidth="1"/>
    <col min="14" max="14" width="17.42578125" customWidth="1"/>
    <col min="15" max="15" width="14.42578125" style="16" customWidth="1"/>
    <col min="16" max="16" width="17.42578125" style="16" customWidth="1"/>
    <col min="17" max="17" width="18.7109375" style="16" customWidth="1"/>
    <col min="18" max="269" width="11.42578125" style="16"/>
    <col min="270" max="16384" width="11.42578125" style="21"/>
  </cols>
  <sheetData>
    <row r="1" spans="1:269" s="18" customFormat="1" ht="27.75" customHeight="1">
      <c r="A1" s="588"/>
      <c r="B1" s="588"/>
      <c r="C1" s="588"/>
      <c r="D1" s="588"/>
      <c r="E1" s="588"/>
      <c r="F1" s="587" t="s">
        <v>14</v>
      </c>
      <c r="G1" s="587"/>
      <c r="H1" s="587"/>
      <c r="I1" s="587"/>
      <c r="J1" s="587"/>
      <c r="K1" s="587"/>
      <c r="L1" s="587"/>
      <c r="M1" s="587"/>
      <c r="N1" s="587"/>
      <c r="O1" s="587"/>
      <c r="P1" s="587"/>
      <c r="Q1" s="58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row>
    <row r="2" spans="1:269" s="18" customFormat="1" ht="27" customHeight="1">
      <c r="A2" s="588"/>
      <c r="B2" s="588"/>
      <c r="C2" s="588"/>
      <c r="D2" s="588"/>
      <c r="E2" s="588"/>
      <c r="F2" s="587"/>
      <c r="G2" s="587"/>
      <c r="H2" s="587"/>
      <c r="I2" s="587"/>
      <c r="J2" s="587"/>
      <c r="K2" s="587"/>
      <c r="L2" s="587"/>
      <c r="M2" s="587"/>
      <c r="N2" s="587"/>
      <c r="O2" s="587"/>
      <c r="P2" s="587"/>
      <c r="Q2" s="58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row>
    <row r="3" spans="1:269" s="18" customFormat="1" ht="27" customHeight="1">
      <c r="A3" s="588"/>
      <c r="B3" s="588"/>
      <c r="C3" s="588"/>
      <c r="D3" s="588"/>
      <c r="E3" s="588"/>
      <c r="F3" s="587"/>
      <c r="G3" s="587"/>
      <c r="H3" s="587"/>
      <c r="I3" s="587"/>
      <c r="J3" s="587"/>
      <c r="K3" s="587"/>
      <c r="L3" s="587"/>
      <c r="M3" s="587"/>
      <c r="N3" s="587"/>
      <c r="O3" s="587"/>
      <c r="P3" s="587"/>
      <c r="Q3" s="58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row>
    <row r="4" spans="1:269" s="18" customFormat="1" ht="23.25" customHeight="1">
      <c r="A4" s="476" t="s">
        <v>0</v>
      </c>
      <c r="B4" s="476"/>
      <c r="C4" s="589" t="s">
        <v>264</v>
      </c>
      <c r="D4" s="589"/>
      <c r="E4" s="589"/>
      <c r="F4" s="589"/>
      <c r="G4" s="589"/>
      <c r="H4" s="589"/>
      <c r="I4" s="589"/>
      <c r="J4" s="589"/>
      <c r="K4" s="589"/>
      <c r="L4" s="589"/>
      <c r="M4" s="589"/>
      <c r="N4" s="589"/>
      <c r="O4" s="589"/>
      <c r="P4" s="589"/>
      <c r="Q4" s="589"/>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row>
    <row r="5" spans="1:269" s="18" customFormat="1" ht="42" customHeight="1">
      <c r="A5" s="476" t="s">
        <v>1</v>
      </c>
      <c r="B5" s="476"/>
      <c r="C5" s="556" t="s">
        <v>458</v>
      </c>
      <c r="D5" s="556"/>
      <c r="E5" s="556"/>
      <c r="F5" s="556"/>
      <c r="G5" s="556"/>
      <c r="H5" s="556"/>
      <c r="I5" s="556"/>
      <c r="J5" s="556"/>
      <c r="K5" s="556"/>
      <c r="L5" s="556"/>
      <c r="M5" s="556"/>
      <c r="N5" s="556"/>
      <c r="O5" s="556"/>
      <c r="P5" s="556"/>
      <c r="Q5" s="556"/>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row>
    <row r="6" spans="1:269" s="18" customFormat="1" ht="28.5" customHeight="1">
      <c r="A6" s="476" t="s">
        <v>2</v>
      </c>
      <c r="B6" s="476"/>
      <c r="C6" s="557" t="s">
        <v>270</v>
      </c>
      <c r="D6" s="557"/>
      <c r="E6" s="557"/>
      <c r="F6" s="557"/>
      <c r="G6" s="557"/>
      <c r="H6" s="557"/>
      <c r="I6" s="557"/>
      <c r="J6" s="557"/>
      <c r="K6" s="557"/>
      <c r="L6" s="557"/>
      <c r="M6" s="557"/>
      <c r="N6" s="557"/>
      <c r="O6" s="557"/>
      <c r="P6" s="557"/>
      <c r="Q6" s="55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row>
    <row r="7" spans="1:269" s="18" customFormat="1" ht="17.25" thickBot="1">
      <c r="A7" s="539" t="s">
        <v>120</v>
      </c>
      <c r="B7" s="539"/>
      <c r="C7" s="539"/>
      <c r="D7" s="539"/>
      <c r="E7" s="539"/>
      <c r="F7" s="539" t="s">
        <v>152</v>
      </c>
      <c r="G7" s="539"/>
      <c r="H7" s="539"/>
      <c r="I7" s="86"/>
      <c r="J7" s="505" t="s">
        <v>166</v>
      </c>
      <c r="K7" s="505"/>
      <c r="L7" s="505"/>
      <c r="M7" s="505"/>
      <c r="N7" s="506"/>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row>
    <row r="8" spans="1:269" s="18" customFormat="1" ht="45.75" customHeight="1" thickTop="1" thickBot="1">
      <c r="A8" s="541" t="s">
        <v>12</v>
      </c>
      <c r="B8" s="542" t="s">
        <v>114</v>
      </c>
      <c r="C8" s="590" t="s">
        <v>115</v>
      </c>
      <c r="D8" s="578" t="s">
        <v>13</v>
      </c>
      <c r="E8" s="542" t="s">
        <v>116</v>
      </c>
      <c r="F8" s="583" t="s">
        <v>112</v>
      </c>
      <c r="G8" s="583" t="s">
        <v>113</v>
      </c>
      <c r="H8" s="583" t="s">
        <v>5</v>
      </c>
      <c r="I8" s="585"/>
      <c r="J8" s="583" t="s">
        <v>82</v>
      </c>
      <c r="K8" s="583" t="s">
        <v>7</v>
      </c>
      <c r="L8" s="583" t="s">
        <v>110</v>
      </c>
      <c r="M8" s="583" t="s">
        <v>8</v>
      </c>
      <c r="N8" s="583" t="s">
        <v>169</v>
      </c>
      <c r="O8" s="583" t="s">
        <v>165</v>
      </c>
      <c r="P8" s="583" t="s">
        <v>10</v>
      </c>
      <c r="Q8" s="583" t="s">
        <v>11</v>
      </c>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row>
    <row r="9" spans="1:269" s="20" customFormat="1" ht="58.5" customHeight="1" thickTop="1" thickBot="1">
      <c r="A9" s="477"/>
      <c r="B9" s="543"/>
      <c r="C9" s="591"/>
      <c r="D9" s="579"/>
      <c r="E9" s="543"/>
      <c r="F9" s="584"/>
      <c r="G9" s="584"/>
      <c r="H9" s="584"/>
      <c r="I9" s="586"/>
      <c r="J9" s="584"/>
      <c r="K9" s="584"/>
      <c r="L9" s="584"/>
      <c r="M9" s="584"/>
      <c r="N9" s="584"/>
      <c r="O9" s="584"/>
      <c r="P9" s="584"/>
      <c r="Q9" s="584"/>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row>
    <row r="10" spans="1:269" ht="13.5" customHeight="1">
      <c r="A10" s="580">
        <f>'5- Identificación de Riesgos'!A10</f>
        <v>1</v>
      </c>
      <c r="B10" s="565" t="str">
        <f>'5- Identificación de Riesgos'!B10</f>
        <v xml:space="preserve">Pérdida de la seguridad, confiablidad o disponibilidad de la información </v>
      </c>
      <c r="C10" s="571" t="str">
        <f>'5- Identificación de Riesgos'!C10</f>
        <v xml:space="preserve">Afectacion en la confidencialidad, integridad,  disponibilidad y seguridad de la información por la no aplicabilidad de  barreras y procedimientos que resguardan el acceso a los datos. </v>
      </c>
      <c r="D10" s="571" t="s">
        <v>90</v>
      </c>
      <c r="E10" s="158" t="str">
        <f>'5- Identificación de Riesgos'!D10</f>
        <v>1. Ausencia  en los controles tecnicos</v>
      </c>
      <c r="F10" s="582" t="str">
        <f>'5- Identificación de Riesgos'!H10</f>
        <v>Muy Baja - 1</v>
      </c>
      <c r="G10" s="571" t="str">
        <f>'5- Identificación de Riesgos'!M10</f>
        <v>Menor - 2</v>
      </c>
      <c r="H10" s="571" t="str">
        <f>'5- Identificación de Riesgos'!N10</f>
        <v>Bajo - 2</v>
      </c>
      <c r="I10" s="147"/>
      <c r="J10" s="572" t="str">
        <f>'6- Valoración Controles'!T10</f>
        <v>Muy Baja - 1</v>
      </c>
      <c r="K10" s="572" t="str">
        <f>'6- Valoración Controles'!U10</f>
        <v>Menor - 2</v>
      </c>
      <c r="L10" s="575" t="e">
        <f>AVERAGE(#REF!)</f>
        <v>#REF!</v>
      </c>
      <c r="M10" s="565" t="str">
        <f>'6- Valoración Controles'!V10</f>
        <v>Bajo - 2</v>
      </c>
      <c r="N10" s="568" t="s">
        <v>107</v>
      </c>
      <c r="O10" s="159"/>
      <c r="P10" s="159"/>
      <c r="Q10" s="160"/>
    </row>
    <row r="11" spans="1:269" ht="13.5" customHeight="1">
      <c r="A11" s="581"/>
      <c r="B11" s="566"/>
      <c r="C11" s="559"/>
      <c r="D11" s="559"/>
      <c r="E11" s="161" t="str">
        <f>'5- Identificación de Riesgos'!D11</f>
        <v>2. Debilidad en la concienciacion y concientisacion de os ervidores judiciales en materia de seguridad de la informacion</v>
      </c>
      <c r="F11" s="561"/>
      <c r="G11" s="562"/>
      <c r="H11" s="559"/>
      <c r="I11" s="87"/>
      <c r="J11" s="573"/>
      <c r="K11" s="573"/>
      <c r="L11" s="576"/>
      <c r="M11" s="566"/>
      <c r="N11" s="569"/>
      <c r="O11" s="162"/>
      <c r="P11" s="162">
        <v>5</v>
      </c>
      <c r="Q11" s="163"/>
    </row>
    <row r="12" spans="1:269" ht="13.5" customHeight="1">
      <c r="A12" s="581"/>
      <c r="B12" s="566"/>
      <c r="C12" s="559"/>
      <c r="D12" s="559"/>
      <c r="E12" s="161" t="str">
        <f>'5- Identificación de Riesgos'!D12</f>
        <v>3.Ataques ciberneticos</v>
      </c>
      <c r="F12" s="561"/>
      <c r="G12" s="562"/>
      <c r="H12" s="559"/>
      <c r="I12" s="87"/>
      <c r="J12" s="573"/>
      <c r="K12" s="573"/>
      <c r="L12" s="576"/>
      <c r="M12" s="566"/>
      <c r="N12" s="569"/>
      <c r="O12" s="162"/>
      <c r="P12" s="162"/>
      <c r="Q12" s="163"/>
    </row>
    <row r="13" spans="1:269" ht="13.5" customHeight="1">
      <c r="A13" s="581"/>
      <c r="B13" s="566"/>
      <c r="C13" s="559"/>
      <c r="D13" s="559"/>
      <c r="E13" s="161" t="str">
        <f>'5- Identificación de Riesgos'!D13</f>
        <v xml:space="preserve">4. ausencia de copias de seguridad de los activos de informacion </v>
      </c>
      <c r="F13" s="561"/>
      <c r="G13" s="562"/>
      <c r="H13" s="559"/>
      <c r="I13" s="87"/>
      <c r="J13" s="573"/>
      <c r="K13" s="573"/>
      <c r="L13" s="576"/>
      <c r="M13" s="566"/>
      <c r="N13" s="569"/>
      <c r="O13" s="162"/>
      <c r="P13" s="162"/>
      <c r="Q13" s="163"/>
    </row>
    <row r="14" spans="1:269" ht="13.5" customHeight="1">
      <c r="A14" s="581"/>
      <c r="B14" s="566"/>
      <c r="C14" s="559"/>
      <c r="D14" s="559"/>
      <c r="E14" s="161" t="str">
        <f>'5- Identificación de Riesgos'!D14</f>
        <v xml:space="preserve">5. Ausencia en  mecanismos de validacion de copias de seguridad </v>
      </c>
      <c r="F14" s="561"/>
      <c r="G14" s="562"/>
      <c r="H14" s="559"/>
      <c r="I14" s="87"/>
      <c r="J14" s="573"/>
      <c r="K14" s="573"/>
      <c r="L14" s="576"/>
      <c r="M14" s="566"/>
      <c r="N14" s="569"/>
      <c r="O14" s="162"/>
      <c r="P14" s="162"/>
      <c r="Q14" s="163"/>
    </row>
    <row r="15" spans="1:269" ht="13.5" customHeight="1">
      <c r="A15" s="581"/>
      <c r="B15" s="566"/>
      <c r="C15" s="559"/>
      <c r="D15" s="559"/>
      <c r="E15" s="161" t="e">
        <f>'5- Identificación de Riesgos'!#REF!</f>
        <v>#REF!</v>
      </c>
      <c r="F15" s="561"/>
      <c r="G15" s="562"/>
      <c r="H15" s="559"/>
      <c r="I15" s="87"/>
      <c r="J15" s="573"/>
      <c r="K15" s="573"/>
      <c r="L15" s="576"/>
      <c r="M15" s="566"/>
      <c r="N15" s="569"/>
      <c r="O15" s="162"/>
      <c r="P15" s="162"/>
      <c r="Q15" s="163"/>
    </row>
    <row r="16" spans="1:269" ht="13.5" customHeight="1">
      <c r="A16" s="581"/>
      <c r="B16" s="566"/>
      <c r="C16" s="559"/>
      <c r="D16" s="559"/>
      <c r="E16" s="161" t="e">
        <f>'5- Identificación de Riesgos'!#REF!</f>
        <v>#REF!</v>
      </c>
      <c r="F16" s="561"/>
      <c r="G16" s="562"/>
      <c r="H16" s="559"/>
      <c r="I16" s="87"/>
      <c r="J16" s="573"/>
      <c r="K16" s="573"/>
      <c r="L16" s="576"/>
      <c r="M16" s="566"/>
      <c r="N16" s="569"/>
      <c r="O16" s="162"/>
      <c r="P16" s="162"/>
      <c r="Q16" s="163"/>
    </row>
    <row r="17" spans="1:17" ht="13.5" customHeight="1">
      <c r="A17" s="581"/>
      <c r="B17" s="566"/>
      <c r="C17" s="559"/>
      <c r="D17" s="559"/>
      <c r="E17" s="161" t="e">
        <f>'5- Identificación de Riesgos'!#REF!</f>
        <v>#REF!</v>
      </c>
      <c r="F17" s="561"/>
      <c r="G17" s="562"/>
      <c r="H17" s="559"/>
      <c r="I17" s="87"/>
      <c r="J17" s="573"/>
      <c r="K17" s="573"/>
      <c r="L17" s="576"/>
      <c r="M17" s="566"/>
      <c r="N17" s="569"/>
      <c r="O17" s="162"/>
      <c r="P17" s="162"/>
      <c r="Q17" s="163"/>
    </row>
    <row r="18" spans="1:17" ht="13.5" customHeight="1">
      <c r="A18" s="581"/>
      <c r="B18" s="566"/>
      <c r="C18" s="559"/>
      <c r="D18" s="559"/>
      <c r="E18" s="161" t="e">
        <f>'5- Identificación de Riesgos'!#REF!</f>
        <v>#REF!</v>
      </c>
      <c r="F18" s="561"/>
      <c r="G18" s="562"/>
      <c r="H18" s="559"/>
      <c r="I18" s="87"/>
      <c r="J18" s="573"/>
      <c r="K18" s="573"/>
      <c r="L18" s="576"/>
      <c r="M18" s="566"/>
      <c r="N18" s="569"/>
      <c r="O18" s="162"/>
      <c r="P18" s="162"/>
      <c r="Q18" s="163"/>
    </row>
    <row r="19" spans="1:17" ht="13.5" customHeight="1">
      <c r="A19" s="581"/>
      <c r="B19" s="567"/>
      <c r="C19" s="559"/>
      <c r="D19" s="559"/>
      <c r="E19" s="161">
        <f>'5- Identificación de Riesgos'!D19</f>
        <v>0</v>
      </c>
      <c r="F19" s="561"/>
      <c r="G19" s="562"/>
      <c r="H19" s="559"/>
      <c r="I19" s="88"/>
      <c r="J19" s="574"/>
      <c r="K19" s="574"/>
      <c r="L19" s="577"/>
      <c r="M19" s="567"/>
      <c r="N19" s="570"/>
      <c r="O19" s="162"/>
      <c r="P19" s="162"/>
      <c r="Q19" s="163"/>
    </row>
    <row r="20" spans="1:17" ht="13.5" customHeight="1">
      <c r="A20" s="559">
        <f>'5- Identificación de Riesgos'!A20</f>
        <v>2</v>
      </c>
      <c r="B20" s="559" t="str">
        <f>'5- Identificación de Riesgos'!B20</f>
        <v>Obsolescencia Tecnológica.</v>
      </c>
      <c r="C20" s="559" t="str">
        <f>'5- Identificación de Riesgos'!C20</f>
        <v xml:space="preserve"> Tener en operación activos  que ha llegado al final de su vida útil tecnológica.</v>
      </c>
      <c r="D20" s="559" t="s">
        <v>90</v>
      </c>
      <c r="E20" s="178" t="str">
        <f>'5- Identificación de Riesgos'!D20</f>
        <v>1.Rápido e inevitable avance tecnológico.</v>
      </c>
      <c r="F20" s="561" t="str">
        <f>'5- Identificación de Riesgos'!H20</f>
        <v>Media - 3</v>
      </c>
      <c r="G20" s="559" t="str">
        <f>'5- Identificación de Riesgos'!M20</f>
        <v>Menor - 2</v>
      </c>
      <c r="H20" s="559" t="str">
        <f>'5- Identificación de Riesgos'!N20</f>
        <v>Moderado - 6</v>
      </c>
      <c r="I20" s="87"/>
      <c r="J20" s="563" t="str">
        <f>'6- Valoración Controles'!T20</f>
        <v>Media - 3</v>
      </c>
      <c r="K20" s="563" t="str">
        <f>'6- Valoración Controles'!U20</f>
        <v>Menor - 2</v>
      </c>
      <c r="L20" s="558" t="e">
        <f>AVERAGE(#REF!)</f>
        <v>#REF!</v>
      </c>
      <c r="M20" s="559" t="str">
        <f>'6- Valoración Controles'!V20</f>
        <v>Moderado - 6</v>
      </c>
      <c r="N20" s="564" t="s">
        <v>107</v>
      </c>
      <c r="O20" s="162"/>
      <c r="P20" s="162"/>
      <c r="Q20" s="162"/>
    </row>
    <row r="21" spans="1:17" ht="13.5" customHeight="1">
      <c r="A21" s="559"/>
      <c r="B21" s="559"/>
      <c r="C21" s="559"/>
      <c r="D21" s="559"/>
      <c r="E21" s="178" t="str">
        <f>'5- Identificación de Riesgos'!D21</f>
        <v>2. Falta de recursos presupuestales para enfrentar la necesidad de actualizar la plataforma tecnológica y los sistemas de información.</v>
      </c>
      <c r="F21" s="561"/>
      <c r="G21" s="562"/>
      <c r="H21" s="559"/>
      <c r="I21" s="87"/>
      <c r="J21" s="563"/>
      <c r="K21" s="563"/>
      <c r="L21" s="558"/>
      <c r="M21" s="559"/>
      <c r="N21" s="564"/>
      <c r="O21" s="162"/>
      <c r="P21" s="162"/>
      <c r="Q21" s="162"/>
    </row>
    <row r="22" spans="1:17" ht="13.5" customHeight="1">
      <c r="A22" s="559"/>
      <c r="B22" s="559"/>
      <c r="C22" s="559"/>
      <c r="D22" s="559"/>
      <c r="E22" s="178">
        <f>'5- Identificación de Riesgos'!D22</f>
        <v>0</v>
      </c>
      <c r="F22" s="561"/>
      <c r="G22" s="562"/>
      <c r="H22" s="559"/>
      <c r="I22" s="87"/>
      <c r="J22" s="563"/>
      <c r="K22" s="563"/>
      <c r="L22" s="558"/>
      <c r="M22" s="559"/>
      <c r="N22" s="564"/>
      <c r="O22" s="162"/>
      <c r="P22" s="162"/>
      <c r="Q22" s="162"/>
    </row>
    <row r="23" spans="1:17" ht="13.5" customHeight="1">
      <c r="A23" s="559"/>
      <c r="B23" s="559"/>
      <c r="C23" s="559"/>
      <c r="D23" s="559"/>
      <c r="E23" s="178" t="e">
        <f>'5- Identificación de Riesgos'!#REF!</f>
        <v>#REF!</v>
      </c>
      <c r="F23" s="561"/>
      <c r="G23" s="562"/>
      <c r="H23" s="559"/>
      <c r="I23" s="87"/>
      <c r="J23" s="563"/>
      <c r="K23" s="563"/>
      <c r="L23" s="558"/>
      <c r="M23" s="559"/>
      <c r="N23" s="564"/>
      <c r="O23" s="162"/>
      <c r="P23" s="162"/>
      <c r="Q23" s="162"/>
    </row>
    <row r="24" spans="1:17" ht="13.5" customHeight="1">
      <c r="A24" s="559"/>
      <c r="B24" s="559"/>
      <c r="C24" s="559"/>
      <c r="D24" s="559"/>
      <c r="E24" s="178" t="e">
        <f>'5- Identificación de Riesgos'!#REF!</f>
        <v>#REF!</v>
      </c>
      <c r="F24" s="561"/>
      <c r="G24" s="562"/>
      <c r="H24" s="559"/>
      <c r="I24" s="87"/>
      <c r="J24" s="563"/>
      <c r="K24" s="563"/>
      <c r="L24" s="558"/>
      <c r="M24" s="559"/>
      <c r="N24" s="564"/>
      <c r="O24" s="162"/>
      <c r="P24" s="162"/>
      <c r="Q24" s="162"/>
    </row>
    <row r="25" spans="1:17" ht="13.5" customHeight="1">
      <c r="A25" s="559"/>
      <c r="B25" s="559"/>
      <c r="C25" s="559"/>
      <c r="D25" s="559"/>
      <c r="E25" s="178" t="e">
        <f>'5- Identificación de Riesgos'!#REF!</f>
        <v>#REF!</v>
      </c>
      <c r="F25" s="561"/>
      <c r="G25" s="562"/>
      <c r="H25" s="559"/>
      <c r="I25" s="87"/>
      <c r="J25" s="563"/>
      <c r="K25" s="563"/>
      <c r="L25" s="558"/>
      <c r="M25" s="559"/>
      <c r="N25" s="564"/>
      <c r="O25" s="162"/>
      <c r="P25" s="162"/>
      <c r="Q25" s="162"/>
    </row>
    <row r="26" spans="1:17" ht="13.5" customHeight="1">
      <c r="A26" s="559"/>
      <c r="B26" s="559"/>
      <c r="C26" s="559"/>
      <c r="D26" s="559"/>
      <c r="E26" s="178" t="e">
        <f>'5- Identificación de Riesgos'!#REF!</f>
        <v>#REF!</v>
      </c>
      <c r="F26" s="561"/>
      <c r="G26" s="562"/>
      <c r="H26" s="559"/>
      <c r="I26" s="87"/>
      <c r="J26" s="563"/>
      <c r="K26" s="563"/>
      <c r="L26" s="558"/>
      <c r="M26" s="559"/>
      <c r="N26" s="564"/>
      <c r="O26" s="162"/>
      <c r="P26" s="162"/>
      <c r="Q26" s="162"/>
    </row>
    <row r="27" spans="1:17" ht="13.5" customHeight="1">
      <c r="A27" s="559"/>
      <c r="B27" s="559"/>
      <c r="C27" s="559"/>
      <c r="D27" s="559"/>
      <c r="E27" s="178" t="e">
        <f>'5- Identificación de Riesgos'!#REF!</f>
        <v>#REF!</v>
      </c>
      <c r="F27" s="561"/>
      <c r="G27" s="562"/>
      <c r="H27" s="559"/>
      <c r="I27" s="87"/>
      <c r="J27" s="563"/>
      <c r="K27" s="563"/>
      <c r="L27" s="558"/>
      <c r="M27" s="559"/>
      <c r="N27" s="564"/>
      <c r="O27" s="162"/>
      <c r="P27" s="162"/>
      <c r="Q27" s="162"/>
    </row>
    <row r="28" spans="1:17" ht="13.5" customHeight="1">
      <c r="A28" s="559"/>
      <c r="B28" s="559"/>
      <c r="C28" s="559"/>
      <c r="D28" s="559"/>
      <c r="E28" s="178" t="e">
        <f>'5- Identificación de Riesgos'!#REF!</f>
        <v>#REF!</v>
      </c>
      <c r="F28" s="561"/>
      <c r="G28" s="562"/>
      <c r="H28" s="559"/>
      <c r="I28" s="87"/>
      <c r="J28" s="563"/>
      <c r="K28" s="563"/>
      <c r="L28" s="558"/>
      <c r="M28" s="559"/>
      <c r="N28" s="564"/>
      <c r="O28" s="162"/>
      <c r="P28" s="162"/>
      <c r="Q28" s="162"/>
    </row>
    <row r="29" spans="1:17" ht="13.5" customHeight="1">
      <c r="A29" s="559"/>
      <c r="B29" s="559"/>
      <c r="C29" s="559"/>
      <c r="D29" s="559"/>
      <c r="E29" s="178">
        <f>'5- Identificación de Riesgos'!D29</f>
        <v>0</v>
      </c>
      <c r="F29" s="561"/>
      <c r="G29" s="562"/>
      <c r="H29" s="559"/>
      <c r="I29" s="88"/>
      <c r="J29" s="563"/>
      <c r="K29" s="563"/>
      <c r="L29" s="558"/>
      <c r="M29" s="559"/>
      <c r="N29" s="564"/>
      <c r="O29" s="162"/>
      <c r="P29" s="162"/>
      <c r="Q29" s="162"/>
    </row>
    <row r="30" spans="1:17" hidden="1">
      <c r="A30" s="559">
        <f>'5- Identificación de Riesgos'!A30</f>
        <v>3</v>
      </c>
      <c r="B30" s="559" t="str">
        <f>'5- Identificación de Riesgos'!B30</f>
        <v>Falta de Gobernabilidad de TIC</v>
      </c>
      <c r="C30" s="559" t="str">
        <f>'5- Identificación de Riesgos'!C30</f>
        <v>Desarticulacion de las politicas en materia de las TICs</v>
      </c>
      <c r="D30" s="559" t="s">
        <v>90</v>
      </c>
      <c r="E30" s="178">
        <f>'5- Identificación de Riesgos'!D30</f>
        <v>0</v>
      </c>
      <c r="F30" s="561" t="e">
        <f>'5- Identificación de Riesgos'!H30</f>
        <v>#DIV/0!</v>
      </c>
      <c r="G30" s="559" t="str">
        <f>'5- Identificación de Riesgos'!M30</f>
        <v/>
      </c>
      <c r="H30" s="559" t="str">
        <f>'5- Identificación de Riesgos'!N30</f>
        <v/>
      </c>
      <c r="I30" s="87"/>
      <c r="J30" s="563" t="e">
        <f>'6- Valoración Controles'!T30</f>
        <v>#DIV/0!</v>
      </c>
      <c r="K30" s="563" t="e">
        <f>'6- Valoración Controles'!U30</f>
        <v>#VALUE!</v>
      </c>
      <c r="L30" s="558" t="e">
        <f>AVERAGE(#REF!)</f>
        <v>#REF!</v>
      </c>
      <c r="M30" s="559" t="e">
        <f>'6- Valoración Controles'!V30</f>
        <v>#DIV/0!</v>
      </c>
      <c r="N30" s="564"/>
      <c r="O30" s="162"/>
      <c r="P30" s="162"/>
      <c r="Q30" s="162"/>
    </row>
    <row r="31" spans="1:17" hidden="1">
      <c r="A31" s="559"/>
      <c r="B31" s="559"/>
      <c r="C31" s="559"/>
      <c r="D31" s="559"/>
      <c r="E31" s="178">
        <f>'5- Identificación de Riesgos'!D35</f>
        <v>0</v>
      </c>
      <c r="F31" s="561"/>
      <c r="G31" s="562"/>
      <c r="H31" s="559"/>
      <c r="I31" s="87"/>
      <c r="J31" s="563"/>
      <c r="K31" s="563"/>
      <c r="L31" s="558"/>
      <c r="M31" s="559"/>
      <c r="N31" s="564"/>
      <c r="O31" s="162"/>
      <c r="P31" s="162"/>
      <c r="Q31" s="162"/>
    </row>
    <row r="32" spans="1:17" hidden="1">
      <c r="A32" s="559"/>
      <c r="B32" s="559"/>
      <c r="C32" s="559"/>
      <c r="D32" s="559"/>
      <c r="E32" s="178" t="e">
        <f>'5- Identificación de Riesgos'!#REF!</f>
        <v>#REF!</v>
      </c>
      <c r="F32" s="561"/>
      <c r="G32" s="562"/>
      <c r="H32" s="559"/>
      <c r="I32" s="87"/>
      <c r="J32" s="563"/>
      <c r="K32" s="563"/>
      <c r="L32" s="558"/>
      <c r="M32" s="559"/>
      <c r="N32" s="564"/>
      <c r="O32" s="162"/>
      <c r="P32" s="162"/>
      <c r="Q32" s="162"/>
    </row>
    <row r="33" spans="1:17" hidden="1">
      <c r="A33" s="559"/>
      <c r="B33" s="559"/>
      <c r="C33" s="559"/>
      <c r="D33" s="559"/>
      <c r="E33" s="178" t="e">
        <f>'5- Identificación de Riesgos'!#REF!</f>
        <v>#REF!</v>
      </c>
      <c r="F33" s="561"/>
      <c r="G33" s="562"/>
      <c r="H33" s="559"/>
      <c r="I33" s="87"/>
      <c r="J33" s="563"/>
      <c r="K33" s="563"/>
      <c r="L33" s="558"/>
      <c r="M33" s="559"/>
      <c r="N33" s="564"/>
      <c r="O33" s="162"/>
      <c r="P33" s="162"/>
      <c r="Q33" s="162"/>
    </row>
    <row r="34" spans="1:17" hidden="1">
      <c r="A34" s="559"/>
      <c r="B34" s="559"/>
      <c r="C34" s="559"/>
      <c r="D34" s="559"/>
      <c r="E34" s="178" t="e">
        <f>'5- Identificación de Riesgos'!#REF!</f>
        <v>#REF!</v>
      </c>
      <c r="F34" s="561"/>
      <c r="G34" s="562"/>
      <c r="H34" s="559"/>
      <c r="I34" s="87"/>
      <c r="J34" s="563"/>
      <c r="K34" s="563"/>
      <c r="L34" s="558"/>
      <c r="M34" s="559"/>
      <c r="N34" s="564"/>
      <c r="O34" s="162"/>
      <c r="P34" s="162"/>
      <c r="Q34" s="162"/>
    </row>
    <row r="35" spans="1:17" hidden="1">
      <c r="A35" s="559"/>
      <c r="B35" s="559"/>
      <c r="C35" s="559"/>
      <c r="D35" s="559"/>
      <c r="E35" s="178" t="e">
        <f>'5- Identificación de Riesgos'!#REF!</f>
        <v>#REF!</v>
      </c>
      <c r="F35" s="561"/>
      <c r="G35" s="562"/>
      <c r="H35" s="559"/>
      <c r="I35" s="87"/>
      <c r="J35" s="563"/>
      <c r="K35" s="563"/>
      <c r="L35" s="558"/>
      <c r="M35" s="559"/>
      <c r="N35" s="564"/>
      <c r="O35" s="162"/>
      <c r="P35" s="162"/>
      <c r="Q35" s="162"/>
    </row>
    <row r="36" spans="1:17" hidden="1">
      <c r="A36" s="559"/>
      <c r="B36" s="559"/>
      <c r="C36" s="559"/>
      <c r="D36" s="559"/>
      <c r="E36" s="178" t="e">
        <f>'5- Identificación de Riesgos'!#REF!</f>
        <v>#REF!</v>
      </c>
      <c r="F36" s="561"/>
      <c r="G36" s="562"/>
      <c r="H36" s="559"/>
      <c r="I36" s="87"/>
      <c r="J36" s="563"/>
      <c r="K36" s="563"/>
      <c r="L36" s="558"/>
      <c r="M36" s="559"/>
      <c r="N36" s="564"/>
      <c r="O36" s="162"/>
      <c r="P36" s="162"/>
      <c r="Q36" s="162"/>
    </row>
    <row r="37" spans="1:17" hidden="1">
      <c r="A37" s="559"/>
      <c r="B37" s="559"/>
      <c r="C37" s="559"/>
      <c r="D37" s="559"/>
      <c r="E37" s="178" t="e">
        <f>'5- Identificación de Riesgos'!#REF!</f>
        <v>#REF!</v>
      </c>
      <c r="F37" s="561"/>
      <c r="G37" s="562"/>
      <c r="H37" s="559"/>
      <c r="I37" s="87"/>
      <c r="J37" s="563"/>
      <c r="K37" s="563"/>
      <c r="L37" s="558"/>
      <c r="M37" s="559"/>
      <c r="N37" s="564"/>
      <c r="O37" s="162"/>
      <c r="P37" s="162"/>
      <c r="Q37" s="162"/>
    </row>
    <row r="38" spans="1:17" hidden="1">
      <c r="A38" s="559"/>
      <c r="B38" s="559"/>
      <c r="C38" s="559"/>
      <c r="D38" s="559"/>
      <c r="E38" s="178" t="e">
        <f>'5- Identificación de Riesgos'!#REF!</f>
        <v>#REF!</v>
      </c>
      <c r="F38" s="561"/>
      <c r="G38" s="562"/>
      <c r="H38" s="559"/>
      <c r="I38" s="87"/>
      <c r="J38" s="563"/>
      <c r="K38" s="563"/>
      <c r="L38" s="558"/>
      <c r="M38" s="559"/>
      <c r="N38" s="564"/>
      <c r="O38" s="162"/>
      <c r="P38" s="162"/>
      <c r="Q38" s="162"/>
    </row>
    <row r="39" spans="1:17" ht="32.450000000000003" hidden="1" customHeight="1">
      <c r="A39" s="559"/>
      <c r="B39" s="559"/>
      <c r="C39" s="559"/>
      <c r="D39" s="559"/>
      <c r="E39" s="178">
        <f>'5- Identificación de Riesgos'!D39</f>
        <v>0</v>
      </c>
      <c r="F39" s="561"/>
      <c r="G39" s="562"/>
      <c r="H39" s="559"/>
      <c r="I39" s="88"/>
      <c r="J39" s="563"/>
      <c r="K39" s="563"/>
      <c r="L39" s="558"/>
      <c r="M39" s="559"/>
      <c r="N39" s="564"/>
      <c r="O39" s="162"/>
      <c r="P39" s="162"/>
      <c r="Q39" s="162"/>
    </row>
    <row r="40" spans="1:17" ht="30">
      <c r="A40" s="559">
        <f>'5- Identificación de Riesgos'!A40</f>
        <v>4</v>
      </c>
      <c r="B40" s="559" t="str">
        <f>'5- Identificación de Riesgos'!B40</f>
        <v>Interrupción del servicio de conectividad LAN - Local</v>
      </c>
      <c r="C40" s="559" t="str">
        <f>'5- Identificación de Riesgos'!C40</f>
        <v>Aafectar el normal curso de las
operaciones en alguna de las ubicaciones de la organización con ocasion a la ausencia de conectividad</v>
      </c>
      <c r="D40" s="559" t="s">
        <v>90</v>
      </c>
      <c r="E40" s="178" t="str">
        <f>'5- Identificación de Riesgos'!D40</f>
        <v>1. Fallas en la operación de los equipos activos de RED.</v>
      </c>
      <c r="F40" s="561" t="str">
        <f>'5- Identificación de Riesgos'!H40</f>
        <v>Media - 3</v>
      </c>
      <c r="G40" s="559" t="str">
        <f>'5- Identificación de Riesgos'!M40</f>
        <v>Leve - 1</v>
      </c>
      <c r="H40" s="559" t="str">
        <f>'5- Identificación de Riesgos'!N40</f>
        <v>Moderado - 3</v>
      </c>
      <c r="I40" s="87"/>
      <c r="J40" s="563" t="str">
        <f>'6- Valoración Controles'!T40</f>
        <v>Baja - 2</v>
      </c>
      <c r="K40" s="563" t="str">
        <f>'6- Valoración Controles'!U40</f>
        <v>Leve - 1</v>
      </c>
      <c r="L40" s="558" t="e">
        <f>AVERAGE(#REF!)</f>
        <v>#REF!</v>
      </c>
      <c r="M40" s="559" t="str">
        <f>'6- Valoración Controles'!V40</f>
        <v>Bajo - 2</v>
      </c>
      <c r="N40" s="564" t="s">
        <v>107</v>
      </c>
      <c r="O40" s="162"/>
      <c r="P40" s="162"/>
      <c r="Q40" s="162"/>
    </row>
    <row r="41" spans="1:17">
      <c r="A41" s="559"/>
      <c r="B41" s="559"/>
      <c r="C41" s="559"/>
      <c r="D41" s="559"/>
      <c r="E41" s="178" t="str">
        <f>'5- Identificación de Riesgos'!D41</f>
        <v>2. Fallas en el fluido eléctrico</v>
      </c>
      <c r="F41" s="561"/>
      <c r="G41" s="562"/>
      <c r="H41" s="559"/>
      <c r="I41" s="87"/>
      <c r="J41" s="563"/>
      <c r="K41" s="563"/>
      <c r="L41" s="558"/>
      <c r="M41" s="559"/>
      <c r="N41" s="564"/>
      <c r="O41" s="162"/>
      <c r="P41" s="162"/>
      <c r="Q41" s="162"/>
    </row>
    <row r="42" spans="1:17">
      <c r="A42" s="559"/>
      <c r="B42" s="559"/>
      <c r="C42" s="559"/>
      <c r="D42" s="559"/>
      <c r="E42" s="178" t="str">
        <f>'5- Identificación de Riesgos'!D42</f>
        <v>3. Falta o demoras en el mantenimiento</v>
      </c>
      <c r="F42" s="561"/>
      <c r="G42" s="562"/>
      <c r="H42" s="559"/>
      <c r="I42" s="87"/>
      <c r="J42" s="563"/>
      <c r="K42" s="563"/>
      <c r="L42" s="558"/>
      <c r="M42" s="559"/>
      <c r="N42" s="564"/>
      <c r="O42" s="162"/>
      <c r="P42" s="162"/>
      <c r="Q42" s="162"/>
    </row>
    <row r="43" spans="1:17">
      <c r="A43" s="559"/>
      <c r="B43" s="559"/>
      <c r="C43" s="559"/>
      <c r="D43" s="559"/>
      <c r="E43" s="178" t="str">
        <f>'5- Identificación de Riesgos'!D43</f>
        <v>4. Virus Informático</v>
      </c>
      <c r="F43" s="561"/>
      <c r="G43" s="562"/>
      <c r="H43" s="559"/>
      <c r="I43" s="87"/>
      <c r="J43" s="563"/>
      <c r="K43" s="563"/>
      <c r="L43" s="558"/>
      <c r="M43" s="559"/>
      <c r="N43" s="564"/>
      <c r="O43" s="162"/>
      <c r="P43" s="162"/>
      <c r="Q43" s="162"/>
    </row>
    <row r="44" spans="1:17">
      <c r="A44" s="559"/>
      <c r="B44" s="559"/>
      <c r="C44" s="559"/>
      <c r="D44" s="559"/>
      <c r="E44" s="178" t="str">
        <f>'5- Identificación de Riesgos'!D44</f>
        <v>5. Falta de presupuesto</v>
      </c>
      <c r="F44" s="561"/>
      <c r="G44" s="562"/>
      <c r="H44" s="559"/>
      <c r="I44" s="87"/>
      <c r="J44" s="563"/>
      <c r="K44" s="563"/>
      <c r="L44" s="558"/>
      <c r="M44" s="559"/>
      <c r="N44" s="564"/>
      <c r="O44" s="162"/>
      <c r="P44" s="162"/>
      <c r="Q44" s="162"/>
    </row>
    <row r="45" spans="1:17" ht="30">
      <c r="A45" s="559"/>
      <c r="B45" s="559"/>
      <c r="C45" s="559"/>
      <c r="D45" s="559"/>
      <c r="E45" s="178" t="str">
        <f>'5- Identificación de Riesgos'!D45</f>
        <v>6. Demora en atencion por parte de la mesa de ayuda</v>
      </c>
      <c r="F45" s="561"/>
      <c r="G45" s="562"/>
      <c r="H45" s="559"/>
      <c r="I45" s="87"/>
      <c r="J45" s="563"/>
      <c r="K45" s="563"/>
      <c r="L45" s="558"/>
      <c r="M45" s="559"/>
      <c r="N45" s="564"/>
      <c r="O45" s="162"/>
      <c r="P45" s="162"/>
      <c r="Q45" s="162"/>
    </row>
    <row r="46" spans="1:17">
      <c r="A46" s="559"/>
      <c r="B46" s="559"/>
      <c r="C46" s="559"/>
      <c r="D46" s="559"/>
      <c r="E46" s="178" t="e">
        <f>'5- Identificación de Riesgos'!#REF!</f>
        <v>#REF!</v>
      </c>
      <c r="F46" s="561"/>
      <c r="G46" s="562"/>
      <c r="H46" s="559"/>
      <c r="I46" s="87"/>
      <c r="J46" s="563"/>
      <c r="K46" s="563"/>
      <c r="L46" s="558"/>
      <c r="M46" s="559"/>
      <c r="N46" s="564"/>
      <c r="O46" s="162"/>
      <c r="P46" s="162"/>
      <c r="Q46" s="162"/>
    </row>
    <row r="47" spans="1:17">
      <c r="A47" s="559"/>
      <c r="B47" s="559"/>
      <c r="C47" s="559"/>
      <c r="D47" s="559"/>
      <c r="E47" s="178" t="e">
        <f>'5- Identificación de Riesgos'!#REF!</f>
        <v>#REF!</v>
      </c>
      <c r="F47" s="561"/>
      <c r="G47" s="562"/>
      <c r="H47" s="559"/>
      <c r="I47" s="87"/>
      <c r="J47" s="563"/>
      <c r="K47" s="563"/>
      <c r="L47" s="558"/>
      <c r="M47" s="559"/>
      <c r="N47" s="564"/>
      <c r="O47" s="162"/>
      <c r="P47" s="162"/>
      <c r="Q47" s="162"/>
    </row>
    <row r="48" spans="1:17">
      <c r="A48" s="559"/>
      <c r="B48" s="559"/>
      <c r="C48" s="559"/>
      <c r="D48" s="559"/>
      <c r="E48" s="178" t="e">
        <f>'5- Identificación de Riesgos'!#REF!</f>
        <v>#REF!</v>
      </c>
      <c r="F48" s="561"/>
      <c r="G48" s="562"/>
      <c r="H48" s="559"/>
      <c r="I48" s="87"/>
      <c r="J48" s="563"/>
      <c r="K48" s="563"/>
      <c r="L48" s="558"/>
      <c r="M48" s="559"/>
      <c r="N48" s="564"/>
      <c r="O48" s="162"/>
      <c r="P48" s="162"/>
      <c r="Q48" s="162"/>
    </row>
    <row r="49" spans="1:17">
      <c r="A49" s="559"/>
      <c r="B49" s="559"/>
      <c r="C49" s="559"/>
      <c r="D49" s="559"/>
      <c r="E49" s="178">
        <f>'5- Identificación de Riesgos'!D49</f>
        <v>0</v>
      </c>
      <c r="F49" s="561"/>
      <c r="G49" s="562"/>
      <c r="H49" s="559"/>
      <c r="I49" s="88"/>
      <c r="J49" s="563"/>
      <c r="K49" s="563"/>
      <c r="L49" s="558"/>
      <c r="M49" s="559"/>
      <c r="N49" s="564"/>
      <c r="O49" s="162"/>
      <c r="P49" s="162"/>
      <c r="Q49" s="162"/>
    </row>
    <row r="50" spans="1:17" ht="72" customHeight="1">
      <c r="A50" s="559">
        <f>'5- Identificación de Riesgos'!A50</f>
        <v>5</v>
      </c>
      <c r="B50" s="559" t="str">
        <f>'5- Identificación de Riesgos'!B50</f>
        <v>Afectación o interrupción en la  prestación de servicios tecnológicos</v>
      </c>
      <c r="C50" s="559" t="str">
        <f>'5- Identificación de Riesgos'!C50</f>
        <v xml:space="preserve">Ausencia o intermitencia  de los servicios  tecgnológicos en alguna de las instalaciones de las entidades de la Rama Judicial usuarias de los servicios  </v>
      </c>
      <c r="D50" s="559" t="s">
        <v>90</v>
      </c>
      <c r="E50" s="178" t="str">
        <f>'5- Identificación de Riesgos'!D50</f>
        <v xml:space="preserve">Migración de los mismos, en el cambio de proveedor, afectando el normal desarrollo de las actividades </v>
      </c>
      <c r="F50" s="561" t="str">
        <f>'5- Identificación de Riesgos'!H50</f>
        <v>Media - 3</v>
      </c>
      <c r="G50" s="559" t="str">
        <f>'5- Identificación de Riesgos'!M50</f>
        <v>Leve - 1</v>
      </c>
      <c r="H50" s="559" t="str">
        <f>'5- Identificación de Riesgos'!N50</f>
        <v>Moderado - 3</v>
      </c>
      <c r="I50" s="87"/>
      <c r="J50" s="563" t="str">
        <f>'6- Valoración Controles'!T50</f>
        <v>Media - 3</v>
      </c>
      <c r="K50" s="563" t="str">
        <f>'6- Valoración Controles'!U50</f>
        <v>Leve - 1</v>
      </c>
      <c r="L50" s="558" t="e">
        <f>AVERAGE(#REF!)</f>
        <v>#REF!</v>
      </c>
      <c r="M50" s="559" t="str">
        <f>'6- Valoración Controles'!V50</f>
        <v>Moderado - 3</v>
      </c>
      <c r="N50" s="564" t="s">
        <v>107</v>
      </c>
      <c r="O50" s="162"/>
      <c r="P50" s="162"/>
      <c r="Q50" s="162"/>
    </row>
    <row r="51" spans="1:17" ht="43.15" customHeight="1">
      <c r="A51" s="559"/>
      <c r="B51" s="559"/>
      <c r="C51" s="559"/>
      <c r="D51" s="559"/>
      <c r="E51" s="178" t="str">
        <f>'5- Identificación de Riesgos'!D51</f>
        <v>Demora exesiva en la atencion a los casos generados para la revision de las afectaciones o interrupciones de los servicios tecnologicos</v>
      </c>
      <c r="F51" s="561"/>
      <c r="G51" s="562"/>
      <c r="H51" s="559"/>
      <c r="I51" s="87"/>
      <c r="J51" s="563"/>
      <c r="K51" s="563"/>
      <c r="L51" s="558"/>
      <c r="M51" s="559"/>
      <c r="N51" s="564"/>
      <c r="O51" s="162"/>
      <c r="P51" s="162"/>
      <c r="Q51" s="162"/>
    </row>
    <row r="52" spans="1:17">
      <c r="A52" s="559"/>
      <c r="B52" s="559"/>
      <c r="C52" s="559"/>
      <c r="D52" s="559"/>
      <c r="E52" s="178">
        <f>'5- Identificación de Riesgos'!D52</f>
        <v>0</v>
      </c>
      <c r="F52" s="561"/>
      <c r="G52" s="562"/>
      <c r="H52" s="559"/>
      <c r="I52" s="87"/>
      <c r="J52" s="563"/>
      <c r="K52" s="563"/>
      <c r="L52" s="558"/>
      <c r="M52" s="559"/>
      <c r="N52" s="564"/>
      <c r="O52" s="162"/>
      <c r="P52" s="162"/>
      <c r="Q52" s="162"/>
    </row>
    <row r="53" spans="1:17">
      <c r="A53" s="559"/>
      <c r="B53" s="559"/>
      <c r="C53" s="559"/>
      <c r="D53" s="559"/>
      <c r="E53" s="178" t="e">
        <f>'5- Identificación de Riesgos'!#REF!</f>
        <v>#REF!</v>
      </c>
      <c r="F53" s="561"/>
      <c r="G53" s="562"/>
      <c r="H53" s="559"/>
      <c r="I53" s="87"/>
      <c r="J53" s="563"/>
      <c r="K53" s="563"/>
      <c r="L53" s="558"/>
      <c r="M53" s="559"/>
      <c r="N53" s="564"/>
      <c r="O53" s="162"/>
      <c r="P53" s="162"/>
      <c r="Q53" s="162"/>
    </row>
    <row r="54" spans="1:17" ht="14.45" customHeight="1">
      <c r="A54" s="559"/>
      <c r="B54" s="559"/>
      <c r="C54" s="559"/>
      <c r="D54" s="559"/>
      <c r="E54" s="178" t="e">
        <f>'5- Identificación de Riesgos'!#REF!</f>
        <v>#REF!</v>
      </c>
      <c r="F54" s="561"/>
      <c r="G54" s="562"/>
      <c r="H54" s="559"/>
      <c r="I54" s="87"/>
      <c r="J54" s="563"/>
      <c r="K54" s="563"/>
      <c r="L54" s="558"/>
      <c r="M54" s="559"/>
      <c r="N54" s="564"/>
      <c r="O54" s="162"/>
      <c r="P54" s="162"/>
      <c r="Q54" s="162"/>
    </row>
    <row r="55" spans="1:17">
      <c r="A55" s="559"/>
      <c r="B55" s="559"/>
      <c r="C55" s="559"/>
      <c r="D55" s="559"/>
      <c r="E55" s="178" t="e">
        <f>'5- Identificación de Riesgos'!#REF!</f>
        <v>#REF!</v>
      </c>
      <c r="F55" s="561"/>
      <c r="G55" s="562"/>
      <c r="H55" s="559"/>
      <c r="I55" s="87"/>
      <c r="J55" s="563"/>
      <c r="K55" s="563"/>
      <c r="L55" s="558"/>
      <c r="M55" s="559"/>
      <c r="N55" s="564"/>
      <c r="O55" s="162"/>
      <c r="P55" s="162"/>
      <c r="Q55" s="162"/>
    </row>
    <row r="56" spans="1:17" ht="14.45" customHeight="1">
      <c r="A56" s="559"/>
      <c r="B56" s="559"/>
      <c r="C56" s="559"/>
      <c r="D56" s="559"/>
      <c r="E56" s="178" t="e">
        <f>'5- Identificación de Riesgos'!#REF!</f>
        <v>#REF!</v>
      </c>
      <c r="F56" s="561"/>
      <c r="G56" s="562"/>
      <c r="H56" s="559"/>
      <c r="I56" s="87"/>
      <c r="J56" s="563"/>
      <c r="K56" s="563"/>
      <c r="L56" s="558"/>
      <c r="M56" s="559"/>
      <c r="N56" s="564"/>
      <c r="O56" s="162"/>
      <c r="P56" s="162"/>
      <c r="Q56" s="162"/>
    </row>
    <row r="57" spans="1:17">
      <c r="A57" s="559"/>
      <c r="B57" s="559"/>
      <c r="C57" s="559"/>
      <c r="D57" s="559"/>
      <c r="E57" s="178" t="e">
        <f>'5- Identificación de Riesgos'!#REF!</f>
        <v>#REF!</v>
      </c>
      <c r="F57" s="561"/>
      <c r="G57" s="562"/>
      <c r="H57" s="559"/>
      <c r="I57" s="87"/>
      <c r="J57" s="563"/>
      <c r="K57" s="563"/>
      <c r="L57" s="558"/>
      <c r="M57" s="559"/>
      <c r="N57" s="564"/>
      <c r="O57" s="162"/>
      <c r="P57" s="162"/>
      <c r="Q57" s="162"/>
    </row>
    <row r="58" spans="1:17">
      <c r="A58" s="559"/>
      <c r="B58" s="559"/>
      <c r="C58" s="559"/>
      <c r="D58" s="559"/>
      <c r="E58" s="178" t="e">
        <f>'5- Identificación de Riesgos'!#REF!</f>
        <v>#REF!</v>
      </c>
      <c r="F58" s="561"/>
      <c r="G58" s="562"/>
      <c r="H58" s="559"/>
      <c r="I58" s="87"/>
      <c r="J58" s="563"/>
      <c r="K58" s="563"/>
      <c r="L58" s="558"/>
      <c r="M58" s="559"/>
      <c r="N58" s="564"/>
      <c r="O58" s="162"/>
      <c r="P58" s="162"/>
      <c r="Q58" s="162"/>
    </row>
    <row r="59" spans="1:17">
      <c r="A59" s="559"/>
      <c r="B59" s="559"/>
      <c r="C59" s="559"/>
      <c r="D59" s="559"/>
      <c r="E59" s="178">
        <f>'5- Identificación de Riesgos'!D59</f>
        <v>0</v>
      </c>
      <c r="F59" s="561"/>
      <c r="G59" s="562"/>
      <c r="H59" s="559"/>
      <c r="I59" s="88"/>
      <c r="J59" s="563"/>
      <c r="K59" s="563"/>
      <c r="L59" s="558"/>
      <c r="M59" s="559"/>
      <c r="N59" s="564"/>
      <c r="O59" s="162"/>
      <c r="P59" s="162"/>
      <c r="Q59" s="162"/>
    </row>
    <row r="60" spans="1:17" ht="45" customHeight="1">
      <c r="A60" s="560">
        <f>'5- Identificación de Riesgos'!A60</f>
        <v>6</v>
      </c>
      <c r="B60" s="559" t="str">
        <f>'5- Identificación de Riesgos'!B60</f>
        <v>Recibir dádivas o beneficios a nombre propio o de terceros para  manipular las bases de datos o interrumpir las comunicaciones.</v>
      </c>
      <c r="C60" s="559" t="str">
        <f>'5- Identificación de Riesgos'!C60</f>
        <v>Recibir dádivas o beneficios a nombre propio o de terceros para  alterar la información o la estructuras de las bases de datos o suspender temporal o permanentemente las comunicaciones.</v>
      </c>
      <c r="D60" s="559" t="s">
        <v>90</v>
      </c>
      <c r="E60" s="178" t="e">
        <f>'5- Identificación de Riesgos'!#REF!</f>
        <v>#REF!</v>
      </c>
      <c r="F60" s="561" t="e">
        <f>'5- Identificación de Riesgos'!H60</f>
        <v>#DIV/0!</v>
      </c>
      <c r="G60" s="559" t="str">
        <f>'5- Identificación de Riesgos'!M60</f>
        <v/>
      </c>
      <c r="H60" s="559" t="str">
        <f>'5- Identificación de Riesgos'!N60</f>
        <v/>
      </c>
      <c r="I60" s="87"/>
      <c r="J60" s="563" t="e">
        <f>'6- Valoración Controles'!T60</f>
        <v>#DIV/0!</v>
      </c>
      <c r="K60" s="563" t="e">
        <f>'6- Valoración Controles'!U60</f>
        <v>#VALUE!</v>
      </c>
      <c r="L60" s="558" t="e">
        <f>AVERAGE(#REF!)</f>
        <v>#REF!</v>
      </c>
      <c r="M60" s="559" t="e">
        <f>'6- Valoración Controles'!V60</f>
        <v>#DIV/0!</v>
      </c>
      <c r="N60" s="559" t="s">
        <v>107</v>
      </c>
      <c r="O60" s="162"/>
      <c r="P60" s="162"/>
      <c r="Q60" s="162"/>
    </row>
    <row r="61" spans="1:17" ht="45" customHeight="1">
      <c r="A61" s="560"/>
      <c r="B61" s="559"/>
      <c r="C61" s="559"/>
      <c r="D61" s="559"/>
      <c r="E61" s="178" t="e">
        <f>'5- Identificación de Riesgos'!#REF!</f>
        <v>#REF!</v>
      </c>
      <c r="F61" s="561"/>
      <c r="G61" s="562"/>
      <c r="H61" s="559"/>
      <c r="I61" s="87"/>
      <c r="J61" s="563"/>
      <c r="K61" s="563"/>
      <c r="L61" s="558"/>
      <c r="M61" s="559"/>
      <c r="N61" s="559"/>
      <c r="O61" s="162"/>
      <c r="P61" s="162"/>
      <c r="Q61" s="162"/>
    </row>
    <row r="62" spans="1:17" ht="45" customHeight="1">
      <c r="A62" s="560"/>
      <c r="B62" s="559"/>
      <c r="C62" s="559"/>
      <c r="D62" s="559"/>
      <c r="E62" s="178" t="e">
        <f>'5- Identificación de Riesgos'!#REF!</f>
        <v>#REF!</v>
      </c>
      <c r="F62" s="561"/>
      <c r="G62" s="562"/>
      <c r="H62" s="559"/>
      <c r="I62" s="87"/>
      <c r="J62" s="563"/>
      <c r="K62" s="563"/>
      <c r="L62" s="558"/>
      <c r="M62" s="559"/>
      <c r="N62" s="559"/>
      <c r="O62" s="162"/>
      <c r="P62" s="162"/>
      <c r="Q62" s="162"/>
    </row>
    <row r="63" spans="1:17" ht="30" customHeight="1">
      <c r="A63" s="560"/>
      <c r="B63" s="559"/>
      <c r="C63" s="559"/>
      <c r="D63" s="559"/>
      <c r="E63" s="178" t="e">
        <f>'5- Identificación de Riesgos'!#REF!</f>
        <v>#REF!</v>
      </c>
      <c r="F63" s="561"/>
      <c r="G63" s="562"/>
      <c r="H63" s="559"/>
      <c r="I63" s="87"/>
      <c r="J63" s="563"/>
      <c r="K63" s="563"/>
      <c r="L63" s="558"/>
      <c r="M63" s="559"/>
      <c r="N63" s="559"/>
      <c r="O63" s="162"/>
      <c r="P63" s="162"/>
      <c r="Q63" s="162"/>
    </row>
    <row r="64" spans="1:17" ht="30" customHeight="1">
      <c r="A64" s="560"/>
      <c r="B64" s="559"/>
      <c r="C64" s="559"/>
      <c r="D64" s="559"/>
      <c r="E64" s="178" t="e">
        <f>'5- Identificación de Riesgos'!#REF!</f>
        <v>#REF!</v>
      </c>
      <c r="F64" s="561"/>
      <c r="G64" s="562"/>
      <c r="H64" s="559"/>
      <c r="I64" s="87"/>
      <c r="J64" s="563"/>
      <c r="K64" s="563"/>
      <c r="L64" s="558"/>
      <c r="M64" s="559"/>
      <c r="N64" s="559"/>
      <c r="O64" s="162"/>
      <c r="P64" s="162"/>
      <c r="Q64" s="162"/>
    </row>
    <row r="65" spans="1:17">
      <c r="A65" s="560"/>
      <c r="B65" s="559"/>
      <c r="C65" s="559"/>
      <c r="D65" s="559"/>
      <c r="E65" s="178" t="e">
        <f>'5- Identificación de Riesgos'!#REF!</f>
        <v>#REF!</v>
      </c>
      <c r="F65" s="561"/>
      <c r="G65" s="562"/>
      <c r="H65" s="559"/>
      <c r="I65" s="87"/>
      <c r="J65" s="563"/>
      <c r="K65" s="563"/>
      <c r="L65" s="558"/>
      <c r="M65" s="559"/>
      <c r="N65" s="559"/>
      <c r="O65" s="162"/>
      <c r="P65" s="162"/>
      <c r="Q65" s="162"/>
    </row>
    <row r="66" spans="1:17">
      <c r="A66" s="560"/>
      <c r="B66" s="559"/>
      <c r="C66" s="559"/>
      <c r="D66" s="559"/>
      <c r="E66" s="178" t="e">
        <f>'5- Identificación de Riesgos'!#REF!</f>
        <v>#REF!</v>
      </c>
      <c r="F66" s="561"/>
      <c r="G66" s="562"/>
      <c r="H66" s="559"/>
      <c r="I66" s="87"/>
      <c r="J66" s="563"/>
      <c r="K66" s="563"/>
      <c r="L66" s="558"/>
      <c r="M66" s="559"/>
      <c r="N66" s="559"/>
      <c r="O66" s="162"/>
      <c r="P66" s="162"/>
      <c r="Q66" s="162"/>
    </row>
    <row r="67" spans="1:17">
      <c r="A67" s="560"/>
      <c r="B67" s="559"/>
      <c r="C67" s="559"/>
      <c r="D67" s="559"/>
      <c r="E67" s="178" t="e">
        <f>'5- Identificación de Riesgos'!#REF!</f>
        <v>#REF!</v>
      </c>
      <c r="F67" s="561"/>
      <c r="G67" s="562"/>
      <c r="H67" s="559"/>
      <c r="I67" s="87"/>
      <c r="J67" s="563"/>
      <c r="K67" s="563"/>
      <c r="L67" s="558"/>
      <c r="M67" s="559"/>
      <c r="N67" s="559"/>
      <c r="O67" s="162"/>
      <c r="P67" s="162"/>
      <c r="Q67" s="162"/>
    </row>
    <row r="68" spans="1:17">
      <c r="A68" s="560"/>
      <c r="B68" s="559"/>
      <c r="C68" s="559"/>
      <c r="D68" s="559"/>
      <c r="E68" s="178" t="e">
        <f>'5- Identificación de Riesgos'!#REF!</f>
        <v>#REF!</v>
      </c>
      <c r="F68" s="561"/>
      <c r="G68" s="562"/>
      <c r="H68" s="559"/>
      <c r="I68" s="87"/>
      <c r="J68" s="563"/>
      <c r="K68" s="563"/>
      <c r="L68" s="558"/>
      <c r="M68" s="559"/>
      <c r="N68" s="559"/>
      <c r="O68" s="162"/>
      <c r="P68" s="162"/>
      <c r="Q68" s="162"/>
    </row>
    <row r="69" spans="1:17">
      <c r="A69" s="560"/>
      <c r="B69" s="559"/>
      <c r="C69" s="559"/>
      <c r="D69" s="559"/>
      <c r="E69" s="178" t="e">
        <f>'5- Identificación de Riesgos'!#REF!</f>
        <v>#REF!</v>
      </c>
      <c r="F69" s="561"/>
      <c r="G69" s="562"/>
      <c r="H69" s="559"/>
      <c r="I69" s="88"/>
      <c r="J69" s="563"/>
      <c r="K69" s="563"/>
      <c r="L69" s="558"/>
      <c r="M69" s="559"/>
      <c r="N69" s="559"/>
      <c r="O69" s="162"/>
      <c r="P69" s="162"/>
      <c r="Q69" s="162"/>
    </row>
    <row r="70" spans="1:17" ht="72" customHeight="1">
      <c r="A70" s="560">
        <f>'5- Identificación de Riesgos'!A70</f>
        <v>7</v>
      </c>
      <c r="B70" s="559" t="str">
        <f>'5- Identificación de Riesgos'!B70</f>
        <v>Ofrecer, prometer, entregar, aceptar o solicitar una ventaja indebida para la asignación de permisos para el acceso y uso de servicios tecnológicos no autorizados, con exposición de datos sensibles,  en  beneficio propio o de un tercero.</v>
      </c>
      <c r="C70" s="559" t="str">
        <f>'5- Identificación de Riesgos'!C70</f>
        <v xml:space="preserve">Cuando por el acceso indebido  y malintencionado a los sistemas de información se hace el uso no apropiado de la información contenida en los sistemas en favorecimiento propio o de un tercero.
</v>
      </c>
      <c r="D70" s="559" t="s">
        <v>90</v>
      </c>
      <c r="E70" s="178" t="str">
        <f>'5- Identificación de Riesgos'!D60</f>
        <v>1.Insuficientes programas de capacitación para la toma de conciencia debido al desconocimiento de la ley antisoborno (ISO 37001:2016), Plan Anticorrupción y  de los  valores y principios propios de la entidad.</v>
      </c>
      <c r="F70" s="561" t="e">
        <f>'5- Identificación de Riesgos'!H70</f>
        <v>#DIV/0!</v>
      </c>
      <c r="G70" s="559" t="str">
        <f>'5- Identificación de Riesgos'!M70</f>
        <v/>
      </c>
      <c r="H70" s="559" t="str">
        <f>'5- Identificación de Riesgos'!N70</f>
        <v/>
      </c>
      <c r="I70" s="87"/>
      <c r="J70" s="563" t="e">
        <f>'6- Valoración Controles'!T71</f>
        <v>#DIV/0!</v>
      </c>
      <c r="K70" s="563" t="e">
        <f>'6- Valoración Controles'!U71</f>
        <v>#VALUE!</v>
      </c>
      <c r="L70" s="558" t="e">
        <f>AVERAGE(#REF!)</f>
        <v>#REF!</v>
      </c>
      <c r="M70" s="559" t="e">
        <f>'6- Valoración Controles'!V71</f>
        <v>#DIV/0!</v>
      </c>
      <c r="N70" s="559" t="s">
        <v>189</v>
      </c>
      <c r="O70" s="162"/>
      <c r="P70" s="162"/>
      <c r="Q70" s="162"/>
    </row>
    <row r="71" spans="1:17" ht="43.15" customHeight="1">
      <c r="A71" s="560"/>
      <c r="B71" s="559"/>
      <c r="C71" s="559"/>
      <c r="D71" s="559"/>
      <c r="E71" s="178" t="str">
        <f>'5- Identificación de Riesgos'!D61</f>
        <v xml:space="preserve">2. Desconocimiento y no aplicación del Código de Ética y Buen Gobierno.    </v>
      </c>
      <c r="F71" s="561"/>
      <c r="G71" s="562"/>
      <c r="H71" s="559"/>
      <c r="I71" s="87"/>
      <c r="J71" s="563"/>
      <c r="K71" s="563"/>
      <c r="L71" s="558"/>
      <c r="M71" s="559"/>
      <c r="N71" s="559"/>
      <c r="O71" s="162"/>
      <c r="P71" s="162"/>
      <c r="Q71" s="162"/>
    </row>
    <row r="72" spans="1:17" ht="14.45" customHeight="1">
      <c r="A72" s="560"/>
      <c r="B72" s="559"/>
      <c r="C72" s="559"/>
      <c r="D72" s="559"/>
      <c r="E72" s="178" t="str">
        <f>'5- Identificación de Riesgos'!D62</f>
        <v>3.Carencia de compromiso  y transparencia de los servidores judiciales</v>
      </c>
      <c r="F72" s="561"/>
      <c r="G72" s="562"/>
      <c r="H72" s="559"/>
      <c r="I72" s="87"/>
      <c r="J72" s="563"/>
      <c r="K72" s="563"/>
      <c r="L72" s="558"/>
      <c r="M72" s="559"/>
      <c r="N72" s="559"/>
      <c r="O72" s="162"/>
      <c r="P72" s="162"/>
      <c r="Q72" s="162"/>
    </row>
    <row r="73" spans="1:17" ht="30">
      <c r="A73" s="560"/>
      <c r="B73" s="559"/>
      <c r="C73" s="559"/>
      <c r="D73" s="559"/>
      <c r="E73" s="178" t="str">
        <f>'5- Identificación de Riesgos'!D63</f>
        <v>4.Deficiencia de  controles en el trámite  de los documentos</v>
      </c>
      <c r="F73" s="561"/>
      <c r="G73" s="562"/>
      <c r="H73" s="559"/>
      <c r="I73" s="87"/>
      <c r="J73" s="563"/>
      <c r="K73" s="563"/>
      <c r="L73" s="558"/>
      <c r="M73" s="559"/>
      <c r="N73" s="559"/>
      <c r="O73" s="162"/>
      <c r="P73" s="162"/>
      <c r="Q73" s="162"/>
    </row>
    <row r="74" spans="1:17" ht="14.45" customHeight="1">
      <c r="A74" s="560"/>
      <c r="B74" s="559"/>
      <c r="C74" s="559"/>
      <c r="D74" s="559"/>
      <c r="E74" s="178" t="str">
        <f>'5- Identificación de Riesgos'!D64</f>
        <v xml:space="preserve">5. Aplicación no adecuada  de los procedimientos de control </v>
      </c>
      <c r="F74" s="561"/>
      <c r="G74" s="562"/>
      <c r="H74" s="559"/>
      <c r="I74" s="87"/>
      <c r="J74" s="563"/>
      <c r="K74" s="563"/>
      <c r="L74" s="558"/>
      <c r="M74" s="559"/>
      <c r="N74" s="559"/>
      <c r="O74" s="162"/>
      <c r="P74" s="162"/>
      <c r="Q74" s="162"/>
    </row>
    <row r="75" spans="1:17" ht="14.45" customHeight="1">
      <c r="A75" s="560"/>
      <c r="B75" s="559"/>
      <c r="C75" s="559"/>
      <c r="D75" s="559"/>
      <c r="E75" s="178">
        <f>'5- Identificación de Riesgos'!D65</f>
        <v>0</v>
      </c>
      <c r="F75" s="561"/>
      <c r="G75" s="562"/>
      <c r="H75" s="559"/>
      <c r="I75" s="87"/>
      <c r="J75" s="563"/>
      <c r="K75" s="563"/>
      <c r="L75" s="558"/>
      <c r="M75" s="559"/>
      <c r="N75" s="559"/>
      <c r="O75" s="162"/>
      <c r="P75" s="162"/>
      <c r="Q75" s="162"/>
    </row>
    <row r="76" spans="1:17" ht="14.45" customHeight="1">
      <c r="A76" s="560"/>
      <c r="B76" s="559"/>
      <c r="C76" s="559"/>
      <c r="D76" s="559"/>
      <c r="E76" s="178" t="e">
        <f>'5- Identificación de Riesgos'!#REF!</f>
        <v>#REF!</v>
      </c>
      <c r="F76" s="561"/>
      <c r="G76" s="562"/>
      <c r="H76" s="559"/>
      <c r="I76" s="87"/>
      <c r="J76" s="563"/>
      <c r="K76" s="563"/>
      <c r="L76" s="558"/>
      <c r="M76" s="559"/>
      <c r="N76" s="559"/>
      <c r="O76" s="162"/>
      <c r="P76" s="162"/>
      <c r="Q76" s="162"/>
    </row>
    <row r="77" spans="1:17">
      <c r="A77" s="560"/>
      <c r="B77" s="559"/>
      <c r="C77" s="559"/>
      <c r="D77" s="559"/>
      <c r="E77" s="178" t="e">
        <f>'5- Identificación de Riesgos'!#REF!</f>
        <v>#REF!</v>
      </c>
      <c r="F77" s="561"/>
      <c r="G77" s="562"/>
      <c r="H77" s="559"/>
      <c r="I77" s="87"/>
      <c r="J77" s="563"/>
      <c r="K77" s="563"/>
      <c r="L77" s="558"/>
      <c r="M77" s="559"/>
      <c r="N77" s="559"/>
      <c r="O77" s="162"/>
      <c r="P77" s="162"/>
      <c r="Q77" s="162"/>
    </row>
    <row r="78" spans="1:17">
      <c r="A78" s="560"/>
      <c r="B78" s="559"/>
      <c r="C78" s="559"/>
      <c r="D78" s="559"/>
      <c r="E78" s="178" t="e">
        <f>'5- Identificación de Riesgos'!#REF!</f>
        <v>#REF!</v>
      </c>
      <c r="F78" s="561"/>
      <c r="G78" s="562"/>
      <c r="H78" s="559"/>
      <c r="I78" s="87"/>
      <c r="J78" s="563"/>
      <c r="K78" s="563"/>
      <c r="L78" s="558"/>
      <c r="M78" s="559"/>
      <c r="N78" s="559"/>
      <c r="O78" s="162"/>
      <c r="P78" s="162"/>
      <c r="Q78" s="162"/>
    </row>
    <row r="79" spans="1:17">
      <c r="A79" s="560"/>
      <c r="B79" s="559"/>
      <c r="C79" s="559"/>
      <c r="D79" s="559"/>
      <c r="E79" s="178">
        <f>'5- Identificación de Riesgos'!D69</f>
        <v>0</v>
      </c>
      <c r="F79" s="561"/>
      <c r="G79" s="562"/>
      <c r="H79" s="559"/>
      <c r="I79" s="87"/>
      <c r="J79" s="563"/>
      <c r="K79" s="563"/>
      <c r="L79" s="558"/>
      <c r="M79" s="559"/>
      <c r="N79" s="559"/>
      <c r="O79" s="162"/>
      <c r="P79" s="162"/>
      <c r="Q79" s="162"/>
    </row>
    <row r="80" spans="1:17">
      <c r="A80" s="560">
        <f>'5- Identificación de Riesgos'!A80</f>
        <v>8</v>
      </c>
      <c r="B80" s="559" t="str">
        <f>'5- Identificación de Riesgos'!B80</f>
        <v>Ofrecer, prometer, entregar, aceptar o solicitar una ventaja indebida  para influir o direccionar la estructuración de  necesidades y/o especificaciones técnicas que involucran Tecnologías de Información soluciones y servicios tecnológicos, en  beneficio propio o de un tercero.</v>
      </c>
      <c r="C80" s="559" t="str">
        <f>'5- Identificación de Riesgos'!C80</f>
        <v>Cuando  se favorece  indebidamente la intervención de personas inescrupulosas (ejem:  consultores externos, fabricantes, proveedores, entre otros.), para modificar en forma injustificada las necesidades a satisfacer, o las especificaciones técnicas de las soluciones a contratar,  promoviendo en paralelo la conformación  de sociedades y consorcios proponentes,  sin mediar  razones técnicas o el cumplimiento de los requisitos exigidos.</v>
      </c>
      <c r="D80" s="179"/>
      <c r="E80" s="179"/>
      <c r="F80" s="561" t="e">
        <f>'5- Identificación de Riesgos'!H80</f>
        <v>#DIV/0!</v>
      </c>
      <c r="G80" s="559" t="str">
        <f>'5- Identificación de Riesgos'!M80</f>
        <v/>
      </c>
      <c r="H80" s="559" t="str">
        <f>'5- Identificación de Riesgos'!N80</f>
        <v/>
      </c>
      <c r="I80" s="176"/>
      <c r="J80" s="563" t="e">
        <f>'6- Valoración Controles'!T80</f>
        <v>#DIV/0!</v>
      </c>
      <c r="K80" s="563" t="e">
        <f>'6- Valoración Controles'!U80</f>
        <v>#VALUE!</v>
      </c>
      <c r="L80" s="558" t="e">
        <f>AVERAGE(#REF!)</f>
        <v>#REF!</v>
      </c>
      <c r="M80" s="559" t="e">
        <f>'6- Valoración Controles'!V80</f>
        <v>#DIV/0!</v>
      </c>
      <c r="N80" s="559" t="s">
        <v>189</v>
      </c>
      <c r="O80" s="162"/>
      <c r="P80" s="162"/>
      <c r="Q80" s="162"/>
    </row>
    <row r="81" spans="1:17">
      <c r="A81" s="560"/>
      <c r="B81" s="559"/>
      <c r="C81" s="559"/>
      <c r="D81" s="179"/>
      <c r="E81" s="179"/>
      <c r="F81" s="561"/>
      <c r="G81" s="562"/>
      <c r="H81" s="559"/>
      <c r="I81" s="176"/>
      <c r="J81" s="563"/>
      <c r="K81" s="563"/>
      <c r="L81" s="558"/>
      <c r="M81" s="559"/>
      <c r="N81" s="559"/>
      <c r="O81" s="162"/>
      <c r="P81" s="162"/>
      <c r="Q81" s="162"/>
    </row>
    <row r="82" spans="1:17">
      <c r="A82" s="560"/>
      <c r="B82" s="559"/>
      <c r="C82" s="559"/>
      <c r="D82" s="179"/>
      <c r="E82" s="179"/>
      <c r="F82" s="561"/>
      <c r="G82" s="562"/>
      <c r="H82" s="559"/>
      <c r="I82" s="176"/>
      <c r="J82" s="563"/>
      <c r="K82" s="563"/>
      <c r="L82" s="558"/>
      <c r="M82" s="559"/>
      <c r="N82" s="559"/>
      <c r="O82" s="162"/>
      <c r="P82" s="162"/>
      <c r="Q82" s="162"/>
    </row>
    <row r="83" spans="1:17">
      <c r="A83" s="560"/>
      <c r="B83" s="559"/>
      <c r="C83" s="559"/>
      <c r="D83" s="179"/>
      <c r="E83" s="179"/>
      <c r="F83" s="561"/>
      <c r="G83" s="562"/>
      <c r="H83" s="559"/>
      <c r="I83" s="176"/>
      <c r="J83" s="563"/>
      <c r="K83" s="563"/>
      <c r="L83" s="558"/>
      <c r="M83" s="559"/>
      <c r="N83" s="559"/>
      <c r="O83" s="162"/>
      <c r="P83" s="162"/>
      <c r="Q83" s="162"/>
    </row>
    <row r="84" spans="1:17">
      <c r="A84" s="560"/>
      <c r="B84" s="559"/>
      <c r="C84" s="559"/>
      <c r="D84" s="179"/>
      <c r="E84" s="179"/>
      <c r="F84" s="561"/>
      <c r="G84" s="562"/>
      <c r="H84" s="559"/>
      <c r="I84" s="176"/>
      <c r="J84" s="563"/>
      <c r="K84" s="563"/>
      <c r="L84" s="558"/>
      <c r="M84" s="559"/>
      <c r="N84" s="559"/>
      <c r="O84" s="162"/>
      <c r="P84" s="162"/>
      <c r="Q84" s="162"/>
    </row>
    <row r="85" spans="1:17">
      <c r="A85" s="560"/>
      <c r="B85" s="559"/>
      <c r="C85" s="559"/>
      <c r="D85" s="179"/>
      <c r="E85" s="179"/>
      <c r="F85" s="561"/>
      <c r="G85" s="562"/>
      <c r="H85" s="559"/>
      <c r="I85" s="176"/>
      <c r="J85" s="563"/>
      <c r="K85" s="563"/>
      <c r="L85" s="558"/>
      <c r="M85" s="559"/>
      <c r="N85" s="559"/>
      <c r="O85" s="162"/>
      <c r="P85" s="162"/>
      <c r="Q85" s="162"/>
    </row>
    <row r="86" spans="1:17">
      <c r="A86" s="560"/>
      <c r="B86" s="559"/>
      <c r="C86" s="559"/>
      <c r="D86" s="179"/>
      <c r="E86" s="179"/>
      <c r="F86" s="561"/>
      <c r="G86" s="562"/>
      <c r="H86" s="559"/>
      <c r="I86" s="176"/>
      <c r="J86" s="563"/>
      <c r="K86" s="563"/>
      <c r="L86" s="558"/>
      <c r="M86" s="559"/>
      <c r="N86" s="559"/>
      <c r="O86" s="162"/>
      <c r="P86" s="162"/>
      <c r="Q86" s="162"/>
    </row>
    <row r="87" spans="1:17">
      <c r="A87" s="560"/>
      <c r="B87" s="559"/>
      <c r="C87" s="559"/>
      <c r="D87" s="179"/>
      <c r="E87" s="179"/>
      <c r="F87" s="561"/>
      <c r="G87" s="562"/>
      <c r="H87" s="559"/>
      <c r="I87" s="176"/>
      <c r="J87" s="563"/>
      <c r="K87" s="563"/>
      <c r="L87" s="558"/>
      <c r="M87" s="559"/>
      <c r="N87" s="559"/>
      <c r="O87" s="162"/>
      <c r="P87" s="162"/>
      <c r="Q87" s="162"/>
    </row>
    <row r="88" spans="1:17">
      <c r="A88" s="560"/>
      <c r="B88" s="559"/>
      <c r="C88" s="559"/>
      <c r="D88" s="179"/>
      <c r="E88" s="179"/>
      <c r="F88" s="561"/>
      <c r="G88" s="562"/>
      <c r="H88" s="559"/>
      <c r="I88" s="176"/>
      <c r="J88" s="563"/>
      <c r="K88" s="563"/>
      <c r="L88" s="558"/>
      <c r="M88" s="559"/>
      <c r="N88" s="559"/>
      <c r="O88" s="162"/>
      <c r="P88" s="162"/>
      <c r="Q88" s="162"/>
    </row>
    <row r="89" spans="1:17">
      <c r="A89" s="560"/>
      <c r="B89" s="559"/>
      <c r="C89" s="559"/>
      <c r="D89" s="179"/>
      <c r="E89" s="179"/>
      <c r="F89" s="561"/>
      <c r="G89" s="562"/>
      <c r="H89" s="559"/>
      <c r="I89" s="176"/>
      <c r="J89" s="563"/>
      <c r="K89" s="563"/>
      <c r="L89" s="558"/>
      <c r="M89" s="559"/>
      <c r="N89" s="559"/>
      <c r="O89" s="162"/>
      <c r="P89" s="162"/>
      <c r="Q89" s="162"/>
    </row>
    <row r="90" spans="1:17">
      <c r="A90" s="560">
        <f>'5- Identificación de Riesgos'!A90</f>
        <v>9</v>
      </c>
      <c r="B90" s="559" t="str">
        <f>'5- Identificación de Riesgos'!B90</f>
        <v>Ofrecer, prometer, entregar, aceptar o solicitar una ventaja para afectar indebidamente la evaluación técnica de ofertas en los procesos de contratación.</v>
      </c>
      <c r="C90" s="559" t="str">
        <f>'5- Identificación de Riesgos'!C90</f>
        <v>Cuando se favorece  indebidamente la intervención de personas inescrupulosas (ejem:  consultores externos, fabricantes, proveedores, oferentes, proponentes, entre otros.), para afectar indebidamente la evaluación de ofertas en los procesos de contratación,  sin mediar  razones técnicas o el cumplimiento de los requisitos exigidos.</v>
      </c>
      <c r="D90" s="179"/>
      <c r="E90" s="179"/>
      <c r="F90" s="561" t="e">
        <f>'5- Identificación de Riesgos'!H90</f>
        <v>#DIV/0!</v>
      </c>
      <c r="G90" s="559" t="str">
        <f>'5- Identificación de Riesgos'!M90</f>
        <v/>
      </c>
      <c r="H90" s="559" t="str">
        <f>'5- Identificación de Riesgos'!N90</f>
        <v/>
      </c>
      <c r="I90" s="176"/>
      <c r="J90" s="563" t="e">
        <f>'6- Valoración Controles'!T90</f>
        <v>#DIV/0!</v>
      </c>
      <c r="K90" s="563" t="e">
        <f>'6- Valoración Controles'!U90</f>
        <v>#VALUE!</v>
      </c>
      <c r="L90" s="558" t="e">
        <f>AVERAGE(#REF!)</f>
        <v>#REF!</v>
      </c>
      <c r="M90" s="559" t="e">
        <f>'6- Valoración Controles'!V90</f>
        <v>#DIV/0!</v>
      </c>
      <c r="N90" s="559" t="s">
        <v>189</v>
      </c>
      <c r="O90" s="162"/>
      <c r="P90" s="162"/>
      <c r="Q90" s="162"/>
    </row>
    <row r="91" spans="1:17">
      <c r="A91" s="560"/>
      <c r="B91" s="559"/>
      <c r="C91" s="559"/>
      <c r="D91" s="179"/>
      <c r="E91" s="179"/>
      <c r="F91" s="561"/>
      <c r="G91" s="562"/>
      <c r="H91" s="559"/>
      <c r="I91" s="176"/>
      <c r="J91" s="563"/>
      <c r="K91" s="563"/>
      <c r="L91" s="558"/>
      <c r="M91" s="559"/>
      <c r="N91" s="559"/>
      <c r="O91" s="162"/>
      <c r="P91" s="162"/>
      <c r="Q91" s="162"/>
    </row>
    <row r="92" spans="1:17">
      <c r="A92" s="560"/>
      <c r="B92" s="559"/>
      <c r="C92" s="559"/>
      <c r="D92" s="179"/>
      <c r="E92" s="179"/>
      <c r="F92" s="561"/>
      <c r="G92" s="562"/>
      <c r="H92" s="559"/>
      <c r="I92" s="176"/>
      <c r="J92" s="563"/>
      <c r="K92" s="563"/>
      <c r="L92" s="558"/>
      <c r="M92" s="559"/>
      <c r="N92" s="559"/>
      <c r="O92" s="162"/>
      <c r="P92" s="162"/>
      <c r="Q92" s="162"/>
    </row>
    <row r="93" spans="1:17">
      <c r="A93" s="560"/>
      <c r="B93" s="559"/>
      <c r="C93" s="559"/>
      <c r="D93" s="179"/>
      <c r="E93" s="179"/>
      <c r="F93" s="561"/>
      <c r="G93" s="562"/>
      <c r="H93" s="559"/>
      <c r="I93" s="176"/>
      <c r="J93" s="563"/>
      <c r="K93" s="563"/>
      <c r="L93" s="558"/>
      <c r="M93" s="559"/>
      <c r="N93" s="559"/>
      <c r="O93" s="162"/>
      <c r="P93" s="162"/>
      <c r="Q93" s="162"/>
    </row>
    <row r="94" spans="1:17">
      <c r="A94" s="560"/>
      <c r="B94" s="559"/>
      <c r="C94" s="559"/>
      <c r="D94" s="179"/>
      <c r="E94" s="179"/>
      <c r="F94" s="561"/>
      <c r="G94" s="562"/>
      <c r="H94" s="559"/>
      <c r="I94" s="176"/>
      <c r="J94" s="563"/>
      <c r="K94" s="563"/>
      <c r="L94" s="558"/>
      <c r="M94" s="559"/>
      <c r="N94" s="559"/>
      <c r="O94" s="162"/>
      <c r="P94" s="162"/>
      <c r="Q94" s="162"/>
    </row>
    <row r="95" spans="1:17">
      <c r="A95" s="560"/>
      <c r="B95" s="559"/>
      <c r="C95" s="559"/>
      <c r="D95" s="179"/>
      <c r="E95" s="179"/>
      <c r="F95" s="561"/>
      <c r="G95" s="562"/>
      <c r="H95" s="559"/>
      <c r="I95" s="176"/>
      <c r="J95" s="563"/>
      <c r="K95" s="563"/>
      <c r="L95" s="558"/>
      <c r="M95" s="559"/>
      <c r="N95" s="559"/>
      <c r="O95" s="162"/>
      <c r="P95" s="162"/>
      <c r="Q95" s="162"/>
    </row>
    <row r="96" spans="1:17">
      <c r="A96" s="560"/>
      <c r="B96" s="559"/>
      <c r="C96" s="559"/>
      <c r="D96" s="179"/>
      <c r="E96" s="179"/>
      <c r="F96" s="561"/>
      <c r="G96" s="562"/>
      <c r="H96" s="559"/>
      <c r="I96" s="176"/>
      <c r="J96" s="563"/>
      <c r="K96" s="563"/>
      <c r="L96" s="558"/>
      <c r="M96" s="559"/>
      <c r="N96" s="559"/>
      <c r="O96" s="162"/>
      <c r="P96" s="162"/>
      <c r="Q96" s="162"/>
    </row>
    <row r="97" spans="1:17">
      <c r="A97" s="560"/>
      <c r="B97" s="559"/>
      <c r="C97" s="559"/>
      <c r="D97" s="179"/>
      <c r="E97" s="179"/>
      <c r="F97" s="561"/>
      <c r="G97" s="562"/>
      <c r="H97" s="559"/>
      <c r="I97" s="176"/>
      <c r="J97" s="563"/>
      <c r="K97" s="563"/>
      <c r="L97" s="558"/>
      <c r="M97" s="559"/>
      <c r="N97" s="559"/>
      <c r="O97" s="162"/>
      <c r="P97" s="162"/>
      <c r="Q97" s="162"/>
    </row>
    <row r="98" spans="1:17">
      <c r="A98" s="560"/>
      <c r="B98" s="559"/>
      <c r="C98" s="559"/>
      <c r="D98" s="179"/>
      <c r="E98" s="179"/>
      <c r="F98" s="561"/>
      <c r="G98" s="562"/>
      <c r="H98" s="559"/>
      <c r="I98" s="176"/>
      <c r="J98" s="563"/>
      <c r="K98" s="563"/>
      <c r="L98" s="558"/>
      <c r="M98" s="559"/>
      <c r="N98" s="559"/>
      <c r="O98" s="162"/>
      <c r="P98" s="162"/>
      <c r="Q98" s="162"/>
    </row>
    <row r="99" spans="1:17">
      <c r="A99" s="560"/>
      <c r="B99" s="559"/>
      <c r="C99" s="559"/>
      <c r="D99" s="179"/>
      <c r="E99" s="179"/>
      <c r="F99" s="561"/>
      <c r="G99" s="562"/>
      <c r="H99" s="559"/>
      <c r="I99" s="176"/>
      <c r="J99" s="563"/>
      <c r="K99" s="563"/>
      <c r="L99" s="558"/>
      <c r="M99" s="559"/>
      <c r="N99" s="559"/>
      <c r="O99" s="162"/>
      <c r="P99" s="162"/>
      <c r="Q99" s="162"/>
    </row>
    <row r="100" spans="1:17">
      <c r="A100" s="560">
        <f>'5- Identificación de Riesgos'!A100</f>
        <v>10</v>
      </c>
      <c r="B100" s="559" t="str">
        <f>'5- Identificación de Riesgos'!B100</f>
        <v>Ofrecer, prometer, entregar, aceptar o solicitar una ventaja indebida  para afectar la supervisión o interventoría de los contratos.</v>
      </c>
      <c r="C100" s="559" t="str">
        <f>'5- Identificación de Riesgos'!C100</f>
        <v>Cuando se favorece  indebidamente la intervención de personas inescrupulosas (ejem:  consultores externos, fabricantes, proveedores, oferentes, proponentes, entre otros.), para afectar indebidamente la supervisión o interventoría de los contratos.</v>
      </c>
      <c r="D100" s="179"/>
      <c r="E100" s="179"/>
      <c r="F100" s="561" t="e">
        <f>'5- Identificación de Riesgos'!H100</f>
        <v>#DIV/0!</v>
      </c>
      <c r="G100" s="559" t="str">
        <f>'5- Identificación de Riesgos'!M100</f>
        <v/>
      </c>
      <c r="H100" s="559" t="str">
        <f>'5- Identificación de Riesgos'!N100</f>
        <v/>
      </c>
      <c r="I100" s="176"/>
      <c r="J100" s="563" t="e">
        <f>'6- Valoración Controles'!T100</f>
        <v>#DIV/0!</v>
      </c>
      <c r="K100" s="563" t="e">
        <f>'6- Valoración Controles'!U100</f>
        <v>#VALUE!</v>
      </c>
      <c r="L100" s="558" t="e">
        <f>AVERAGE(#REF!)</f>
        <v>#REF!</v>
      </c>
      <c r="M100" s="559" t="e">
        <f>'6- Valoración Controles'!V100</f>
        <v>#DIV/0!</v>
      </c>
      <c r="N100" s="559" t="s">
        <v>189</v>
      </c>
      <c r="O100" s="162"/>
      <c r="P100" s="162"/>
      <c r="Q100" s="162"/>
    </row>
    <row r="101" spans="1:17">
      <c r="A101" s="560"/>
      <c r="B101" s="559"/>
      <c r="C101" s="559"/>
      <c r="D101" s="179"/>
      <c r="E101" s="179"/>
      <c r="F101" s="561"/>
      <c r="G101" s="562"/>
      <c r="H101" s="559"/>
      <c r="I101" s="176"/>
      <c r="J101" s="563"/>
      <c r="K101" s="563"/>
      <c r="L101" s="558"/>
      <c r="M101" s="559"/>
      <c r="N101" s="559"/>
      <c r="O101" s="162"/>
      <c r="P101" s="162"/>
      <c r="Q101" s="162"/>
    </row>
    <row r="102" spans="1:17">
      <c r="A102" s="560"/>
      <c r="B102" s="559"/>
      <c r="C102" s="559"/>
      <c r="D102" s="179"/>
      <c r="E102" s="179"/>
      <c r="F102" s="561"/>
      <c r="G102" s="562"/>
      <c r="H102" s="559"/>
      <c r="I102" s="176"/>
      <c r="J102" s="563"/>
      <c r="K102" s="563"/>
      <c r="L102" s="558"/>
      <c r="M102" s="559"/>
      <c r="N102" s="559"/>
      <c r="O102" s="162"/>
      <c r="P102" s="162"/>
      <c r="Q102" s="162"/>
    </row>
    <row r="103" spans="1:17">
      <c r="A103" s="560"/>
      <c r="B103" s="559"/>
      <c r="C103" s="559"/>
      <c r="D103" s="179"/>
      <c r="E103" s="179"/>
      <c r="F103" s="561"/>
      <c r="G103" s="562"/>
      <c r="H103" s="559"/>
      <c r="I103" s="176"/>
      <c r="J103" s="563"/>
      <c r="K103" s="563"/>
      <c r="L103" s="558"/>
      <c r="M103" s="559"/>
      <c r="N103" s="559"/>
      <c r="O103" s="162"/>
      <c r="P103" s="162"/>
      <c r="Q103" s="162"/>
    </row>
    <row r="104" spans="1:17">
      <c r="A104" s="560"/>
      <c r="B104" s="559"/>
      <c r="C104" s="559"/>
      <c r="D104" s="179"/>
      <c r="E104" s="179"/>
      <c r="F104" s="561"/>
      <c r="G104" s="562"/>
      <c r="H104" s="559"/>
      <c r="I104" s="176"/>
      <c r="J104" s="563"/>
      <c r="K104" s="563"/>
      <c r="L104" s="558"/>
      <c r="M104" s="559"/>
      <c r="N104" s="559"/>
      <c r="O104" s="162"/>
      <c r="P104" s="162"/>
      <c r="Q104" s="162"/>
    </row>
    <row r="105" spans="1:17">
      <c r="A105" s="560"/>
      <c r="B105" s="559"/>
      <c r="C105" s="559"/>
      <c r="D105" s="179"/>
      <c r="E105" s="179"/>
      <c r="F105" s="561"/>
      <c r="G105" s="562"/>
      <c r="H105" s="559"/>
      <c r="I105" s="176"/>
      <c r="J105" s="563"/>
      <c r="K105" s="563"/>
      <c r="L105" s="558"/>
      <c r="M105" s="559"/>
      <c r="N105" s="559"/>
      <c r="O105" s="162"/>
      <c r="P105" s="162"/>
      <c r="Q105" s="162"/>
    </row>
    <row r="106" spans="1:17">
      <c r="A106" s="560"/>
      <c r="B106" s="559"/>
      <c r="C106" s="559"/>
      <c r="D106" s="179"/>
      <c r="E106" s="179"/>
      <c r="F106" s="561"/>
      <c r="G106" s="562"/>
      <c r="H106" s="559"/>
      <c r="I106" s="176"/>
      <c r="J106" s="563"/>
      <c r="K106" s="563"/>
      <c r="L106" s="558"/>
      <c r="M106" s="559"/>
      <c r="N106" s="559"/>
      <c r="O106" s="162"/>
      <c r="P106" s="162"/>
      <c r="Q106" s="162"/>
    </row>
    <row r="107" spans="1:17">
      <c r="A107" s="560"/>
      <c r="B107" s="559"/>
      <c r="C107" s="559"/>
      <c r="D107" s="179"/>
      <c r="E107" s="179"/>
      <c r="F107" s="561"/>
      <c r="G107" s="562"/>
      <c r="H107" s="559"/>
      <c r="I107" s="176"/>
      <c r="J107" s="563"/>
      <c r="K107" s="563"/>
      <c r="L107" s="558"/>
      <c r="M107" s="559"/>
      <c r="N107" s="559"/>
      <c r="O107" s="162"/>
      <c r="P107" s="162"/>
      <c r="Q107" s="162"/>
    </row>
    <row r="108" spans="1:17">
      <c r="A108" s="560"/>
      <c r="B108" s="559"/>
      <c r="C108" s="559"/>
      <c r="D108" s="179"/>
      <c r="E108" s="179"/>
      <c r="F108" s="561"/>
      <c r="G108" s="562"/>
      <c r="H108" s="559"/>
      <c r="I108" s="176"/>
      <c r="J108" s="563"/>
      <c r="K108" s="563"/>
      <c r="L108" s="558"/>
      <c r="M108" s="559"/>
      <c r="N108" s="559"/>
      <c r="O108" s="162"/>
      <c r="P108" s="162"/>
      <c r="Q108" s="162"/>
    </row>
    <row r="109" spans="1:17" ht="15.75" thickBot="1">
      <c r="A109" s="560"/>
      <c r="B109" s="559"/>
      <c r="C109" s="559"/>
      <c r="D109" s="179"/>
      <c r="E109" s="179"/>
      <c r="F109" s="561"/>
      <c r="G109" s="562"/>
      <c r="H109" s="559"/>
      <c r="I109" s="177"/>
      <c r="J109" s="563"/>
      <c r="K109" s="563"/>
      <c r="L109" s="558"/>
      <c r="M109" s="559"/>
      <c r="N109" s="559"/>
      <c r="O109" s="162"/>
      <c r="P109" s="162"/>
      <c r="Q109" s="162"/>
    </row>
  </sheetData>
  <mergeCells count="145">
    <mergeCell ref="J100:J109"/>
    <mergeCell ref="K100:K109"/>
    <mergeCell ref="L100:L109"/>
    <mergeCell ref="M100:M109"/>
    <mergeCell ref="N100:N109"/>
    <mergeCell ref="J80:J89"/>
    <mergeCell ref="K80:K89"/>
    <mergeCell ref="L80:L89"/>
    <mergeCell ref="M80:M89"/>
    <mergeCell ref="N80:N89"/>
    <mergeCell ref="J90:J99"/>
    <mergeCell ref="K90:K99"/>
    <mergeCell ref="L90:L99"/>
    <mergeCell ref="M90:M99"/>
    <mergeCell ref="N90:N99"/>
    <mergeCell ref="F80:F89"/>
    <mergeCell ref="G80:G89"/>
    <mergeCell ref="H80:H89"/>
    <mergeCell ref="F90:F99"/>
    <mergeCell ref="G90:G99"/>
    <mergeCell ref="H90:H99"/>
    <mergeCell ref="F100:F109"/>
    <mergeCell ref="G100:G109"/>
    <mergeCell ref="H100:H109"/>
    <mergeCell ref="A80:A89"/>
    <mergeCell ref="B80:B89"/>
    <mergeCell ref="C80:C89"/>
    <mergeCell ref="A90:A99"/>
    <mergeCell ref="B90:B99"/>
    <mergeCell ref="C90:C99"/>
    <mergeCell ref="A100:A109"/>
    <mergeCell ref="B100:B109"/>
    <mergeCell ref="C100:C109"/>
    <mergeCell ref="A6:B6"/>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E8:E9"/>
    <mergeCell ref="C4:Q4"/>
    <mergeCell ref="C5:Q5"/>
    <mergeCell ref="C6:Q6"/>
    <mergeCell ref="L8:L9"/>
    <mergeCell ref="J8:J9"/>
    <mergeCell ref="H8:H9"/>
    <mergeCell ref="C8:C9"/>
    <mergeCell ref="D8:D9"/>
    <mergeCell ref="B8:B9"/>
    <mergeCell ref="A10:A19"/>
    <mergeCell ref="B10:B19"/>
    <mergeCell ref="F10:F19"/>
    <mergeCell ref="K8:K9"/>
    <mergeCell ref="A30:A39"/>
    <mergeCell ref="B30:B39"/>
    <mergeCell ref="C30:C39"/>
    <mergeCell ref="D30:D39"/>
    <mergeCell ref="F30:F39"/>
    <mergeCell ref="A20:A29"/>
    <mergeCell ref="B20:B29"/>
    <mergeCell ref="K20:K29"/>
    <mergeCell ref="I8:I9"/>
    <mergeCell ref="M20:M29"/>
    <mergeCell ref="N20:N29"/>
    <mergeCell ref="M10:M19"/>
    <mergeCell ref="N10:N19"/>
    <mergeCell ref="C10:C19"/>
    <mergeCell ref="D10:D19"/>
    <mergeCell ref="F20:F29"/>
    <mergeCell ref="G20:G29"/>
    <mergeCell ref="H20:H29"/>
    <mergeCell ref="J20:J29"/>
    <mergeCell ref="L20:L29"/>
    <mergeCell ref="G10:G19"/>
    <mergeCell ref="H10:H19"/>
    <mergeCell ref="J10:J19"/>
    <mergeCell ref="K10:K19"/>
    <mergeCell ref="C20:C29"/>
    <mergeCell ref="D20:D29"/>
    <mergeCell ref="L10:L19"/>
    <mergeCell ref="M30:M39"/>
    <mergeCell ref="N30:N39"/>
    <mergeCell ref="A40:A49"/>
    <mergeCell ref="B40:B49"/>
    <mergeCell ref="C40:C49"/>
    <mergeCell ref="D40:D49"/>
    <mergeCell ref="F40:F49"/>
    <mergeCell ref="G40:G49"/>
    <mergeCell ref="H40:H49"/>
    <mergeCell ref="J40:J49"/>
    <mergeCell ref="K40:K49"/>
    <mergeCell ref="L40:L49"/>
    <mergeCell ref="M40:M49"/>
    <mergeCell ref="N40:N49"/>
    <mergeCell ref="G30:G39"/>
    <mergeCell ref="H30:H39"/>
    <mergeCell ref="J30:J39"/>
    <mergeCell ref="K30:K39"/>
    <mergeCell ref="L30:L39"/>
    <mergeCell ref="M50:M59"/>
    <mergeCell ref="N50:N59"/>
    <mergeCell ref="A60:A69"/>
    <mergeCell ref="B60:B69"/>
    <mergeCell ref="C60:C69"/>
    <mergeCell ref="D60:D69"/>
    <mergeCell ref="F60:F69"/>
    <mergeCell ref="G60:G69"/>
    <mergeCell ref="H60:H69"/>
    <mergeCell ref="J60:J69"/>
    <mergeCell ref="K60:K69"/>
    <mergeCell ref="L60:L69"/>
    <mergeCell ref="M60:M69"/>
    <mergeCell ref="N60:N69"/>
    <mergeCell ref="G50:G59"/>
    <mergeCell ref="H50:H59"/>
    <mergeCell ref="J50:J59"/>
    <mergeCell ref="K50:K59"/>
    <mergeCell ref="L50:L59"/>
    <mergeCell ref="A50:A59"/>
    <mergeCell ref="B50:B59"/>
    <mergeCell ref="C50:C59"/>
    <mergeCell ref="D50:D59"/>
    <mergeCell ref="F50:F59"/>
    <mergeCell ref="L70:L79"/>
    <mergeCell ref="M70:M79"/>
    <mergeCell ref="N70:N79"/>
    <mergeCell ref="A70:A79"/>
    <mergeCell ref="B70:B79"/>
    <mergeCell ref="C70:C79"/>
    <mergeCell ref="D70:D79"/>
    <mergeCell ref="F70:F79"/>
    <mergeCell ref="G70:G79"/>
    <mergeCell ref="H70:H79"/>
    <mergeCell ref="J70:J79"/>
    <mergeCell ref="K70:K79"/>
  </mergeCells>
  <conditionalFormatting sqref="F10 F20 F30 F40 F50 F60 F70 F80 F90 F100">
    <cfRule type="containsText" dxfId="300" priority="315" operator="containsText" text="Muy Baja">
      <formula>NOT(ISERROR(SEARCH("Muy Baja",F10)))</formula>
    </cfRule>
    <cfRule type="containsText" dxfId="299" priority="316" operator="containsText" text="Baja">
      <formula>NOT(ISERROR(SEARCH("Baja",F10)))</formula>
    </cfRule>
    <cfRule type="containsText" dxfId="298" priority="317" operator="containsText" text="Muy Alta">
      <formula>NOT(ISERROR(SEARCH("Muy Alta",F10)))</formula>
    </cfRule>
    <cfRule type="containsText" dxfId="297" priority="319" operator="containsText" text="Alta">
      <formula>NOT(ISERROR(SEARCH("Alta",F10)))</formula>
    </cfRule>
    <cfRule type="containsText" dxfId="296" priority="320" operator="containsText" text="Media">
      <formula>NOT(ISERROR(SEARCH("Media",F10)))</formula>
    </cfRule>
    <cfRule type="containsText" dxfId="295" priority="321" operator="containsText" text="Media">
      <formula>NOT(ISERROR(SEARCH("Media",F10)))</formula>
    </cfRule>
    <cfRule type="containsText" dxfId="294" priority="322" operator="containsText" text="Media">
      <formula>NOT(ISERROR(SEARCH("Media",F10)))</formula>
    </cfRule>
    <cfRule type="containsText" dxfId="293" priority="323" operator="containsText" text="Muy Baja">
      <formula>NOT(ISERROR(SEARCH("Muy Baja",F10)))</formula>
    </cfRule>
    <cfRule type="containsText" dxfId="292" priority="324" operator="containsText" text="Baja">
      <formula>NOT(ISERROR(SEARCH("Baja",F10)))</formula>
    </cfRule>
    <cfRule type="containsText" dxfId="291" priority="325" operator="containsText" text="Muy Baja">
      <formula>NOT(ISERROR(SEARCH("Muy Baja",F10)))</formula>
    </cfRule>
    <cfRule type="containsText" dxfId="290" priority="326" operator="containsText" text="Muy Baja">
      <formula>NOT(ISERROR(SEARCH("Muy Baja",F10)))</formula>
    </cfRule>
    <cfRule type="containsText" dxfId="289" priority="327" operator="containsText" text="Muy Baja">
      <formula>NOT(ISERROR(SEARCH("Muy Baja",F10)))</formula>
    </cfRule>
    <cfRule type="containsText" dxfId="288" priority="328" operator="containsText" text="Muy Baja'Tabla probabilidad'!">
      <formula>NOT(ISERROR(SEARCH("Muy Baja'Tabla probabilidad'!",F10)))</formula>
    </cfRule>
    <cfRule type="containsText" dxfId="287" priority="329" operator="containsText" text="Muy bajo">
      <formula>NOT(ISERROR(SEARCH("Muy bajo",F10)))</formula>
    </cfRule>
    <cfRule type="containsText" dxfId="286" priority="330" operator="containsText" text="Alta">
      <formula>NOT(ISERROR(SEARCH("Alta",F10)))</formula>
    </cfRule>
    <cfRule type="containsText" dxfId="285" priority="331" operator="containsText" text="Media">
      <formula>NOT(ISERROR(SEARCH("Media",F10)))</formula>
    </cfRule>
    <cfRule type="containsText" dxfId="284" priority="332" operator="containsText" text="Baja">
      <formula>NOT(ISERROR(SEARCH("Baja",F10)))</formula>
    </cfRule>
    <cfRule type="containsText" dxfId="283" priority="333" operator="containsText" text="Muy baja">
      <formula>NOT(ISERROR(SEARCH("Muy baja",F10)))</formula>
    </cfRule>
    <cfRule type="cellIs" dxfId="282" priority="336" operator="between">
      <formula>1</formula>
      <formula>2</formula>
    </cfRule>
    <cfRule type="cellIs" dxfId="281" priority="337" operator="between">
      <formula>0</formula>
      <formula>2</formula>
    </cfRule>
  </conditionalFormatting>
  <conditionalFormatting sqref="G10 G20 G30 G40 G50 G60 G70 G80 G90 G100">
    <cfRule type="containsText" dxfId="280" priority="309" operator="containsText" text="Catastrófico">
      <formula>NOT(ISERROR(SEARCH("Catastrófico",G10)))</formula>
    </cfRule>
    <cfRule type="containsText" dxfId="279" priority="310" operator="containsText" text="Mayor">
      <formula>NOT(ISERROR(SEARCH("Mayor",G10)))</formula>
    </cfRule>
    <cfRule type="containsText" dxfId="278" priority="311" operator="containsText" text="Alta">
      <formula>NOT(ISERROR(SEARCH("Alta",G10)))</formula>
    </cfRule>
    <cfRule type="containsText" dxfId="277" priority="312" operator="containsText" text="Moderado">
      <formula>NOT(ISERROR(SEARCH("Moderado",G10)))</formula>
    </cfRule>
    <cfRule type="containsText" dxfId="276" priority="313" operator="containsText" text="Menor">
      <formula>NOT(ISERROR(SEARCH("Menor",G10)))</formula>
    </cfRule>
    <cfRule type="containsText" dxfId="275" priority="314" operator="containsText" text="Leve">
      <formula>NOT(ISERROR(SEARCH("Leve",G10)))</formula>
    </cfRule>
  </conditionalFormatting>
  <conditionalFormatting sqref="H10:I10 H20:I20 H30:I30 H40:I40 H50:I50 H60:I60 H70:I70 H80 H90 H100">
    <cfRule type="containsText" dxfId="274" priority="304" operator="containsText" text="Extremo">
      <formula>NOT(ISERROR(SEARCH("Extremo",H10)))</formula>
    </cfRule>
    <cfRule type="containsText" dxfId="273" priority="305" operator="containsText" text="Alto">
      <formula>NOT(ISERROR(SEARCH("Alto",H10)))</formula>
    </cfRule>
    <cfRule type="containsText" dxfId="272" priority="306" operator="containsText" text="Bajo">
      <formula>NOT(ISERROR(SEARCH("Bajo",H10)))</formula>
    </cfRule>
    <cfRule type="containsText" dxfId="271" priority="307" operator="containsText" text="Moderado">
      <formula>NOT(ISERROR(SEARCH("Moderado",H10)))</formula>
    </cfRule>
    <cfRule type="containsText" dxfId="270" priority="308" operator="containsText" text="Extremo">
      <formula>NOT(ISERROR(SEARCH("Extremo",H10)))</formula>
    </cfRule>
  </conditionalFormatting>
  <conditionalFormatting sqref="J10:J109">
    <cfRule type="containsText" dxfId="269" priority="6" operator="containsText" text="Muy Baja">
      <formula>NOT(ISERROR(SEARCH("Muy Baja",J10)))</formula>
    </cfRule>
    <cfRule type="containsText" dxfId="268" priority="273" operator="containsText" text="Muy Alta">
      <formula>NOT(ISERROR(SEARCH("Muy Alta",J10)))</formula>
    </cfRule>
    <cfRule type="containsText" dxfId="267" priority="274" operator="containsText" text="Alta">
      <formula>NOT(ISERROR(SEARCH("Alta",J10)))</formula>
    </cfRule>
    <cfRule type="containsText" dxfId="266" priority="275" operator="containsText" text="Media">
      <formula>NOT(ISERROR(SEARCH("Media",J10)))</formula>
    </cfRule>
    <cfRule type="containsText" dxfId="265" priority="276" operator="containsText" text="Baja">
      <formula>NOT(ISERROR(SEARCH("Baja",J10)))</formula>
    </cfRule>
    <cfRule type="containsText" dxfId="264" priority="277" operator="containsText" text="Muy Baja">
      <formula>NOT(ISERROR(SEARCH("Muy Baja",J10)))</formula>
    </cfRule>
  </conditionalFormatting>
  <conditionalFormatting sqref="K10:K109">
    <cfRule type="containsText" dxfId="263" priority="268" operator="containsText" text="Catastrófico">
      <formula>NOT(ISERROR(SEARCH("Catastrófico",K10)))</formula>
    </cfRule>
    <cfRule type="containsText" dxfId="262" priority="269" operator="containsText" text="Moderado">
      <formula>NOT(ISERROR(SEARCH("Moderado",K10)))</formula>
    </cfRule>
    <cfRule type="containsText" dxfId="261" priority="270" operator="containsText" text="Menor">
      <formula>NOT(ISERROR(SEARCH("Menor",K10)))</formula>
    </cfRule>
    <cfRule type="containsText" dxfId="260" priority="271" operator="containsText" text="Leve">
      <formula>NOT(ISERROR(SEARCH("Leve",K10)))</formula>
    </cfRule>
    <cfRule type="containsText" dxfId="259" priority="272" operator="containsText" text="Mayor">
      <formula>NOT(ISERROR(SEARCH("Mayor",K10)))</formula>
    </cfRule>
  </conditionalFormatting>
  <conditionalFormatting sqref="M10 M20 M30 M40 M50 M60 M70 M80 M90 M100">
    <cfRule type="containsText" dxfId="258" priority="278" operator="containsText" text="Extremo">
      <formula>NOT(ISERROR(SEARCH("Extremo",M10)))</formula>
    </cfRule>
    <cfRule type="containsText" dxfId="257" priority="279" operator="containsText" text="Alto">
      <formula>NOT(ISERROR(SEARCH("Alto",M10)))</formula>
    </cfRule>
    <cfRule type="containsText" dxfId="256" priority="280" operator="containsText" text="Moderado">
      <formula>NOT(ISERROR(SEARCH("Moderado",M10)))</formula>
    </cfRule>
    <cfRule type="containsText" dxfId="255" priority="281" operator="containsText" text="Menor">
      <formula>NOT(ISERROR(SEARCH("Menor",M10)))</formula>
    </cfRule>
    <cfRule type="containsText" dxfId="254" priority="282" operator="containsText" text="Bajo">
      <formula>NOT(ISERROR(SEARCH("Bajo",M10)))</formula>
    </cfRule>
    <cfRule type="containsText" dxfId="253" priority="283" operator="containsText" text="Moderado">
      <formula>NOT(ISERROR(SEARCH("Moderado",M10)))</formula>
    </cfRule>
    <cfRule type="containsText" dxfId="252" priority="284" operator="containsText" text="Extremo">
      <formula>NOT(ISERROR(SEARCH("Extremo",M10)))</formula>
    </cfRule>
    <cfRule type="containsText" dxfId="251" priority="285" operator="containsText" text="Baja">
      <formula>NOT(ISERROR(SEARCH("Baja",M10)))</formula>
    </cfRule>
    <cfRule type="containsText" dxfId="250" priority="286" operator="containsText" text="Alto">
      <formula>NOT(ISERROR(SEARCH("Alto",M10)))</formula>
    </cfRule>
  </conditionalFormatting>
  <dataValidations count="1">
    <dataValidation type="list" allowBlank="1" showInputMessage="1" showErrorMessage="1" sqref="D10:D79">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334"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335"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 F60 F70 F80 F90 F100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N10:N109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G718"/>
  <sheetViews>
    <sheetView showGridLines="0" topLeftCell="A34" zoomScale="70" zoomScaleNormal="70" workbookViewId="0">
      <selection activeCell="C53" sqref="C53:E53"/>
    </sheetView>
  </sheetViews>
  <sheetFormatPr baseColWidth="10" defaultColWidth="11.42578125" defaultRowHeight="15"/>
  <cols>
    <col min="2" max="2" width="24.28515625" customWidth="1"/>
    <col min="3" max="3" width="62.85546875" customWidth="1"/>
    <col min="4" max="4" width="10.28515625" bestFit="1" customWidth="1"/>
    <col min="5" max="5" width="84.28515625" style="46" customWidth="1"/>
    <col min="6" max="6" width="24.7109375" customWidth="1"/>
    <col min="7" max="7" width="11.5703125" hidden="1" customWidth="1"/>
    <col min="8" max="8" width="13.7109375" hidden="1" customWidth="1"/>
    <col min="9" max="9" width="28.5703125" hidden="1" customWidth="1"/>
    <col min="10" max="11" width="11.5703125" hidden="1" customWidth="1"/>
    <col min="12" max="13" width="11.5703125" customWidth="1"/>
    <col min="32" max="137" width="11.42578125" style="2"/>
  </cols>
  <sheetData>
    <row r="1" spans="1:137" s="2" customFormat="1">
      <c r="E1" s="43"/>
    </row>
    <row r="2" spans="1:137" ht="24" thickBot="1">
      <c r="A2" s="2"/>
      <c r="B2" s="601" t="s">
        <v>241</v>
      </c>
      <c r="C2" s="601"/>
      <c r="D2" s="601"/>
      <c r="E2" s="601"/>
      <c r="F2" s="84"/>
      <c r="G2" s="2"/>
      <c r="H2" s="2"/>
      <c r="I2" s="2"/>
      <c r="J2" s="2"/>
      <c r="K2" s="2"/>
      <c r="L2" s="2"/>
      <c r="M2" s="2"/>
      <c r="N2" s="2"/>
      <c r="O2" s="2"/>
      <c r="P2" s="2"/>
      <c r="Q2" s="2"/>
      <c r="R2" s="2"/>
      <c r="S2" s="2"/>
      <c r="T2" s="2"/>
      <c r="U2" s="2"/>
      <c r="V2" s="2"/>
      <c r="W2" s="2"/>
      <c r="X2" s="2"/>
      <c r="Y2" s="2"/>
      <c r="Z2" s="2"/>
      <c r="AA2" s="2"/>
      <c r="AB2" s="2"/>
      <c r="AC2" s="2"/>
      <c r="AD2" s="2"/>
      <c r="AE2" s="2"/>
    </row>
    <row r="3" spans="1:137" ht="15.75" thickTop="1">
      <c r="A3" s="2"/>
      <c r="B3" s="15"/>
      <c r="C3" s="15"/>
      <c r="D3" s="15"/>
      <c r="E3" s="44"/>
      <c r="F3" s="2"/>
      <c r="G3" s="2"/>
      <c r="H3" s="2"/>
      <c r="I3" s="2"/>
      <c r="J3" s="2"/>
      <c r="K3" s="2"/>
      <c r="L3" s="2"/>
      <c r="M3" s="2"/>
      <c r="N3" s="2"/>
      <c r="O3" s="2"/>
      <c r="P3" s="2"/>
      <c r="Q3" s="2"/>
      <c r="R3" s="2"/>
      <c r="S3" s="2"/>
      <c r="T3" s="2"/>
      <c r="U3" s="2"/>
      <c r="V3" s="2"/>
      <c r="W3" s="2"/>
      <c r="X3" s="2"/>
      <c r="Y3" s="2"/>
      <c r="Z3" s="2"/>
      <c r="AA3" s="2"/>
      <c r="AB3" s="2"/>
      <c r="AC3" s="2"/>
      <c r="AD3" s="2"/>
      <c r="AE3" s="2"/>
    </row>
    <row r="4" spans="1:137" ht="21">
      <c r="A4" s="2"/>
      <c r="B4" s="59"/>
      <c r="C4" s="60" t="s">
        <v>25</v>
      </c>
      <c r="D4" s="60"/>
      <c r="E4" s="60" t="s">
        <v>26</v>
      </c>
      <c r="F4" s="61"/>
      <c r="G4" s="2"/>
      <c r="H4" s="2"/>
      <c r="I4" s="2"/>
      <c r="J4" s="2"/>
      <c r="K4" s="2"/>
      <c r="L4" s="2"/>
      <c r="M4" s="2"/>
      <c r="N4" s="2"/>
      <c r="O4" s="2"/>
      <c r="P4" s="2"/>
      <c r="Q4" s="2"/>
      <c r="R4" s="2"/>
      <c r="S4" s="2"/>
      <c r="T4" s="2"/>
      <c r="U4" s="2"/>
      <c r="V4" s="2"/>
      <c r="W4" s="2"/>
      <c r="X4" s="2"/>
      <c r="Y4" s="2"/>
      <c r="Z4" s="2"/>
      <c r="AA4" s="2"/>
      <c r="AB4" s="2"/>
      <c r="AC4" s="2"/>
      <c r="AD4" s="2"/>
      <c r="AE4" s="2"/>
    </row>
    <row r="5" spans="1:137" ht="40.5">
      <c r="A5" s="2"/>
      <c r="B5" s="59"/>
      <c r="C5" s="60" t="s">
        <v>136</v>
      </c>
      <c r="D5" s="60"/>
      <c r="E5" s="62" t="s">
        <v>137</v>
      </c>
      <c r="F5" s="60" t="s">
        <v>26</v>
      </c>
      <c r="G5" s="2"/>
      <c r="H5" s="2"/>
      <c r="I5" s="2"/>
      <c r="J5" s="2"/>
      <c r="K5" s="2"/>
      <c r="L5" s="2"/>
      <c r="M5" s="2"/>
      <c r="N5" s="2"/>
      <c r="O5" s="2"/>
      <c r="P5" s="2"/>
      <c r="Q5" s="2"/>
      <c r="R5" s="2"/>
      <c r="S5" s="2"/>
      <c r="T5" s="2"/>
      <c r="U5" s="2"/>
      <c r="V5" s="2"/>
      <c r="W5" s="2"/>
      <c r="X5" s="2"/>
      <c r="Y5" s="2"/>
      <c r="Z5" s="2"/>
      <c r="AA5" s="2"/>
      <c r="AB5" s="2"/>
      <c r="AC5" s="2"/>
      <c r="AD5" s="2"/>
      <c r="AE5" s="2"/>
    </row>
    <row r="6" spans="1:137" ht="20.25">
      <c r="A6" s="2"/>
      <c r="B6" s="63" t="s">
        <v>27</v>
      </c>
      <c r="C6" s="105" t="s">
        <v>154</v>
      </c>
      <c r="D6" s="64">
        <v>0.04</v>
      </c>
      <c r="E6" s="65" t="s">
        <v>138</v>
      </c>
      <c r="F6" s="66">
        <v>1</v>
      </c>
      <c r="G6" s="2"/>
      <c r="H6" s="48"/>
      <c r="I6" s="2"/>
      <c r="J6" s="2"/>
      <c r="K6" s="2"/>
      <c r="L6" s="2"/>
      <c r="M6" s="2"/>
      <c r="N6" s="2"/>
      <c r="O6" s="2"/>
      <c r="P6" s="2"/>
      <c r="Q6" s="2"/>
      <c r="R6" s="2"/>
      <c r="S6" s="2"/>
      <c r="T6" s="2"/>
      <c r="U6" s="2"/>
      <c r="V6" s="2"/>
      <c r="W6" s="2"/>
      <c r="X6" s="2"/>
      <c r="Y6" s="2"/>
      <c r="Z6" s="2"/>
      <c r="AA6" s="2"/>
      <c r="AB6" s="2"/>
      <c r="AC6" s="2"/>
      <c r="AD6" s="2"/>
      <c r="AE6" s="2"/>
    </row>
    <row r="7" spans="1:137" ht="20.25">
      <c r="A7" s="2"/>
      <c r="B7" s="67" t="s">
        <v>28</v>
      </c>
      <c r="C7" s="105" t="s">
        <v>155</v>
      </c>
      <c r="D7" s="64">
        <v>0.09</v>
      </c>
      <c r="E7" s="65" t="s">
        <v>139</v>
      </c>
      <c r="F7" s="66">
        <v>2</v>
      </c>
      <c r="G7" s="2"/>
      <c r="H7" s="2"/>
      <c r="I7" s="2"/>
      <c r="J7" s="2"/>
      <c r="K7" s="2"/>
      <c r="L7" s="2"/>
      <c r="M7" s="2"/>
      <c r="N7" s="2"/>
      <c r="O7" s="2"/>
      <c r="P7" s="2"/>
      <c r="Q7" s="2"/>
      <c r="R7" s="2"/>
      <c r="S7" s="2"/>
      <c r="T7" s="2"/>
      <c r="U7" s="2"/>
      <c r="V7" s="2"/>
      <c r="W7" s="2"/>
      <c r="X7" s="2"/>
      <c r="Y7" s="2"/>
      <c r="Z7" s="2"/>
      <c r="AA7" s="2"/>
      <c r="AB7" s="2"/>
      <c r="AC7" s="2"/>
      <c r="AD7" s="2"/>
      <c r="AE7" s="2"/>
    </row>
    <row r="8" spans="1:137" ht="20.25">
      <c r="A8" s="2"/>
      <c r="B8" s="68" t="s">
        <v>29</v>
      </c>
      <c r="C8" s="105" t="s">
        <v>156</v>
      </c>
      <c r="D8" s="64">
        <v>0.28999999999999998</v>
      </c>
      <c r="E8" s="65" t="s">
        <v>140</v>
      </c>
      <c r="F8" s="66">
        <v>3</v>
      </c>
      <c r="G8" s="2"/>
      <c r="H8" s="2"/>
      <c r="I8" s="2"/>
      <c r="J8" s="2"/>
      <c r="K8" s="2"/>
      <c r="L8" s="2"/>
      <c r="M8" s="2"/>
      <c r="N8" s="2"/>
      <c r="O8" s="2"/>
      <c r="P8" s="2"/>
      <c r="Q8" s="2"/>
      <c r="R8" s="2"/>
      <c r="S8" s="2"/>
      <c r="T8" s="2"/>
      <c r="U8" s="2"/>
      <c r="V8" s="2"/>
      <c r="W8" s="2"/>
      <c r="X8" s="2"/>
      <c r="Y8" s="2"/>
      <c r="Z8" s="2"/>
      <c r="AA8" s="2"/>
      <c r="AB8" s="2"/>
      <c r="AC8" s="2"/>
      <c r="AD8" s="2"/>
      <c r="AE8" s="2"/>
    </row>
    <row r="9" spans="1:137" ht="20.25">
      <c r="A9" s="2"/>
      <c r="B9" s="69" t="s">
        <v>30</v>
      </c>
      <c r="C9" s="105" t="s">
        <v>157</v>
      </c>
      <c r="D9" s="64">
        <v>0.49</v>
      </c>
      <c r="E9" s="65" t="s">
        <v>141</v>
      </c>
      <c r="F9" s="66">
        <v>4</v>
      </c>
      <c r="G9" s="2"/>
      <c r="H9" s="2"/>
      <c r="I9" s="2"/>
      <c r="J9" s="2"/>
      <c r="K9" s="2"/>
      <c r="L9" s="2"/>
      <c r="M9" s="2"/>
      <c r="N9" s="2"/>
      <c r="O9" s="2"/>
      <c r="P9" s="2"/>
      <c r="Q9" s="2"/>
      <c r="R9" s="2"/>
      <c r="S9" s="2"/>
      <c r="T9" s="2"/>
      <c r="U9" s="2"/>
      <c r="V9" s="2"/>
      <c r="W9" s="2"/>
      <c r="X9" s="2"/>
      <c r="Y9" s="2"/>
      <c r="Z9" s="2"/>
      <c r="AA9" s="2"/>
      <c r="AB9" s="2"/>
      <c r="AC9" s="2"/>
      <c r="AD9" s="2"/>
      <c r="AE9" s="2"/>
    </row>
    <row r="10" spans="1:137" ht="20.25">
      <c r="A10" s="2"/>
      <c r="B10" s="70" t="s">
        <v>31</v>
      </c>
      <c r="C10" s="105" t="s">
        <v>158</v>
      </c>
      <c r="D10" s="64">
        <v>1</v>
      </c>
      <c r="E10" s="65" t="s">
        <v>142</v>
      </c>
      <c r="F10" s="66">
        <v>5</v>
      </c>
      <c r="G10" s="2"/>
      <c r="H10" s="2"/>
      <c r="I10" s="89" t="s">
        <v>190</v>
      </c>
      <c r="J10" s="2"/>
      <c r="K10" s="2"/>
      <c r="L10" s="2"/>
      <c r="M10" s="2"/>
      <c r="N10" s="2"/>
      <c r="O10" s="2"/>
      <c r="P10" s="2"/>
      <c r="Q10" s="2"/>
      <c r="R10" s="2"/>
      <c r="S10" s="2"/>
      <c r="T10" s="2"/>
      <c r="U10" s="2"/>
      <c r="V10" s="2"/>
      <c r="W10" s="2"/>
      <c r="X10" s="2"/>
      <c r="Y10" s="2"/>
      <c r="Z10" s="2"/>
      <c r="AA10" s="2"/>
      <c r="AB10" s="2"/>
      <c r="AC10" s="2"/>
      <c r="AD10" s="2"/>
      <c r="AE10" s="2"/>
    </row>
    <row r="11" spans="1:137" ht="16.5">
      <c r="A11" s="2"/>
      <c r="B11" s="4"/>
      <c r="C11" s="3"/>
      <c r="D11" s="3"/>
      <c r="E11" s="45"/>
      <c r="F11" s="2"/>
      <c r="G11" s="2"/>
      <c r="H11" s="2"/>
      <c r="I11" s="2"/>
      <c r="J11" s="2"/>
      <c r="K11" s="2"/>
      <c r="L11" s="2"/>
      <c r="M11" s="2"/>
      <c r="N11" s="2"/>
      <c r="O11" s="2"/>
      <c r="P11" s="2"/>
      <c r="Q11" s="2"/>
      <c r="R11" s="2"/>
      <c r="S11" s="2"/>
      <c r="T11" s="2"/>
      <c r="U11" s="2"/>
      <c r="V11" s="2"/>
      <c r="W11" s="2"/>
      <c r="X11" s="2"/>
      <c r="Y11" s="2"/>
      <c r="Z11" s="2"/>
      <c r="AA11" s="2"/>
      <c r="AB11" s="2"/>
      <c r="AC11" s="2"/>
      <c r="AD11" s="2"/>
      <c r="AE11" s="2"/>
    </row>
    <row r="12" spans="1:137">
      <c r="A12" s="2"/>
      <c r="B12" s="2"/>
      <c r="C12" s="2"/>
      <c r="D12" s="2"/>
      <c r="E12" s="43"/>
      <c r="F12" s="2"/>
      <c r="G12" s="2"/>
      <c r="H12" s="2"/>
      <c r="I12" s="2"/>
      <c r="J12" s="2"/>
      <c r="K12" s="2"/>
      <c r="L12" s="2"/>
      <c r="M12" s="2"/>
      <c r="N12" s="2"/>
      <c r="O12" s="2"/>
      <c r="P12" s="2"/>
      <c r="Q12" s="2"/>
      <c r="R12" s="2"/>
      <c r="S12" s="2"/>
      <c r="T12" s="2"/>
      <c r="U12" s="2"/>
      <c r="V12" s="2"/>
      <c r="W12" s="2"/>
      <c r="X12" s="2"/>
      <c r="Y12" s="2"/>
      <c r="Z12" s="2"/>
      <c r="AA12" s="2"/>
      <c r="AB12" s="2"/>
      <c r="AC12" s="2"/>
      <c r="AD12" s="2"/>
      <c r="AE12" s="2"/>
    </row>
    <row r="13" spans="1:137">
      <c r="A13" s="2"/>
      <c r="B13" s="2"/>
      <c r="C13" s="2"/>
      <c r="D13" s="2"/>
      <c r="E13" s="43"/>
      <c r="F13" s="2"/>
      <c r="G13" s="2"/>
      <c r="H13" s="2"/>
      <c r="I13" s="2"/>
      <c r="J13" s="2"/>
      <c r="K13" s="2"/>
      <c r="L13" s="2"/>
      <c r="M13" s="2"/>
      <c r="N13" s="2"/>
      <c r="O13" s="2"/>
      <c r="P13" s="2"/>
      <c r="Q13" s="2"/>
      <c r="R13" s="2"/>
      <c r="S13" s="2"/>
      <c r="T13" s="2"/>
      <c r="U13" s="2"/>
      <c r="V13" s="2"/>
      <c r="W13" s="2"/>
      <c r="X13" s="2"/>
      <c r="Y13" s="2"/>
      <c r="Z13" s="2"/>
      <c r="AA13" s="2"/>
      <c r="AB13" s="2"/>
      <c r="AC13" s="2"/>
      <c r="AD13" s="2"/>
      <c r="AE13" s="2"/>
    </row>
    <row r="14" spans="1:137" ht="23.25">
      <c r="A14" s="2"/>
      <c r="B14" s="602" t="s">
        <v>32</v>
      </c>
      <c r="C14" s="602"/>
      <c r="D14" s="602"/>
      <c r="E14" s="602"/>
      <c r="F14" s="94"/>
      <c r="G14" s="58"/>
      <c r="H14" s="2"/>
      <c r="I14" s="2"/>
      <c r="J14" s="2"/>
      <c r="K14" s="2"/>
      <c r="L14" s="2"/>
      <c r="M14" s="2"/>
      <c r="N14" s="2"/>
      <c r="O14" s="2"/>
      <c r="P14" s="2"/>
      <c r="Q14" s="2"/>
      <c r="R14" s="2"/>
      <c r="S14" s="2"/>
      <c r="T14" s="2"/>
      <c r="U14" s="2"/>
      <c r="V14" s="2"/>
      <c r="W14" s="2"/>
      <c r="X14" s="2"/>
      <c r="Y14" s="2"/>
      <c r="Z14" s="2"/>
      <c r="AA14" s="2"/>
      <c r="AB14" s="2"/>
      <c r="AC14" s="2"/>
      <c r="AD14" s="2"/>
      <c r="AE14" s="2"/>
    </row>
    <row r="15" spans="1:137">
      <c r="A15" s="2"/>
      <c r="B15" s="93"/>
      <c r="C15" s="93"/>
      <c r="D15" s="93"/>
      <c r="E15" s="93"/>
      <c r="F15" s="95"/>
      <c r="G15" s="2"/>
      <c r="H15" s="2"/>
      <c r="I15" s="2"/>
      <c r="J15" s="2"/>
      <c r="K15" s="2"/>
      <c r="L15" s="2"/>
      <c r="M15" s="2"/>
      <c r="N15" s="2"/>
      <c r="O15" s="2"/>
      <c r="P15" s="2"/>
      <c r="Q15" s="2"/>
      <c r="R15" s="2"/>
      <c r="S15" s="2"/>
      <c r="T15" s="2"/>
      <c r="U15" s="2"/>
      <c r="V15" s="2"/>
      <c r="W15" s="2"/>
      <c r="X15" s="2"/>
      <c r="Y15" s="2"/>
      <c r="Z15" s="2"/>
      <c r="AA15" s="2"/>
      <c r="AB15" s="2"/>
      <c r="AC15" s="2"/>
      <c r="AD15" s="2"/>
      <c r="AE15" s="2"/>
    </row>
    <row r="16" spans="1:137" s="74" customFormat="1" ht="20.25">
      <c r="A16" s="72"/>
      <c r="B16" s="96"/>
      <c r="C16" s="600" t="s">
        <v>259</v>
      </c>
      <c r="D16" s="600"/>
      <c r="E16" s="600"/>
      <c r="F16" s="97"/>
      <c r="G16" s="72"/>
      <c r="H16" s="72"/>
      <c r="I16" s="90" t="s">
        <v>13</v>
      </c>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row>
    <row r="17" spans="1:137" s="74" customFormat="1" ht="40.5" customHeight="1">
      <c r="A17" s="72"/>
      <c r="B17" s="63" t="s">
        <v>81</v>
      </c>
      <c r="C17" s="598" t="s">
        <v>208</v>
      </c>
      <c r="D17" s="598"/>
      <c r="E17" s="598"/>
      <c r="F17" s="98">
        <v>1</v>
      </c>
      <c r="G17" s="72"/>
      <c r="H17" s="72"/>
      <c r="I17" s="89" t="s">
        <v>259</v>
      </c>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row>
    <row r="18" spans="1:137" s="74" customFormat="1" ht="20.25">
      <c r="A18" s="72"/>
      <c r="B18" s="67" t="s">
        <v>33</v>
      </c>
      <c r="C18" s="598" t="s">
        <v>209</v>
      </c>
      <c r="D18" s="598"/>
      <c r="E18" s="598"/>
      <c r="F18" s="98">
        <v>2</v>
      </c>
      <c r="G18" s="72"/>
      <c r="H18" s="72"/>
      <c r="I18" s="89" t="s">
        <v>89</v>
      </c>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row>
    <row r="19" spans="1:137" s="74" customFormat="1" ht="30">
      <c r="A19" s="72"/>
      <c r="B19" s="68" t="s">
        <v>34</v>
      </c>
      <c r="C19" s="598" t="s">
        <v>197</v>
      </c>
      <c r="D19" s="598"/>
      <c r="E19" s="598"/>
      <c r="F19" s="98">
        <v>3</v>
      </c>
      <c r="G19" s="72"/>
      <c r="H19" s="72"/>
      <c r="I19" s="89" t="s">
        <v>90</v>
      </c>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row>
    <row r="20" spans="1:137" s="74" customFormat="1" ht="30">
      <c r="A20" s="72"/>
      <c r="B20" s="69" t="s">
        <v>35</v>
      </c>
      <c r="C20" s="598" t="s">
        <v>198</v>
      </c>
      <c r="D20" s="598"/>
      <c r="E20" s="598"/>
      <c r="F20" s="98">
        <v>4</v>
      </c>
      <c r="G20" s="72"/>
      <c r="H20" s="72"/>
      <c r="I20" s="89" t="s">
        <v>212</v>
      </c>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row>
    <row r="21" spans="1:137" s="74" customFormat="1" ht="60.6" customHeight="1">
      <c r="A21" s="72"/>
      <c r="B21" s="70" t="s">
        <v>36</v>
      </c>
      <c r="C21" s="598" t="s">
        <v>199</v>
      </c>
      <c r="D21" s="598"/>
      <c r="E21" s="598"/>
      <c r="F21" s="98">
        <v>5</v>
      </c>
      <c r="G21" s="72"/>
      <c r="H21" s="72"/>
      <c r="I21" s="89" t="str">
        <f>C48</f>
        <v>Interrupción o afectación en la prestación del servicio administrativo</v>
      </c>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72"/>
      <c r="CJ21" s="72"/>
      <c r="CK21" s="72"/>
      <c r="CL21" s="72"/>
      <c r="CM21" s="72"/>
      <c r="CN21" s="72"/>
      <c r="CO21" s="72"/>
      <c r="CP21" s="72"/>
      <c r="CQ21" s="72"/>
      <c r="CR21" s="72"/>
      <c r="CS21" s="72"/>
      <c r="CT21" s="72"/>
      <c r="CU21" s="72"/>
      <c r="CV21" s="72"/>
      <c r="CW21" s="72"/>
      <c r="CX21" s="72"/>
      <c r="CY21" s="72"/>
      <c r="CZ21" s="72"/>
      <c r="DA21" s="72"/>
      <c r="DB21" s="72"/>
      <c r="DC21" s="72"/>
      <c r="DD21" s="72"/>
      <c r="DE21" s="72"/>
      <c r="DF21" s="72"/>
      <c r="DG21" s="72"/>
      <c r="DH21" s="72"/>
      <c r="DI21" s="72"/>
      <c r="DJ21" s="72"/>
      <c r="DK21" s="72"/>
      <c r="DL21" s="72"/>
      <c r="DM21" s="72"/>
      <c r="DN21" s="72"/>
      <c r="DO21" s="72"/>
      <c r="DP21" s="72"/>
      <c r="DQ21" s="72"/>
      <c r="DR21" s="72"/>
      <c r="DS21" s="72"/>
      <c r="DT21" s="72"/>
      <c r="DU21" s="72"/>
      <c r="DV21" s="72"/>
      <c r="DW21" s="72"/>
      <c r="DX21" s="72"/>
      <c r="DY21" s="72"/>
      <c r="DZ21" s="72"/>
      <c r="EA21" s="72"/>
      <c r="EB21" s="72"/>
      <c r="EC21" s="72"/>
      <c r="ED21" s="72"/>
      <c r="EE21" s="72"/>
      <c r="EF21" s="72"/>
      <c r="EG21" s="72"/>
    </row>
    <row r="22" spans="1:137" s="74" customFormat="1" ht="20.25">
      <c r="A22" s="72"/>
      <c r="B22" s="80"/>
      <c r="C22" s="71"/>
      <c r="D22" s="71"/>
      <c r="E22" s="71"/>
      <c r="F22" s="81"/>
      <c r="G22" s="72"/>
      <c r="H22" s="72"/>
      <c r="I22" s="89" t="str">
        <f>C56</f>
        <v>Afectación Ambiental</v>
      </c>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2"/>
      <c r="CN22" s="72"/>
      <c r="CO22" s="72"/>
      <c r="CP22" s="72"/>
      <c r="CQ22" s="72"/>
      <c r="CR22" s="72"/>
      <c r="CS22" s="72"/>
      <c r="CT22" s="72"/>
      <c r="CU22" s="72"/>
      <c r="CV22" s="72"/>
      <c r="CW22" s="72"/>
      <c r="CX22" s="72"/>
      <c r="CY22" s="72"/>
      <c r="CZ22" s="72"/>
      <c r="DA22" s="72"/>
      <c r="DB22" s="72"/>
      <c r="DC22" s="72"/>
      <c r="DD22" s="72"/>
      <c r="DE22" s="72"/>
      <c r="DF22" s="72"/>
      <c r="DG22" s="72"/>
      <c r="DH22" s="72"/>
      <c r="DI22" s="72"/>
      <c r="DJ22" s="72"/>
      <c r="DK22" s="72"/>
      <c r="DL22" s="72"/>
      <c r="DM22" s="72"/>
      <c r="DN22" s="72"/>
      <c r="DO22" s="72"/>
      <c r="DP22" s="72"/>
      <c r="DQ22" s="72"/>
      <c r="DR22" s="72"/>
      <c r="DS22" s="72"/>
      <c r="DT22" s="72"/>
      <c r="DU22" s="72"/>
      <c r="DV22" s="72"/>
      <c r="DW22" s="72"/>
      <c r="DX22" s="72"/>
      <c r="DY22" s="72"/>
      <c r="DZ22" s="72"/>
      <c r="EA22" s="72"/>
      <c r="EB22" s="72"/>
      <c r="EC22" s="72"/>
      <c r="ED22" s="72"/>
      <c r="EE22" s="72"/>
      <c r="EF22" s="72"/>
      <c r="EG22" s="72"/>
    </row>
    <row r="23" spans="1:137" s="74" customFormat="1" ht="20.25">
      <c r="A23" s="72"/>
      <c r="B23" s="80"/>
      <c r="C23" s="71"/>
      <c r="D23" s="71"/>
      <c r="E23" s="71"/>
      <c r="F23" s="81"/>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row>
    <row r="24" spans="1:137" s="74" customFormat="1" ht="20.25">
      <c r="A24" s="72"/>
      <c r="B24" s="73"/>
      <c r="C24" s="599" t="s">
        <v>89</v>
      </c>
      <c r="D24" s="599"/>
      <c r="E24" s="599"/>
      <c r="F24" s="81"/>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row>
    <row r="25" spans="1:137" s="74" customFormat="1" ht="20.25">
      <c r="A25" s="72"/>
      <c r="B25" s="75" t="s">
        <v>81</v>
      </c>
      <c r="C25" s="598" t="s">
        <v>207</v>
      </c>
      <c r="D25" s="598"/>
      <c r="E25" s="598"/>
      <c r="F25" s="98">
        <v>1</v>
      </c>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row>
    <row r="26" spans="1:137" s="74" customFormat="1" ht="20.25">
      <c r="A26" s="72"/>
      <c r="B26" s="76" t="s">
        <v>33</v>
      </c>
      <c r="C26" s="598" t="s">
        <v>200</v>
      </c>
      <c r="D26" s="598"/>
      <c r="E26" s="598"/>
      <c r="F26" s="98">
        <v>2</v>
      </c>
      <c r="G26" s="72"/>
      <c r="H26" s="72"/>
      <c r="I26" s="80"/>
      <c r="J26" s="80"/>
      <c r="K26" s="80"/>
      <c r="L26" s="80"/>
      <c r="M26" s="80"/>
      <c r="N26" s="80"/>
      <c r="O26" s="80"/>
      <c r="P26" s="80"/>
      <c r="Q26" s="80"/>
      <c r="R26" s="80"/>
      <c r="S26" s="80"/>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row>
    <row r="27" spans="1:137" s="74" customFormat="1" ht="20.25">
      <c r="A27" s="72"/>
      <c r="B27" s="77" t="s">
        <v>34</v>
      </c>
      <c r="C27" s="598" t="s">
        <v>203</v>
      </c>
      <c r="D27" s="598"/>
      <c r="E27" s="598"/>
      <c r="F27" s="98">
        <v>3</v>
      </c>
      <c r="G27" s="72"/>
      <c r="H27" s="72"/>
      <c r="I27" s="80"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80"/>
      <c r="K27" s="80"/>
      <c r="L27" s="80"/>
      <c r="M27" s="80"/>
      <c r="N27" s="80"/>
      <c r="O27" s="80"/>
      <c r="P27" s="80"/>
      <c r="Q27" s="80"/>
      <c r="R27" s="80"/>
      <c r="S27" s="80"/>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row>
    <row r="28" spans="1:137" s="74" customFormat="1" ht="20.25">
      <c r="A28" s="72"/>
      <c r="B28" s="78" t="s">
        <v>35</v>
      </c>
      <c r="C28" s="598" t="s">
        <v>202</v>
      </c>
      <c r="D28" s="598"/>
      <c r="E28" s="598"/>
      <c r="F28" s="98">
        <v>4</v>
      </c>
      <c r="G28" s="72"/>
      <c r="H28" s="72"/>
      <c r="I28" s="80" t="str">
        <v xml:space="preserve">Si el hecho llegara a presentarse, tendría bajo impacto o efecto sobre la entidad.
</v>
      </c>
      <c r="J28" s="80"/>
      <c r="K28" s="80"/>
      <c r="L28" s="80"/>
      <c r="M28" s="80"/>
      <c r="N28" s="80"/>
      <c r="O28" s="80"/>
      <c r="P28" s="80"/>
      <c r="Q28" s="80"/>
      <c r="R28" s="80"/>
      <c r="S28" s="80"/>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row>
    <row r="29" spans="1:137" s="74" customFormat="1" ht="20.25">
      <c r="A29" s="72"/>
      <c r="B29" s="79" t="s">
        <v>36</v>
      </c>
      <c r="C29" s="598" t="s">
        <v>201</v>
      </c>
      <c r="D29" s="598"/>
      <c r="E29" s="598"/>
      <c r="F29" s="98">
        <v>5</v>
      </c>
      <c r="G29" s="72"/>
      <c r="H29" s="72"/>
      <c r="I29" s="80" t="str">
        <v xml:space="preserve">Si el hecho llegara a presentarse, tendría medianas consecuencias o efectos sobre la entidad.
</v>
      </c>
      <c r="J29" s="80"/>
      <c r="K29" s="80"/>
      <c r="L29" s="80"/>
      <c r="M29" s="80"/>
      <c r="N29" s="80"/>
      <c r="O29" s="80"/>
      <c r="P29" s="80"/>
      <c r="Q29" s="80"/>
      <c r="R29" s="80"/>
      <c r="S29" s="80"/>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row>
    <row r="30" spans="1:137" s="74" customFormat="1" ht="20.25">
      <c r="A30" s="72"/>
      <c r="B30" s="80"/>
      <c r="C30" s="71"/>
      <c r="D30" s="71"/>
      <c r="E30" s="71"/>
      <c r="F30" s="81"/>
      <c r="G30" s="72"/>
      <c r="H30" s="72"/>
      <c r="I30" s="80" t="str">
        <v xml:space="preserve">Si el hecho llegara a presentarse, tendría altas consecuencias o efectos sobre la entidad
</v>
      </c>
      <c r="J30" s="80"/>
      <c r="K30" s="80"/>
      <c r="L30" s="80"/>
      <c r="M30" s="80"/>
      <c r="N30" s="80"/>
      <c r="O30" s="80"/>
      <c r="P30" s="80"/>
      <c r="Q30" s="80"/>
      <c r="R30" s="80"/>
      <c r="S30" s="80"/>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row>
    <row r="31" spans="1:137" s="72" customFormat="1" ht="20.25">
      <c r="B31" s="82"/>
      <c r="C31" s="82"/>
      <c r="D31" s="82"/>
      <c r="E31" s="82"/>
      <c r="F31" s="81"/>
      <c r="I31" s="80" t="str">
        <v xml:space="preserve">Si el hecho llegara a presentarse, tendría desastrosas consecuencias o efectos sobre la entidad.
</v>
      </c>
      <c r="J31" s="80"/>
      <c r="K31" s="80"/>
      <c r="L31" s="80"/>
      <c r="M31" s="80"/>
      <c r="N31" s="80"/>
      <c r="O31" s="80"/>
      <c r="P31" s="80"/>
      <c r="Q31" s="80"/>
      <c r="R31" s="80"/>
      <c r="S31" s="80"/>
    </row>
    <row r="32" spans="1:137" s="72" customFormat="1" ht="20.25">
      <c r="B32" s="96"/>
      <c r="C32" s="600" t="s">
        <v>90</v>
      </c>
      <c r="D32" s="600"/>
      <c r="E32" s="600"/>
      <c r="F32" s="81"/>
      <c r="I32" s="80"/>
      <c r="J32" s="80"/>
      <c r="K32" s="80"/>
      <c r="L32" s="80"/>
      <c r="M32" s="80"/>
      <c r="N32" s="80"/>
      <c r="O32" s="80"/>
      <c r="P32" s="80"/>
      <c r="Q32" s="80"/>
      <c r="R32" s="80"/>
      <c r="S32" s="80"/>
    </row>
    <row r="33" spans="2:19" s="72" customFormat="1" ht="20.25">
      <c r="B33" s="63" t="s">
        <v>81</v>
      </c>
      <c r="C33" s="598" t="s">
        <v>145</v>
      </c>
      <c r="D33" s="598"/>
      <c r="E33" s="598"/>
      <c r="F33" s="99">
        <v>1</v>
      </c>
      <c r="I33" s="80"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0"/>
      <c r="K33" s="80"/>
      <c r="L33" s="80"/>
      <c r="M33" s="80"/>
      <c r="N33" s="80"/>
      <c r="O33" s="80"/>
      <c r="P33" s="80"/>
      <c r="Q33" s="80"/>
      <c r="R33" s="80"/>
      <c r="S33" s="80"/>
    </row>
    <row r="34" spans="2:19" s="72" customFormat="1" ht="20.25">
      <c r="B34" s="67" t="s">
        <v>33</v>
      </c>
      <c r="C34" s="598" t="s">
        <v>146</v>
      </c>
      <c r="D34" s="598"/>
      <c r="E34" s="598"/>
      <c r="F34" s="99">
        <v>2</v>
      </c>
      <c r="I34" s="80" t="str">
        <v xml:space="preserve">Si el hecho llegara a presentarse, tendría bajo impacto o efecto sobre la entidad.
</v>
      </c>
      <c r="J34" s="80"/>
      <c r="K34" s="80"/>
      <c r="L34" s="80"/>
      <c r="M34" s="80"/>
      <c r="N34" s="80"/>
      <c r="O34" s="80"/>
      <c r="P34" s="80"/>
      <c r="Q34" s="80"/>
      <c r="R34" s="80"/>
      <c r="S34" s="80"/>
    </row>
    <row r="35" spans="2:19" s="72" customFormat="1" ht="20.25">
      <c r="B35" s="68" t="s">
        <v>34</v>
      </c>
      <c r="C35" s="598" t="s">
        <v>147</v>
      </c>
      <c r="D35" s="598"/>
      <c r="E35" s="598"/>
      <c r="F35" s="99">
        <v>3</v>
      </c>
      <c r="I35" s="80" t="str">
        <v xml:space="preserve">Si el hecho llegara a presentarse, tendría medianas consecuencias o efectos sobre la entidad.
</v>
      </c>
      <c r="J35" s="80"/>
      <c r="K35" s="80"/>
      <c r="L35" s="80"/>
      <c r="M35" s="80"/>
      <c r="N35" s="80"/>
      <c r="O35" s="80"/>
      <c r="P35" s="80"/>
      <c r="Q35" s="80"/>
      <c r="R35" s="80"/>
      <c r="S35" s="80"/>
    </row>
    <row r="36" spans="2:19" s="72" customFormat="1" ht="20.25">
      <c r="B36" s="69" t="s">
        <v>35</v>
      </c>
      <c r="C36" s="598" t="s">
        <v>148</v>
      </c>
      <c r="D36" s="598"/>
      <c r="E36" s="598"/>
      <c r="F36" s="99">
        <v>4</v>
      </c>
      <c r="I36" s="80" t="str">
        <v xml:space="preserve">Si el hecho llegara a presentarse, tendría altas consecuencias o efectos sobre la entidad
</v>
      </c>
      <c r="J36" s="80"/>
      <c r="K36" s="80"/>
      <c r="L36" s="80"/>
      <c r="M36" s="80"/>
      <c r="N36" s="80"/>
      <c r="O36" s="80"/>
      <c r="P36" s="80"/>
      <c r="Q36" s="80"/>
      <c r="R36" s="80"/>
      <c r="S36" s="80"/>
    </row>
    <row r="37" spans="2:19" s="72" customFormat="1" ht="20.25">
      <c r="B37" s="70" t="s">
        <v>36</v>
      </c>
      <c r="C37" s="598" t="s">
        <v>149</v>
      </c>
      <c r="D37" s="598"/>
      <c r="E37" s="598"/>
      <c r="F37" s="99">
        <v>5</v>
      </c>
      <c r="I37" s="80" t="str">
        <v xml:space="preserve">Si el hecho llegara a presentarse, tendría desastrosas consecuencias o efectos sobre la entidad.
</v>
      </c>
      <c r="J37" s="80"/>
      <c r="K37" s="80"/>
      <c r="L37" s="80"/>
      <c r="M37" s="80"/>
      <c r="N37" s="80"/>
      <c r="O37" s="80"/>
      <c r="P37" s="80"/>
      <c r="Q37" s="80"/>
      <c r="R37" s="80"/>
      <c r="S37" s="80"/>
    </row>
    <row r="38" spans="2:19" s="72" customFormat="1" ht="20.25">
      <c r="B38" s="82"/>
      <c r="C38" s="82"/>
      <c r="D38" s="82"/>
      <c r="E38" s="82"/>
      <c r="F38" s="81"/>
      <c r="I38" s="80"/>
      <c r="J38" s="80"/>
      <c r="K38" s="80"/>
      <c r="L38" s="80"/>
      <c r="M38" s="80"/>
      <c r="N38" s="80"/>
      <c r="O38" s="80"/>
      <c r="P38" s="80"/>
      <c r="Q38" s="80"/>
      <c r="R38" s="80"/>
      <c r="S38" s="80"/>
    </row>
    <row r="39" spans="2:19" s="72" customFormat="1" ht="20.25">
      <c r="B39" s="82"/>
      <c r="C39" s="82"/>
      <c r="D39" s="82"/>
      <c r="E39" s="82"/>
      <c r="F39" s="81"/>
    </row>
    <row r="40" spans="2:19" s="72" customFormat="1" ht="20.25">
      <c r="B40" s="73"/>
      <c r="C40" s="600" t="s">
        <v>212</v>
      </c>
      <c r="D40" s="600"/>
      <c r="E40" s="600"/>
      <c r="F40" s="81"/>
    </row>
    <row r="41" spans="2:19" s="72" customFormat="1" ht="20.25">
      <c r="B41" s="100" t="s">
        <v>81</v>
      </c>
      <c r="C41" s="598" t="s">
        <v>204</v>
      </c>
      <c r="D41" s="598"/>
      <c r="E41" s="598"/>
      <c r="F41" s="99">
        <v>1</v>
      </c>
    </row>
    <row r="42" spans="2:19" s="72" customFormat="1" ht="20.25">
      <c r="B42" s="101" t="s">
        <v>33</v>
      </c>
      <c r="C42" s="598" t="s">
        <v>205</v>
      </c>
      <c r="D42" s="598"/>
      <c r="E42" s="598"/>
      <c r="F42" s="99">
        <v>2</v>
      </c>
    </row>
    <row r="43" spans="2:19" s="72" customFormat="1" ht="20.25">
      <c r="B43" s="102" t="s">
        <v>34</v>
      </c>
      <c r="C43" s="598" t="s">
        <v>206</v>
      </c>
      <c r="D43" s="598"/>
      <c r="E43" s="598"/>
      <c r="F43" s="99">
        <v>3</v>
      </c>
    </row>
    <row r="44" spans="2:19" s="72" customFormat="1" ht="20.25">
      <c r="B44" s="103" t="s">
        <v>35</v>
      </c>
      <c r="C44" s="598" t="s">
        <v>210</v>
      </c>
      <c r="D44" s="598"/>
      <c r="E44" s="598"/>
      <c r="F44" s="99">
        <v>4</v>
      </c>
    </row>
    <row r="45" spans="2:19" s="72" customFormat="1" ht="20.25">
      <c r="B45" s="104" t="s">
        <v>36</v>
      </c>
      <c r="C45" s="598" t="s">
        <v>211</v>
      </c>
      <c r="D45" s="598"/>
      <c r="E45" s="598"/>
      <c r="F45" s="99">
        <v>5</v>
      </c>
    </row>
    <row r="46" spans="2:19" s="72" customFormat="1" ht="20.25">
      <c r="B46" s="80"/>
      <c r="C46" s="80" t="s">
        <v>37</v>
      </c>
      <c r="D46" s="80"/>
      <c r="F46" s="81"/>
    </row>
    <row r="47" spans="2:19" s="72" customFormat="1" ht="20.25">
      <c r="B47" s="80"/>
      <c r="C47" s="80"/>
      <c r="D47" s="80"/>
      <c r="F47" s="81"/>
    </row>
    <row r="48" spans="2:19" s="72" customFormat="1" ht="20.25">
      <c r="B48" s="73"/>
      <c r="C48" s="599" t="s">
        <v>213</v>
      </c>
      <c r="D48" s="599"/>
      <c r="E48" s="599"/>
      <c r="F48" s="81"/>
    </row>
    <row r="49" spans="2:6" s="72" customFormat="1" ht="20.25" customHeight="1">
      <c r="B49" s="75" t="s">
        <v>81</v>
      </c>
      <c r="C49" s="595" t="s">
        <v>214</v>
      </c>
      <c r="D49" s="596"/>
      <c r="E49" s="597"/>
      <c r="F49" s="66">
        <v>1</v>
      </c>
    </row>
    <row r="50" spans="2:6" s="72" customFormat="1" ht="20.25" customHeight="1">
      <c r="B50" s="76" t="s">
        <v>33</v>
      </c>
      <c r="C50" s="595" t="s">
        <v>215</v>
      </c>
      <c r="D50" s="596"/>
      <c r="E50" s="597"/>
      <c r="F50" s="66">
        <v>2</v>
      </c>
    </row>
    <row r="51" spans="2:6" s="72" customFormat="1" ht="20.25" customHeight="1">
      <c r="B51" s="77" t="s">
        <v>34</v>
      </c>
      <c r="C51" s="595" t="s">
        <v>216</v>
      </c>
      <c r="D51" s="596"/>
      <c r="E51" s="597"/>
      <c r="F51" s="66">
        <v>3</v>
      </c>
    </row>
    <row r="52" spans="2:6" s="72" customFormat="1" ht="20.25" customHeight="1">
      <c r="B52" s="78" t="s">
        <v>35</v>
      </c>
      <c r="C52" s="595" t="s">
        <v>217</v>
      </c>
      <c r="D52" s="596"/>
      <c r="E52" s="597"/>
      <c r="F52" s="66">
        <v>4</v>
      </c>
    </row>
    <row r="53" spans="2:6" s="72" customFormat="1" ht="20.25" customHeight="1">
      <c r="B53" s="79" t="s">
        <v>36</v>
      </c>
      <c r="C53" s="595" t="s">
        <v>218</v>
      </c>
      <c r="D53" s="596"/>
      <c r="E53" s="597"/>
      <c r="F53" s="66">
        <v>5</v>
      </c>
    </row>
    <row r="54" spans="2:6" s="72" customFormat="1" ht="20.25">
      <c r="B54" s="80"/>
      <c r="C54" s="80"/>
      <c r="D54" s="80"/>
      <c r="E54" s="80"/>
      <c r="F54" s="81"/>
    </row>
    <row r="55" spans="2:6" s="72" customFormat="1" ht="20.25"/>
    <row r="56" spans="2:6" s="72" customFormat="1" ht="20.25" customHeight="1">
      <c r="B56" s="73"/>
      <c r="C56" s="92" t="s">
        <v>190</v>
      </c>
      <c r="D56" s="92"/>
      <c r="E56" s="92"/>
      <c r="F56" s="81"/>
    </row>
    <row r="57" spans="2:6" s="72" customFormat="1" ht="20.25" customHeight="1">
      <c r="B57" s="75" t="s">
        <v>81</v>
      </c>
      <c r="C57" s="592" t="s">
        <v>191</v>
      </c>
      <c r="D57" s="593"/>
      <c r="E57" s="594"/>
      <c r="F57" s="66">
        <v>1</v>
      </c>
    </row>
    <row r="58" spans="2:6" s="72" customFormat="1" ht="20.25" customHeight="1">
      <c r="B58" s="76" t="s">
        <v>33</v>
      </c>
      <c r="C58" s="592" t="s">
        <v>192</v>
      </c>
      <c r="D58" s="593"/>
      <c r="E58" s="594"/>
      <c r="F58" s="66">
        <v>2</v>
      </c>
    </row>
    <row r="59" spans="2:6" s="72" customFormat="1" ht="20.25" customHeight="1">
      <c r="B59" s="77" t="s">
        <v>34</v>
      </c>
      <c r="C59" s="592" t="s">
        <v>193</v>
      </c>
      <c r="D59" s="593"/>
      <c r="E59" s="594"/>
      <c r="F59" s="66">
        <v>3</v>
      </c>
    </row>
    <row r="60" spans="2:6" s="72" customFormat="1" ht="20.25" customHeight="1">
      <c r="B60" s="78" t="s">
        <v>35</v>
      </c>
      <c r="C60" s="592" t="s">
        <v>194</v>
      </c>
      <c r="D60" s="593"/>
      <c r="E60" s="594"/>
      <c r="F60" s="66">
        <v>4</v>
      </c>
    </row>
    <row r="61" spans="2:6" s="72" customFormat="1" ht="20.25" customHeight="1">
      <c r="B61" s="79" t="s">
        <v>36</v>
      </c>
      <c r="C61" s="592" t="s">
        <v>195</v>
      </c>
      <c r="D61" s="593"/>
      <c r="E61" s="594"/>
      <c r="F61" s="66">
        <v>5</v>
      </c>
    </row>
    <row r="62" spans="2:6" s="72" customFormat="1" ht="20.25">
      <c r="E62" s="83"/>
    </row>
    <row r="63" spans="2:6" s="72" customFormat="1" ht="20.25">
      <c r="E63" s="83"/>
    </row>
    <row r="64" spans="2:6" s="72" customFormat="1" ht="20.25">
      <c r="E64" s="83"/>
    </row>
    <row r="65" spans="5:5" s="72" customFormat="1" ht="20.25">
      <c r="E65" s="83"/>
    </row>
    <row r="66" spans="5:5" s="72" customFormat="1" ht="20.25">
      <c r="E66" s="83"/>
    </row>
    <row r="67" spans="5:5" s="72" customFormat="1" ht="20.25">
      <c r="E67" s="83"/>
    </row>
    <row r="68" spans="5:5" s="72" customFormat="1" ht="20.25">
      <c r="E68" s="83"/>
    </row>
    <row r="69" spans="5:5" s="72" customFormat="1" ht="20.25">
      <c r="E69" s="83"/>
    </row>
    <row r="70" spans="5:5" s="72" customFormat="1" ht="20.25">
      <c r="E70" s="83"/>
    </row>
    <row r="71" spans="5:5" s="72" customFormat="1" ht="20.25">
      <c r="E71" s="83"/>
    </row>
    <row r="72" spans="5:5" s="72" customFormat="1" ht="20.25">
      <c r="E72" s="83"/>
    </row>
    <row r="73" spans="5:5" s="72" customFormat="1" ht="20.25">
      <c r="E73" s="83"/>
    </row>
    <row r="74" spans="5:5" s="72" customFormat="1" ht="20.25">
      <c r="E74" s="83"/>
    </row>
    <row r="75" spans="5:5" s="72" customFormat="1" ht="20.25">
      <c r="E75" s="83"/>
    </row>
    <row r="76" spans="5:5" s="72" customFormat="1" ht="20.25">
      <c r="E76" s="83"/>
    </row>
    <row r="77" spans="5:5" s="72" customFormat="1" ht="20.25">
      <c r="E77" s="83"/>
    </row>
    <row r="78" spans="5:5" s="72" customFormat="1" ht="20.25">
      <c r="E78" s="83"/>
    </row>
    <row r="79" spans="5:5" s="72" customFormat="1" ht="20.25">
      <c r="E79" s="83"/>
    </row>
    <row r="80" spans="5:5" s="72" customFormat="1" ht="20.25">
      <c r="E80" s="83"/>
    </row>
    <row r="81" spans="5:5" s="72" customFormat="1" ht="20.25">
      <c r="E81" s="83"/>
    </row>
    <row r="82" spans="5:5" s="72" customFormat="1" ht="20.25">
      <c r="E82" s="83"/>
    </row>
    <row r="83" spans="5:5" s="72" customFormat="1" ht="20.25">
      <c r="E83" s="83"/>
    </row>
    <row r="84" spans="5:5" s="72" customFormat="1" ht="20.25">
      <c r="E84" s="83"/>
    </row>
    <row r="85" spans="5:5" s="72" customFormat="1" ht="20.25">
      <c r="E85" s="83"/>
    </row>
    <row r="86" spans="5:5" s="72" customFormat="1" ht="20.25">
      <c r="E86" s="83"/>
    </row>
    <row r="87" spans="5:5" s="72" customFormat="1" ht="20.25">
      <c r="E87" s="83"/>
    </row>
    <row r="88" spans="5:5" s="72" customFormat="1" ht="20.25">
      <c r="E88" s="83"/>
    </row>
    <row r="89" spans="5:5" s="72" customFormat="1" ht="20.25">
      <c r="E89" s="83"/>
    </row>
    <row r="90" spans="5:5" s="72" customFormat="1" ht="20.25">
      <c r="E90" s="83"/>
    </row>
    <row r="91" spans="5:5" s="72" customFormat="1" ht="20.25">
      <c r="E91" s="83"/>
    </row>
    <row r="92" spans="5:5" s="72" customFormat="1" ht="20.25">
      <c r="E92" s="83"/>
    </row>
    <row r="93" spans="5:5" s="72" customFormat="1" ht="20.25">
      <c r="E93" s="83"/>
    </row>
    <row r="94" spans="5:5" s="72" customFormat="1" ht="20.25">
      <c r="E94" s="83"/>
    </row>
    <row r="95" spans="5:5" s="72" customFormat="1" ht="20.25">
      <c r="E95" s="83"/>
    </row>
    <row r="96" spans="5:5" s="72" customFormat="1" ht="20.25">
      <c r="E96" s="83"/>
    </row>
    <row r="97" spans="5:5" s="72" customFormat="1" ht="20.25">
      <c r="E97" s="83"/>
    </row>
    <row r="98" spans="5:5" s="72" customFormat="1" ht="20.25">
      <c r="E98" s="83"/>
    </row>
    <row r="99" spans="5:5" s="72" customFormat="1" ht="20.25">
      <c r="E99" s="83"/>
    </row>
    <row r="100" spans="5:5" s="72" customFormat="1" ht="20.25">
      <c r="E100" s="83"/>
    </row>
    <row r="101" spans="5:5" s="72" customFormat="1" ht="20.25">
      <c r="E101" s="83"/>
    </row>
    <row r="102" spans="5:5" s="72" customFormat="1" ht="20.25">
      <c r="E102" s="83"/>
    </row>
    <row r="103" spans="5:5" s="72" customFormat="1" ht="20.25">
      <c r="E103" s="83"/>
    </row>
    <row r="104" spans="5:5" s="72" customFormat="1" ht="20.25">
      <c r="E104" s="83"/>
    </row>
    <row r="105" spans="5:5" s="72" customFormat="1" ht="20.25">
      <c r="E105" s="83"/>
    </row>
    <row r="106" spans="5:5" s="72" customFormat="1" ht="20.25">
      <c r="E106" s="83"/>
    </row>
    <row r="107" spans="5:5" s="72" customFormat="1" ht="20.25">
      <c r="E107" s="83"/>
    </row>
    <row r="108" spans="5:5" s="72" customFormat="1" ht="20.25">
      <c r="E108" s="83"/>
    </row>
    <row r="109" spans="5:5" s="72" customFormat="1" ht="20.25">
      <c r="E109" s="83"/>
    </row>
    <row r="110" spans="5:5" s="72" customFormat="1" ht="20.25">
      <c r="E110" s="83"/>
    </row>
    <row r="111" spans="5:5" s="72" customFormat="1" ht="20.25">
      <c r="E111" s="83"/>
    </row>
    <row r="112" spans="5:5" s="72" customFormat="1" ht="20.25">
      <c r="E112" s="83"/>
    </row>
    <row r="113" spans="5:5" s="72" customFormat="1" ht="20.25">
      <c r="E113" s="83"/>
    </row>
    <row r="114" spans="5:5" s="72" customFormat="1" ht="20.25">
      <c r="E114" s="83"/>
    </row>
    <row r="115" spans="5:5" s="72" customFormat="1" ht="20.25">
      <c r="E115" s="83"/>
    </row>
    <row r="116" spans="5:5" s="72" customFormat="1" ht="20.25">
      <c r="E116" s="83"/>
    </row>
    <row r="117" spans="5:5" s="72" customFormat="1" ht="20.25">
      <c r="E117" s="83"/>
    </row>
    <row r="118" spans="5:5" s="72" customFormat="1" ht="20.25">
      <c r="E118" s="83"/>
    </row>
    <row r="119" spans="5:5" s="72" customFormat="1" ht="20.25">
      <c r="E119" s="83"/>
    </row>
    <row r="120" spans="5:5" s="72" customFormat="1" ht="20.25">
      <c r="E120" s="83"/>
    </row>
    <row r="121" spans="5:5" s="72" customFormat="1" ht="20.25">
      <c r="E121" s="83"/>
    </row>
    <row r="122" spans="5:5" s="72" customFormat="1" ht="20.25">
      <c r="E122" s="83"/>
    </row>
    <row r="123" spans="5:5" s="72" customFormat="1" ht="20.25">
      <c r="E123" s="83"/>
    </row>
    <row r="124" spans="5:5" s="72" customFormat="1" ht="20.25">
      <c r="E124" s="83"/>
    </row>
    <row r="125" spans="5:5" s="72" customFormat="1" ht="20.25">
      <c r="E125" s="83"/>
    </row>
    <row r="126" spans="5:5" s="72" customFormat="1" ht="20.25">
      <c r="E126" s="83"/>
    </row>
    <row r="127" spans="5:5" s="72" customFormat="1" ht="20.25">
      <c r="E127" s="83"/>
    </row>
    <row r="128" spans="5:5" s="72" customFormat="1" ht="20.25">
      <c r="E128" s="83"/>
    </row>
    <row r="129" spans="5:5" s="72" customFormat="1" ht="20.25">
      <c r="E129" s="83"/>
    </row>
    <row r="130" spans="5:5" s="72" customFormat="1" ht="20.25">
      <c r="E130" s="83"/>
    </row>
    <row r="131" spans="5:5" s="72" customFormat="1" ht="20.25">
      <c r="E131" s="83"/>
    </row>
    <row r="132" spans="5:5" s="72" customFormat="1" ht="20.25">
      <c r="E132" s="83"/>
    </row>
    <row r="133" spans="5:5" s="72" customFormat="1" ht="20.25">
      <c r="E133" s="83"/>
    </row>
    <row r="134" spans="5:5" s="72" customFormat="1" ht="20.25">
      <c r="E134" s="83"/>
    </row>
    <row r="135" spans="5:5" s="72" customFormat="1" ht="20.25">
      <c r="E135" s="83"/>
    </row>
    <row r="136" spans="5:5" s="72" customFormat="1" ht="20.25">
      <c r="E136" s="83"/>
    </row>
    <row r="137" spans="5:5" s="72" customFormat="1" ht="20.25">
      <c r="E137" s="83"/>
    </row>
    <row r="138" spans="5:5" s="72" customFormat="1" ht="20.25">
      <c r="E138" s="83"/>
    </row>
    <row r="139" spans="5:5" s="72" customFormat="1" ht="20.25">
      <c r="E139" s="83"/>
    </row>
    <row r="140" spans="5:5" s="72" customFormat="1" ht="20.25">
      <c r="E140" s="83"/>
    </row>
    <row r="141" spans="5:5" s="72" customFormat="1" ht="20.25">
      <c r="E141" s="83"/>
    </row>
    <row r="142" spans="5:5" s="72" customFormat="1" ht="20.25">
      <c r="E142" s="83"/>
    </row>
    <row r="143" spans="5:5" s="72" customFormat="1" ht="20.25">
      <c r="E143" s="83"/>
    </row>
    <row r="144" spans="5:5" s="72" customFormat="1" ht="20.25">
      <c r="E144" s="83"/>
    </row>
    <row r="145" spans="5:5" s="72" customFormat="1" ht="20.25">
      <c r="E145" s="83"/>
    </row>
    <row r="146" spans="5:5" s="72" customFormat="1" ht="20.25">
      <c r="E146" s="83"/>
    </row>
    <row r="147" spans="5:5" s="72" customFormat="1" ht="20.25">
      <c r="E147" s="83"/>
    </row>
    <row r="148" spans="5:5" s="72" customFormat="1" ht="20.25">
      <c r="E148" s="83"/>
    </row>
    <row r="149" spans="5:5" s="72" customFormat="1" ht="20.25">
      <c r="E149" s="83"/>
    </row>
    <row r="150" spans="5:5" s="72" customFormat="1" ht="20.25">
      <c r="E150" s="83"/>
    </row>
    <row r="151" spans="5:5" s="72" customFormat="1" ht="20.25">
      <c r="E151" s="83"/>
    </row>
    <row r="152" spans="5:5" s="72" customFormat="1" ht="20.25">
      <c r="E152" s="83"/>
    </row>
    <row r="153" spans="5:5" s="72" customFormat="1" ht="20.25">
      <c r="E153" s="83"/>
    </row>
    <row r="154" spans="5:5" s="72" customFormat="1" ht="20.25">
      <c r="E154" s="83"/>
    </row>
    <row r="155" spans="5:5" s="72" customFormat="1" ht="20.25">
      <c r="E155" s="83"/>
    </row>
    <row r="156" spans="5:5" s="72" customFormat="1" ht="20.25">
      <c r="E156" s="83"/>
    </row>
    <row r="157" spans="5:5" s="72" customFormat="1" ht="20.25">
      <c r="E157" s="83"/>
    </row>
    <row r="158" spans="5:5" s="72" customFormat="1" ht="20.25">
      <c r="E158" s="83"/>
    </row>
    <row r="159" spans="5:5" s="72" customFormat="1" ht="20.25">
      <c r="E159" s="83"/>
    </row>
    <row r="160" spans="5:5" s="72" customFormat="1" ht="20.25">
      <c r="E160" s="83"/>
    </row>
    <row r="161" spans="5:5" s="72" customFormat="1" ht="20.25">
      <c r="E161" s="83"/>
    </row>
    <row r="162" spans="5:5" s="72" customFormat="1" ht="20.25">
      <c r="E162" s="83"/>
    </row>
    <row r="163" spans="5:5" s="72" customFormat="1" ht="20.25">
      <c r="E163" s="83"/>
    </row>
    <row r="164" spans="5:5" s="72" customFormat="1" ht="20.25">
      <c r="E164" s="83"/>
    </row>
    <row r="165" spans="5:5" s="72" customFormat="1" ht="20.25">
      <c r="E165" s="83"/>
    </row>
    <row r="166" spans="5:5" s="72" customFormat="1" ht="20.25">
      <c r="E166" s="83"/>
    </row>
    <row r="167" spans="5:5" s="72" customFormat="1" ht="20.25">
      <c r="E167" s="83"/>
    </row>
    <row r="168" spans="5:5" s="72" customFormat="1" ht="20.25">
      <c r="E168" s="83"/>
    </row>
    <row r="169" spans="5:5" s="72" customFormat="1" ht="20.25">
      <c r="E169" s="83"/>
    </row>
    <row r="170" spans="5:5" s="72" customFormat="1" ht="20.25">
      <c r="E170" s="83"/>
    </row>
    <row r="171" spans="5:5" s="72" customFormat="1" ht="20.25">
      <c r="E171" s="83"/>
    </row>
    <row r="172" spans="5:5" s="72" customFormat="1" ht="20.25">
      <c r="E172" s="83"/>
    </row>
    <row r="173" spans="5:5" s="72" customFormat="1" ht="20.25">
      <c r="E173" s="83"/>
    </row>
    <row r="174" spans="5:5" s="72" customFormat="1" ht="20.25">
      <c r="E174" s="83"/>
    </row>
    <row r="175" spans="5:5" s="72" customFormat="1" ht="20.25">
      <c r="E175" s="83"/>
    </row>
    <row r="176" spans="5:5" s="72" customFormat="1" ht="20.25">
      <c r="E176" s="83"/>
    </row>
    <row r="177" spans="5:5" s="72" customFormat="1" ht="20.25">
      <c r="E177" s="83"/>
    </row>
    <row r="178" spans="5:5" s="72" customFormat="1" ht="20.25">
      <c r="E178" s="83"/>
    </row>
    <row r="179" spans="5:5" s="72" customFormat="1" ht="20.25">
      <c r="E179" s="83"/>
    </row>
    <row r="180" spans="5:5" s="72" customFormat="1" ht="20.25">
      <c r="E180" s="83"/>
    </row>
    <row r="181" spans="5:5" s="72" customFormat="1" ht="20.25">
      <c r="E181" s="83"/>
    </row>
    <row r="182" spans="5:5" s="72" customFormat="1" ht="20.25">
      <c r="E182" s="83"/>
    </row>
    <row r="183" spans="5:5" s="72" customFormat="1" ht="20.25">
      <c r="E183" s="83"/>
    </row>
    <row r="184" spans="5:5" s="72" customFormat="1" ht="20.25">
      <c r="E184" s="83"/>
    </row>
    <row r="185" spans="5:5" s="72" customFormat="1" ht="20.25">
      <c r="E185" s="83"/>
    </row>
    <row r="186" spans="5:5" s="72" customFormat="1" ht="20.25">
      <c r="E186" s="83"/>
    </row>
    <row r="187" spans="5:5" s="72" customFormat="1" ht="20.25">
      <c r="E187" s="83"/>
    </row>
    <row r="188" spans="5:5" s="72" customFormat="1" ht="20.25">
      <c r="E188" s="83"/>
    </row>
    <row r="189" spans="5:5" s="72" customFormat="1" ht="20.25">
      <c r="E189" s="83"/>
    </row>
    <row r="190" spans="5:5" s="72" customFormat="1" ht="20.25">
      <c r="E190" s="83"/>
    </row>
    <row r="191" spans="5:5" s="72" customFormat="1" ht="20.25">
      <c r="E191" s="83"/>
    </row>
    <row r="192" spans="5:5" s="72" customFormat="1" ht="20.25">
      <c r="E192" s="83"/>
    </row>
    <row r="193" spans="5:5" s="72" customFormat="1" ht="20.25">
      <c r="E193" s="83"/>
    </row>
    <row r="194" spans="5:5" s="72" customFormat="1" ht="20.25">
      <c r="E194" s="83"/>
    </row>
    <row r="195" spans="5:5" s="72" customFormat="1" ht="20.25">
      <c r="E195" s="83"/>
    </row>
    <row r="196" spans="5:5" s="72" customFormat="1" ht="20.25">
      <c r="E196" s="83"/>
    </row>
    <row r="197" spans="5:5" s="72" customFormat="1" ht="20.25">
      <c r="E197" s="83"/>
    </row>
    <row r="198" spans="5:5" s="72" customFormat="1" ht="20.25">
      <c r="E198" s="83"/>
    </row>
    <row r="199" spans="5:5" s="2" customFormat="1">
      <c r="E199" s="43"/>
    </row>
    <row r="200" spans="5:5" s="2" customFormat="1">
      <c r="E200" s="43"/>
    </row>
    <row r="201" spans="5:5" s="2" customFormat="1">
      <c r="E201" s="43"/>
    </row>
    <row r="202" spans="5:5" s="2" customFormat="1">
      <c r="E202" s="43"/>
    </row>
    <row r="203" spans="5:5" s="2" customFormat="1">
      <c r="E203" s="43"/>
    </row>
    <row r="204" spans="5:5" s="2" customFormat="1">
      <c r="E204" s="43"/>
    </row>
    <row r="205" spans="5:5" s="2" customFormat="1">
      <c r="E205" s="43"/>
    </row>
    <row r="206" spans="5:5" s="2" customFormat="1">
      <c r="E206" s="43"/>
    </row>
    <row r="207" spans="5:5" s="2" customFormat="1">
      <c r="E207" s="43"/>
    </row>
    <row r="208" spans="5:5" s="2" customFormat="1">
      <c r="E208" s="43"/>
    </row>
    <row r="209" spans="5:5" s="2" customFormat="1">
      <c r="E209" s="43"/>
    </row>
    <row r="210" spans="5:5" s="2" customFormat="1">
      <c r="E210" s="43"/>
    </row>
    <row r="211" spans="5:5" s="2" customFormat="1">
      <c r="E211" s="43"/>
    </row>
    <row r="212" spans="5:5" s="2" customFormat="1">
      <c r="E212" s="43"/>
    </row>
    <row r="213" spans="5:5" s="2" customFormat="1">
      <c r="E213" s="43"/>
    </row>
    <row r="214" spans="5:5" s="2" customFormat="1">
      <c r="E214" s="43"/>
    </row>
    <row r="215" spans="5:5" s="2" customFormat="1">
      <c r="E215" s="43"/>
    </row>
    <row r="216" spans="5:5" s="2" customFormat="1">
      <c r="E216" s="43"/>
    </row>
    <row r="217" spans="5:5" s="2" customFormat="1">
      <c r="E217" s="43"/>
    </row>
    <row r="218" spans="5:5" s="2" customFormat="1">
      <c r="E218" s="43"/>
    </row>
    <row r="219" spans="5:5" s="2" customFormat="1">
      <c r="E219" s="43"/>
    </row>
    <row r="220" spans="5:5" s="2" customFormat="1">
      <c r="E220" s="43"/>
    </row>
    <row r="221" spans="5:5" s="2" customFormat="1">
      <c r="E221" s="43"/>
    </row>
    <row r="222" spans="5:5" s="2" customFormat="1">
      <c r="E222" s="43"/>
    </row>
    <row r="223" spans="5:5" s="2" customFormat="1">
      <c r="E223" s="43"/>
    </row>
    <row r="224" spans="5:5" s="2" customFormat="1">
      <c r="E224" s="43"/>
    </row>
    <row r="225" spans="5:5" s="2" customFormat="1">
      <c r="E225" s="43"/>
    </row>
    <row r="226" spans="5:5" s="2" customFormat="1">
      <c r="E226" s="43"/>
    </row>
    <row r="227" spans="5:5" s="2" customFormat="1">
      <c r="E227" s="43"/>
    </row>
    <row r="228" spans="5:5" s="2" customFormat="1">
      <c r="E228" s="43"/>
    </row>
    <row r="229" spans="5:5" s="2" customFormat="1">
      <c r="E229" s="43"/>
    </row>
    <row r="230" spans="5:5" s="2" customFormat="1">
      <c r="E230" s="43"/>
    </row>
    <row r="231" spans="5:5" s="2" customFormat="1">
      <c r="E231" s="43"/>
    </row>
    <row r="232" spans="5:5" s="2" customFormat="1">
      <c r="E232" s="43"/>
    </row>
    <row r="233" spans="5:5" s="2" customFormat="1">
      <c r="E233" s="43"/>
    </row>
    <row r="234" spans="5:5" s="2" customFormat="1">
      <c r="E234" s="43"/>
    </row>
    <row r="235" spans="5:5" s="2" customFormat="1">
      <c r="E235" s="43"/>
    </row>
    <row r="236" spans="5:5" s="2" customFormat="1">
      <c r="E236" s="43"/>
    </row>
    <row r="237" spans="5:5" s="2" customFormat="1">
      <c r="E237" s="43"/>
    </row>
    <row r="238" spans="5:5" s="2" customFormat="1">
      <c r="E238" s="43"/>
    </row>
    <row r="239" spans="5:5" s="2" customFormat="1">
      <c r="E239" s="43"/>
    </row>
    <row r="240" spans="5:5" s="2" customFormat="1">
      <c r="E240" s="43"/>
    </row>
    <row r="241" spans="5:5" s="2" customFormat="1">
      <c r="E241" s="43"/>
    </row>
    <row r="242" spans="5:5" s="2" customFormat="1">
      <c r="E242" s="43"/>
    </row>
    <row r="243" spans="5:5" s="2" customFormat="1">
      <c r="E243" s="43"/>
    </row>
    <row r="244" spans="5:5" s="2" customFormat="1">
      <c r="E244" s="43"/>
    </row>
    <row r="245" spans="5:5" s="2" customFormat="1">
      <c r="E245" s="43"/>
    </row>
    <row r="246" spans="5:5" s="2" customFormat="1">
      <c r="E246" s="43"/>
    </row>
    <row r="247" spans="5:5" s="2" customFormat="1">
      <c r="E247" s="43"/>
    </row>
    <row r="248" spans="5:5" s="2" customFormat="1">
      <c r="E248" s="43"/>
    </row>
    <row r="249" spans="5:5" s="2" customFormat="1">
      <c r="E249" s="43"/>
    </row>
    <row r="250" spans="5:5" s="2" customFormat="1">
      <c r="E250" s="43"/>
    </row>
    <row r="251" spans="5:5" s="2" customFormat="1">
      <c r="E251" s="43"/>
    </row>
    <row r="252" spans="5:5" s="2" customFormat="1">
      <c r="E252" s="43"/>
    </row>
    <row r="253" spans="5:5" s="2" customFormat="1">
      <c r="E253" s="43"/>
    </row>
    <row r="254" spans="5:5" s="2" customFormat="1">
      <c r="E254" s="43"/>
    </row>
    <row r="255" spans="5:5" s="2" customFormat="1">
      <c r="E255" s="43"/>
    </row>
    <row r="256" spans="5:5" s="2" customFormat="1">
      <c r="E256" s="43"/>
    </row>
    <row r="257" spans="5:5" s="2" customFormat="1">
      <c r="E257" s="43"/>
    </row>
    <row r="258" spans="5:5" s="2" customFormat="1">
      <c r="E258" s="43"/>
    </row>
    <row r="259" spans="5:5" s="2" customFormat="1">
      <c r="E259" s="43"/>
    </row>
    <row r="260" spans="5:5" s="2" customFormat="1">
      <c r="E260" s="43"/>
    </row>
    <row r="261" spans="5:5" s="2" customFormat="1">
      <c r="E261" s="43"/>
    </row>
    <row r="262" spans="5:5" s="2" customFormat="1">
      <c r="E262" s="43"/>
    </row>
    <row r="263" spans="5:5" s="2" customFormat="1">
      <c r="E263" s="43"/>
    </row>
    <row r="264" spans="5:5" s="2" customFormat="1">
      <c r="E264" s="43"/>
    </row>
    <row r="265" spans="5:5" s="2" customFormat="1">
      <c r="E265" s="43"/>
    </row>
    <row r="266" spans="5:5" s="2" customFormat="1">
      <c r="E266" s="43"/>
    </row>
    <row r="267" spans="5:5" s="2" customFormat="1">
      <c r="E267" s="43"/>
    </row>
    <row r="268" spans="5:5" s="2" customFormat="1">
      <c r="E268" s="43"/>
    </row>
    <row r="269" spans="5:5" s="2" customFormat="1">
      <c r="E269" s="43"/>
    </row>
    <row r="270" spans="5:5" s="2" customFormat="1">
      <c r="E270" s="43"/>
    </row>
    <row r="271" spans="5:5" s="2" customFormat="1">
      <c r="E271" s="43"/>
    </row>
    <row r="272" spans="5:5" s="2" customFormat="1">
      <c r="E272" s="43"/>
    </row>
    <row r="273" spans="5:5" s="2" customFormat="1">
      <c r="E273" s="43"/>
    </row>
    <row r="274" spans="5:5" s="2" customFormat="1">
      <c r="E274" s="43"/>
    </row>
    <row r="275" spans="5:5" s="2" customFormat="1">
      <c r="E275" s="43"/>
    </row>
    <row r="276" spans="5:5" s="2" customFormat="1">
      <c r="E276" s="43"/>
    </row>
    <row r="277" spans="5:5" s="2" customFormat="1">
      <c r="E277" s="43"/>
    </row>
    <row r="278" spans="5:5" s="2" customFormat="1">
      <c r="E278" s="43"/>
    </row>
    <row r="279" spans="5:5" s="2" customFormat="1">
      <c r="E279" s="43"/>
    </row>
    <row r="280" spans="5:5" s="2" customFormat="1">
      <c r="E280" s="43"/>
    </row>
    <row r="281" spans="5:5" s="2" customFormat="1">
      <c r="E281" s="43"/>
    </row>
    <row r="282" spans="5:5" s="2" customFormat="1">
      <c r="E282" s="43"/>
    </row>
    <row r="283" spans="5:5" s="2" customFormat="1">
      <c r="E283" s="43"/>
    </row>
    <row r="284" spans="5:5" s="2" customFormat="1">
      <c r="E284" s="43"/>
    </row>
    <row r="285" spans="5:5" s="2" customFormat="1">
      <c r="E285" s="43"/>
    </row>
    <row r="286" spans="5:5" s="2" customFormat="1">
      <c r="E286" s="43"/>
    </row>
    <row r="287" spans="5:5" s="2" customFormat="1">
      <c r="E287" s="43"/>
    </row>
    <row r="288" spans="5:5" s="2" customFormat="1">
      <c r="E288" s="43"/>
    </row>
    <row r="289" spans="5:5" s="2" customFormat="1">
      <c r="E289" s="43"/>
    </row>
    <row r="290" spans="5:5" s="2" customFormat="1">
      <c r="E290" s="43"/>
    </row>
    <row r="291" spans="5:5" s="2" customFormat="1">
      <c r="E291" s="43"/>
    </row>
    <row r="292" spans="5:5" s="2" customFormat="1">
      <c r="E292" s="43"/>
    </row>
    <row r="293" spans="5:5" s="2" customFormat="1">
      <c r="E293" s="43"/>
    </row>
    <row r="294" spans="5:5" s="2" customFormat="1">
      <c r="E294" s="43"/>
    </row>
    <row r="295" spans="5:5" s="2" customFormat="1">
      <c r="E295" s="43"/>
    </row>
    <row r="296" spans="5:5" s="2" customFormat="1">
      <c r="E296" s="43"/>
    </row>
    <row r="297" spans="5:5" s="2" customFormat="1">
      <c r="E297" s="43"/>
    </row>
    <row r="298" spans="5:5" s="2" customFormat="1">
      <c r="E298" s="43"/>
    </row>
    <row r="299" spans="5:5" s="2" customFormat="1">
      <c r="E299" s="43"/>
    </row>
    <row r="300" spans="5:5" s="2" customFormat="1">
      <c r="E300" s="43"/>
    </row>
    <row r="301" spans="5:5" s="2" customFormat="1">
      <c r="E301" s="43"/>
    </row>
    <row r="302" spans="5:5" s="2" customFormat="1">
      <c r="E302" s="43"/>
    </row>
    <row r="303" spans="5:5" s="2" customFormat="1">
      <c r="E303" s="43"/>
    </row>
    <row r="304" spans="5:5" s="2" customFormat="1">
      <c r="E304" s="43"/>
    </row>
    <row r="305" spans="5:5" s="2" customFormat="1">
      <c r="E305" s="43"/>
    </row>
    <row r="306" spans="5:5" s="2" customFormat="1">
      <c r="E306" s="43"/>
    </row>
    <row r="307" spans="5:5" s="2" customFormat="1">
      <c r="E307" s="43"/>
    </row>
    <row r="308" spans="5:5" s="2" customFormat="1">
      <c r="E308" s="43"/>
    </row>
    <row r="309" spans="5:5" s="2" customFormat="1">
      <c r="E309" s="43"/>
    </row>
    <row r="310" spans="5:5" s="2" customFormat="1">
      <c r="E310" s="43"/>
    </row>
    <row r="311" spans="5:5" s="2" customFormat="1">
      <c r="E311" s="43"/>
    </row>
    <row r="312" spans="5:5" s="2" customFormat="1">
      <c r="E312" s="43"/>
    </row>
    <row r="313" spans="5:5" s="2" customFormat="1">
      <c r="E313" s="43"/>
    </row>
    <row r="314" spans="5:5" s="2" customFormat="1">
      <c r="E314" s="43"/>
    </row>
    <row r="315" spans="5:5" s="2" customFormat="1">
      <c r="E315" s="43"/>
    </row>
    <row r="316" spans="5:5" s="2" customFormat="1">
      <c r="E316" s="43"/>
    </row>
    <row r="317" spans="5:5" s="2" customFormat="1">
      <c r="E317" s="43"/>
    </row>
    <row r="318" spans="5:5" s="2" customFormat="1">
      <c r="E318" s="43"/>
    </row>
    <row r="319" spans="5:5" s="2" customFormat="1">
      <c r="E319" s="43"/>
    </row>
    <row r="320" spans="5:5" s="2" customFormat="1">
      <c r="E320" s="43"/>
    </row>
    <row r="321" spans="5:5" s="2" customFormat="1">
      <c r="E321" s="43"/>
    </row>
    <row r="322" spans="5:5" s="2" customFormat="1">
      <c r="E322" s="43"/>
    </row>
    <row r="323" spans="5:5" s="2" customFormat="1">
      <c r="E323" s="43"/>
    </row>
    <row r="324" spans="5:5" s="2" customFormat="1">
      <c r="E324" s="43"/>
    </row>
    <row r="325" spans="5:5" s="2" customFormat="1">
      <c r="E325" s="43"/>
    </row>
    <row r="326" spans="5:5" s="2" customFormat="1">
      <c r="E326" s="43"/>
    </row>
    <row r="327" spans="5:5" s="2" customFormat="1">
      <c r="E327" s="43"/>
    </row>
    <row r="328" spans="5:5" s="2" customFormat="1">
      <c r="E328" s="43"/>
    </row>
    <row r="329" spans="5:5" s="2" customFormat="1">
      <c r="E329" s="43"/>
    </row>
    <row r="330" spans="5:5" s="2" customFormat="1">
      <c r="E330" s="43"/>
    </row>
    <row r="331" spans="5:5" s="2" customFormat="1">
      <c r="E331" s="43"/>
    </row>
    <row r="332" spans="5:5" s="2" customFormat="1">
      <c r="E332" s="43"/>
    </row>
    <row r="333" spans="5:5" s="2" customFormat="1">
      <c r="E333" s="43"/>
    </row>
    <row r="334" spans="5:5" s="2" customFormat="1">
      <c r="E334" s="43"/>
    </row>
    <row r="335" spans="5:5" s="2" customFormat="1">
      <c r="E335" s="43"/>
    </row>
    <row r="336" spans="5:5" s="2" customFormat="1">
      <c r="E336" s="43"/>
    </row>
    <row r="337" spans="5:5" s="2" customFormat="1">
      <c r="E337" s="43"/>
    </row>
    <row r="338" spans="5:5" s="2" customFormat="1">
      <c r="E338" s="43"/>
    </row>
    <row r="339" spans="5:5" s="2" customFormat="1">
      <c r="E339" s="43"/>
    </row>
    <row r="340" spans="5:5" s="2" customFormat="1">
      <c r="E340" s="43"/>
    </row>
    <row r="341" spans="5:5" s="2" customFormat="1">
      <c r="E341" s="43"/>
    </row>
    <row r="342" spans="5:5" s="2" customFormat="1">
      <c r="E342" s="43"/>
    </row>
    <row r="343" spans="5:5" s="2" customFormat="1">
      <c r="E343" s="43"/>
    </row>
    <row r="344" spans="5:5" s="2" customFormat="1">
      <c r="E344" s="43"/>
    </row>
    <row r="345" spans="5:5" s="2" customFormat="1">
      <c r="E345" s="43"/>
    </row>
    <row r="346" spans="5:5" s="2" customFormat="1">
      <c r="E346" s="43"/>
    </row>
    <row r="347" spans="5:5" s="2" customFormat="1">
      <c r="E347" s="43"/>
    </row>
    <row r="348" spans="5:5" s="2" customFormat="1">
      <c r="E348" s="43"/>
    </row>
    <row r="349" spans="5:5" s="2" customFormat="1">
      <c r="E349" s="43"/>
    </row>
    <row r="350" spans="5:5" s="2" customFormat="1">
      <c r="E350" s="43"/>
    </row>
    <row r="351" spans="5:5" s="2" customFormat="1">
      <c r="E351" s="43"/>
    </row>
    <row r="352" spans="5:5" s="2" customFormat="1">
      <c r="E352" s="43"/>
    </row>
    <row r="353" spans="5:5" s="2" customFormat="1">
      <c r="E353" s="43"/>
    </row>
    <row r="354" spans="5:5" s="2" customFormat="1">
      <c r="E354" s="43"/>
    </row>
    <row r="355" spans="5:5" s="2" customFormat="1">
      <c r="E355" s="43"/>
    </row>
    <row r="356" spans="5:5" s="2" customFormat="1">
      <c r="E356" s="43"/>
    </row>
    <row r="357" spans="5:5" s="2" customFormat="1">
      <c r="E357" s="43"/>
    </row>
    <row r="358" spans="5:5" s="2" customFormat="1">
      <c r="E358" s="43"/>
    </row>
    <row r="359" spans="5:5" s="2" customFormat="1">
      <c r="E359" s="43"/>
    </row>
    <row r="360" spans="5:5" s="2" customFormat="1">
      <c r="E360" s="43"/>
    </row>
    <row r="361" spans="5:5" s="2" customFormat="1">
      <c r="E361" s="43"/>
    </row>
    <row r="362" spans="5:5" s="2" customFormat="1">
      <c r="E362" s="43"/>
    </row>
    <row r="363" spans="5:5" s="2" customFormat="1">
      <c r="E363" s="43"/>
    </row>
    <row r="364" spans="5:5" s="2" customFormat="1">
      <c r="E364" s="43"/>
    </row>
    <row r="365" spans="5:5" s="2" customFormat="1">
      <c r="E365" s="43"/>
    </row>
    <row r="366" spans="5:5" s="2" customFormat="1">
      <c r="E366" s="43"/>
    </row>
    <row r="367" spans="5:5" s="2" customFormat="1">
      <c r="E367" s="43"/>
    </row>
    <row r="368" spans="5:5" s="2" customFormat="1">
      <c r="E368" s="43"/>
    </row>
    <row r="369" spans="5:5" s="2" customFormat="1">
      <c r="E369" s="43"/>
    </row>
    <row r="370" spans="5:5" s="2" customFormat="1">
      <c r="E370" s="43"/>
    </row>
    <row r="371" spans="5:5" s="2" customFormat="1">
      <c r="E371" s="43"/>
    </row>
    <row r="372" spans="5:5" s="2" customFormat="1">
      <c r="E372" s="43"/>
    </row>
    <row r="373" spans="5:5" s="2" customFormat="1">
      <c r="E373" s="43"/>
    </row>
    <row r="374" spans="5:5" s="2" customFormat="1">
      <c r="E374" s="43"/>
    </row>
    <row r="375" spans="5:5" s="2" customFormat="1">
      <c r="E375" s="43"/>
    </row>
    <row r="376" spans="5:5" s="2" customFormat="1">
      <c r="E376" s="43"/>
    </row>
    <row r="377" spans="5:5" s="2" customFormat="1">
      <c r="E377" s="43"/>
    </row>
    <row r="378" spans="5:5" s="2" customFormat="1">
      <c r="E378" s="43"/>
    </row>
    <row r="379" spans="5:5" s="2" customFormat="1">
      <c r="E379" s="43"/>
    </row>
    <row r="380" spans="5:5" s="2" customFormat="1">
      <c r="E380" s="43"/>
    </row>
    <row r="381" spans="5:5" s="2" customFormat="1">
      <c r="E381" s="43"/>
    </row>
    <row r="382" spans="5:5" s="2" customFormat="1">
      <c r="E382" s="43"/>
    </row>
    <row r="383" spans="5:5" s="2" customFormat="1">
      <c r="E383" s="43"/>
    </row>
    <row r="384" spans="5:5" s="2" customFormat="1">
      <c r="E384" s="43"/>
    </row>
    <row r="385" spans="5:5" s="2" customFormat="1">
      <c r="E385" s="43"/>
    </row>
    <row r="386" spans="5:5" s="2" customFormat="1">
      <c r="E386" s="43"/>
    </row>
    <row r="387" spans="5:5" s="2" customFormat="1">
      <c r="E387" s="43"/>
    </row>
    <row r="388" spans="5:5" s="2" customFormat="1">
      <c r="E388" s="43"/>
    </row>
    <row r="389" spans="5:5" s="2" customFormat="1">
      <c r="E389" s="43"/>
    </row>
    <row r="390" spans="5:5" s="2" customFormat="1">
      <c r="E390" s="43"/>
    </row>
    <row r="391" spans="5:5" s="2" customFormat="1">
      <c r="E391" s="43"/>
    </row>
    <row r="392" spans="5:5" s="2" customFormat="1">
      <c r="E392" s="43"/>
    </row>
    <row r="393" spans="5:5" s="2" customFormat="1">
      <c r="E393" s="43"/>
    </row>
    <row r="394" spans="5:5" s="2" customFormat="1">
      <c r="E394" s="43"/>
    </row>
    <row r="395" spans="5:5" s="2" customFormat="1">
      <c r="E395" s="43"/>
    </row>
    <row r="396" spans="5:5" s="2" customFormat="1">
      <c r="E396" s="43"/>
    </row>
    <row r="397" spans="5:5" s="2" customFormat="1">
      <c r="E397" s="43"/>
    </row>
    <row r="398" spans="5:5" s="2" customFormat="1">
      <c r="E398" s="43"/>
    </row>
    <row r="399" spans="5:5" s="2" customFormat="1">
      <c r="E399" s="43"/>
    </row>
    <row r="400" spans="5:5" s="2" customFormat="1">
      <c r="E400" s="43"/>
    </row>
    <row r="401" spans="5:5" s="2" customFormat="1">
      <c r="E401" s="43"/>
    </row>
    <row r="402" spans="5:5" s="2" customFormat="1">
      <c r="E402" s="43"/>
    </row>
    <row r="403" spans="5:5" s="2" customFormat="1">
      <c r="E403" s="43"/>
    </row>
    <row r="404" spans="5:5" s="2" customFormat="1">
      <c r="E404" s="43"/>
    </row>
    <row r="405" spans="5:5" s="2" customFormat="1">
      <c r="E405" s="43"/>
    </row>
    <row r="406" spans="5:5" s="2" customFormat="1">
      <c r="E406" s="43"/>
    </row>
    <row r="407" spans="5:5" s="2" customFormat="1">
      <c r="E407" s="43"/>
    </row>
    <row r="408" spans="5:5" s="2" customFormat="1">
      <c r="E408" s="43"/>
    </row>
    <row r="409" spans="5:5" s="2" customFormat="1">
      <c r="E409" s="43"/>
    </row>
    <row r="410" spans="5:5" s="2" customFormat="1">
      <c r="E410" s="43"/>
    </row>
    <row r="411" spans="5:5" s="2" customFormat="1">
      <c r="E411" s="43"/>
    </row>
    <row r="412" spans="5:5" s="2" customFormat="1">
      <c r="E412" s="43"/>
    </row>
    <row r="413" spans="5:5" s="2" customFormat="1">
      <c r="E413" s="43"/>
    </row>
    <row r="414" spans="5:5" s="2" customFormat="1">
      <c r="E414" s="43"/>
    </row>
    <row r="415" spans="5:5" s="2" customFormat="1">
      <c r="E415" s="43"/>
    </row>
    <row r="416" spans="5:5" s="2" customFormat="1">
      <c r="E416" s="43"/>
    </row>
    <row r="417" spans="5:5" s="2" customFormat="1">
      <c r="E417" s="43"/>
    </row>
    <row r="418" spans="5:5" s="2" customFormat="1">
      <c r="E418" s="43"/>
    </row>
    <row r="419" spans="5:5" s="2" customFormat="1">
      <c r="E419" s="43"/>
    </row>
    <row r="420" spans="5:5" s="2" customFormat="1">
      <c r="E420" s="43"/>
    </row>
    <row r="421" spans="5:5" s="2" customFormat="1">
      <c r="E421" s="43"/>
    </row>
    <row r="422" spans="5:5" s="2" customFormat="1">
      <c r="E422" s="43"/>
    </row>
    <row r="423" spans="5:5" s="2" customFormat="1">
      <c r="E423" s="43"/>
    </row>
    <row r="424" spans="5:5" s="2" customFormat="1">
      <c r="E424" s="43"/>
    </row>
    <row r="425" spans="5:5" s="2" customFormat="1">
      <c r="E425" s="43"/>
    </row>
    <row r="426" spans="5:5" s="2" customFormat="1">
      <c r="E426" s="43"/>
    </row>
    <row r="427" spans="5:5" s="2" customFormat="1">
      <c r="E427" s="43"/>
    </row>
    <row r="428" spans="5:5" s="2" customFormat="1">
      <c r="E428" s="43"/>
    </row>
    <row r="429" spans="5:5" s="2" customFormat="1">
      <c r="E429" s="43"/>
    </row>
    <row r="430" spans="5:5" s="2" customFormat="1">
      <c r="E430" s="43"/>
    </row>
    <row r="431" spans="5:5" s="2" customFormat="1">
      <c r="E431" s="43"/>
    </row>
    <row r="432" spans="5:5" s="2" customFormat="1">
      <c r="E432" s="43"/>
    </row>
    <row r="433" spans="5:5" s="2" customFormat="1">
      <c r="E433" s="43"/>
    </row>
    <row r="434" spans="5:5" s="2" customFormat="1">
      <c r="E434" s="43"/>
    </row>
    <row r="435" spans="5:5" s="2" customFormat="1">
      <c r="E435" s="43"/>
    </row>
    <row r="436" spans="5:5" s="2" customFormat="1">
      <c r="E436" s="43"/>
    </row>
    <row r="437" spans="5:5" s="2" customFormat="1">
      <c r="E437" s="43"/>
    </row>
    <row r="438" spans="5:5" s="2" customFormat="1">
      <c r="E438" s="43"/>
    </row>
    <row r="439" spans="5:5" s="2" customFormat="1">
      <c r="E439" s="43"/>
    </row>
    <row r="440" spans="5:5" s="2" customFormat="1">
      <c r="E440" s="43"/>
    </row>
    <row r="441" spans="5:5" s="2" customFormat="1">
      <c r="E441" s="43"/>
    </row>
    <row r="442" spans="5:5" s="2" customFormat="1">
      <c r="E442" s="43"/>
    </row>
    <row r="443" spans="5:5" s="2" customFormat="1">
      <c r="E443" s="43"/>
    </row>
    <row r="444" spans="5:5" s="2" customFormat="1">
      <c r="E444" s="43"/>
    </row>
    <row r="445" spans="5:5" s="2" customFormat="1">
      <c r="E445" s="43"/>
    </row>
    <row r="446" spans="5:5" s="2" customFormat="1">
      <c r="E446" s="43"/>
    </row>
    <row r="447" spans="5:5" s="2" customFormat="1">
      <c r="E447" s="43"/>
    </row>
    <row r="448" spans="5:5" s="2" customFormat="1">
      <c r="E448" s="43"/>
    </row>
    <row r="449" spans="5:5" s="2" customFormat="1">
      <c r="E449" s="43"/>
    </row>
    <row r="450" spans="5:5" s="2" customFormat="1">
      <c r="E450" s="43"/>
    </row>
    <row r="451" spans="5:5" s="2" customFormat="1">
      <c r="E451" s="43"/>
    </row>
    <row r="452" spans="5:5" s="2" customFormat="1">
      <c r="E452" s="43"/>
    </row>
    <row r="453" spans="5:5" s="2" customFormat="1">
      <c r="E453" s="43"/>
    </row>
    <row r="454" spans="5:5" s="2" customFormat="1">
      <c r="E454" s="43"/>
    </row>
    <row r="455" spans="5:5" s="2" customFormat="1">
      <c r="E455" s="43"/>
    </row>
    <row r="456" spans="5:5" s="2" customFormat="1">
      <c r="E456" s="43"/>
    </row>
    <row r="457" spans="5:5" s="2" customFormat="1">
      <c r="E457" s="43"/>
    </row>
    <row r="458" spans="5:5" s="2" customFormat="1">
      <c r="E458" s="43"/>
    </row>
    <row r="459" spans="5:5" s="2" customFormat="1">
      <c r="E459" s="43"/>
    </row>
    <row r="460" spans="5:5" s="2" customFormat="1">
      <c r="E460" s="43"/>
    </row>
    <row r="461" spans="5:5" s="2" customFormat="1">
      <c r="E461" s="43"/>
    </row>
    <row r="462" spans="5:5" s="2" customFormat="1">
      <c r="E462" s="43"/>
    </row>
    <row r="463" spans="5:5" s="2" customFormat="1">
      <c r="E463" s="43"/>
    </row>
    <row r="464" spans="5:5" s="2" customFormat="1">
      <c r="E464" s="43"/>
    </row>
    <row r="465" spans="5:5" s="2" customFormat="1">
      <c r="E465" s="43"/>
    </row>
    <row r="466" spans="5:5" s="2" customFormat="1">
      <c r="E466" s="43"/>
    </row>
    <row r="467" spans="5:5" s="2" customFormat="1">
      <c r="E467" s="43"/>
    </row>
    <row r="468" spans="5:5" s="2" customFormat="1">
      <c r="E468" s="43"/>
    </row>
    <row r="469" spans="5:5" s="2" customFormat="1">
      <c r="E469" s="43"/>
    </row>
    <row r="470" spans="5:5" s="2" customFormat="1">
      <c r="E470" s="43"/>
    </row>
    <row r="471" spans="5:5" s="2" customFormat="1">
      <c r="E471" s="43"/>
    </row>
    <row r="472" spans="5:5" s="2" customFormat="1">
      <c r="E472" s="43"/>
    </row>
    <row r="473" spans="5:5" s="2" customFormat="1">
      <c r="E473" s="43"/>
    </row>
    <row r="474" spans="5:5" s="2" customFormat="1">
      <c r="E474" s="43"/>
    </row>
    <row r="475" spans="5:5" s="2" customFormat="1">
      <c r="E475" s="43"/>
    </row>
    <row r="476" spans="5:5" s="2" customFormat="1">
      <c r="E476" s="43"/>
    </row>
    <row r="477" spans="5:5" s="2" customFormat="1">
      <c r="E477" s="43"/>
    </row>
    <row r="478" spans="5:5" s="2" customFormat="1">
      <c r="E478" s="43"/>
    </row>
    <row r="479" spans="5:5" s="2" customFormat="1">
      <c r="E479" s="43"/>
    </row>
    <row r="480" spans="5:5" s="2" customFormat="1">
      <c r="E480" s="43"/>
    </row>
    <row r="481" spans="5:5" s="2" customFormat="1">
      <c r="E481" s="43"/>
    </row>
    <row r="482" spans="5:5" s="2" customFormat="1">
      <c r="E482" s="43"/>
    </row>
    <row r="483" spans="5:5" s="2" customFormat="1">
      <c r="E483" s="43"/>
    </row>
    <row r="484" spans="5:5" s="2" customFormat="1">
      <c r="E484" s="43"/>
    </row>
    <row r="485" spans="5:5" s="2" customFormat="1">
      <c r="E485" s="43"/>
    </row>
    <row r="486" spans="5:5" s="2" customFormat="1">
      <c r="E486" s="43"/>
    </row>
    <row r="487" spans="5:5" s="2" customFormat="1">
      <c r="E487" s="43"/>
    </row>
    <row r="488" spans="5:5" s="2" customFormat="1">
      <c r="E488" s="43"/>
    </row>
    <row r="489" spans="5:5" s="2" customFormat="1">
      <c r="E489" s="43"/>
    </row>
    <row r="490" spans="5:5" s="2" customFormat="1">
      <c r="E490" s="43"/>
    </row>
    <row r="491" spans="5:5" s="2" customFormat="1">
      <c r="E491" s="43"/>
    </row>
    <row r="492" spans="5:5" s="2" customFormat="1">
      <c r="E492" s="43"/>
    </row>
    <row r="493" spans="5:5" s="2" customFormat="1">
      <c r="E493" s="43"/>
    </row>
    <row r="494" spans="5:5" s="2" customFormat="1">
      <c r="E494" s="43"/>
    </row>
    <row r="495" spans="5:5" s="2" customFormat="1">
      <c r="E495" s="43"/>
    </row>
    <row r="496" spans="5:5" s="2" customFormat="1">
      <c r="E496" s="43"/>
    </row>
    <row r="497" spans="5:5" s="2" customFormat="1">
      <c r="E497" s="43"/>
    </row>
    <row r="498" spans="5:5" s="2" customFormat="1">
      <c r="E498" s="43"/>
    </row>
    <row r="499" spans="5:5" s="2" customFormat="1">
      <c r="E499" s="43"/>
    </row>
    <row r="500" spans="5:5" s="2" customFormat="1">
      <c r="E500" s="43"/>
    </row>
    <row r="501" spans="5:5" s="2" customFormat="1">
      <c r="E501" s="43"/>
    </row>
    <row r="502" spans="5:5" s="2" customFormat="1">
      <c r="E502" s="43"/>
    </row>
    <row r="503" spans="5:5" s="2" customFormat="1">
      <c r="E503" s="43"/>
    </row>
    <row r="504" spans="5:5" s="2" customFormat="1">
      <c r="E504" s="43"/>
    </row>
    <row r="505" spans="5:5" s="2" customFormat="1">
      <c r="E505" s="43"/>
    </row>
    <row r="506" spans="5:5" s="2" customFormat="1">
      <c r="E506" s="43"/>
    </row>
    <row r="507" spans="5:5" s="2" customFormat="1">
      <c r="E507" s="43"/>
    </row>
    <row r="508" spans="5:5" s="2" customFormat="1">
      <c r="E508" s="43"/>
    </row>
    <row r="509" spans="5:5" s="2" customFormat="1">
      <c r="E509" s="43"/>
    </row>
    <row r="510" spans="5:5" s="2" customFormat="1">
      <c r="E510" s="43"/>
    </row>
    <row r="511" spans="5:5" s="2" customFormat="1">
      <c r="E511" s="43"/>
    </row>
    <row r="512" spans="5:5" s="2" customFormat="1">
      <c r="E512" s="43"/>
    </row>
    <row r="513" spans="5:5" s="2" customFormat="1">
      <c r="E513" s="43"/>
    </row>
    <row r="514" spans="5:5" s="2" customFormat="1">
      <c r="E514" s="43"/>
    </row>
    <row r="515" spans="5:5" s="2" customFormat="1">
      <c r="E515" s="43"/>
    </row>
    <row r="516" spans="5:5" s="2" customFormat="1">
      <c r="E516" s="43"/>
    </row>
    <row r="517" spans="5:5" s="2" customFormat="1">
      <c r="E517" s="43"/>
    </row>
    <row r="518" spans="5:5" s="2" customFormat="1">
      <c r="E518" s="43"/>
    </row>
    <row r="519" spans="5:5" s="2" customFormat="1">
      <c r="E519" s="43"/>
    </row>
    <row r="520" spans="5:5" s="2" customFormat="1">
      <c r="E520" s="43"/>
    </row>
    <row r="521" spans="5:5" s="2" customFormat="1">
      <c r="E521" s="43"/>
    </row>
    <row r="522" spans="5:5" s="2" customFormat="1">
      <c r="E522" s="43"/>
    </row>
    <row r="523" spans="5:5" s="2" customFormat="1">
      <c r="E523" s="43"/>
    </row>
    <row r="524" spans="5:5" s="2" customFormat="1">
      <c r="E524" s="43"/>
    </row>
    <row r="525" spans="5:5" s="2" customFormat="1">
      <c r="E525" s="43"/>
    </row>
    <row r="526" spans="5:5" s="2" customFormat="1">
      <c r="E526" s="43"/>
    </row>
    <row r="527" spans="5:5" s="2" customFormat="1">
      <c r="E527" s="43"/>
    </row>
    <row r="528" spans="5:5" s="2" customFormat="1">
      <c r="E528" s="43"/>
    </row>
    <row r="529" spans="5:5" s="2" customFormat="1">
      <c r="E529" s="43"/>
    </row>
    <row r="530" spans="5:5" s="2" customFormat="1">
      <c r="E530" s="43"/>
    </row>
    <row r="531" spans="5:5" s="2" customFormat="1">
      <c r="E531" s="43"/>
    </row>
    <row r="532" spans="5:5" s="2" customFormat="1">
      <c r="E532" s="43"/>
    </row>
    <row r="533" spans="5:5" s="2" customFormat="1">
      <c r="E533" s="43"/>
    </row>
    <row r="534" spans="5:5" s="2" customFormat="1">
      <c r="E534" s="43"/>
    </row>
    <row r="535" spans="5:5" s="2" customFormat="1">
      <c r="E535" s="43"/>
    </row>
    <row r="536" spans="5:5" s="2" customFormat="1">
      <c r="E536" s="43"/>
    </row>
    <row r="537" spans="5:5" s="2" customFormat="1">
      <c r="E537" s="43"/>
    </row>
    <row r="538" spans="5:5" s="2" customFormat="1">
      <c r="E538" s="43"/>
    </row>
    <row r="539" spans="5:5" s="2" customFormat="1">
      <c r="E539" s="43"/>
    </row>
    <row r="540" spans="5:5" s="2" customFormat="1">
      <c r="E540" s="43"/>
    </row>
    <row r="541" spans="5:5" s="2" customFormat="1">
      <c r="E541" s="43"/>
    </row>
    <row r="542" spans="5:5" s="2" customFormat="1">
      <c r="E542" s="43"/>
    </row>
    <row r="543" spans="5:5" s="2" customFormat="1">
      <c r="E543" s="43"/>
    </row>
    <row r="544" spans="5:5" s="2" customFormat="1">
      <c r="E544" s="43"/>
    </row>
    <row r="545" spans="5:5" s="2" customFormat="1">
      <c r="E545" s="43"/>
    </row>
    <row r="546" spans="5:5" s="2" customFormat="1">
      <c r="E546" s="43"/>
    </row>
    <row r="547" spans="5:5" s="2" customFormat="1">
      <c r="E547" s="43"/>
    </row>
    <row r="548" spans="5:5" s="2" customFormat="1">
      <c r="E548" s="43"/>
    </row>
    <row r="549" spans="5:5" s="2" customFormat="1">
      <c r="E549" s="43"/>
    </row>
    <row r="550" spans="5:5" s="2" customFormat="1">
      <c r="E550" s="43"/>
    </row>
    <row r="551" spans="5:5" s="2" customFormat="1">
      <c r="E551" s="43"/>
    </row>
    <row r="552" spans="5:5" s="2" customFormat="1">
      <c r="E552" s="43"/>
    </row>
    <row r="553" spans="5:5" s="2" customFormat="1">
      <c r="E553" s="43"/>
    </row>
    <row r="554" spans="5:5" s="2" customFormat="1">
      <c r="E554" s="43"/>
    </row>
    <row r="555" spans="5:5" s="2" customFormat="1">
      <c r="E555" s="43"/>
    </row>
    <row r="556" spans="5:5" s="2" customFormat="1">
      <c r="E556" s="43"/>
    </row>
    <row r="557" spans="5:5" s="2" customFormat="1">
      <c r="E557" s="43"/>
    </row>
    <row r="558" spans="5:5" s="2" customFormat="1">
      <c r="E558" s="43"/>
    </row>
    <row r="559" spans="5:5" s="2" customFormat="1">
      <c r="E559" s="43"/>
    </row>
    <row r="560" spans="5:5" s="2" customFormat="1">
      <c r="E560" s="43"/>
    </row>
    <row r="561" spans="5:5" s="2" customFormat="1">
      <c r="E561" s="43"/>
    </row>
    <row r="562" spans="5:5" s="2" customFormat="1">
      <c r="E562" s="43"/>
    </row>
    <row r="563" spans="5:5" s="2" customFormat="1">
      <c r="E563" s="43"/>
    </row>
    <row r="564" spans="5:5" s="2" customFormat="1">
      <c r="E564" s="43"/>
    </row>
    <row r="565" spans="5:5" s="2" customFormat="1">
      <c r="E565" s="43"/>
    </row>
    <row r="566" spans="5:5" s="2" customFormat="1">
      <c r="E566" s="43"/>
    </row>
    <row r="567" spans="5:5" s="2" customFormat="1">
      <c r="E567" s="43"/>
    </row>
    <row r="568" spans="5:5" s="2" customFormat="1">
      <c r="E568" s="43"/>
    </row>
    <row r="569" spans="5:5" s="2" customFormat="1">
      <c r="E569" s="43"/>
    </row>
    <row r="570" spans="5:5" s="2" customFormat="1">
      <c r="E570" s="43"/>
    </row>
    <row r="571" spans="5:5" s="2" customFormat="1">
      <c r="E571" s="43"/>
    </row>
    <row r="572" spans="5:5" s="2" customFormat="1">
      <c r="E572" s="43"/>
    </row>
    <row r="573" spans="5:5" s="2" customFormat="1">
      <c r="E573" s="43"/>
    </row>
    <row r="574" spans="5:5" s="2" customFormat="1">
      <c r="E574" s="43"/>
    </row>
    <row r="575" spans="5:5" s="2" customFormat="1">
      <c r="E575" s="43"/>
    </row>
    <row r="576" spans="5:5" s="2" customFormat="1">
      <c r="E576" s="43"/>
    </row>
    <row r="577" spans="5:5" s="2" customFormat="1">
      <c r="E577" s="43"/>
    </row>
    <row r="578" spans="5:5" s="2" customFormat="1">
      <c r="E578" s="43"/>
    </row>
    <row r="579" spans="5:5" s="2" customFormat="1">
      <c r="E579" s="43"/>
    </row>
    <row r="580" spans="5:5" s="2" customFormat="1">
      <c r="E580" s="43"/>
    </row>
    <row r="581" spans="5:5" s="2" customFormat="1">
      <c r="E581" s="43"/>
    </row>
    <row r="582" spans="5:5" s="2" customFormat="1">
      <c r="E582" s="43"/>
    </row>
    <row r="583" spans="5:5" s="2" customFormat="1">
      <c r="E583" s="43"/>
    </row>
    <row r="584" spans="5:5" s="2" customFormat="1">
      <c r="E584" s="43"/>
    </row>
    <row r="585" spans="5:5" s="2" customFormat="1">
      <c r="E585" s="43"/>
    </row>
    <row r="586" spans="5:5" s="2" customFormat="1">
      <c r="E586" s="43"/>
    </row>
    <row r="587" spans="5:5" s="2" customFormat="1">
      <c r="E587" s="43"/>
    </row>
    <row r="588" spans="5:5" s="2" customFormat="1">
      <c r="E588" s="43"/>
    </row>
    <row r="589" spans="5:5" s="2" customFormat="1">
      <c r="E589" s="43"/>
    </row>
    <row r="590" spans="5:5" s="2" customFormat="1">
      <c r="E590" s="43"/>
    </row>
    <row r="591" spans="5:5" s="2" customFormat="1">
      <c r="E591" s="43"/>
    </row>
    <row r="592" spans="5:5" s="2" customFormat="1">
      <c r="E592" s="43"/>
    </row>
    <row r="593" spans="5:5" s="2" customFormat="1">
      <c r="E593" s="43"/>
    </row>
    <row r="594" spans="5:5" s="2" customFormat="1">
      <c r="E594" s="43"/>
    </row>
    <row r="595" spans="5:5" s="2" customFormat="1">
      <c r="E595" s="43"/>
    </row>
    <row r="596" spans="5:5" s="2" customFormat="1">
      <c r="E596" s="43"/>
    </row>
    <row r="597" spans="5:5" s="2" customFormat="1">
      <c r="E597" s="43"/>
    </row>
    <row r="598" spans="5:5" s="2" customFormat="1">
      <c r="E598" s="43"/>
    </row>
    <row r="599" spans="5:5" s="2" customFormat="1">
      <c r="E599" s="43"/>
    </row>
    <row r="600" spans="5:5" s="2" customFormat="1">
      <c r="E600" s="43"/>
    </row>
    <row r="601" spans="5:5" s="2" customFormat="1">
      <c r="E601" s="43"/>
    </row>
    <row r="602" spans="5:5" s="2" customFormat="1">
      <c r="E602" s="43"/>
    </row>
    <row r="603" spans="5:5" s="2" customFormat="1">
      <c r="E603" s="43"/>
    </row>
    <row r="604" spans="5:5" s="2" customFormat="1">
      <c r="E604" s="43"/>
    </row>
    <row r="605" spans="5:5" s="2" customFormat="1">
      <c r="E605" s="43"/>
    </row>
    <row r="606" spans="5:5" s="2" customFormat="1">
      <c r="E606" s="43"/>
    </row>
    <row r="607" spans="5:5" s="2" customFormat="1">
      <c r="E607" s="43"/>
    </row>
    <row r="608" spans="5:5" s="2" customFormat="1">
      <c r="E608" s="43"/>
    </row>
    <row r="609" spans="5:5" s="2" customFormat="1">
      <c r="E609" s="43"/>
    </row>
    <row r="610" spans="5:5" s="2" customFormat="1">
      <c r="E610" s="43"/>
    </row>
    <row r="611" spans="5:5" s="2" customFormat="1">
      <c r="E611" s="43"/>
    </row>
    <row r="612" spans="5:5" s="2" customFormat="1">
      <c r="E612" s="43"/>
    </row>
    <row r="613" spans="5:5" s="2" customFormat="1">
      <c r="E613" s="43"/>
    </row>
    <row r="614" spans="5:5" s="2" customFormat="1">
      <c r="E614" s="43"/>
    </row>
    <row r="615" spans="5:5" s="2" customFormat="1">
      <c r="E615" s="43"/>
    </row>
    <row r="616" spans="5:5" s="2" customFormat="1">
      <c r="E616" s="43"/>
    </row>
    <row r="617" spans="5:5" s="2" customFormat="1">
      <c r="E617" s="43"/>
    </row>
    <row r="618" spans="5:5" s="2" customFormat="1">
      <c r="E618" s="43"/>
    </row>
    <row r="619" spans="5:5" s="2" customFormat="1">
      <c r="E619" s="43"/>
    </row>
    <row r="620" spans="5:5" s="2" customFormat="1">
      <c r="E620" s="43"/>
    </row>
    <row r="621" spans="5:5" s="2" customFormat="1">
      <c r="E621" s="43"/>
    </row>
    <row r="622" spans="5:5" s="2" customFormat="1">
      <c r="E622" s="43"/>
    </row>
    <row r="623" spans="5:5" s="2" customFormat="1">
      <c r="E623" s="43"/>
    </row>
    <row r="624" spans="5:5" s="2" customFormat="1">
      <c r="E624" s="43"/>
    </row>
    <row r="625" spans="5:5" s="2" customFormat="1">
      <c r="E625" s="43"/>
    </row>
    <row r="626" spans="5:5" s="2" customFormat="1">
      <c r="E626" s="43"/>
    </row>
    <row r="627" spans="5:5" s="2" customFormat="1">
      <c r="E627" s="43"/>
    </row>
    <row r="628" spans="5:5" s="2" customFormat="1">
      <c r="E628" s="43"/>
    </row>
    <row r="629" spans="5:5" s="2" customFormat="1">
      <c r="E629" s="43"/>
    </row>
    <row r="630" spans="5:5" s="2" customFormat="1">
      <c r="E630" s="43"/>
    </row>
    <row r="631" spans="5:5" s="2" customFormat="1">
      <c r="E631" s="43"/>
    </row>
    <row r="632" spans="5:5" s="2" customFormat="1">
      <c r="E632" s="43"/>
    </row>
    <row r="633" spans="5:5" s="2" customFormat="1">
      <c r="E633" s="43"/>
    </row>
    <row r="634" spans="5:5" s="2" customFormat="1">
      <c r="E634" s="43"/>
    </row>
    <row r="635" spans="5:5" s="2" customFormat="1">
      <c r="E635" s="43"/>
    </row>
    <row r="636" spans="5:5" s="2" customFormat="1">
      <c r="E636" s="43"/>
    </row>
    <row r="637" spans="5:5" s="2" customFormat="1">
      <c r="E637" s="43"/>
    </row>
    <row r="638" spans="5:5" s="2" customFormat="1">
      <c r="E638" s="43"/>
    </row>
    <row r="639" spans="5:5" s="2" customFormat="1">
      <c r="E639" s="43"/>
    </row>
    <row r="640" spans="5:5" s="2" customFormat="1">
      <c r="E640" s="43"/>
    </row>
    <row r="641" spans="5:5" s="2" customFormat="1">
      <c r="E641" s="43"/>
    </row>
    <row r="642" spans="5:5" s="2" customFormat="1">
      <c r="E642" s="43"/>
    </row>
    <row r="643" spans="5:5" s="2" customFormat="1">
      <c r="E643" s="43"/>
    </row>
    <row r="644" spans="5:5" s="2" customFormat="1">
      <c r="E644" s="43"/>
    </row>
    <row r="645" spans="5:5" s="2" customFormat="1">
      <c r="E645" s="43"/>
    </row>
    <row r="646" spans="5:5" s="2" customFormat="1">
      <c r="E646" s="43"/>
    </row>
    <row r="647" spans="5:5" s="2" customFormat="1">
      <c r="E647" s="43"/>
    </row>
    <row r="648" spans="5:5" s="2" customFormat="1">
      <c r="E648" s="43"/>
    </row>
    <row r="649" spans="5:5" s="2" customFormat="1">
      <c r="E649" s="43"/>
    </row>
    <row r="650" spans="5:5" s="2" customFormat="1">
      <c r="E650" s="43"/>
    </row>
    <row r="651" spans="5:5" s="2" customFormat="1">
      <c r="E651" s="43"/>
    </row>
    <row r="652" spans="5:5" s="2" customFormat="1">
      <c r="E652" s="43"/>
    </row>
    <row r="653" spans="5:5" s="2" customFormat="1">
      <c r="E653" s="43"/>
    </row>
    <row r="654" spans="5:5" s="2" customFormat="1">
      <c r="E654" s="43"/>
    </row>
    <row r="655" spans="5:5" s="2" customFormat="1">
      <c r="E655" s="43"/>
    </row>
    <row r="656" spans="5:5" s="2" customFormat="1">
      <c r="E656" s="43"/>
    </row>
    <row r="657" spans="5:5" s="2" customFormat="1">
      <c r="E657" s="43"/>
    </row>
    <row r="658" spans="5:5" s="2" customFormat="1">
      <c r="E658" s="43"/>
    </row>
    <row r="659" spans="5:5" s="2" customFormat="1">
      <c r="E659" s="43"/>
    </row>
    <row r="660" spans="5:5" s="2" customFormat="1">
      <c r="E660" s="43"/>
    </row>
    <row r="661" spans="5:5" s="2" customFormat="1">
      <c r="E661" s="43"/>
    </row>
    <row r="662" spans="5:5" s="2" customFormat="1">
      <c r="E662" s="43"/>
    </row>
    <row r="663" spans="5:5" s="2" customFormat="1">
      <c r="E663" s="43"/>
    </row>
    <row r="664" spans="5:5" s="2" customFormat="1">
      <c r="E664" s="43"/>
    </row>
    <row r="665" spans="5:5" s="2" customFormat="1">
      <c r="E665" s="43"/>
    </row>
    <row r="666" spans="5:5" s="2" customFormat="1">
      <c r="E666" s="43"/>
    </row>
    <row r="667" spans="5:5" s="2" customFormat="1">
      <c r="E667" s="43"/>
    </row>
    <row r="668" spans="5:5" s="2" customFormat="1">
      <c r="E668" s="43"/>
    </row>
    <row r="669" spans="5:5" s="2" customFormat="1">
      <c r="E669" s="43"/>
    </row>
    <row r="670" spans="5:5" s="2" customFormat="1">
      <c r="E670" s="43"/>
    </row>
    <row r="671" spans="5:5" s="2" customFormat="1">
      <c r="E671" s="43"/>
    </row>
    <row r="672" spans="5:5" s="2" customFormat="1">
      <c r="E672" s="43"/>
    </row>
    <row r="673" spans="5:5" s="2" customFormat="1">
      <c r="E673" s="43"/>
    </row>
    <row r="674" spans="5:5" s="2" customFormat="1">
      <c r="E674" s="43"/>
    </row>
    <row r="675" spans="5:5" s="2" customFormat="1">
      <c r="E675" s="43"/>
    </row>
    <row r="676" spans="5:5" s="2" customFormat="1">
      <c r="E676" s="43"/>
    </row>
    <row r="677" spans="5:5" s="2" customFormat="1">
      <c r="E677" s="43"/>
    </row>
    <row r="678" spans="5:5" s="2" customFormat="1">
      <c r="E678" s="43"/>
    </row>
    <row r="679" spans="5:5" s="2" customFormat="1">
      <c r="E679" s="43"/>
    </row>
    <row r="680" spans="5:5" s="2" customFormat="1">
      <c r="E680" s="43"/>
    </row>
    <row r="681" spans="5:5" s="2" customFormat="1">
      <c r="E681" s="43"/>
    </row>
    <row r="682" spans="5:5" s="2" customFormat="1">
      <c r="E682" s="43"/>
    </row>
    <row r="683" spans="5:5" s="2" customFormat="1">
      <c r="E683" s="43"/>
    </row>
    <row r="684" spans="5:5" s="2" customFormat="1">
      <c r="E684" s="43"/>
    </row>
    <row r="685" spans="5:5" s="2" customFormat="1">
      <c r="E685" s="43"/>
    </row>
    <row r="686" spans="5:5" s="2" customFormat="1">
      <c r="E686" s="43"/>
    </row>
    <row r="687" spans="5:5" s="2" customFormat="1">
      <c r="E687" s="43"/>
    </row>
    <row r="688" spans="5:5" s="2" customFormat="1">
      <c r="E688" s="43"/>
    </row>
    <row r="689" spans="5:5" s="2" customFormat="1">
      <c r="E689" s="43"/>
    </row>
    <row r="690" spans="5:5" s="2" customFormat="1">
      <c r="E690" s="43"/>
    </row>
    <row r="691" spans="5:5" s="2" customFormat="1">
      <c r="E691" s="43"/>
    </row>
    <row r="692" spans="5:5" s="2" customFormat="1">
      <c r="E692" s="43"/>
    </row>
    <row r="693" spans="5:5" s="2" customFormat="1">
      <c r="E693" s="43"/>
    </row>
    <row r="694" spans="5:5" s="2" customFormat="1">
      <c r="E694" s="43"/>
    </row>
    <row r="695" spans="5:5" s="2" customFormat="1">
      <c r="E695" s="43"/>
    </row>
    <row r="696" spans="5:5" s="2" customFormat="1">
      <c r="E696" s="43"/>
    </row>
    <row r="697" spans="5:5" s="2" customFormat="1">
      <c r="E697" s="43"/>
    </row>
    <row r="698" spans="5:5" s="2" customFormat="1">
      <c r="E698" s="43"/>
    </row>
    <row r="699" spans="5:5" s="2" customFormat="1">
      <c r="E699" s="43"/>
    </row>
    <row r="700" spans="5:5" s="2" customFormat="1">
      <c r="E700" s="43"/>
    </row>
    <row r="701" spans="5:5" s="2" customFormat="1">
      <c r="E701" s="43"/>
    </row>
    <row r="702" spans="5:5" s="2" customFormat="1">
      <c r="E702" s="43"/>
    </row>
    <row r="703" spans="5:5" s="2" customFormat="1">
      <c r="E703" s="43"/>
    </row>
    <row r="704" spans="5:5" s="2" customFormat="1">
      <c r="E704" s="43"/>
    </row>
    <row r="705" spans="5:5" s="2" customFormat="1">
      <c r="E705" s="43"/>
    </row>
    <row r="706" spans="5:5" s="2" customFormat="1">
      <c r="E706" s="43"/>
    </row>
    <row r="707" spans="5:5" s="2" customFormat="1">
      <c r="E707" s="43"/>
    </row>
    <row r="708" spans="5:5" s="2" customFormat="1">
      <c r="E708" s="43"/>
    </row>
    <row r="709" spans="5:5" s="2" customFormat="1">
      <c r="E709" s="43"/>
    </row>
    <row r="710" spans="5:5" s="2" customFormat="1">
      <c r="E710" s="43"/>
    </row>
    <row r="711" spans="5:5" s="2" customFormat="1">
      <c r="E711" s="43"/>
    </row>
    <row r="712" spans="5:5" s="2" customFormat="1">
      <c r="E712" s="43"/>
    </row>
    <row r="713" spans="5:5" s="2" customFormat="1">
      <c r="E713" s="43"/>
    </row>
    <row r="714" spans="5:5" s="2" customFormat="1">
      <c r="E714" s="43"/>
    </row>
    <row r="715" spans="5:5" s="2" customFormat="1">
      <c r="E715" s="43"/>
    </row>
    <row r="716" spans="5:5" s="2" customFormat="1">
      <c r="E716" s="43"/>
    </row>
    <row r="717" spans="5:5" s="2" customFormat="1">
      <c r="E717" s="43"/>
    </row>
    <row r="718" spans="5:5" s="2" customFormat="1">
      <c r="E718" s="43"/>
    </row>
  </sheetData>
  <mergeCells count="37">
    <mergeCell ref="B2:E2"/>
    <mergeCell ref="B14:E14"/>
    <mergeCell ref="C17:E17"/>
    <mergeCell ref="C18:E18"/>
    <mergeCell ref="C19:E19"/>
    <mergeCell ref="C20:E20"/>
    <mergeCell ref="C21:E21"/>
    <mergeCell ref="C16:E16"/>
    <mergeCell ref="C24:E24"/>
    <mergeCell ref="C25:E25"/>
    <mergeCell ref="C26:E26"/>
    <mergeCell ref="C27:E27"/>
    <mergeCell ref="C28:E28"/>
    <mergeCell ref="C29:E29"/>
    <mergeCell ref="C32:E32"/>
    <mergeCell ref="C33:E33"/>
    <mergeCell ref="C34:E34"/>
    <mergeCell ref="C35:E35"/>
    <mergeCell ref="C36:E36"/>
    <mergeCell ref="C37:E37"/>
    <mergeCell ref="C40:E40"/>
    <mergeCell ref="C41:E41"/>
    <mergeCell ref="C42:E42"/>
    <mergeCell ref="C43:E43"/>
    <mergeCell ref="C44:E44"/>
    <mergeCell ref="C52:E52"/>
    <mergeCell ref="C53:E53"/>
    <mergeCell ref="C45:E45"/>
    <mergeCell ref="C48:E48"/>
    <mergeCell ref="C49:E49"/>
    <mergeCell ref="C50:E50"/>
    <mergeCell ref="C51:E51"/>
    <mergeCell ref="C57:E57"/>
    <mergeCell ref="C58:E58"/>
    <mergeCell ref="C59:E59"/>
    <mergeCell ref="C60:E60"/>
    <mergeCell ref="C61:E61"/>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2:S43"/>
  <sheetViews>
    <sheetView showGridLines="0" zoomScale="70" zoomScaleNormal="70" workbookViewId="0">
      <selection activeCell="B4" sqref="B4:I6"/>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1" width="11.42578125" style="2"/>
    <col min="12" max="12" width="4.5703125" style="2" customWidth="1"/>
    <col min="13" max="13" width="2.42578125" style="2" hidden="1" customWidth="1"/>
    <col min="14" max="16" width="11.42578125" style="2" hidden="1"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06"/>
      <c r="C3" s="107"/>
      <c r="D3" s="107"/>
      <c r="E3" s="107"/>
      <c r="F3" s="107"/>
      <c r="G3" s="107"/>
      <c r="H3" s="107"/>
      <c r="I3" s="108"/>
    </row>
    <row r="4" spans="2:19">
      <c r="B4" s="605" t="s">
        <v>242</v>
      </c>
      <c r="C4" s="606"/>
      <c r="D4" s="606"/>
      <c r="E4" s="607" t="s">
        <v>3</v>
      </c>
      <c r="F4" s="607"/>
      <c r="G4" s="607"/>
      <c r="H4" s="607"/>
      <c r="I4" s="608"/>
      <c r="Q4" s="609" t="s">
        <v>9</v>
      </c>
      <c r="R4" s="609"/>
    </row>
    <row r="5" spans="2:19">
      <c r="B5" s="605"/>
      <c r="C5" s="606"/>
      <c r="D5" s="606"/>
      <c r="E5" s="607"/>
      <c r="F5" s="607"/>
      <c r="G5" s="607"/>
      <c r="H5" s="607"/>
      <c r="I5" s="608"/>
      <c r="Q5" s="609"/>
      <c r="R5" s="609"/>
    </row>
    <row r="6" spans="2:19">
      <c r="B6" s="605"/>
      <c r="C6" s="606"/>
      <c r="D6" s="606"/>
      <c r="E6" s="607"/>
      <c r="F6" s="607"/>
      <c r="G6" s="607"/>
      <c r="H6" s="607"/>
      <c r="I6" s="608"/>
      <c r="Q6" s="609"/>
      <c r="R6" s="609"/>
    </row>
    <row r="7" spans="2:19" ht="15.75" thickBot="1">
      <c r="B7" s="109"/>
      <c r="I7" s="110"/>
    </row>
    <row r="8" spans="2:19" ht="62.25" customHeight="1" thickBot="1">
      <c r="B8" s="610" t="s">
        <v>26</v>
      </c>
      <c r="C8" s="611"/>
      <c r="D8" s="52" t="s">
        <v>123</v>
      </c>
      <c r="E8" s="53">
        <v>5</v>
      </c>
      <c r="F8" s="53">
        <v>10</v>
      </c>
      <c r="G8" s="53">
        <v>15</v>
      </c>
      <c r="H8" s="53">
        <v>20</v>
      </c>
      <c r="I8" s="111">
        <v>25</v>
      </c>
      <c r="K8" s="612" t="s">
        <v>38</v>
      </c>
      <c r="L8" s="613"/>
      <c r="M8" s="613"/>
      <c r="N8" s="613"/>
      <c r="O8" s="613"/>
      <c r="P8" s="614"/>
      <c r="Q8" s="615" t="s">
        <v>92</v>
      </c>
      <c r="R8" s="615"/>
      <c r="S8" s="16" t="s">
        <v>88</v>
      </c>
    </row>
    <row r="9" spans="2:19" ht="62.25" customHeight="1" thickBot="1">
      <c r="B9" s="610"/>
      <c r="C9" s="611"/>
      <c r="D9" s="52" t="s">
        <v>124</v>
      </c>
      <c r="E9" s="54">
        <v>4</v>
      </c>
      <c r="F9" s="54">
        <v>8</v>
      </c>
      <c r="G9" s="53">
        <v>12</v>
      </c>
      <c r="H9" s="53">
        <v>16</v>
      </c>
      <c r="I9" s="111">
        <v>20</v>
      </c>
      <c r="K9" s="616" t="s">
        <v>39</v>
      </c>
      <c r="L9" s="617"/>
      <c r="M9" s="617"/>
      <c r="N9" s="617"/>
      <c r="O9" s="617"/>
      <c r="P9" s="617"/>
      <c r="Q9" s="618" t="s">
        <v>91</v>
      </c>
      <c r="R9" s="619"/>
      <c r="S9" s="16" t="s">
        <v>189</v>
      </c>
    </row>
    <row r="10" spans="2:19" ht="62.25" customHeight="1" thickBot="1">
      <c r="B10" s="610"/>
      <c r="C10" s="611"/>
      <c r="D10" s="52" t="s">
        <v>125</v>
      </c>
      <c r="E10" s="54">
        <v>3</v>
      </c>
      <c r="F10" s="54">
        <v>6</v>
      </c>
      <c r="G10" s="54">
        <v>9</v>
      </c>
      <c r="H10" s="53">
        <v>12</v>
      </c>
      <c r="I10" s="111">
        <v>15</v>
      </c>
      <c r="K10" s="620" t="s">
        <v>34</v>
      </c>
      <c r="L10" s="621"/>
      <c r="M10" s="621"/>
      <c r="N10" s="621"/>
      <c r="O10" s="621"/>
      <c r="P10" s="621"/>
      <c r="Q10" s="615" t="s">
        <v>108</v>
      </c>
      <c r="R10" s="615"/>
      <c r="S10" s="16" t="s">
        <v>188</v>
      </c>
    </row>
    <row r="11" spans="2:19" ht="62.25" customHeight="1">
      <c r="B11" s="610"/>
      <c r="C11" s="611"/>
      <c r="D11" s="52" t="s">
        <v>126</v>
      </c>
      <c r="E11" s="55">
        <v>2</v>
      </c>
      <c r="F11" s="54">
        <v>4</v>
      </c>
      <c r="G11" s="54">
        <v>6</v>
      </c>
      <c r="H11" s="53">
        <v>8</v>
      </c>
      <c r="I11" s="111">
        <v>10</v>
      </c>
      <c r="K11" s="622" t="s">
        <v>40</v>
      </c>
      <c r="L11" s="623"/>
      <c r="M11" s="623"/>
      <c r="N11" s="623"/>
      <c r="O11" s="623"/>
      <c r="P11" s="623"/>
      <c r="Q11" s="615" t="s">
        <v>107</v>
      </c>
      <c r="R11" s="624"/>
      <c r="S11" s="16" t="s">
        <v>107</v>
      </c>
    </row>
    <row r="12" spans="2:19" ht="62.25" customHeight="1">
      <c r="B12" s="610"/>
      <c r="C12" s="611"/>
      <c r="D12" s="52" t="s">
        <v>127</v>
      </c>
      <c r="E12" s="55">
        <v>1</v>
      </c>
      <c r="F12" s="55">
        <v>2</v>
      </c>
      <c r="G12" s="54">
        <v>3</v>
      </c>
      <c r="H12" s="53">
        <v>4</v>
      </c>
      <c r="I12" s="111">
        <v>5</v>
      </c>
    </row>
    <row r="13" spans="2:19" ht="62.25" customHeight="1" thickBot="1">
      <c r="B13" s="112"/>
      <c r="C13" s="603" t="s">
        <v>224</v>
      </c>
      <c r="D13" s="604"/>
      <c r="E13" s="113" t="s">
        <v>128</v>
      </c>
      <c r="F13" s="113" t="s">
        <v>129</v>
      </c>
      <c r="G13" s="113" t="s">
        <v>130</v>
      </c>
      <c r="H13" s="113" t="s">
        <v>131</v>
      </c>
      <c r="I13" s="114" t="s">
        <v>132</v>
      </c>
    </row>
    <row r="17" spans="4:6">
      <c r="D17" s="16"/>
      <c r="E17" s="16"/>
      <c r="F17" s="16"/>
    </row>
    <row r="18" spans="4:6" ht="15.75">
      <c r="D18" s="21" t="s">
        <v>61</v>
      </c>
      <c r="E18" s="115" t="s">
        <v>40</v>
      </c>
      <c r="F18" s="115">
        <v>1</v>
      </c>
    </row>
    <row r="19" spans="4:6">
      <c r="D19" s="21" t="s">
        <v>62</v>
      </c>
      <c r="E19" s="21" t="s">
        <v>40</v>
      </c>
      <c r="F19" s="21">
        <v>2</v>
      </c>
    </row>
    <row r="20" spans="4:6">
      <c r="D20" s="21" t="s">
        <v>63</v>
      </c>
      <c r="E20" s="21" t="s">
        <v>34</v>
      </c>
      <c r="F20" s="21">
        <v>2</v>
      </c>
    </row>
    <row r="21" spans="4:6">
      <c r="D21" s="21" t="s">
        <v>64</v>
      </c>
      <c r="E21" s="21" t="s">
        <v>60</v>
      </c>
      <c r="F21" s="21">
        <v>3</v>
      </c>
    </row>
    <row r="22" spans="4:6">
      <c r="D22" s="21" t="s">
        <v>65</v>
      </c>
      <c r="E22" s="21" t="s">
        <v>38</v>
      </c>
      <c r="F22" s="21">
        <v>4</v>
      </c>
    </row>
    <row r="23" spans="4:6">
      <c r="D23" s="21" t="s">
        <v>67</v>
      </c>
      <c r="E23" s="21" t="s">
        <v>40</v>
      </c>
      <c r="F23" s="21">
        <v>1</v>
      </c>
    </row>
    <row r="24" spans="4:6">
      <c r="D24" s="21" t="s">
        <v>68</v>
      </c>
      <c r="E24" s="21" t="s">
        <v>34</v>
      </c>
      <c r="F24" s="21">
        <v>2</v>
      </c>
    </row>
    <row r="25" spans="4:6">
      <c r="D25" s="21" t="s">
        <v>69</v>
      </c>
      <c r="E25" s="21" t="s">
        <v>34</v>
      </c>
      <c r="F25" s="21">
        <v>2</v>
      </c>
    </row>
    <row r="26" spans="4:6">
      <c r="D26" s="21" t="s">
        <v>70</v>
      </c>
      <c r="E26" s="21" t="s">
        <v>39</v>
      </c>
      <c r="F26" s="21">
        <v>3</v>
      </c>
    </row>
    <row r="27" spans="4:6">
      <c r="D27" s="21" t="s">
        <v>71</v>
      </c>
      <c r="E27" s="21" t="s">
        <v>38</v>
      </c>
      <c r="F27" s="21">
        <v>4</v>
      </c>
    </row>
    <row r="28" spans="4:6">
      <c r="D28" s="21" t="s">
        <v>72</v>
      </c>
      <c r="E28" s="21" t="s">
        <v>34</v>
      </c>
      <c r="F28" s="21">
        <v>2</v>
      </c>
    </row>
    <row r="29" spans="4:6">
      <c r="D29" s="21" t="s">
        <v>66</v>
      </c>
      <c r="E29" s="21" t="s">
        <v>34</v>
      </c>
      <c r="F29" s="21">
        <v>2</v>
      </c>
    </row>
    <row r="30" spans="4:6">
      <c r="D30" s="21" t="s">
        <v>80</v>
      </c>
      <c r="E30" s="21" t="s">
        <v>34</v>
      </c>
      <c r="F30" s="21">
        <v>2</v>
      </c>
    </row>
    <row r="31" spans="4:6">
      <c r="D31" s="21" t="s">
        <v>73</v>
      </c>
      <c r="E31" s="21" t="s">
        <v>39</v>
      </c>
      <c r="F31" s="21">
        <v>3</v>
      </c>
    </row>
    <row r="32" spans="4:6">
      <c r="D32" s="21" t="s">
        <v>74</v>
      </c>
      <c r="E32" s="21" t="s">
        <v>38</v>
      </c>
      <c r="F32" s="21">
        <v>4</v>
      </c>
    </row>
    <row r="33" spans="4:6">
      <c r="D33" s="21" t="s">
        <v>75</v>
      </c>
      <c r="E33" s="21" t="s">
        <v>34</v>
      </c>
      <c r="F33" s="21">
        <v>2</v>
      </c>
    </row>
    <row r="34" spans="4:6">
      <c r="D34" s="21" t="s">
        <v>76</v>
      </c>
      <c r="E34" s="21" t="s">
        <v>34</v>
      </c>
      <c r="F34" s="21">
        <v>2</v>
      </c>
    </row>
    <row r="35" spans="4:6">
      <c r="D35" s="21" t="s">
        <v>77</v>
      </c>
      <c r="E35" s="21" t="s">
        <v>39</v>
      </c>
      <c r="F35" s="21">
        <v>3</v>
      </c>
    </row>
    <row r="36" spans="4:6">
      <c r="D36" s="21" t="s">
        <v>78</v>
      </c>
      <c r="E36" s="21" t="s">
        <v>39</v>
      </c>
      <c r="F36" s="21">
        <v>3</v>
      </c>
    </row>
    <row r="37" spans="4:6">
      <c r="D37" s="21" t="s">
        <v>79</v>
      </c>
      <c r="E37" s="21" t="s">
        <v>38</v>
      </c>
      <c r="F37" s="21">
        <v>4</v>
      </c>
    </row>
    <row r="38" spans="4:6">
      <c r="D38" s="21" t="s">
        <v>83</v>
      </c>
      <c r="E38" s="21" t="s">
        <v>39</v>
      </c>
      <c r="F38" s="21">
        <v>3</v>
      </c>
    </row>
    <row r="39" spans="4:6">
      <c r="D39" s="21" t="s">
        <v>84</v>
      </c>
      <c r="E39" s="21" t="s">
        <v>39</v>
      </c>
      <c r="F39" s="21">
        <v>3</v>
      </c>
    </row>
    <row r="40" spans="4:6">
      <c r="D40" s="21" t="s">
        <v>85</v>
      </c>
      <c r="E40" s="21" t="s">
        <v>39</v>
      </c>
      <c r="F40" s="21">
        <v>3</v>
      </c>
    </row>
    <row r="41" spans="4:6">
      <c r="D41" s="21" t="s">
        <v>86</v>
      </c>
      <c r="E41" s="21" t="s">
        <v>39</v>
      </c>
      <c r="F41" s="21">
        <v>3</v>
      </c>
    </row>
    <row r="42" spans="4:6">
      <c r="D42" s="21" t="s">
        <v>87</v>
      </c>
      <c r="E42" s="21" t="s">
        <v>38</v>
      </c>
      <c r="F42" s="21">
        <v>4</v>
      </c>
    </row>
    <row r="43" spans="4:6">
      <c r="D43" s="16"/>
      <c r="E43" s="16"/>
      <c r="F43" s="16"/>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8"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JK109"/>
  <sheetViews>
    <sheetView showGridLines="0" zoomScale="70" zoomScaleNormal="70" workbookViewId="0">
      <pane xSplit="3" ySplit="9" topLeftCell="D10" activePane="bottomRight" state="frozen"/>
      <selection pane="topRight" activeCell="D1" sqref="D1"/>
      <selection pane="bottomLeft" activeCell="A10" sqref="A10"/>
      <selection pane="bottomRight" activeCell="C1" sqref="C1:L3"/>
    </sheetView>
  </sheetViews>
  <sheetFormatPr baseColWidth="10" defaultColWidth="11.42578125" defaultRowHeight="15"/>
  <cols>
    <col min="1" max="1" width="5.85546875" style="5" bestFit="1" customWidth="1"/>
    <col min="2" max="2" width="34.28515625" style="5" customWidth="1"/>
    <col min="3" max="3" width="31.140625" customWidth="1"/>
    <col min="4" max="4" width="16.85546875" style="91" customWidth="1"/>
    <col min="5" max="5" width="18.5703125" style="26" customWidth="1"/>
    <col min="6" max="6" width="18.28515625" style="26" bestFit="1" customWidth="1"/>
    <col min="7" max="7" width="18.28515625" bestFit="1" customWidth="1"/>
    <col min="8" max="8" width="24.14062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65"/>
      <c r="B1" s="666"/>
      <c r="C1" s="685" t="s">
        <v>462</v>
      </c>
      <c r="D1" s="685"/>
      <c r="E1" s="685"/>
      <c r="F1" s="685"/>
      <c r="G1" s="685"/>
      <c r="H1" s="685"/>
      <c r="I1" s="685"/>
      <c r="J1" s="685"/>
      <c r="K1" s="685"/>
      <c r="L1" s="686"/>
      <c r="M1" s="683"/>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43.5" customHeight="1">
      <c r="A2" s="667"/>
      <c r="B2" s="668"/>
      <c r="C2" s="685"/>
      <c r="D2" s="685"/>
      <c r="E2" s="685"/>
      <c r="F2" s="685"/>
      <c r="G2" s="685"/>
      <c r="H2" s="685"/>
      <c r="I2" s="685"/>
      <c r="J2" s="685"/>
      <c r="K2" s="685"/>
      <c r="L2" s="686"/>
      <c r="M2" s="684"/>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87"/>
      <c r="D3" s="687"/>
      <c r="E3" s="687"/>
      <c r="F3" s="687"/>
      <c r="G3" s="687"/>
      <c r="H3" s="687"/>
      <c r="I3" s="687"/>
      <c r="J3" s="687"/>
      <c r="K3" s="687"/>
      <c r="L3" s="688"/>
      <c r="M3" s="225"/>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24.75" customHeight="1">
      <c r="A4" s="476" t="s">
        <v>0</v>
      </c>
      <c r="B4" s="476"/>
      <c r="C4" s="552" t="s">
        <v>264</v>
      </c>
      <c r="D4" s="552"/>
      <c r="E4" s="552"/>
      <c r="F4" s="552"/>
      <c r="G4" s="552"/>
      <c r="H4" s="552"/>
      <c r="I4" s="552"/>
      <c r="J4" s="552"/>
      <c r="K4" s="552"/>
      <c r="L4" s="552"/>
      <c r="M4" s="552"/>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34.5" customHeight="1">
      <c r="A5" s="476" t="s">
        <v>1</v>
      </c>
      <c r="B5" s="476"/>
      <c r="C5" s="669" t="str">
        <f>'7- Mapa Final'!C5:Q5</f>
        <v>Gestionar, administrar y mantener los recursos informáticos y de telecomunicaciones para el desarrollo de los objetivos institucionales, facilitando el acceso al servicio de justicia, satisfaciendo las necesidades de los funcionarios, empleados y ciudadanos en términos de celeridad, accesibilidad y transparencia, en el marco del Sistema de Gestión de la Calidad y del Medio Ambiente ,  Seguridad y Salud en el Trabajo y antisobrono de la Rama Judicial.</v>
      </c>
      <c r="D5" s="669"/>
      <c r="E5" s="669"/>
      <c r="F5" s="669"/>
      <c r="G5" s="669"/>
      <c r="H5" s="669"/>
      <c r="I5" s="669"/>
      <c r="J5" s="669"/>
      <c r="K5" s="669"/>
      <c r="L5" s="669"/>
      <c r="M5" s="669"/>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19.5" customHeight="1" thickBot="1">
      <c r="A6" s="476" t="s">
        <v>2</v>
      </c>
      <c r="B6" s="476"/>
      <c r="C6" s="680" t="s">
        <v>270</v>
      </c>
      <c r="D6" s="681"/>
      <c r="E6" s="681"/>
      <c r="F6" s="681"/>
      <c r="G6" s="681"/>
      <c r="H6" s="681"/>
      <c r="I6" s="681"/>
      <c r="J6" s="681"/>
      <c r="K6" s="681"/>
      <c r="L6" s="681"/>
      <c r="M6" s="682"/>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75" t="s">
        <v>93</v>
      </c>
      <c r="B7" s="676"/>
      <c r="C7" s="677"/>
      <c r="D7" s="678" t="s">
        <v>94</v>
      </c>
      <c r="E7" s="678"/>
      <c r="F7" s="678"/>
      <c r="G7" s="679" t="s">
        <v>95</v>
      </c>
      <c r="H7" s="670" t="s">
        <v>96</v>
      </c>
      <c r="I7" s="672" t="s">
        <v>97</v>
      </c>
      <c r="J7" s="673"/>
      <c r="K7" s="672" t="s">
        <v>98</v>
      </c>
      <c r="L7" s="673"/>
      <c r="M7" s="674" t="s">
        <v>99</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80.25" customHeight="1" thickTop="1" thickBot="1">
      <c r="A8" s="34" t="s">
        <v>56</v>
      </c>
      <c r="B8" s="34" t="s">
        <v>109</v>
      </c>
      <c r="C8" s="34" t="s">
        <v>4</v>
      </c>
      <c r="D8" s="27" t="s">
        <v>100</v>
      </c>
      <c r="E8" s="27" t="s">
        <v>102</v>
      </c>
      <c r="F8" s="27" t="s">
        <v>101</v>
      </c>
      <c r="G8" s="679"/>
      <c r="H8" s="671"/>
      <c r="I8" s="28" t="s">
        <v>103</v>
      </c>
      <c r="J8" s="28" t="s">
        <v>104</v>
      </c>
      <c r="K8" s="28" t="s">
        <v>105</v>
      </c>
      <c r="L8" s="28" t="s">
        <v>106</v>
      </c>
      <c r="M8" s="674"/>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54"/>
      <c r="B9" s="655"/>
      <c r="C9" s="655"/>
      <c r="D9" s="655"/>
      <c r="E9" s="655"/>
      <c r="F9" s="655"/>
      <c r="G9" s="655"/>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56">
        <f>'7- Mapa Final'!A10</f>
        <v>1</v>
      </c>
      <c r="B10" s="653" t="str">
        <f>'7- Mapa Final'!B10</f>
        <v xml:space="preserve">Pérdida de la seguridad, confiablidad o disponibilidad de la información </v>
      </c>
      <c r="C10" s="653" t="str">
        <f>'7- Mapa Final'!C10</f>
        <v xml:space="preserve">Afectacion en la confidencialidad, integridad,  disponibilidad y seguridad de la información por la no aplicabilidad de  barreras y procedimientos que resguardan el acceso a los datos. </v>
      </c>
      <c r="D10" s="651" t="str">
        <f>'7- Mapa Final'!J10</f>
        <v>Muy Baja - 1</v>
      </c>
      <c r="E10" s="652" t="str">
        <f>'7- Mapa Final'!K10</f>
        <v>Menor - 2</v>
      </c>
      <c r="F10" s="660" t="str">
        <f>'7- Mapa Final'!M10</f>
        <v>Bajo - 2</v>
      </c>
      <c r="G10" s="661" t="s">
        <v>107</v>
      </c>
      <c r="H10" s="662" t="s">
        <v>487</v>
      </c>
      <c r="I10" s="663"/>
      <c r="J10" s="664" t="s">
        <v>475</v>
      </c>
      <c r="K10" s="657">
        <v>45292</v>
      </c>
      <c r="L10" s="657">
        <v>45382</v>
      </c>
      <c r="M10" s="659" t="s">
        <v>490</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48"/>
      <c r="B11" s="636"/>
      <c r="C11" s="636"/>
      <c r="D11" s="639"/>
      <c r="E11" s="642"/>
      <c r="F11" s="629"/>
      <c r="G11" s="649"/>
      <c r="H11" s="650"/>
      <c r="I11" s="625"/>
      <c r="J11" s="632"/>
      <c r="K11" s="625"/>
      <c r="L11" s="625"/>
      <c r="M11" s="647"/>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48"/>
      <c r="B12" s="636"/>
      <c r="C12" s="636"/>
      <c r="D12" s="639"/>
      <c r="E12" s="642"/>
      <c r="F12" s="629"/>
      <c r="G12" s="649"/>
      <c r="H12" s="650"/>
      <c r="I12" s="625"/>
      <c r="J12" s="632"/>
      <c r="K12" s="625"/>
      <c r="L12" s="625"/>
      <c r="M12" s="647"/>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48"/>
      <c r="B13" s="636"/>
      <c r="C13" s="636"/>
      <c r="D13" s="639"/>
      <c r="E13" s="642"/>
      <c r="F13" s="629"/>
      <c r="G13" s="649"/>
      <c r="H13" s="650"/>
      <c r="I13" s="625"/>
      <c r="J13" s="632"/>
      <c r="K13" s="625"/>
      <c r="L13" s="625"/>
      <c r="M13" s="647"/>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48"/>
      <c r="B14" s="636"/>
      <c r="C14" s="636"/>
      <c r="D14" s="639"/>
      <c r="E14" s="642"/>
      <c r="F14" s="629"/>
      <c r="G14" s="649"/>
      <c r="H14" s="650"/>
      <c r="I14" s="625"/>
      <c r="J14" s="632"/>
      <c r="K14" s="625"/>
      <c r="L14" s="625"/>
      <c r="M14" s="647"/>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48"/>
      <c r="B15" s="636"/>
      <c r="C15" s="636"/>
      <c r="D15" s="639"/>
      <c r="E15" s="642"/>
      <c r="F15" s="629"/>
      <c r="G15" s="649"/>
      <c r="H15" s="650"/>
      <c r="I15" s="625"/>
      <c r="J15" s="632"/>
      <c r="K15" s="625"/>
      <c r="L15" s="625"/>
      <c r="M15" s="647"/>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48"/>
      <c r="B16" s="636"/>
      <c r="C16" s="636"/>
      <c r="D16" s="639"/>
      <c r="E16" s="642"/>
      <c r="F16" s="629"/>
      <c r="G16" s="649"/>
      <c r="H16" s="650"/>
      <c r="I16" s="625"/>
      <c r="J16" s="632"/>
      <c r="K16" s="625"/>
      <c r="L16" s="625"/>
      <c r="M16" s="647"/>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48"/>
      <c r="B17" s="636"/>
      <c r="C17" s="636"/>
      <c r="D17" s="639"/>
      <c r="E17" s="642"/>
      <c r="F17" s="629"/>
      <c r="G17" s="649"/>
      <c r="H17" s="650"/>
      <c r="I17" s="625"/>
      <c r="J17" s="632"/>
      <c r="K17" s="625"/>
      <c r="L17" s="625"/>
      <c r="M17" s="647"/>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48"/>
      <c r="B18" s="636"/>
      <c r="C18" s="636"/>
      <c r="D18" s="639"/>
      <c r="E18" s="642"/>
      <c r="F18" s="629"/>
      <c r="G18" s="649"/>
      <c r="H18" s="650"/>
      <c r="I18" s="625"/>
      <c r="J18" s="632"/>
      <c r="K18" s="625"/>
      <c r="L18" s="625"/>
      <c r="M18" s="647"/>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48"/>
      <c r="B19" s="636"/>
      <c r="C19" s="636"/>
      <c r="D19" s="639"/>
      <c r="E19" s="642"/>
      <c r="F19" s="629"/>
      <c r="G19" s="649"/>
      <c r="H19" s="650"/>
      <c r="I19" s="625"/>
      <c r="J19" s="632"/>
      <c r="K19" s="658"/>
      <c r="L19" s="658"/>
      <c r="M19" s="647"/>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 r="A20" s="648">
        <f>'7- Mapa Final'!A20</f>
        <v>2</v>
      </c>
      <c r="B20" s="636" t="str">
        <f>'7- Mapa Final'!B20</f>
        <v>Obsolescencia Tecnológica.</v>
      </c>
      <c r="C20" s="636" t="str">
        <f>'7- Mapa Final'!C20</f>
        <v xml:space="preserve"> Tener en operación activos  que ha llegado al final de su vida útil tecnológica.</v>
      </c>
      <c r="D20" s="638" t="str">
        <f>'7- Mapa Final'!J20</f>
        <v>Media - 3</v>
      </c>
      <c r="E20" s="641" t="str">
        <f>'7- Mapa Final'!K20</f>
        <v>Menor - 2</v>
      </c>
      <c r="F20" s="629" t="str">
        <f>'7- Mapa Final'!M20</f>
        <v>Moderado - 6</v>
      </c>
      <c r="G20" s="649" t="s">
        <v>107</v>
      </c>
      <c r="H20" s="650" t="s">
        <v>486</v>
      </c>
      <c r="I20" s="625"/>
      <c r="J20" s="632" t="s">
        <v>475</v>
      </c>
      <c r="K20" s="646">
        <v>45292</v>
      </c>
      <c r="L20" s="646">
        <v>45382</v>
      </c>
      <c r="M20" s="647" t="s">
        <v>491</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48"/>
      <c r="B21" s="636"/>
      <c r="C21" s="636"/>
      <c r="D21" s="639"/>
      <c r="E21" s="642"/>
      <c r="F21" s="629"/>
      <c r="G21" s="649"/>
      <c r="H21" s="650"/>
      <c r="I21" s="625"/>
      <c r="J21" s="632"/>
      <c r="K21" s="625"/>
      <c r="L21" s="625"/>
      <c r="M21" s="647"/>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48"/>
      <c r="B22" s="636"/>
      <c r="C22" s="636"/>
      <c r="D22" s="639"/>
      <c r="E22" s="642"/>
      <c r="F22" s="629"/>
      <c r="G22" s="649"/>
      <c r="H22" s="650"/>
      <c r="I22" s="625"/>
      <c r="J22" s="632"/>
      <c r="K22" s="625"/>
      <c r="L22" s="625"/>
      <c r="M22" s="647"/>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48"/>
      <c r="B23" s="636"/>
      <c r="C23" s="636"/>
      <c r="D23" s="639"/>
      <c r="E23" s="642"/>
      <c r="F23" s="629"/>
      <c r="G23" s="649"/>
      <c r="H23" s="650"/>
      <c r="I23" s="625"/>
      <c r="J23" s="632"/>
      <c r="K23" s="625"/>
      <c r="L23" s="625"/>
      <c r="M23" s="647"/>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48"/>
      <c r="B24" s="636"/>
      <c r="C24" s="636"/>
      <c r="D24" s="639"/>
      <c r="E24" s="642"/>
      <c r="F24" s="629"/>
      <c r="G24" s="649"/>
      <c r="H24" s="650"/>
      <c r="I24" s="625"/>
      <c r="J24" s="632"/>
      <c r="K24" s="625"/>
      <c r="L24" s="625"/>
      <c r="M24" s="647"/>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48"/>
      <c r="B25" s="636"/>
      <c r="C25" s="636"/>
      <c r="D25" s="639"/>
      <c r="E25" s="642"/>
      <c r="F25" s="629"/>
      <c r="G25" s="649"/>
      <c r="H25" s="650"/>
      <c r="I25" s="625"/>
      <c r="J25" s="632"/>
      <c r="K25" s="625"/>
      <c r="L25" s="625"/>
      <c r="M25" s="647"/>
      <c r="N25" s="33"/>
      <c r="O25" s="33"/>
    </row>
    <row r="26" spans="1:169">
      <c r="A26" s="648"/>
      <c r="B26" s="636"/>
      <c r="C26" s="636"/>
      <c r="D26" s="639"/>
      <c r="E26" s="642"/>
      <c r="F26" s="629"/>
      <c r="G26" s="649"/>
      <c r="H26" s="650"/>
      <c r="I26" s="625"/>
      <c r="J26" s="632"/>
      <c r="K26" s="625"/>
      <c r="L26" s="625"/>
      <c r="M26" s="647"/>
      <c r="N26" s="33"/>
      <c r="O26" s="33"/>
    </row>
    <row r="27" spans="1:169">
      <c r="A27" s="648"/>
      <c r="B27" s="636"/>
      <c r="C27" s="636"/>
      <c r="D27" s="639"/>
      <c r="E27" s="642"/>
      <c r="F27" s="629"/>
      <c r="G27" s="649"/>
      <c r="H27" s="650"/>
      <c r="I27" s="625"/>
      <c r="J27" s="632"/>
      <c r="K27" s="625"/>
      <c r="L27" s="625"/>
      <c r="M27" s="647"/>
      <c r="N27" s="33"/>
      <c r="O27" s="33"/>
    </row>
    <row r="28" spans="1:169">
      <c r="A28" s="648"/>
      <c r="B28" s="636"/>
      <c r="C28" s="636"/>
      <c r="D28" s="639"/>
      <c r="E28" s="642"/>
      <c r="F28" s="629"/>
      <c r="G28" s="649"/>
      <c r="H28" s="650"/>
      <c r="I28" s="625"/>
      <c r="J28" s="632"/>
      <c r="K28" s="625"/>
      <c r="L28" s="625"/>
      <c r="M28" s="647"/>
      <c r="N28" s="33"/>
      <c r="O28" s="33"/>
    </row>
    <row r="29" spans="1:169">
      <c r="A29" s="648"/>
      <c r="B29" s="636"/>
      <c r="C29" s="636"/>
      <c r="D29" s="639"/>
      <c r="E29" s="642"/>
      <c r="F29" s="629"/>
      <c r="G29" s="649"/>
      <c r="H29" s="650"/>
      <c r="I29" s="625"/>
      <c r="J29" s="632"/>
      <c r="K29" s="625"/>
      <c r="L29" s="625"/>
      <c r="M29" s="647"/>
      <c r="N29" s="33"/>
      <c r="O29" s="33"/>
    </row>
    <row r="30" spans="1:169" s="25" customFormat="1" ht="12.75" hidden="1">
      <c r="A30" s="648">
        <f>'7- Mapa Final'!A30</f>
        <v>3</v>
      </c>
      <c r="B30" s="636" t="str">
        <f>'7- Mapa Final'!B30</f>
        <v>Falta de Gobernabilidad de TIC</v>
      </c>
      <c r="C30" s="636" t="str">
        <f>'7- Mapa Final'!C30</f>
        <v>Desarticulacion de las politicas en materia de las TICs</v>
      </c>
      <c r="D30" s="638" t="e">
        <f>'7- Mapa Final'!J30</f>
        <v>#DIV/0!</v>
      </c>
      <c r="E30" s="641" t="e">
        <f>'7- Mapa Final'!K30</f>
        <v>#VALUE!</v>
      </c>
      <c r="F30" s="629" t="e">
        <f>'7- Mapa Final'!M30</f>
        <v>#DIV/0!</v>
      </c>
      <c r="G30" s="649"/>
      <c r="H30" s="650"/>
      <c r="I30" s="625"/>
      <c r="J30" s="632"/>
      <c r="K30" s="646"/>
      <c r="L30" s="646"/>
      <c r="M30" s="647"/>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hidden="1" customHeight="1">
      <c r="A31" s="648"/>
      <c r="B31" s="636"/>
      <c r="C31" s="636"/>
      <c r="D31" s="639"/>
      <c r="E31" s="642"/>
      <c r="F31" s="629"/>
      <c r="G31" s="649"/>
      <c r="H31" s="650"/>
      <c r="I31" s="625"/>
      <c r="J31" s="632"/>
      <c r="K31" s="625"/>
      <c r="L31" s="625"/>
      <c r="M31" s="647"/>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hidden="1" customHeight="1">
      <c r="A32" s="648"/>
      <c r="B32" s="636"/>
      <c r="C32" s="636"/>
      <c r="D32" s="639"/>
      <c r="E32" s="642"/>
      <c r="F32" s="629"/>
      <c r="G32" s="649"/>
      <c r="H32" s="650"/>
      <c r="I32" s="625"/>
      <c r="J32" s="632"/>
      <c r="K32" s="625"/>
      <c r="L32" s="625"/>
      <c r="M32" s="647"/>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hidden="1" customHeight="1">
      <c r="A33" s="648"/>
      <c r="B33" s="636"/>
      <c r="C33" s="636"/>
      <c r="D33" s="639"/>
      <c r="E33" s="642"/>
      <c r="F33" s="629"/>
      <c r="G33" s="649"/>
      <c r="H33" s="650"/>
      <c r="I33" s="625"/>
      <c r="J33" s="632"/>
      <c r="K33" s="625"/>
      <c r="L33" s="625"/>
      <c r="M33" s="647"/>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hidden="1" customHeight="1">
      <c r="A34" s="648"/>
      <c r="B34" s="636"/>
      <c r="C34" s="636"/>
      <c r="D34" s="639"/>
      <c r="E34" s="642"/>
      <c r="F34" s="629"/>
      <c r="G34" s="649"/>
      <c r="H34" s="650"/>
      <c r="I34" s="625"/>
      <c r="J34" s="632"/>
      <c r="K34" s="625"/>
      <c r="L34" s="625"/>
      <c r="M34" s="647"/>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hidden="1">
      <c r="A35" s="648"/>
      <c r="B35" s="636"/>
      <c r="C35" s="636"/>
      <c r="D35" s="639"/>
      <c r="E35" s="642"/>
      <c r="F35" s="629"/>
      <c r="G35" s="649"/>
      <c r="H35" s="650"/>
      <c r="I35" s="625"/>
      <c r="J35" s="632"/>
      <c r="K35" s="625"/>
      <c r="L35" s="625"/>
      <c r="M35" s="647"/>
      <c r="N35" s="33"/>
      <c r="O35" s="33"/>
    </row>
    <row r="36" spans="1:169" hidden="1">
      <c r="A36" s="648"/>
      <c r="B36" s="636"/>
      <c r="C36" s="636"/>
      <c r="D36" s="639"/>
      <c r="E36" s="642"/>
      <c r="F36" s="629"/>
      <c r="G36" s="649"/>
      <c r="H36" s="650"/>
      <c r="I36" s="625"/>
      <c r="J36" s="632"/>
      <c r="K36" s="625"/>
      <c r="L36" s="625"/>
      <c r="M36" s="647"/>
      <c r="N36" s="33"/>
      <c r="O36" s="33"/>
    </row>
    <row r="37" spans="1:169" hidden="1">
      <c r="A37" s="648"/>
      <c r="B37" s="636"/>
      <c r="C37" s="636"/>
      <c r="D37" s="639"/>
      <c r="E37" s="642"/>
      <c r="F37" s="629"/>
      <c r="G37" s="649"/>
      <c r="H37" s="650"/>
      <c r="I37" s="625"/>
      <c r="J37" s="632"/>
      <c r="K37" s="625"/>
      <c r="L37" s="625"/>
      <c r="M37" s="647"/>
      <c r="N37" s="33"/>
      <c r="O37" s="33"/>
    </row>
    <row r="38" spans="1:169" hidden="1">
      <c r="A38" s="648"/>
      <c r="B38" s="636"/>
      <c r="C38" s="636"/>
      <c r="D38" s="639"/>
      <c r="E38" s="642"/>
      <c r="F38" s="629"/>
      <c r="G38" s="649"/>
      <c r="H38" s="650"/>
      <c r="I38" s="625"/>
      <c r="J38" s="632"/>
      <c r="K38" s="625"/>
      <c r="L38" s="625"/>
      <c r="M38" s="647"/>
      <c r="N38" s="33"/>
      <c r="O38" s="33"/>
    </row>
    <row r="39" spans="1:169" hidden="1">
      <c r="A39" s="648"/>
      <c r="B39" s="636"/>
      <c r="C39" s="636"/>
      <c r="D39" s="639"/>
      <c r="E39" s="642"/>
      <c r="F39" s="629"/>
      <c r="G39" s="649"/>
      <c r="H39" s="650"/>
      <c r="I39" s="625"/>
      <c r="J39" s="632"/>
      <c r="K39" s="625"/>
      <c r="L39" s="625"/>
      <c r="M39" s="647"/>
      <c r="N39" s="33"/>
      <c r="O39" s="33"/>
    </row>
    <row r="40" spans="1:169" s="25" customFormat="1" ht="12.75">
      <c r="A40" s="648">
        <f>'7- Mapa Final'!A40</f>
        <v>4</v>
      </c>
      <c r="B40" s="636" t="str">
        <f>'7- Mapa Final'!B40</f>
        <v>Interrupción del servicio de conectividad LAN - Local</v>
      </c>
      <c r="C40" s="636" t="str">
        <f>'7- Mapa Final'!C40</f>
        <v>Aafectar el normal curso de las
operaciones en alguna de las ubicaciones de la organización con ocasion a la ausencia de conectividad</v>
      </c>
      <c r="D40" s="638" t="str">
        <f>'7- Mapa Final'!J40</f>
        <v>Baja - 2</v>
      </c>
      <c r="E40" s="641" t="str">
        <f>'7- Mapa Final'!K40</f>
        <v>Leve - 1</v>
      </c>
      <c r="F40" s="629" t="str">
        <f>'7- Mapa Final'!M40</f>
        <v>Bajo - 2</v>
      </c>
      <c r="G40" s="649" t="s">
        <v>107</v>
      </c>
      <c r="H40" s="650" t="s">
        <v>488</v>
      </c>
      <c r="I40" s="625"/>
      <c r="J40" s="632" t="s">
        <v>475</v>
      </c>
      <c r="K40" s="646">
        <v>45292</v>
      </c>
      <c r="L40" s="646">
        <v>45382</v>
      </c>
      <c r="M40" s="647" t="s">
        <v>489</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48"/>
      <c r="B41" s="636"/>
      <c r="C41" s="636"/>
      <c r="D41" s="639"/>
      <c r="E41" s="642"/>
      <c r="F41" s="629"/>
      <c r="G41" s="649"/>
      <c r="H41" s="650"/>
      <c r="I41" s="625"/>
      <c r="J41" s="632"/>
      <c r="K41" s="625"/>
      <c r="L41" s="625"/>
      <c r="M41" s="647"/>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48"/>
      <c r="B42" s="636"/>
      <c r="C42" s="636"/>
      <c r="D42" s="639"/>
      <c r="E42" s="642"/>
      <c r="F42" s="629"/>
      <c r="G42" s="649"/>
      <c r="H42" s="650"/>
      <c r="I42" s="625"/>
      <c r="J42" s="632"/>
      <c r="K42" s="625"/>
      <c r="L42" s="625"/>
      <c r="M42" s="647"/>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48"/>
      <c r="B43" s="636"/>
      <c r="C43" s="636"/>
      <c r="D43" s="639"/>
      <c r="E43" s="642"/>
      <c r="F43" s="629"/>
      <c r="G43" s="649"/>
      <c r="H43" s="650"/>
      <c r="I43" s="625"/>
      <c r="J43" s="632"/>
      <c r="K43" s="625"/>
      <c r="L43" s="625"/>
      <c r="M43" s="647"/>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48"/>
      <c r="B44" s="636"/>
      <c r="C44" s="636"/>
      <c r="D44" s="639"/>
      <c r="E44" s="642"/>
      <c r="F44" s="629"/>
      <c r="G44" s="649"/>
      <c r="H44" s="650"/>
      <c r="I44" s="625"/>
      <c r="J44" s="632"/>
      <c r="K44" s="625"/>
      <c r="L44" s="625"/>
      <c r="M44" s="647"/>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48"/>
      <c r="B45" s="636"/>
      <c r="C45" s="636"/>
      <c r="D45" s="639"/>
      <c r="E45" s="642"/>
      <c r="F45" s="629"/>
      <c r="G45" s="649"/>
      <c r="H45" s="650"/>
      <c r="I45" s="625"/>
      <c r="J45" s="632"/>
      <c r="K45" s="625"/>
      <c r="L45" s="625"/>
      <c r="M45" s="647"/>
      <c r="N45" s="33"/>
      <c r="O45" s="33"/>
    </row>
    <row r="46" spans="1:169">
      <c r="A46" s="648"/>
      <c r="B46" s="636"/>
      <c r="C46" s="636"/>
      <c r="D46" s="639"/>
      <c r="E46" s="642"/>
      <c r="F46" s="629"/>
      <c r="G46" s="649"/>
      <c r="H46" s="650"/>
      <c r="I46" s="625"/>
      <c r="J46" s="632"/>
      <c r="K46" s="625"/>
      <c r="L46" s="625"/>
      <c r="M46" s="647"/>
      <c r="N46" s="33"/>
      <c r="O46" s="33"/>
    </row>
    <row r="47" spans="1:169">
      <c r="A47" s="648"/>
      <c r="B47" s="636"/>
      <c r="C47" s="636"/>
      <c r="D47" s="639"/>
      <c r="E47" s="642"/>
      <c r="F47" s="629"/>
      <c r="G47" s="649"/>
      <c r="H47" s="650"/>
      <c r="I47" s="625"/>
      <c r="J47" s="632"/>
      <c r="K47" s="625"/>
      <c r="L47" s="625"/>
      <c r="M47" s="647"/>
      <c r="N47" s="33"/>
      <c r="O47" s="33"/>
    </row>
    <row r="48" spans="1:169">
      <c r="A48" s="648"/>
      <c r="B48" s="636"/>
      <c r="C48" s="636"/>
      <c r="D48" s="639"/>
      <c r="E48" s="642"/>
      <c r="F48" s="629"/>
      <c r="G48" s="649"/>
      <c r="H48" s="650"/>
      <c r="I48" s="625"/>
      <c r="J48" s="632"/>
      <c r="K48" s="625"/>
      <c r="L48" s="625"/>
      <c r="M48" s="647"/>
      <c r="N48" s="33"/>
      <c r="O48" s="33"/>
    </row>
    <row r="49" spans="1:169">
      <c r="A49" s="648"/>
      <c r="B49" s="636"/>
      <c r="C49" s="636"/>
      <c r="D49" s="639"/>
      <c r="E49" s="642"/>
      <c r="F49" s="629"/>
      <c r="G49" s="649"/>
      <c r="H49" s="650"/>
      <c r="I49" s="625"/>
      <c r="J49" s="632"/>
      <c r="K49" s="625"/>
      <c r="L49" s="625"/>
      <c r="M49" s="647"/>
      <c r="N49" s="33"/>
      <c r="O49" s="33"/>
    </row>
    <row r="50" spans="1:169" s="25" customFormat="1" ht="12.75">
      <c r="A50" s="648">
        <f>'7- Mapa Final'!A50</f>
        <v>5</v>
      </c>
      <c r="B50" s="636" t="str">
        <f>'7- Mapa Final'!B50</f>
        <v>Afectación o interrupción en la  prestación de servicios tecnológicos</v>
      </c>
      <c r="C50" s="636" t="str">
        <f>'7- Mapa Final'!C50</f>
        <v xml:space="preserve">Ausencia o intermitencia  de los servicios  tecgnológicos en alguna de las instalaciones de las entidades de la Rama Judicial usuarias de los servicios  </v>
      </c>
      <c r="D50" s="638" t="str">
        <f>'7- Mapa Final'!J50</f>
        <v>Media - 3</v>
      </c>
      <c r="E50" s="641" t="str">
        <f>'7- Mapa Final'!K50</f>
        <v>Leve - 1</v>
      </c>
      <c r="F50" s="629" t="str">
        <f>'7- Mapa Final'!M50</f>
        <v>Moderado - 3</v>
      </c>
      <c r="G50" s="649" t="s">
        <v>107</v>
      </c>
      <c r="H50" s="650" t="s">
        <v>488</v>
      </c>
      <c r="I50" s="625"/>
      <c r="J50" s="632" t="s">
        <v>475</v>
      </c>
      <c r="K50" s="646">
        <v>45292</v>
      </c>
      <c r="L50" s="646">
        <v>45382</v>
      </c>
      <c r="M50" s="647" t="s">
        <v>489</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48"/>
      <c r="B51" s="636"/>
      <c r="C51" s="636"/>
      <c r="D51" s="639"/>
      <c r="E51" s="642"/>
      <c r="F51" s="629"/>
      <c r="G51" s="649"/>
      <c r="H51" s="650"/>
      <c r="I51" s="625"/>
      <c r="J51" s="632"/>
      <c r="K51" s="625"/>
      <c r="L51" s="625"/>
      <c r="M51" s="647"/>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48"/>
      <c r="B52" s="636"/>
      <c r="C52" s="636"/>
      <c r="D52" s="639"/>
      <c r="E52" s="642"/>
      <c r="F52" s="629"/>
      <c r="G52" s="649"/>
      <c r="H52" s="650"/>
      <c r="I52" s="625"/>
      <c r="J52" s="632"/>
      <c r="K52" s="625"/>
      <c r="L52" s="625"/>
      <c r="M52" s="647"/>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48"/>
      <c r="B53" s="636"/>
      <c r="C53" s="636"/>
      <c r="D53" s="639"/>
      <c r="E53" s="642"/>
      <c r="F53" s="629"/>
      <c r="G53" s="649"/>
      <c r="H53" s="650"/>
      <c r="I53" s="625"/>
      <c r="J53" s="632"/>
      <c r="K53" s="625"/>
      <c r="L53" s="625"/>
      <c r="M53" s="647"/>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48"/>
      <c r="B54" s="636"/>
      <c r="C54" s="636"/>
      <c r="D54" s="639"/>
      <c r="E54" s="642"/>
      <c r="F54" s="629"/>
      <c r="G54" s="649"/>
      <c r="H54" s="650"/>
      <c r="I54" s="625"/>
      <c r="J54" s="632"/>
      <c r="K54" s="625"/>
      <c r="L54" s="625"/>
      <c r="M54" s="647"/>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48"/>
      <c r="B55" s="636"/>
      <c r="C55" s="636"/>
      <c r="D55" s="639"/>
      <c r="E55" s="642"/>
      <c r="F55" s="629"/>
      <c r="G55" s="649"/>
      <c r="H55" s="650"/>
      <c r="I55" s="625"/>
      <c r="J55" s="632"/>
      <c r="K55" s="625"/>
      <c r="L55" s="625"/>
      <c r="M55" s="647"/>
      <c r="N55" s="33"/>
      <c r="O55" s="33"/>
    </row>
    <row r="56" spans="1:169">
      <c r="A56" s="648"/>
      <c r="B56" s="636"/>
      <c r="C56" s="636"/>
      <c r="D56" s="639"/>
      <c r="E56" s="642"/>
      <c r="F56" s="629"/>
      <c r="G56" s="649"/>
      <c r="H56" s="650"/>
      <c r="I56" s="625"/>
      <c r="J56" s="632"/>
      <c r="K56" s="625"/>
      <c r="L56" s="625"/>
      <c r="M56" s="647"/>
      <c r="N56" s="33"/>
      <c r="O56" s="33"/>
    </row>
    <row r="57" spans="1:169">
      <c r="A57" s="648"/>
      <c r="B57" s="636"/>
      <c r="C57" s="636"/>
      <c r="D57" s="639"/>
      <c r="E57" s="642"/>
      <c r="F57" s="629"/>
      <c r="G57" s="649"/>
      <c r="H57" s="650"/>
      <c r="I57" s="625"/>
      <c r="J57" s="632"/>
      <c r="K57" s="625"/>
      <c r="L57" s="625"/>
      <c r="M57" s="647"/>
      <c r="N57" s="33"/>
      <c r="O57" s="33"/>
    </row>
    <row r="58" spans="1:169">
      <c r="A58" s="648"/>
      <c r="B58" s="636"/>
      <c r="C58" s="636"/>
      <c r="D58" s="639"/>
      <c r="E58" s="642"/>
      <c r="F58" s="629"/>
      <c r="G58" s="649"/>
      <c r="H58" s="650"/>
      <c r="I58" s="625"/>
      <c r="J58" s="632"/>
      <c r="K58" s="625"/>
      <c r="L58" s="625"/>
      <c r="M58" s="647"/>
      <c r="N58" s="33"/>
      <c r="O58" s="33"/>
    </row>
    <row r="59" spans="1:169">
      <c r="A59" s="648"/>
      <c r="B59" s="636"/>
      <c r="C59" s="636"/>
      <c r="D59" s="639"/>
      <c r="E59" s="642"/>
      <c r="F59" s="629"/>
      <c r="G59" s="649"/>
      <c r="H59" s="650"/>
      <c r="I59" s="625"/>
      <c r="J59" s="632"/>
      <c r="K59" s="625"/>
      <c r="L59" s="625"/>
      <c r="M59" s="647"/>
      <c r="N59" s="33"/>
      <c r="O59" s="33"/>
    </row>
    <row r="60" spans="1:169" s="25" customFormat="1" ht="12.75">
      <c r="A60" s="634">
        <f>'7- Mapa Final'!A60</f>
        <v>6</v>
      </c>
      <c r="B60" s="636" t="str">
        <f>'7- Mapa Final'!B60</f>
        <v>Recibir dádivas o beneficios a nombre propio o de terceros para  manipular las bases de datos o interrumpir las comunicaciones.</v>
      </c>
      <c r="C60" s="636" t="str">
        <f>'7- Mapa Final'!C60</f>
        <v>Recibir dádivas o beneficios a nombre propio o de terceros para  alterar la información o la estructuras de las bases de datos o suspender temporal o permanentemente las comunicaciones.</v>
      </c>
      <c r="D60" s="638" t="e">
        <f>'7- Mapa Final'!J60</f>
        <v>#DIV/0!</v>
      </c>
      <c r="E60" s="641" t="e">
        <f>'7- Mapa Final'!K60</f>
        <v>#VALUE!</v>
      </c>
      <c r="F60" s="629" t="e">
        <f>'7- Mapa Final'!M60</f>
        <v>#DIV/0!</v>
      </c>
      <c r="G60" s="644"/>
      <c r="H60" s="645"/>
      <c r="I60" s="625"/>
      <c r="J60" s="632"/>
      <c r="K60" s="625"/>
      <c r="L60" s="625"/>
      <c r="M60" s="627"/>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34"/>
      <c r="B61" s="636"/>
      <c r="C61" s="636"/>
      <c r="D61" s="639"/>
      <c r="E61" s="642"/>
      <c r="F61" s="629"/>
      <c r="G61" s="644"/>
      <c r="H61" s="645"/>
      <c r="I61" s="625"/>
      <c r="J61" s="632"/>
      <c r="K61" s="625"/>
      <c r="L61" s="625"/>
      <c r="M61" s="627"/>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34"/>
      <c r="B62" s="636"/>
      <c r="C62" s="636"/>
      <c r="D62" s="639"/>
      <c r="E62" s="642"/>
      <c r="F62" s="629"/>
      <c r="G62" s="644"/>
      <c r="H62" s="645"/>
      <c r="I62" s="625"/>
      <c r="J62" s="632"/>
      <c r="K62" s="625"/>
      <c r="L62" s="625"/>
      <c r="M62" s="627"/>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34"/>
      <c r="B63" s="636"/>
      <c r="C63" s="636"/>
      <c r="D63" s="639"/>
      <c r="E63" s="642"/>
      <c r="F63" s="629"/>
      <c r="G63" s="644"/>
      <c r="H63" s="645"/>
      <c r="I63" s="625"/>
      <c r="J63" s="632"/>
      <c r="K63" s="625"/>
      <c r="L63" s="625"/>
      <c r="M63" s="627"/>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34"/>
      <c r="B64" s="636"/>
      <c r="C64" s="636"/>
      <c r="D64" s="639"/>
      <c r="E64" s="642"/>
      <c r="F64" s="629"/>
      <c r="G64" s="644"/>
      <c r="H64" s="645"/>
      <c r="I64" s="625"/>
      <c r="J64" s="632"/>
      <c r="K64" s="625"/>
      <c r="L64" s="625"/>
      <c r="M64" s="627"/>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34"/>
      <c r="B65" s="636"/>
      <c r="C65" s="636"/>
      <c r="D65" s="639"/>
      <c r="E65" s="642"/>
      <c r="F65" s="629"/>
      <c r="G65" s="644"/>
      <c r="H65" s="645"/>
      <c r="I65" s="625"/>
      <c r="J65" s="632"/>
      <c r="K65" s="625"/>
      <c r="L65" s="625"/>
      <c r="M65" s="627"/>
      <c r="N65" s="33"/>
      <c r="O65" s="33"/>
    </row>
    <row r="66" spans="1:169">
      <c r="A66" s="634"/>
      <c r="B66" s="636"/>
      <c r="C66" s="636"/>
      <c r="D66" s="639"/>
      <c r="E66" s="642"/>
      <c r="F66" s="629"/>
      <c r="G66" s="644"/>
      <c r="H66" s="645"/>
      <c r="I66" s="625"/>
      <c r="J66" s="632"/>
      <c r="K66" s="625"/>
      <c r="L66" s="625"/>
      <c r="M66" s="627"/>
      <c r="N66" s="33"/>
      <c r="O66" s="33"/>
    </row>
    <row r="67" spans="1:169">
      <c r="A67" s="634"/>
      <c r="B67" s="636"/>
      <c r="C67" s="636"/>
      <c r="D67" s="639"/>
      <c r="E67" s="642"/>
      <c r="F67" s="629"/>
      <c r="G67" s="644"/>
      <c r="H67" s="645"/>
      <c r="I67" s="625"/>
      <c r="J67" s="632"/>
      <c r="K67" s="625"/>
      <c r="L67" s="625"/>
      <c r="M67" s="627"/>
      <c r="N67" s="33"/>
      <c r="O67" s="33"/>
    </row>
    <row r="68" spans="1:169">
      <c r="A68" s="634"/>
      <c r="B68" s="636"/>
      <c r="C68" s="636"/>
      <c r="D68" s="639"/>
      <c r="E68" s="642"/>
      <c r="F68" s="629"/>
      <c r="G68" s="644"/>
      <c r="H68" s="645"/>
      <c r="I68" s="625"/>
      <c r="J68" s="632"/>
      <c r="K68" s="625"/>
      <c r="L68" s="625"/>
      <c r="M68" s="627"/>
      <c r="N68" s="33"/>
      <c r="O68" s="33"/>
    </row>
    <row r="69" spans="1:169">
      <c r="A69" s="634"/>
      <c r="B69" s="636"/>
      <c r="C69" s="636"/>
      <c r="D69" s="639"/>
      <c r="E69" s="642"/>
      <c r="F69" s="629"/>
      <c r="G69" s="644"/>
      <c r="H69" s="645"/>
      <c r="I69" s="625"/>
      <c r="J69" s="632"/>
      <c r="K69" s="625"/>
      <c r="L69" s="625"/>
      <c r="M69" s="627"/>
      <c r="N69" s="33"/>
      <c r="O69" s="33"/>
    </row>
    <row r="70" spans="1:169" s="25" customFormat="1" ht="12.75">
      <c r="A70" s="634">
        <f>'7- Mapa Final'!A70</f>
        <v>7</v>
      </c>
      <c r="B70" s="636" t="str">
        <f>'7- Mapa Final'!B70</f>
        <v>Ofrecer, prometer, entregar, aceptar o solicitar una ventaja indebida para la asignación de permisos para el acceso y uso de servicios tecnológicos no autorizados, con exposición de datos sensibles,  en  beneficio propio o de un tercero.</v>
      </c>
      <c r="C70" s="636" t="str">
        <f>'7- Mapa Final'!C70</f>
        <v xml:space="preserve">Cuando por el acceso indebido  y malintencionado a los sistemas de información se hace el uso no apropiado de la información contenida en los sistemas en favorecimiento propio o de un tercero.
</v>
      </c>
      <c r="D70" s="638" t="e">
        <f>'7- Mapa Final'!J70</f>
        <v>#DIV/0!</v>
      </c>
      <c r="E70" s="641" t="e">
        <f>'7- Mapa Final'!K70</f>
        <v>#VALUE!</v>
      </c>
      <c r="F70" s="629" t="e">
        <f>'7- Mapa Final'!M70</f>
        <v>#DIV/0!</v>
      </c>
      <c r="G70" s="559"/>
      <c r="H70" s="625"/>
      <c r="I70" s="625"/>
      <c r="J70" s="632"/>
      <c r="K70" s="625"/>
      <c r="L70" s="625"/>
      <c r="M70" s="627"/>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34"/>
      <c r="B71" s="636"/>
      <c r="C71" s="636"/>
      <c r="D71" s="639"/>
      <c r="E71" s="642"/>
      <c r="F71" s="629"/>
      <c r="G71" s="559"/>
      <c r="H71" s="625"/>
      <c r="I71" s="625"/>
      <c r="J71" s="632"/>
      <c r="K71" s="625"/>
      <c r="L71" s="625"/>
      <c r="M71" s="627"/>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34"/>
      <c r="B72" s="636"/>
      <c r="C72" s="636"/>
      <c r="D72" s="639"/>
      <c r="E72" s="642"/>
      <c r="F72" s="629"/>
      <c r="G72" s="559"/>
      <c r="H72" s="625"/>
      <c r="I72" s="625"/>
      <c r="J72" s="632"/>
      <c r="K72" s="625"/>
      <c r="L72" s="625"/>
      <c r="M72" s="627"/>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34"/>
      <c r="B73" s="636"/>
      <c r="C73" s="636"/>
      <c r="D73" s="639"/>
      <c r="E73" s="642"/>
      <c r="F73" s="629"/>
      <c r="G73" s="559"/>
      <c r="H73" s="625"/>
      <c r="I73" s="625"/>
      <c r="J73" s="632"/>
      <c r="K73" s="625"/>
      <c r="L73" s="625"/>
      <c r="M73" s="627"/>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34"/>
      <c r="B74" s="636"/>
      <c r="C74" s="636"/>
      <c r="D74" s="639"/>
      <c r="E74" s="642"/>
      <c r="F74" s="629"/>
      <c r="G74" s="559"/>
      <c r="H74" s="625"/>
      <c r="I74" s="625"/>
      <c r="J74" s="632"/>
      <c r="K74" s="625"/>
      <c r="L74" s="625"/>
      <c r="M74" s="627"/>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34"/>
      <c r="B75" s="636"/>
      <c r="C75" s="636"/>
      <c r="D75" s="639"/>
      <c r="E75" s="642"/>
      <c r="F75" s="629"/>
      <c r="G75" s="559"/>
      <c r="H75" s="625"/>
      <c r="I75" s="625"/>
      <c r="J75" s="632"/>
      <c r="K75" s="625"/>
      <c r="L75" s="625"/>
      <c r="M75" s="627"/>
      <c r="N75" s="33"/>
      <c r="O75" s="33"/>
    </row>
    <row r="76" spans="1:169">
      <c r="A76" s="634"/>
      <c r="B76" s="636"/>
      <c r="C76" s="636"/>
      <c r="D76" s="639"/>
      <c r="E76" s="642"/>
      <c r="F76" s="629"/>
      <c r="G76" s="559"/>
      <c r="H76" s="625"/>
      <c r="I76" s="625"/>
      <c r="J76" s="632"/>
      <c r="K76" s="625"/>
      <c r="L76" s="625"/>
      <c r="M76" s="627"/>
      <c r="N76" s="33"/>
      <c r="O76" s="33"/>
    </row>
    <row r="77" spans="1:169">
      <c r="A77" s="634"/>
      <c r="B77" s="636"/>
      <c r="C77" s="636"/>
      <c r="D77" s="639"/>
      <c r="E77" s="642"/>
      <c r="F77" s="629"/>
      <c r="G77" s="559"/>
      <c r="H77" s="625"/>
      <c r="I77" s="625"/>
      <c r="J77" s="632"/>
      <c r="K77" s="625"/>
      <c r="L77" s="625"/>
      <c r="M77" s="627"/>
      <c r="N77" s="33"/>
      <c r="O77" s="33"/>
    </row>
    <row r="78" spans="1:169">
      <c r="A78" s="634"/>
      <c r="B78" s="636"/>
      <c r="C78" s="636"/>
      <c r="D78" s="639"/>
      <c r="E78" s="642"/>
      <c r="F78" s="629"/>
      <c r="G78" s="559"/>
      <c r="H78" s="625"/>
      <c r="I78" s="625"/>
      <c r="J78" s="632"/>
      <c r="K78" s="625"/>
      <c r="L78" s="625"/>
      <c r="M78" s="627"/>
      <c r="N78" s="33"/>
      <c r="O78" s="33"/>
    </row>
    <row r="79" spans="1:169" ht="15.75" thickBot="1">
      <c r="A79" s="635"/>
      <c r="B79" s="637"/>
      <c r="C79" s="637"/>
      <c r="D79" s="640"/>
      <c r="E79" s="643"/>
      <c r="F79" s="630"/>
      <c r="G79" s="631"/>
      <c r="H79" s="626"/>
      <c r="I79" s="626"/>
      <c r="J79" s="633"/>
      <c r="K79" s="626"/>
      <c r="L79" s="626"/>
      <c r="M79" s="628"/>
      <c r="N79" s="33"/>
      <c r="O79" s="33"/>
    </row>
    <row r="80" spans="1:169">
      <c r="A80" s="634">
        <f>'7- Mapa Final'!A80</f>
        <v>8</v>
      </c>
      <c r="B80" s="636" t="str">
        <f>'7- Mapa Final'!B80</f>
        <v>Ofrecer, prometer, entregar, aceptar o solicitar una ventaja indebida  para influir o direccionar la estructuración de  necesidades y/o especificaciones técnicas que involucran Tecnologías de Información soluciones y servicios tecnológicos, en  beneficio propio o de un tercero.</v>
      </c>
      <c r="C80" s="636" t="str">
        <f>'7- Mapa Final'!C80</f>
        <v>Cuando  se favorece  indebidamente la intervención de personas inescrupulosas (ejem:  consultores externos, fabricantes, proveedores, entre otros.), para modificar en forma injustificada las necesidades a satisfacer, o las especificaciones técnicas de las soluciones a contratar,  promoviendo en paralelo la conformación  de sociedades y consorcios proponentes,  sin mediar  razones técnicas o el cumplimiento de los requisitos exigidos.</v>
      </c>
      <c r="D80" s="638" t="e">
        <f>'7- Mapa Final'!J80</f>
        <v>#DIV/0!</v>
      </c>
      <c r="E80" s="641" t="e">
        <f>'7- Mapa Final'!K80</f>
        <v>#VALUE!</v>
      </c>
      <c r="F80" s="629" t="e">
        <f>'7- Mapa Final'!M80</f>
        <v>#DIV/0!</v>
      </c>
      <c r="G80" s="559"/>
      <c r="H80" s="625"/>
      <c r="I80" s="625"/>
      <c r="J80" s="632"/>
      <c r="K80" s="625"/>
      <c r="L80" s="625"/>
      <c r="M80" s="627"/>
    </row>
    <row r="81" spans="1:13">
      <c r="A81" s="634"/>
      <c r="B81" s="636"/>
      <c r="C81" s="636"/>
      <c r="D81" s="639"/>
      <c r="E81" s="642"/>
      <c r="F81" s="629"/>
      <c r="G81" s="559"/>
      <c r="H81" s="625"/>
      <c r="I81" s="625"/>
      <c r="J81" s="632"/>
      <c r="K81" s="625"/>
      <c r="L81" s="625"/>
      <c r="M81" s="627"/>
    </row>
    <row r="82" spans="1:13">
      <c r="A82" s="634"/>
      <c r="B82" s="636"/>
      <c r="C82" s="636"/>
      <c r="D82" s="639"/>
      <c r="E82" s="642"/>
      <c r="F82" s="629"/>
      <c r="G82" s="559"/>
      <c r="H82" s="625"/>
      <c r="I82" s="625"/>
      <c r="J82" s="632"/>
      <c r="K82" s="625"/>
      <c r="L82" s="625"/>
      <c r="M82" s="627"/>
    </row>
    <row r="83" spans="1:13">
      <c r="A83" s="634"/>
      <c r="B83" s="636"/>
      <c r="C83" s="636"/>
      <c r="D83" s="639"/>
      <c r="E83" s="642"/>
      <c r="F83" s="629"/>
      <c r="G83" s="559"/>
      <c r="H83" s="625"/>
      <c r="I83" s="625"/>
      <c r="J83" s="632"/>
      <c r="K83" s="625"/>
      <c r="L83" s="625"/>
      <c r="M83" s="627"/>
    </row>
    <row r="84" spans="1:13">
      <c r="A84" s="634"/>
      <c r="B84" s="636"/>
      <c r="C84" s="636"/>
      <c r="D84" s="639"/>
      <c r="E84" s="642"/>
      <c r="F84" s="629"/>
      <c r="G84" s="559"/>
      <c r="H84" s="625"/>
      <c r="I84" s="625"/>
      <c r="J84" s="632"/>
      <c r="K84" s="625"/>
      <c r="L84" s="625"/>
      <c r="M84" s="627"/>
    </row>
    <row r="85" spans="1:13">
      <c r="A85" s="634"/>
      <c r="B85" s="636"/>
      <c r="C85" s="636"/>
      <c r="D85" s="639"/>
      <c r="E85" s="642"/>
      <c r="F85" s="629"/>
      <c r="G85" s="559"/>
      <c r="H85" s="625"/>
      <c r="I85" s="625"/>
      <c r="J85" s="632"/>
      <c r="K85" s="625"/>
      <c r="L85" s="625"/>
      <c r="M85" s="627"/>
    </row>
    <row r="86" spans="1:13">
      <c r="A86" s="634"/>
      <c r="B86" s="636"/>
      <c r="C86" s="636"/>
      <c r="D86" s="639"/>
      <c r="E86" s="642"/>
      <c r="F86" s="629"/>
      <c r="G86" s="559"/>
      <c r="H86" s="625"/>
      <c r="I86" s="625"/>
      <c r="J86" s="632"/>
      <c r="K86" s="625"/>
      <c r="L86" s="625"/>
      <c r="M86" s="627"/>
    </row>
    <row r="87" spans="1:13">
      <c r="A87" s="634"/>
      <c r="B87" s="636"/>
      <c r="C87" s="636"/>
      <c r="D87" s="639"/>
      <c r="E87" s="642"/>
      <c r="F87" s="629"/>
      <c r="G87" s="559"/>
      <c r="H87" s="625"/>
      <c r="I87" s="625"/>
      <c r="J87" s="632"/>
      <c r="K87" s="625"/>
      <c r="L87" s="625"/>
      <c r="M87" s="627"/>
    </row>
    <row r="88" spans="1:13">
      <c r="A88" s="634"/>
      <c r="B88" s="636"/>
      <c r="C88" s="636"/>
      <c r="D88" s="639"/>
      <c r="E88" s="642"/>
      <c r="F88" s="629"/>
      <c r="G88" s="559"/>
      <c r="H88" s="625"/>
      <c r="I88" s="625"/>
      <c r="J88" s="632"/>
      <c r="K88" s="625"/>
      <c r="L88" s="625"/>
      <c r="M88" s="627"/>
    </row>
    <row r="89" spans="1:13" ht="15.75" thickBot="1">
      <c r="A89" s="635"/>
      <c r="B89" s="637"/>
      <c r="C89" s="637"/>
      <c r="D89" s="640"/>
      <c r="E89" s="643"/>
      <c r="F89" s="630"/>
      <c r="G89" s="631"/>
      <c r="H89" s="626"/>
      <c r="I89" s="626"/>
      <c r="J89" s="633"/>
      <c r="K89" s="626"/>
      <c r="L89" s="626"/>
      <c r="M89" s="628"/>
    </row>
    <row r="90" spans="1:13">
      <c r="A90" s="634">
        <f>'7- Mapa Final'!A90</f>
        <v>9</v>
      </c>
      <c r="B90" s="636" t="str">
        <f>'7- Mapa Final'!B90</f>
        <v>Ofrecer, prometer, entregar, aceptar o solicitar una ventaja para afectar indebidamente la evaluación técnica de ofertas en los procesos de contratación.</v>
      </c>
      <c r="C90" s="636" t="str">
        <f>'7- Mapa Final'!C90</f>
        <v>Cuando se favorece  indebidamente la intervención de personas inescrupulosas (ejem:  consultores externos, fabricantes, proveedores, oferentes, proponentes, entre otros.), para afectar indebidamente la evaluación de ofertas en los procesos de contratación,  sin mediar  razones técnicas o el cumplimiento de los requisitos exigidos.</v>
      </c>
      <c r="D90" s="638" t="e">
        <f>'7- Mapa Final'!J90</f>
        <v>#DIV/0!</v>
      </c>
      <c r="E90" s="641" t="e">
        <f>'7- Mapa Final'!K90</f>
        <v>#VALUE!</v>
      </c>
      <c r="F90" s="629" t="e">
        <f>'7- Mapa Final'!M90</f>
        <v>#DIV/0!</v>
      </c>
      <c r="G90" s="559"/>
      <c r="H90" s="625"/>
      <c r="I90" s="625"/>
      <c r="J90" s="632"/>
      <c r="K90" s="625"/>
      <c r="L90" s="625"/>
      <c r="M90" s="627"/>
    </row>
    <row r="91" spans="1:13">
      <c r="A91" s="634"/>
      <c r="B91" s="636"/>
      <c r="C91" s="636"/>
      <c r="D91" s="639"/>
      <c r="E91" s="642"/>
      <c r="F91" s="629"/>
      <c r="G91" s="559"/>
      <c r="H91" s="625"/>
      <c r="I91" s="625"/>
      <c r="J91" s="632"/>
      <c r="K91" s="625"/>
      <c r="L91" s="625"/>
      <c r="M91" s="627"/>
    </row>
    <row r="92" spans="1:13">
      <c r="A92" s="634"/>
      <c r="B92" s="636"/>
      <c r="C92" s="636"/>
      <c r="D92" s="639"/>
      <c r="E92" s="642"/>
      <c r="F92" s="629"/>
      <c r="G92" s="559"/>
      <c r="H92" s="625"/>
      <c r="I92" s="625"/>
      <c r="J92" s="632"/>
      <c r="K92" s="625"/>
      <c r="L92" s="625"/>
      <c r="M92" s="627"/>
    </row>
    <row r="93" spans="1:13">
      <c r="A93" s="634"/>
      <c r="B93" s="636"/>
      <c r="C93" s="636"/>
      <c r="D93" s="639"/>
      <c r="E93" s="642"/>
      <c r="F93" s="629"/>
      <c r="G93" s="559"/>
      <c r="H93" s="625"/>
      <c r="I93" s="625"/>
      <c r="J93" s="632"/>
      <c r="K93" s="625"/>
      <c r="L93" s="625"/>
      <c r="M93" s="627"/>
    </row>
    <row r="94" spans="1:13">
      <c r="A94" s="634"/>
      <c r="B94" s="636"/>
      <c r="C94" s="636"/>
      <c r="D94" s="639"/>
      <c r="E94" s="642"/>
      <c r="F94" s="629"/>
      <c r="G94" s="559"/>
      <c r="H94" s="625"/>
      <c r="I94" s="625"/>
      <c r="J94" s="632"/>
      <c r="K94" s="625"/>
      <c r="L94" s="625"/>
      <c r="M94" s="627"/>
    </row>
    <row r="95" spans="1:13">
      <c r="A95" s="634"/>
      <c r="B95" s="636"/>
      <c r="C95" s="636"/>
      <c r="D95" s="639"/>
      <c r="E95" s="642"/>
      <c r="F95" s="629"/>
      <c r="G95" s="559"/>
      <c r="H95" s="625"/>
      <c r="I95" s="625"/>
      <c r="J95" s="632"/>
      <c r="K95" s="625"/>
      <c r="L95" s="625"/>
      <c r="M95" s="627"/>
    </row>
    <row r="96" spans="1:13">
      <c r="A96" s="634"/>
      <c r="B96" s="636"/>
      <c r="C96" s="636"/>
      <c r="D96" s="639"/>
      <c r="E96" s="642"/>
      <c r="F96" s="629"/>
      <c r="G96" s="559"/>
      <c r="H96" s="625"/>
      <c r="I96" s="625"/>
      <c r="J96" s="632"/>
      <c r="K96" s="625"/>
      <c r="L96" s="625"/>
      <c r="M96" s="627"/>
    </row>
    <row r="97" spans="1:13">
      <c r="A97" s="634"/>
      <c r="B97" s="636"/>
      <c r="C97" s="636"/>
      <c r="D97" s="639"/>
      <c r="E97" s="642"/>
      <c r="F97" s="629"/>
      <c r="G97" s="559"/>
      <c r="H97" s="625"/>
      <c r="I97" s="625"/>
      <c r="J97" s="632"/>
      <c r="K97" s="625"/>
      <c r="L97" s="625"/>
      <c r="M97" s="627"/>
    </row>
    <row r="98" spans="1:13">
      <c r="A98" s="634"/>
      <c r="B98" s="636"/>
      <c r="C98" s="636"/>
      <c r="D98" s="639"/>
      <c r="E98" s="642"/>
      <c r="F98" s="629"/>
      <c r="G98" s="559"/>
      <c r="H98" s="625"/>
      <c r="I98" s="625"/>
      <c r="J98" s="632"/>
      <c r="K98" s="625"/>
      <c r="L98" s="625"/>
      <c r="M98" s="627"/>
    </row>
    <row r="99" spans="1:13" ht="15.75" thickBot="1">
      <c r="A99" s="635"/>
      <c r="B99" s="637"/>
      <c r="C99" s="637"/>
      <c r="D99" s="640"/>
      <c r="E99" s="643"/>
      <c r="F99" s="630"/>
      <c r="G99" s="631"/>
      <c r="H99" s="626"/>
      <c r="I99" s="626"/>
      <c r="J99" s="633"/>
      <c r="K99" s="626"/>
      <c r="L99" s="626"/>
      <c r="M99" s="628"/>
    </row>
    <row r="100" spans="1:13">
      <c r="A100" s="634">
        <f>'7- Mapa Final'!A100</f>
        <v>10</v>
      </c>
      <c r="B100" s="636" t="str">
        <f>'7- Mapa Final'!B100</f>
        <v>Ofrecer, prometer, entregar, aceptar o solicitar una ventaja indebida  para afectar la supervisión o interventoría de los contratos.</v>
      </c>
      <c r="C100" s="636" t="str">
        <f>'7- Mapa Final'!C100</f>
        <v>Cuando se favorece  indebidamente la intervención de personas inescrupulosas (ejem:  consultores externos, fabricantes, proveedores, oferentes, proponentes, entre otros.), para afectar indebidamente la supervisión o interventoría de los contratos.</v>
      </c>
      <c r="D100" s="638" t="e">
        <f>'7- Mapa Final'!J100</f>
        <v>#DIV/0!</v>
      </c>
      <c r="E100" s="641" t="e">
        <f>'7- Mapa Final'!K100</f>
        <v>#VALUE!</v>
      </c>
      <c r="F100" s="629" t="e">
        <f>'7- Mapa Final'!M100</f>
        <v>#DIV/0!</v>
      </c>
      <c r="G100" s="559"/>
      <c r="H100" s="625"/>
      <c r="I100" s="625"/>
      <c r="J100" s="625"/>
      <c r="K100" s="625"/>
      <c r="L100" s="625"/>
      <c r="M100" s="627"/>
    </row>
    <row r="101" spans="1:13">
      <c r="A101" s="634"/>
      <c r="B101" s="636"/>
      <c r="C101" s="636"/>
      <c r="D101" s="639"/>
      <c r="E101" s="642"/>
      <c r="F101" s="629"/>
      <c r="G101" s="559"/>
      <c r="H101" s="625"/>
      <c r="I101" s="625"/>
      <c r="J101" s="625"/>
      <c r="K101" s="625"/>
      <c r="L101" s="625"/>
      <c r="M101" s="627"/>
    </row>
    <row r="102" spans="1:13">
      <c r="A102" s="634"/>
      <c r="B102" s="636"/>
      <c r="C102" s="636"/>
      <c r="D102" s="639"/>
      <c r="E102" s="642"/>
      <c r="F102" s="629"/>
      <c r="G102" s="559"/>
      <c r="H102" s="625"/>
      <c r="I102" s="625"/>
      <c r="J102" s="625"/>
      <c r="K102" s="625"/>
      <c r="L102" s="625"/>
      <c r="M102" s="627"/>
    </row>
    <row r="103" spans="1:13">
      <c r="A103" s="634"/>
      <c r="B103" s="636"/>
      <c r="C103" s="636"/>
      <c r="D103" s="639"/>
      <c r="E103" s="642"/>
      <c r="F103" s="629"/>
      <c r="G103" s="559"/>
      <c r="H103" s="625"/>
      <c r="I103" s="625"/>
      <c r="J103" s="625"/>
      <c r="K103" s="625"/>
      <c r="L103" s="625"/>
      <c r="M103" s="627"/>
    </row>
    <row r="104" spans="1:13">
      <c r="A104" s="634"/>
      <c r="B104" s="636"/>
      <c r="C104" s="636"/>
      <c r="D104" s="639"/>
      <c r="E104" s="642"/>
      <c r="F104" s="629"/>
      <c r="G104" s="559"/>
      <c r="H104" s="625"/>
      <c r="I104" s="625"/>
      <c r="J104" s="625"/>
      <c r="K104" s="625"/>
      <c r="L104" s="625"/>
      <c r="M104" s="627"/>
    </row>
    <row r="105" spans="1:13">
      <c r="A105" s="634"/>
      <c r="B105" s="636"/>
      <c r="C105" s="636"/>
      <c r="D105" s="639"/>
      <c r="E105" s="642"/>
      <c r="F105" s="629"/>
      <c r="G105" s="559"/>
      <c r="H105" s="625"/>
      <c r="I105" s="625"/>
      <c r="J105" s="625"/>
      <c r="K105" s="625"/>
      <c r="L105" s="625"/>
      <c r="M105" s="627"/>
    </row>
    <row r="106" spans="1:13">
      <c r="A106" s="634"/>
      <c r="B106" s="636"/>
      <c r="C106" s="636"/>
      <c r="D106" s="639"/>
      <c r="E106" s="642"/>
      <c r="F106" s="629"/>
      <c r="G106" s="559"/>
      <c r="H106" s="625"/>
      <c r="I106" s="625"/>
      <c r="J106" s="625"/>
      <c r="K106" s="625"/>
      <c r="L106" s="625"/>
      <c r="M106" s="627"/>
    </row>
    <row r="107" spans="1:13">
      <c r="A107" s="634"/>
      <c r="B107" s="636"/>
      <c r="C107" s="636"/>
      <c r="D107" s="639"/>
      <c r="E107" s="642"/>
      <c r="F107" s="629"/>
      <c r="G107" s="559"/>
      <c r="H107" s="625"/>
      <c r="I107" s="625"/>
      <c r="J107" s="625"/>
      <c r="K107" s="625"/>
      <c r="L107" s="625"/>
      <c r="M107" s="627"/>
    </row>
    <row r="108" spans="1:13">
      <c r="A108" s="634"/>
      <c r="B108" s="636"/>
      <c r="C108" s="636"/>
      <c r="D108" s="639"/>
      <c r="E108" s="642"/>
      <c r="F108" s="629"/>
      <c r="G108" s="559"/>
      <c r="H108" s="625"/>
      <c r="I108" s="625"/>
      <c r="J108" s="625"/>
      <c r="K108" s="625"/>
      <c r="L108" s="625"/>
      <c r="M108" s="627"/>
    </row>
    <row r="109" spans="1:13" ht="15.75" thickBot="1">
      <c r="A109" s="635"/>
      <c r="B109" s="637"/>
      <c r="C109" s="637"/>
      <c r="D109" s="640"/>
      <c r="E109" s="643"/>
      <c r="F109" s="630"/>
      <c r="G109" s="631"/>
      <c r="H109" s="626"/>
      <c r="I109" s="626"/>
      <c r="J109" s="626"/>
      <c r="K109" s="626"/>
      <c r="L109" s="626"/>
      <c r="M109" s="628"/>
    </row>
  </sheetData>
  <mergeCells count="147">
    <mergeCell ref="H100:H109"/>
    <mergeCell ref="I100:I109"/>
    <mergeCell ref="J100:J109"/>
    <mergeCell ref="K100:K109"/>
    <mergeCell ref="L100:L109"/>
    <mergeCell ref="M100:M109"/>
    <mergeCell ref="H80:H89"/>
    <mergeCell ref="I80:I89"/>
    <mergeCell ref="J80:J89"/>
    <mergeCell ref="K80:K89"/>
    <mergeCell ref="L80:L89"/>
    <mergeCell ref="M80:M89"/>
    <mergeCell ref="H90:H99"/>
    <mergeCell ref="I90:I99"/>
    <mergeCell ref="J90:J99"/>
    <mergeCell ref="K90:K99"/>
    <mergeCell ref="L90:L99"/>
    <mergeCell ref="M90:M99"/>
    <mergeCell ref="D80:D89"/>
    <mergeCell ref="E80:E89"/>
    <mergeCell ref="F80:F89"/>
    <mergeCell ref="G80:G89"/>
    <mergeCell ref="D90:D99"/>
    <mergeCell ref="E90:E99"/>
    <mergeCell ref="F90:F99"/>
    <mergeCell ref="G90:G99"/>
    <mergeCell ref="D100:D109"/>
    <mergeCell ref="E100:E109"/>
    <mergeCell ref="F100:F109"/>
    <mergeCell ref="G100:G109"/>
    <mergeCell ref="A80:A89"/>
    <mergeCell ref="A90:A99"/>
    <mergeCell ref="A100:A109"/>
    <mergeCell ref="B80:B89"/>
    <mergeCell ref="C80:C89"/>
    <mergeCell ref="B90:B99"/>
    <mergeCell ref="C90:C99"/>
    <mergeCell ref="B100:B109"/>
    <mergeCell ref="C100:C109"/>
    <mergeCell ref="A4:B4"/>
    <mergeCell ref="A5:B5"/>
    <mergeCell ref="A1:B2"/>
    <mergeCell ref="C4:M4"/>
    <mergeCell ref="C5:M5"/>
    <mergeCell ref="H7:H8"/>
    <mergeCell ref="I7:J7"/>
    <mergeCell ref="K7:L7"/>
    <mergeCell ref="M7:M8"/>
    <mergeCell ref="A6:B6"/>
    <mergeCell ref="A7:C7"/>
    <mergeCell ref="D7:F7"/>
    <mergeCell ref="G7:G8"/>
    <mergeCell ref="C6:M6"/>
    <mergeCell ref="M1:M2"/>
    <mergeCell ref="C1:L3"/>
    <mergeCell ref="A9:G9"/>
    <mergeCell ref="A10:A19"/>
    <mergeCell ref="C10:C19"/>
    <mergeCell ref="L10:L19"/>
    <mergeCell ref="M10:M19"/>
    <mergeCell ref="F10:F19"/>
    <mergeCell ref="G10:G19"/>
    <mergeCell ref="H10:H19"/>
    <mergeCell ref="I10:I19"/>
    <mergeCell ref="J10:J19"/>
    <mergeCell ref="K10:K19"/>
    <mergeCell ref="K20:K29"/>
    <mergeCell ref="L20:L29"/>
    <mergeCell ref="M20:M29"/>
    <mergeCell ref="B10:B19"/>
    <mergeCell ref="B20:B29"/>
    <mergeCell ref="F20:F29"/>
    <mergeCell ref="J30:J39"/>
    <mergeCell ref="K30:K39"/>
    <mergeCell ref="L30:L39"/>
    <mergeCell ref="M30:M39"/>
    <mergeCell ref="J20:J29"/>
    <mergeCell ref="A30:A39"/>
    <mergeCell ref="A20:A29"/>
    <mergeCell ref="C20:C29"/>
    <mergeCell ref="D10:D19"/>
    <mergeCell ref="E10:E19"/>
    <mergeCell ref="B30:B39"/>
    <mergeCell ref="C30:C39"/>
    <mergeCell ref="D20:D29"/>
    <mergeCell ref="E20:E29"/>
    <mergeCell ref="D30:D39"/>
    <mergeCell ref="E30:E39"/>
    <mergeCell ref="D40:D49"/>
    <mergeCell ref="E40:E49"/>
    <mergeCell ref="F30:F39"/>
    <mergeCell ref="G20:G29"/>
    <mergeCell ref="H20:H29"/>
    <mergeCell ref="I20:I29"/>
    <mergeCell ref="G30:G39"/>
    <mergeCell ref="H30:H39"/>
    <mergeCell ref="I30:I39"/>
    <mergeCell ref="K40:K49"/>
    <mergeCell ref="L40:L49"/>
    <mergeCell ref="M40:M49"/>
    <mergeCell ref="A50:A59"/>
    <mergeCell ref="B50:B59"/>
    <mergeCell ref="C50:C59"/>
    <mergeCell ref="D50:D59"/>
    <mergeCell ref="E50:E59"/>
    <mergeCell ref="F50:F59"/>
    <mergeCell ref="G50:G59"/>
    <mergeCell ref="H50:H59"/>
    <mergeCell ref="I50:I59"/>
    <mergeCell ref="J50:J59"/>
    <mergeCell ref="K50:K59"/>
    <mergeCell ref="L50:L59"/>
    <mergeCell ref="M50:M59"/>
    <mergeCell ref="F40:F49"/>
    <mergeCell ref="G40:G49"/>
    <mergeCell ref="H40:H49"/>
    <mergeCell ref="I40:I49"/>
    <mergeCell ref="J40:J49"/>
    <mergeCell ref="A40:A49"/>
    <mergeCell ref="B40:B49"/>
    <mergeCell ref="C40:C49"/>
    <mergeCell ref="K60:K69"/>
    <mergeCell ref="L60:L69"/>
    <mergeCell ref="M60:M69"/>
    <mergeCell ref="F60:F69"/>
    <mergeCell ref="G60:G69"/>
    <mergeCell ref="H60:H69"/>
    <mergeCell ref="I60:I69"/>
    <mergeCell ref="J60:J69"/>
    <mergeCell ref="A60:A69"/>
    <mergeCell ref="B60:B69"/>
    <mergeCell ref="C60:C69"/>
    <mergeCell ref="D60:D69"/>
    <mergeCell ref="E60:E69"/>
    <mergeCell ref="K70:K79"/>
    <mergeCell ref="L70:L79"/>
    <mergeCell ref="M70:M79"/>
    <mergeCell ref="F70:F79"/>
    <mergeCell ref="G70:G79"/>
    <mergeCell ref="H70:H79"/>
    <mergeCell ref="I70:I79"/>
    <mergeCell ref="J70:J79"/>
    <mergeCell ref="A70:A79"/>
    <mergeCell ref="B70:B79"/>
    <mergeCell ref="C70:C79"/>
    <mergeCell ref="D70:D79"/>
    <mergeCell ref="E70:E79"/>
  </mergeCells>
  <conditionalFormatting sqref="A7:B7">
    <cfRule type="containsText" dxfId="247" priority="837" operator="containsText" text="3- Moderado">
      <formula>NOT(ISERROR(SEARCH("3- Moderado",A7)))</formula>
    </cfRule>
    <cfRule type="containsText" dxfId="246" priority="838" operator="containsText" text="6- Moderado">
      <formula>NOT(ISERROR(SEARCH("6- Moderado",A7)))</formula>
    </cfRule>
    <cfRule type="containsText" dxfId="245" priority="839" operator="containsText" text="4- Moderado">
      <formula>NOT(ISERROR(SEARCH("4- Moderado",A7)))</formula>
    </cfRule>
    <cfRule type="containsText" dxfId="244" priority="840" operator="containsText" text="3- Bajo">
      <formula>NOT(ISERROR(SEARCH("3- Bajo",A7)))</formula>
    </cfRule>
    <cfRule type="containsText" dxfId="243" priority="841" operator="containsText" text="4- Bajo">
      <formula>NOT(ISERROR(SEARCH("4- Bajo",A7)))</formula>
    </cfRule>
    <cfRule type="containsText" dxfId="242" priority="842" operator="containsText" text="1- Bajo">
      <formula>NOT(ISERROR(SEARCH("1- Bajo",A7)))</formula>
    </cfRule>
  </conditionalFormatting>
  <conditionalFormatting sqref="A10:E10 A20:E20">
    <cfRule type="containsText" dxfId="241" priority="813" operator="containsText" text="3- Moderado">
      <formula>NOT(ISERROR(SEARCH("3- Moderado",A10)))</formula>
    </cfRule>
    <cfRule type="containsText" dxfId="240" priority="814" operator="containsText" text="6- Moderado">
      <formula>NOT(ISERROR(SEARCH("6- Moderado",A10)))</formula>
    </cfRule>
    <cfRule type="containsText" dxfId="239" priority="815" operator="containsText" text="4- Moderado">
      <formula>NOT(ISERROR(SEARCH("4- Moderado",A10)))</formula>
    </cfRule>
    <cfRule type="containsText" dxfId="238" priority="816" operator="containsText" text="3- Bajo">
      <formula>NOT(ISERROR(SEARCH("3- Bajo",A10)))</formula>
    </cfRule>
    <cfRule type="containsText" dxfId="237" priority="817" operator="containsText" text="4- Bajo">
      <formula>NOT(ISERROR(SEARCH("4- Bajo",A10)))</formula>
    </cfRule>
    <cfRule type="containsText" dxfId="236" priority="818" operator="containsText" text="1- Bajo">
      <formula>NOT(ISERROR(SEARCH("1- Bajo",A10)))</formula>
    </cfRule>
  </conditionalFormatting>
  <conditionalFormatting sqref="A30:E30">
    <cfRule type="containsText" dxfId="235" priority="151" operator="containsText" text="3- Moderado">
      <formula>NOT(ISERROR(SEARCH("3- Moderado",A30)))</formula>
    </cfRule>
    <cfRule type="containsText" dxfId="234" priority="152" operator="containsText" text="6- Moderado">
      <formula>NOT(ISERROR(SEARCH("6- Moderado",A30)))</formula>
    </cfRule>
    <cfRule type="containsText" dxfId="233" priority="153" operator="containsText" text="4- Moderado">
      <formula>NOT(ISERROR(SEARCH("4- Moderado",A30)))</formula>
    </cfRule>
    <cfRule type="containsText" dxfId="232" priority="154" operator="containsText" text="3- Bajo">
      <formula>NOT(ISERROR(SEARCH("3- Bajo",A30)))</formula>
    </cfRule>
    <cfRule type="containsText" dxfId="231" priority="155" operator="containsText" text="4- Bajo">
      <formula>NOT(ISERROR(SEARCH("4- Bajo",A30)))</formula>
    </cfRule>
    <cfRule type="containsText" dxfId="230" priority="156" operator="containsText" text="1- Bajo">
      <formula>NOT(ISERROR(SEARCH("1- Bajo",A30)))</formula>
    </cfRule>
  </conditionalFormatting>
  <conditionalFormatting sqref="A40:E40">
    <cfRule type="containsText" dxfId="229" priority="123" operator="containsText" text="3- Moderado">
      <formula>NOT(ISERROR(SEARCH("3- Moderado",A40)))</formula>
    </cfRule>
    <cfRule type="containsText" dxfId="228" priority="124" operator="containsText" text="6- Moderado">
      <formula>NOT(ISERROR(SEARCH("6- Moderado",A40)))</formula>
    </cfRule>
    <cfRule type="containsText" dxfId="227" priority="125" operator="containsText" text="4- Moderado">
      <formula>NOT(ISERROR(SEARCH("4- Moderado",A40)))</formula>
    </cfRule>
    <cfRule type="containsText" dxfId="226" priority="126" operator="containsText" text="3- Bajo">
      <formula>NOT(ISERROR(SEARCH("3- Bajo",A40)))</formula>
    </cfRule>
    <cfRule type="containsText" dxfId="225" priority="127" operator="containsText" text="4- Bajo">
      <formula>NOT(ISERROR(SEARCH("4- Bajo",A40)))</formula>
    </cfRule>
    <cfRule type="containsText" dxfId="224" priority="128" operator="containsText" text="1- Bajo">
      <formula>NOT(ISERROR(SEARCH("1- Bajo",A40)))</formula>
    </cfRule>
  </conditionalFormatting>
  <conditionalFormatting sqref="A50:E50">
    <cfRule type="containsText" dxfId="223" priority="95" operator="containsText" text="3- Moderado">
      <formula>NOT(ISERROR(SEARCH("3- Moderado",A50)))</formula>
    </cfRule>
    <cfRule type="containsText" dxfId="222" priority="96" operator="containsText" text="6- Moderado">
      <formula>NOT(ISERROR(SEARCH("6- Moderado",A50)))</formula>
    </cfRule>
    <cfRule type="containsText" dxfId="221" priority="97" operator="containsText" text="4- Moderado">
      <formula>NOT(ISERROR(SEARCH("4- Moderado",A50)))</formula>
    </cfRule>
    <cfRule type="containsText" dxfId="220" priority="98" operator="containsText" text="3- Bajo">
      <formula>NOT(ISERROR(SEARCH("3- Bajo",A50)))</formula>
    </cfRule>
    <cfRule type="containsText" dxfId="219" priority="99" operator="containsText" text="4- Bajo">
      <formula>NOT(ISERROR(SEARCH("4- Bajo",A50)))</formula>
    </cfRule>
    <cfRule type="containsText" dxfId="218" priority="100" operator="containsText" text="1- Bajo">
      <formula>NOT(ISERROR(SEARCH("1- Bajo",A50)))</formula>
    </cfRule>
  </conditionalFormatting>
  <conditionalFormatting sqref="A60:E60">
    <cfRule type="containsText" dxfId="217" priority="67" operator="containsText" text="3- Moderado">
      <formula>NOT(ISERROR(SEARCH("3- Moderado",A60)))</formula>
    </cfRule>
    <cfRule type="containsText" dxfId="216" priority="68" operator="containsText" text="6- Moderado">
      <formula>NOT(ISERROR(SEARCH("6- Moderado",A60)))</formula>
    </cfRule>
    <cfRule type="containsText" dxfId="215" priority="69" operator="containsText" text="4- Moderado">
      <formula>NOT(ISERROR(SEARCH("4- Moderado",A60)))</formula>
    </cfRule>
    <cfRule type="containsText" dxfId="214" priority="70" operator="containsText" text="3- Bajo">
      <formula>NOT(ISERROR(SEARCH("3- Bajo",A60)))</formula>
    </cfRule>
    <cfRule type="containsText" dxfId="213" priority="71" operator="containsText" text="4- Bajo">
      <formula>NOT(ISERROR(SEARCH("4- Bajo",A60)))</formula>
    </cfRule>
    <cfRule type="containsText" dxfId="212" priority="72" operator="containsText" text="1- Bajo">
      <formula>NOT(ISERROR(SEARCH("1- Bajo",A60)))</formula>
    </cfRule>
  </conditionalFormatting>
  <conditionalFormatting sqref="A70:E70 A80:E80 A90:E90 A100:E100">
    <cfRule type="containsText" dxfId="211" priority="11" operator="containsText" text="3- Moderado">
      <formula>NOT(ISERROR(SEARCH("3- Moderado",A70)))</formula>
    </cfRule>
    <cfRule type="containsText" dxfId="210" priority="12" operator="containsText" text="6- Moderado">
      <formula>NOT(ISERROR(SEARCH("6- Moderado",A70)))</formula>
    </cfRule>
    <cfRule type="containsText" dxfId="209" priority="13" operator="containsText" text="4- Moderado">
      <formula>NOT(ISERROR(SEARCH("4- Moderado",A70)))</formula>
    </cfRule>
    <cfRule type="containsText" dxfId="208" priority="14" operator="containsText" text="3- Bajo">
      <formula>NOT(ISERROR(SEARCH("3- Bajo",A70)))</formula>
    </cfRule>
    <cfRule type="containsText" dxfId="207" priority="15" operator="containsText" text="4- Bajo">
      <formula>NOT(ISERROR(SEARCH("4- Bajo",A70)))</formula>
    </cfRule>
    <cfRule type="containsText" dxfId="206" priority="16" operator="containsText" text="1- Bajo">
      <formula>NOT(ISERROR(SEARCH("1- Bajo",A70)))</formula>
    </cfRule>
  </conditionalFormatting>
  <conditionalFormatting sqref="C8:F8">
    <cfRule type="containsText" dxfId="205" priority="169" operator="containsText" text="3- Moderado">
      <formula>NOT(ISERROR(SEARCH("3- Moderado",C8)))</formula>
    </cfRule>
    <cfRule type="containsText" dxfId="204" priority="170" operator="containsText" text="6- Moderado">
      <formula>NOT(ISERROR(SEARCH("6- Moderado",C8)))</formula>
    </cfRule>
    <cfRule type="containsText" dxfId="203" priority="171" operator="containsText" text="4- Moderado">
      <formula>NOT(ISERROR(SEARCH("4- Moderado",C8)))</formula>
    </cfRule>
    <cfRule type="containsText" dxfId="202" priority="172" operator="containsText" text="3- Bajo">
      <formula>NOT(ISERROR(SEARCH("3- Bajo",C8)))</formula>
    </cfRule>
    <cfRule type="containsText" dxfId="201" priority="173" operator="containsText" text="4- Bajo">
      <formula>NOT(ISERROR(SEARCH("4- Bajo",C8)))</formula>
    </cfRule>
    <cfRule type="containsText" dxfId="200" priority="174" operator="containsText" text="1- Bajo">
      <formula>NOT(ISERROR(SEARCH("1- Bajo",C8)))</formula>
    </cfRule>
  </conditionalFormatting>
  <conditionalFormatting sqref="D10:D109">
    <cfRule type="containsText" dxfId="199" priority="5" operator="containsText" text="Muy Alta">
      <formula>NOT(ISERROR(SEARCH("Muy Alta",D10)))</formula>
    </cfRule>
    <cfRule type="containsText" dxfId="198" priority="6" operator="containsText" text="Alta">
      <formula>NOT(ISERROR(SEARCH("Alta",D10)))</formula>
    </cfRule>
    <cfRule type="containsText" dxfId="197" priority="7" operator="containsText" text="Baja">
      <formula>NOT(ISERROR(SEARCH("Baja",D10)))</formula>
    </cfRule>
    <cfRule type="containsText" dxfId="196" priority="8" operator="containsText" text="Muy Baja">
      <formula>NOT(ISERROR(SEARCH("Muy Baja",D10)))</formula>
    </cfRule>
    <cfRule type="containsText" dxfId="195" priority="10" operator="containsText" text="Media">
      <formula>NOT(ISERROR(SEARCH("Media",D10)))</formula>
    </cfRule>
  </conditionalFormatting>
  <conditionalFormatting sqref="E10:E109">
    <cfRule type="containsText" dxfId="194" priority="1" operator="containsText" text="Catastrófico">
      <formula>NOT(ISERROR(SEARCH("Catastrófico",E10)))</formula>
    </cfRule>
    <cfRule type="containsText" dxfId="193" priority="2" operator="containsText" text="Mayor">
      <formula>NOT(ISERROR(SEARCH("Mayor",E10)))</formula>
    </cfRule>
    <cfRule type="containsText" dxfId="192" priority="3" operator="containsText" text="Menor">
      <formula>NOT(ISERROR(SEARCH("Menor",E10)))</formula>
    </cfRule>
    <cfRule type="containsText" dxfId="191" priority="4" operator="containsText" text="Leve">
      <formula>NOT(ISERROR(SEARCH("Leve",E10)))</formula>
    </cfRule>
  </conditionalFormatting>
  <conditionalFormatting sqref="E10:F109">
    <cfRule type="containsText" dxfId="190" priority="9" operator="containsText" text="Moderado">
      <formula>NOT(ISERROR(SEARCH("Moderado",E10)))</formula>
    </cfRule>
  </conditionalFormatting>
  <conditionalFormatting sqref="F10:F29">
    <cfRule type="colorScale" priority="1490">
      <colorScale>
        <cfvo type="min"/>
        <cfvo type="max"/>
        <color rgb="FFFF7128"/>
        <color rgb="FFFFEF9C"/>
      </colorScale>
    </cfRule>
  </conditionalFormatting>
  <conditionalFormatting sqref="F10:F109">
    <cfRule type="containsText" dxfId="189" priority="24" operator="containsText" text="Bajo">
      <formula>NOT(ISERROR(SEARCH("Bajo",F10)))</formula>
    </cfRule>
    <cfRule type="containsText" dxfId="188" priority="25" operator="containsText" text="Moderado">
      <formula>NOT(ISERROR(SEARCH("Moderado",F10)))</formula>
    </cfRule>
    <cfRule type="containsText" dxfId="187" priority="26" operator="containsText" text="Alto">
      <formula>NOT(ISERROR(SEARCH("Alto",F10)))</formula>
    </cfRule>
    <cfRule type="containsText" dxfId="186" priority="27" operator="containsText" text="Extremo">
      <formula>NOT(ISERROR(SEARCH("Extremo",F10)))</formula>
    </cfRule>
  </conditionalFormatting>
  <conditionalFormatting sqref="F30:F39">
    <cfRule type="colorScale" priority="168">
      <colorScale>
        <cfvo type="min"/>
        <cfvo type="max"/>
        <color rgb="FFFF7128"/>
        <color rgb="FFFFEF9C"/>
      </colorScale>
    </cfRule>
  </conditionalFormatting>
  <conditionalFormatting sqref="F40:F49">
    <cfRule type="colorScale" priority="140">
      <colorScale>
        <cfvo type="min"/>
        <cfvo type="max"/>
        <color rgb="FFFF7128"/>
        <color rgb="FFFFEF9C"/>
      </colorScale>
    </cfRule>
  </conditionalFormatting>
  <conditionalFormatting sqref="F50:F59">
    <cfRule type="colorScale" priority="112">
      <colorScale>
        <cfvo type="min"/>
        <cfvo type="max"/>
        <color rgb="FFFF7128"/>
        <color rgb="FFFFEF9C"/>
      </colorScale>
    </cfRule>
  </conditionalFormatting>
  <conditionalFormatting sqref="F60:F69">
    <cfRule type="colorScale" priority="84">
      <colorScale>
        <cfvo type="min"/>
        <cfvo type="max"/>
        <color rgb="FFFF7128"/>
        <color rgb="FFFFEF9C"/>
      </colorScale>
    </cfRule>
  </conditionalFormatting>
  <conditionalFormatting sqref="F70:F109">
    <cfRule type="colorScale" priority="28">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dataValidation allowBlank="1" showInputMessage="1" showErrorMessage="1" prompt="Seleccionar si el responsable es el responsable de las acciones es el nivel central" sqref="I7:I8"/>
    <dataValidation allowBlank="1" showInputMessage="1" showErrorMessage="1" prompt="Describir las actividades que se van a desarrollar para el proyecto" sqref="H7"/>
    <dataValidation allowBlank="1" showInputMessage="1" showErrorMessage="1" prompt="Registrar qué factor  que ocasina el riesgo: un facot identtficado el contexto._x000a_O  personas, recursos, estilo de direccion , factores externos, , codiciones ambientales" sqref="C8"/>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G10:G109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JK109"/>
  <sheetViews>
    <sheetView showGridLines="0" zoomScale="80" zoomScaleNormal="80" workbookViewId="0">
      <pane xSplit="7" ySplit="9" topLeftCell="H10" activePane="bottomRight" state="frozen"/>
      <selection pane="topRight" activeCell="H1" sqref="H1"/>
      <selection pane="bottomLeft" activeCell="A10" sqref="A10"/>
      <selection pane="bottomRight" activeCell="C1" sqref="C1:J3"/>
    </sheetView>
  </sheetViews>
  <sheetFormatPr baseColWidth="10" defaultColWidth="11.42578125" defaultRowHeight="72" customHeight="1"/>
  <cols>
    <col min="1" max="1" width="5.85546875" style="5" bestFit="1" customWidth="1"/>
    <col min="2" max="2" width="35.85546875" style="5" customWidth="1"/>
    <col min="3" max="3" width="40.28515625" customWidth="1"/>
    <col min="4" max="4" width="16.85546875" style="91"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54" customHeight="1">
      <c r="A1" s="665"/>
      <c r="B1" s="666"/>
      <c r="C1" s="692" t="s">
        <v>462</v>
      </c>
      <c r="D1" s="692"/>
      <c r="E1" s="692"/>
      <c r="F1" s="692"/>
      <c r="G1" s="692"/>
      <c r="H1" s="692"/>
      <c r="I1" s="692"/>
      <c r="J1" s="693"/>
      <c r="K1" s="695"/>
      <c r="L1" s="695"/>
      <c r="M1" s="695"/>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29.25" customHeight="1">
      <c r="A2" s="667"/>
      <c r="B2" s="668"/>
      <c r="C2" s="694"/>
      <c r="D2" s="694"/>
      <c r="E2" s="694"/>
      <c r="F2" s="694"/>
      <c r="G2" s="694"/>
      <c r="H2" s="694"/>
      <c r="I2" s="694"/>
      <c r="J2" s="686"/>
      <c r="K2" s="695"/>
      <c r="L2" s="695"/>
      <c r="M2" s="695"/>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0.75" customHeight="1">
      <c r="A3" s="1"/>
      <c r="B3" s="1"/>
      <c r="C3" s="694"/>
      <c r="D3" s="694"/>
      <c r="E3" s="694"/>
      <c r="F3" s="694"/>
      <c r="G3" s="694"/>
      <c r="H3" s="694"/>
      <c r="I3" s="694"/>
      <c r="J3" s="686"/>
      <c r="K3" s="695"/>
      <c r="L3" s="695"/>
      <c r="M3" s="695"/>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24" customHeight="1">
      <c r="A4" s="476" t="s">
        <v>0</v>
      </c>
      <c r="B4" s="476"/>
      <c r="C4" s="552" t="s">
        <v>264</v>
      </c>
      <c r="D4" s="552"/>
      <c r="E4" s="552"/>
      <c r="F4" s="552"/>
      <c r="G4" s="552"/>
      <c r="H4" s="552"/>
      <c r="I4" s="552"/>
      <c r="J4" s="552"/>
      <c r="K4" s="552"/>
      <c r="L4" s="552"/>
      <c r="M4" s="552"/>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45.75" customHeight="1">
      <c r="A5" s="476" t="s">
        <v>1</v>
      </c>
      <c r="B5" s="476"/>
      <c r="C5" s="556" t="str">
        <f>'Seguimiento 1 Trimestre'!C5:M5</f>
        <v>Gestionar, administrar y mantener los recursos informáticos y de telecomunicaciones para el desarrollo de los objetivos institucionales, facilitando el acceso al servicio de justicia, satisfaciendo las necesidades de los funcionarios, empleados y ciudadanos en términos de celeridad, accesibilidad y transparencia, en el marco del Sistema de Gestión de la Calidad y del Medio Ambiente ,  Seguridad y Salud en el Trabajo y antisobrono de la Rama Judicial.</v>
      </c>
      <c r="D5" s="556"/>
      <c r="E5" s="556"/>
      <c r="F5" s="556"/>
      <c r="G5" s="556"/>
      <c r="H5" s="556"/>
      <c r="I5" s="556"/>
      <c r="J5" s="556"/>
      <c r="K5" s="556"/>
      <c r="L5" s="556"/>
      <c r="M5" s="556"/>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24.75" customHeight="1" thickBot="1">
      <c r="A6" s="476" t="s">
        <v>2</v>
      </c>
      <c r="B6" s="476"/>
      <c r="C6" s="696" t="s">
        <v>270</v>
      </c>
      <c r="D6" s="697"/>
      <c r="E6" s="697"/>
      <c r="F6" s="697"/>
      <c r="G6" s="697"/>
      <c r="H6" s="697"/>
      <c r="I6" s="697"/>
      <c r="J6" s="697"/>
      <c r="K6" s="697"/>
      <c r="L6" s="697"/>
      <c r="M6" s="698"/>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31.5" customHeight="1" thickTop="1" thickBot="1">
      <c r="A7" s="675" t="s">
        <v>93</v>
      </c>
      <c r="B7" s="676"/>
      <c r="C7" s="677"/>
      <c r="D7" s="678" t="s">
        <v>94</v>
      </c>
      <c r="E7" s="678"/>
      <c r="F7" s="678"/>
      <c r="G7" s="679" t="s">
        <v>95</v>
      </c>
      <c r="H7" s="670" t="s">
        <v>96</v>
      </c>
      <c r="I7" s="672" t="s">
        <v>97</v>
      </c>
      <c r="J7" s="673"/>
      <c r="K7" s="672" t="s">
        <v>98</v>
      </c>
      <c r="L7" s="673"/>
      <c r="M7" s="674" t="s">
        <v>327</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56.25" customHeight="1" thickTop="1" thickBot="1">
      <c r="A8" s="170" t="s">
        <v>56</v>
      </c>
      <c r="B8" s="170" t="s">
        <v>109</v>
      </c>
      <c r="C8" s="170" t="s">
        <v>4</v>
      </c>
      <c r="D8" s="27" t="s">
        <v>100</v>
      </c>
      <c r="E8" s="27" t="s">
        <v>102</v>
      </c>
      <c r="F8" s="27" t="s">
        <v>101</v>
      </c>
      <c r="G8" s="679"/>
      <c r="H8" s="671"/>
      <c r="I8" s="28" t="s">
        <v>103</v>
      </c>
      <c r="J8" s="28" t="s">
        <v>104</v>
      </c>
      <c r="K8" s="28" t="s">
        <v>105</v>
      </c>
      <c r="L8" s="28" t="s">
        <v>106</v>
      </c>
      <c r="M8" s="674"/>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72" customHeight="1" thickTop="1" thickBot="1">
      <c r="A9" s="654"/>
      <c r="B9" s="655"/>
      <c r="C9" s="655"/>
      <c r="D9" s="655"/>
      <c r="E9" s="655"/>
      <c r="F9" s="655"/>
      <c r="G9" s="655"/>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3.5" customHeight="1">
      <c r="A10" s="656">
        <f>'7- Mapa Final'!A10</f>
        <v>1</v>
      </c>
      <c r="B10" s="653" t="str">
        <f>'7- Mapa Final'!B10</f>
        <v xml:space="preserve">Pérdida de la seguridad, confiablidad o disponibilidad de la información </v>
      </c>
      <c r="C10" s="653" t="str">
        <f>'7- Mapa Final'!C10</f>
        <v xml:space="preserve">Afectacion en la confidencialidad, integridad,  disponibilidad y seguridad de la información por la no aplicabilidad de  barreras y procedimientos que resguardan el acceso a los datos. </v>
      </c>
      <c r="D10" s="651" t="str">
        <f>'7- Mapa Final'!J10</f>
        <v>Muy Baja - 1</v>
      </c>
      <c r="E10" s="652" t="str">
        <f>'7- Mapa Final'!K10</f>
        <v>Menor - 2</v>
      </c>
      <c r="F10" s="660" t="str">
        <f>'7- Mapa Final'!M10</f>
        <v>Bajo - 2</v>
      </c>
      <c r="G10" s="571" t="s">
        <v>107</v>
      </c>
      <c r="H10" s="699" t="s">
        <v>531</v>
      </c>
      <c r="I10" s="699"/>
      <c r="J10" s="699" t="s">
        <v>475</v>
      </c>
      <c r="K10" s="690">
        <v>45383</v>
      </c>
      <c r="L10" s="690">
        <v>45473</v>
      </c>
      <c r="M10" s="700" t="s">
        <v>535</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48"/>
      <c r="B11" s="636"/>
      <c r="C11" s="636"/>
      <c r="D11" s="639"/>
      <c r="E11" s="642"/>
      <c r="F11" s="629"/>
      <c r="G11" s="559"/>
      <c r="H11" s="689"/>
      <c r="I11" s="689"/>
      <c r="J11" s="689"/>
      <c r="K11" s="689"/>
      <c r="L11" s="689"/>
      <c r="M11" s="691"/>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48"/>
      <c r="B12" s="636"/>
      <c r="C12" s="636"/>
      <c r="D12" s="639"/>
      <c r="E12" s="642"/>
      <c r="F12" s="629"/>
      <c r="G12" s="559"/>
      <c r="H12" s="689"/>
      <c r="I12" s="689"/>
      <c r="J12" s="689"/>
      <c r="K12" s="689"/>
      <c r="L12" s="689"/>
      <c r="M12" s="691"/>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48"/>
      <c r="B13" s="636"/>
      <c r="C13" s="636"/>
      <c r="D13" s="639"/>
      <c r="E13" s="642"/>
      <c r="F13" s="629"/>
      <c r="G13" s="559"/>
      <c r="H13" s="689"/>
      <c r="I13" s="689"/>
      <c r="J13" s="689"/>
      <c r="K13" s="689"/>
      <c r="L13" s="689"/>
      <c r="M13" s="691"/>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48"/>
      <c r="B14" s="636"/>
      <c r="C14" s="636"/>
      <c r="D14" s="639"/>
      <c r="E14" s="642"/>
      <c r="F14" s="629"/>
      <c r="G14" s="559"/>
      <c r="H14" s="689"/>
      <c r="I14" s="689"/>
      <c r="J14" s="689"/>
      <c r="K14" s="689"/>
      <c r="L14" s="689"/>
      <c r="M14" s="691"/>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48"/>
      <c r="B15" s="636"/>
      <c r="C15" s="636"/>
      <c r="D15" s="639"/>
      <c r="E15" s="642"/>
      <c r="F15" s="629"/>
      <c r="G15" s="559"/>
      <c r="H15" s="689"/>
      <c r="I15" s="689"/>
      <c r="J15" s="689"/>
      <c r="K15" s="689"/>
      <c r="L15" s="689"/>
      <c r="M15" s="691"/>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48"/>
      <c r="B16" s="636"/>
      <c r="C16" s="636"/>
      <c r="D16" s="639"/>
      <c r="E16" s="642"/>
      <c r="F16" s="629"/>
      <c r="G16" s="559"/>
      <c r="H16" s="689"/>
      <c r="I16" s="689"/>
      <c r="J16" s="689"/>
      <c r="K16" s="689"/>
      <c r="L16" s="689"/>
      <c r="M16" s="691"/>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48"/>
      <c r="B17" s="636"/>
      <c r="C17" s="636"/>
      <c r="D17" s="639"/>
      <c r="E17" s="642"/>
      <c r="F17" s="629"/>
      <c r="G17" s="559"/>
      <c r="H17" s="689"/>
      <c r="I17" s="689"/>
      <c r="J17" s="689"/>
      <c r="K17" s="689"/>
      <c r="L17" s="689"/>
      <c r="M17" s="691"/>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48"/>
      <c r="B18" s="636"/>
      <c r="C18" s="636"/>
      <c r="D18" s="639"/>
      <c r="E18" s="642"/>
      <c r="F18" s="629"/>
      <c r="G18" s="559"/>
      <c r="H18" s="689"/>
      <c r="I18" s="689"/>
      <c r="J18" s="689"/>
      <c r="K18" s="689"/>
      <c r="L18" s="689"/>
      <c r="M18" s="691"/>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13.5" customHeight="1" thickBot="1">
      <c r="A19" s="648"/>
      <c r="B19" s="636"/>
      <c r="C19" s="636"/>
      <c r="D19" s="639"/>
      <c r="E19" s="642"/>
      <c r="F19" s="629"/>
      <c r="G19" s="559"/>
      <c r="H19" s="689"/>
      <c r="I19" s="689"/>
      <c r="J19" s="689"/>
      <c r="K19" s="689"/>
      <c r="L19" s="689"/>
      <c r="M19" s="691"/>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3.5" customHeight="1">
      <c r="A20" s="648">
        <f>'7- Mapa Final'!A20</f>
        <v>2</v>
      </c>
      <c r="B20" s="636" t="str">
        <f>'7- Mapa Final'!B20</f>
        <v>Obsolescencia Tecnológica.</v>
      </c>
      <c r="C20" s="636" t="str">
        <f>'7- Mapa Final'!C20</f>
        <v xml:space="preserve"> Tener en operación activos  que ha llegado al final de su vida útil tecnológica.</v>
      </c>
      <c r="D20" s="638" t="str">
        <f>'7- Mapa Final'!J20</f>
        <v>Media - 3</v>
      </c>
      <c r="E20" s="641" t="str">
        <f>'7- Mapa Final'!K20</f>
        <v>Menor - 2</v>
      </c>
      <c r="F20" s="629" t="str">
        <f>'7- Mapa Final'!M20</f>
        <v>Moderado - 6</v>
      </c>
      <c r="G20" s="559" t="s">
        <v>107</v>
      </c>
      <c r="H20" s="689" t="s">
        <v>532</v>
      </c>
      <c r="I20" s="689"/>
      <c r="J20" s="689" t="s">
        <v>475</v>
      </c>
      <c r="K20" s="690">
        <v>45383</v>
      </c>
      <c r="L20" s="690">
        <v>45473</v>
      </c>
      <c r="M20" s="691" t="s">
        <v>533</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3.5" customHeight="1">
      <c r="A21" s="648"/>
      <c r="B21" s="636"/>
      <c r="C21" s="636"/>
      <c r="D21" s="639"/>
      <c r="E21" s="642"/>
      <c r="F21" s="629"/>
      <c r="G21" s="559"/>
      <c r="H21" s="689"/>
      <c r="I21" s="689"/>
      <c r="J21" s="689"/>
      <c r="K21" s="689"/>
      <c r="L21" s="689"/>
      <c r="M21" s="691"/>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3.5" customHeight="1">
      <c r="A22" s="648"/>
      <c r="B22" s="636"/>
      <c r="C22" s="636"/>
      <c r="D22" s="639"/>
      <c r="E22" s="642"/>
      <c r="F22" s="629"/>
      <c r="G22" s="559"/>
      <c r="H22" s="689"/>
      <c r="I22" s="689"/>
      <c r="J22" s="689"/>
      <c r="K22" s="689"/>
      <c r="L22" s="689"/>
      <c r="M22" s="691"/>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3.5" customHeight="1">
      <c r="A23" s="648"/>
      <c r="B23" s="636"/>
      <c r="C23" s="636"/>
      <c r="D23" s="639"/>
      <c r="E23" s="642"/>
      <c r="F23" s="629"/>
      <c r="G23" s="559"/>
      <c r="H23" s="689"/>
      <c r="I23" s="689"/>
      <c r="J23" s="689"/>
      <c r="K23" s="689"/>
      <c r="L23" s="689"/>
      <c r="M23" s="691"/>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48"/>
      <c r="B24" s="636"/>
      <c r="C24" s="636"/>
      <c r="D24" s="639"/>
      <c r="E24" s="642"/>
      <c r="F24" s="629"/>
      <c r="G24" s="559"/>
      <c r="H24" s="689"/>
      <c r="I24" s="689"/>
      <c r="J24" s="689"/>
      <c r="K24" s="689"/>
      <c r="L24" s="689"/>
      <c r="M24" s="691"/>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ht="13.5" customHeight="1">
      <c r="A25" s="648"/>
      <c r="B25" s="636"/>
      <c r="C25" s="636"/>
      <c r="D25" s="639"/>
      <c r="E25" s="642"/>
      <c r="F25" s="629"/>
      <c r="G25" s="559"/>
      <c r="H25" s="689"/>
      <c r="I25" s="689"/>
      <c r="J25" s="689"/>
      <c r="K25" s="689"/>
      <c r="L25" s="689"/>
      <c r="M25" s="691"/>
      <c r="N25" s="33"/>
      <c r="O25" s="33"/>
    </row>
    <row r="26" spans="1:169" ht="13.5" customHeight="1">
      <c r="A26" s="648"/>
      <c r="B26" s="636"/>
      <c r="C26" s="636"/>
      <c r="D26" s="639"/>
      <c r="E26" s="642"/>
      <c r="F26" s="629"/>
      <c r="G26" s="559"/>
      <c r="H26" s="689"/>
      <c r="I26" s="689"/>
      <c r="J26" s="689"/>
      <c r="K26" s="689"/>
      <c r="L26" s="689"/>
      <c r="M26" s="691"/>
      <c r="N26" s="33"/>
      <c r="O26" s="33"/>
    </row>
    <row r="27" spans="1:169" ht="13.5" customHeight="1">
      <c r="A27" s="648"/>
      <c r="B27" s="636"/>
      <c r="C27" s="636"/>
      <c r="D27" s="639"/>
      <c r="E27" s="642"/>
      <c r="F27" s="629"/>
      <c r="G27" s="559"/>
      <c r="H27" s="689"/>
      <c r="I27" s="689"/>
      <c r="J27" s="689"/>
      <c r="K27" s="689"/>
      <c r="L27" s="689"/>
      <c r="M27" s="691"/>
      <c r="N27" s="33"/>
      <c r="O27" s="33"/>
    </row>
    <row r="28" spans="1:169" ht="13.5" customHeight="1">
      <c r="A28" s="648"/>
      <c r="B28" s="636"/>
      <c r="C28" s="636"/>
      <c r="D28" s="639"/>
      <c r="E28" s="642"/>
      <c r="F28" s="629"/>
      <c r="G28" s="559"/>
      <c r="H28" s="689"/>
      <c r="I28" s="689"/>
      <c r="J28" s="689"/>
      <c r="K28" s="689"/>
      <c r="L28" s="689"/>
      <c r="M28" s="691"/>
      <c r="N28" s="33"/>
      <c r="O28" s="33"/>
    </row>
    <row r="29" spans="1:169" ht="13.5" customHeight="1" thickBot="1">
      <c r="A29" s="648"/>
      <c r="B29" s="636"/>
      <c r="C29" s="636"/>
      <c r="D29" s="639"/>
      <c r="E29" s="642"/>
      <c r="F29" s="629"/>
      <c r="G29" s="559"/>
      <c r="H29" s="689"/>
      <c r="I29" s="689"/>
      <c r="J29" s="689"/>
      <c r="K29" s="689"/>
      <c r="L29" s="689"/>
      <c r="M29" s="691"/>
      <c r="N29" s="33"/>
      <c r="O29" s="33"/>
    </row>
    <row r="30" spans="1:169" s="25" customFormat="1" ht="13.5" customHeight="1">
      <c r="A30" s="648">
        <f>'7- Mapa Final'!A30</f>
        <v>3</v>
      </c>
      <c r="B30" s="636" t="str">
        <f>'7- Mapa Final'!B30</f>
        <v>Falta de Gobernabilidad de TIC</v>
      </c>
      <c r="C30" s="636" t="str">
        <f>'7- Mapa Final'!C30</f>
        <v>Desarticulacion de las politicas en materia de las TICs</v>
      </c>
      <c r="D30" s="638" t="e">
        <f>'7- Mapa Final'!J30</f>
        <v>#DIV/0!</v>
      </c>
      <c r="E30" s="641" t="e">
        <f>'7- Mapa Final'!K30</f>
        <v>#VALUE!</v>
      </c>
      <c r="F30" s="629" t="e">
        <f>'7- Mapa Final'!M30</f>
        <v>#DIV/0!</v>
      </c>
      <c r="G30" s="559"/>
      <c r="H30" s="689"/>
      <c r="I30" s="689" t="s">
        <v>475</v>
      </c>
      <c r="J30" s="689"/>
      <c r="K30" s="690">
        <v>45383</v>
      </c>
      <c r="L30" s="690">
        <v>45473</v>
      </c>
      <c r="M30" s="691"/>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3.5" customHeight="1">
      <c r="A31" s="648"/>
      <c r="B31" s="636"/>
      <c r="C31" s="636"/>
      <c r="D31" s="639"/>
      <c r="E31" s="642"/>
      <c r="F31" s="629"/>
      <c r="G31" s="559"/>
      <c r="H31" s="689"/>
      <c r="I31" s="689"/>
      <c r="J31" s="689"/>
      <c r="K31" s="689"/>
      <c r="L31" s="689"/>
      <c r="M31" s="691"/>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3.5" customHeight="1">
      <c r="A32" s="648"/>
      <c r="B32" s="636"/>
      <c r="C32" s="636"/>
      <c r="D32" s="639"/>
      <c r="E32" s="642"/>
      <c r="F32" s="629"/>
      <c r="G32" s="559"/>
      <c r="H32" s="689"/>
      <c r="I32" s="689"/>
      <c r="J32" s="689"/>
      <c r="K32" s="689"/>
      <c r="L32" s="689"/>
      <c r="M32" s="691"/>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3.5" customHeight="1">
      <c r="A33" s="648"/>
      <c r="B33" s="636"/>
      <c r="C33" s="636"/>
      <c r="D33" s="639"/>
      <c r="E33" s="642"/>
      <c r="F33" s="629"/>
      <c r="G33" s="559"/>
      <c r="H33" s="689"/>
      <c r="I33" s="689"/>
      <c r="J33" s="689"/>
      <c r="K33" s="689"/>
      <c r="L33" s="689"/>
      <c r="M33" s="691"/>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48"/>
      <c r="B34" s="636"/>
      <c r="C34" s="636"/>
      <c r="D34" s="639"/>
      <c r="E34" s="642"/>
      <c r="F34" s="629"/>
      <c r="G34" s="559"/>
      <c r="H34" s="689"/>
      <c r="I34" s="689"/>
      <c r="J34" s="689"/>
      <c r="K34" s="689"/>
      <c r="L34" s="689"/>
      <c r="M34" s="691"/>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ht="13.5" customHeight="1">
      <c r="A35" s="648"/>
      <c r="B35" s="636"/>
      <c r="C35" s="636"/>
      <c r="D35" s="639"/>
      <c r="E35" s="642"/>
      <c r="F35" s="629"/>
      <c r="G35" s="559"/>
      <c r="H35" s="689"/>
      <c r="I35" s="689"/>
      <c r="J35" s="689"/>
      <c r="K35" s="689"/>
      <c r="L35" s="689"/>
      <c r="M35" s="691"/>
      <c r="N35" s="33"/>
      <c r="O35" s="33"/>
    </row>
    <row r="36" spans="1:169" ht="13.5" customHeight="1">
      <c r="A36" s="648"/>
      <c r="B36" s="636"/>
      <c r="C36" s="636"/>
      <c r="D36" s="639"/>
      <c r="E36" s="642"/>
      <c r="F36" s="629"/>
      <c r="G36" s="559"/>
      <c r="H36" s="689"/>
      <c r="I36" s="689"/>
      <c r="J36" s="689"/>
      <c r="K36" s="689"/>
      <c r="L36" s="689"/>
      <c r="M36" s="691"/>
      <c r="N36" s="33"/>
      <c r="O36" s="33"/>
    </row>
    <row r="37" spans="1:169" ht="13.5" customHeight="1">
      <c r="A37" s="648"/>
      <c r="B37" s="636"/>
      <c r="C37" s="636"/>
      <c r="D37" s="639"/>
      <c r="E37" s="642"/>
      <c r="F37" s="629"/>
      <c r="G37" s="559"/>
      <c r="H37" s="689"/>
      <c r="I37" s="689"/>
      <c r="J37" s="689"/>
      <c r="K37" s="689"/>
      <c r="L37" s="689"/>
      <c r="M37" s="691"/>
      <c r="N37" s="33"/>
      <c r="O37" s="33"/>
    </row>
    <row r="38" spans="1:169" ht="13.5" customHeight="1">
      <c r="A38" s="648"/>
      <c r="B38" s="636"/>
      <c r="C38" s="636"/>
      <c r="D38" s="639"/>
      <c r="E38" s="642"/>
      <c r="F38" s="629"/>
      <c r="G38" s="559"/>
      <c r="H38" s="689"/>
      <c r="I38" s="689"/>
      <c r="J38" s="689"/>
      <c r="K38" s="689"/>
      <c r="L38" s="689"/>
      <c r="M38" s="691"/>
      <c r="N38" s="33"/>
      <c r="O38" s="33"/>
    </row>
    <row r="39" spans="1:169" ht="13.5" customHeight="1" thickBot="1">
      <c r="A39" s="648"/>
      <c r="B39" s="636"/>
      <c r="C39" s="636"/>
      <c r="D39" s="639"/>
      <c r="E39" s="642"/>
      <c r="F39" s="629"/>
      <c r="G39" s="559"/>
      <c r="H39" s="689"/>
      <c r="I39" s="689"/>
      <c r="J39" s="689"/>
      <c r="K39" s="689"/>
      <c r="L39" s="689"/>
      <c r="M39" s="691"/>
      <c r="N39" s="33"/>
      <c r="O39" s="33"/>
    </row>
    <row r="40" spans="1:169" s="25" customFormat="1" ht="13.5" customHeight="1">
      <c r="A40" s="648">
        <f>'7- Mapa Final'!A40</f>
        <v>4</v>
      </c>
      <c r="B40" s="636" t="str">
        <f>'7- Mapa Final'!B40</f>
        <v>Interrupción del servicio de conectividad LAN - Local</v>
      </c>
      <c r="C40" s="636" t="str">
        <f>'7- Mapa Final'!C40</f>
        <v>Aafectar el normal curso de las
operaciones en alguna de las ubicaciones de la organización con ocasion a la ausencia de conectividad</v>
      </c>
      <c r="D40" s="638" t="str">
        <f>'7- Mapa Final'!J40</f>
        <v>Baja - 2</v>
      </c>
      <c r="E40" s="641" t="str">
        <f>'7- Mapa Final'!K40</f>
        <v>Leve - 1</v>
      </c>
      <c r="F40" s="629" t="str">
        <f>'7- Mapa Final'!M40</f>
        <v>Bajo - 2</v>
      </c>
      <c r="G40" s="559" t="s">
        <v>107</v>
      </c>
      <c r="H40" s="689" t="s">
        <v>534</v>
      </c>
      <c r="I40" s="689"/>
      <c r="J40" s="689" t="s">
        <v>475</v>
      </c>
      <c r="K40" s="690">
        <v>45383</v>
      </c>
      <c r="L40" s="690">
        <v>45473</v>
      </c>
      <c r="M40" s="691" t="s">
        <v>489</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3.5" customHeight="1">
      <c r="A41" s="648"/>
      <c r="B41" s="636"/>
      <c r="C41" s="636"/>
      <c r="D41" s="639"/>
      <c r="E41" s="642"/>
      <c r="F41" s="629"/>
      <c r="G41" s="559"/>
      <c r="H41" s="689"/>
      <c r="I41" s="689"/>
      <c r="J41" s="689"/>
      <c r="K41" s="689"/>
      <c r="L41" s="689"/>
      <c r="M41" s="691"/>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3.5" customHeight="1">
      <c r="A42" s="648"/>
      <c r="B42" s="636"/>
      <c r="C42" s="636"/>
      <c r="D42" s="639"/>
      <c r="E42" s="642"/>
      <c r="F42" s="629"/>
      <c r="G42" s="559"/>
      <c r="H42" s="689"/>
      <c r="I42" s="689"/>
      <c r="J42" s="689"/>
      <c r="K42" s="689"/>
      <c r="L42" s="689"/>
      <c r="M42" s="691"/>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3.5" customHeight="1">
      <c r="A43" s="648"/>
      <c r="B43" s="636"/>
      <c r="C43" s="636"/>
      <c r="D43" s="639"/>
      <c r="E43" s="642"/>
      <c r="F43" s="629"/>
      <c r="G43" s="559"/>
      <c r="H43" s="689"/>
      <c r="I43" s="689"/>
      <c r="J43" s="689"/>
      <c r="K43" s="689"/>
      <c r="L43" s="689"/>
      <c r="M43" s="691"/>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48"/>
      <c r="B44" s="636"/>
      <c r="C44" s="636"/>
      <c r="D44" s="639"/>
      <c r="E44" s="642"/>
      <c r="F44" s="629"/>
      <c r="G44" s="559"/>
      <c r="H44" s="689"/>
      <c r="I44" s="689"/>
      <c r="J44" s="689"/>
      <c r="K44" s="689"/>
      <c r="L44" s="689"/>
      <c r="M44" s="691"/>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ht="13.5" customHeight="1">
      <c r="A45" s="648"/>
      <c r="B45" s="636"/>
      <c r="C45" s="636"/>
      <c r="D45" s="639"/>
      <c r="E45" s="642"/>
      <c r="F45" s="629"/>
      <c r="G45" s="559"/>
      <c r="H45" s="689"/>
      <c r="I45" s="689"/>
      <c r="J45" s="689"/>
      <c r="K45" s="689"/>
      <c r="L45" s="689"/>
      <c r="M45" s="691"/>
      <c r="N45" s="33"/>
      <c r="O45" s="33"/>
    </row>
    <row r="46" spans="1:169" ht="13.5" customHeight="1">
      <c r="A46" s="648"/>
      <c r="B46" s="636"/>
      <c r="C46" s="636"/>
      <c r="D46" s="639"/>
      <c r="E46" s="642"/>
      <c r="F46" s="629"/>
      <c r="G46" s="559"/>
      <c r="H46" s="689"/>
      <c r="I46" s="689"/>
      <c r="J46" s="689"/>
      <c r="K46" s="689"/>
      <c r="L46" s="689"/>
      <c r="M46" s="691"/>
      <c r="N46" s="33"/>
      <c r="O46" s="33"/>
    </row>
    <row r="47" spans="1:169" ht="13.5" customHeight="1">
      <c r="A47" s="648"/>
      <c r="B47" s="636"/>
      <c r="C47" s="636"/>
      <c r="D47" s="639"/>
      <c r="E47" s="642"/>
      <c r="F47" s="629"/>
      <c r="G47" s="559"/>
      <c r="H47" s="689"/>
      <c r="I47" s="689"/>
      <c r="J47" s="689"/>
      <c r="K47" s="689"/>
      <c r="L47" s="689"/>
      <c r="M47" s="691"/>
      <c r="N47" s="33"/>
      <c r="O47" s="33"/>
    </row>
    <row r="48" spans="1:169" ht="13.5" customHeight="1">
      <c r="A48" s="648"/>
      <c r="B48" s="636"/>
      <c r="C48" s="636"/>
      <c r="D48" s="639"/>
      <c r="E48" s="642"/>
      <c r="F48" s="629"/>
      <c r="G48" s="559"/>
      <c r="H48" s="689"/>
      <c r="I48" s="689"/>
      <c r="J48" s="689"/>
      <c r="K48" s="689"/>
      <c r="L48" s="689"/>
      <c r="M48" s="691"/>
      <c r="N48" s="33"/>
      <c r="O48" s="33"/>
    </row>
    <row r="49" spans="1:169" ht="13.5" customHeight="1" thickBot="1">
      <c r="A49" s="648"/>
      <c r="B49" s="636"/>
      <c r="C49" s="636"/>
      <c r="D49" s="639"/>
      <c r="E49" s="642"/>
      <c r="F49" s="629"/>
      <c r="G49" s="559"/>
      <c r="H49" s="689"/>
      <c r="I49" s="689"/>
      <c r="J49" s="689"/>
      <c r="K49" s="689"/>
      <c r="L49" s="689"/>
      <c r="M49" s="691"/>
      <c r="N49" s="33"/>
      <c r="O49" s="33"/>
    </row>
    <row r="50" spans="1:169" s="25" customFormat="1" ht="13.5" customHeight="1">
      <c r="A50" s="648">
        <f>'7- Mapa Final'!A50</f>
        <v>5</v>
      </c>
      <c r="B50" s="636" t="str">
        <f>'7- Mapa Final'!B50</f>
        <v>Afectación o interrupción en la  prestación de servicios tecnológicos</v>
      </c>
      <c r="C50" s="636" t="str">
        <f>'7- Mapa Final'!C50</f>
        <v xml:space="preserve">Ausencia o intermitencia  de los servicios  tecgnológicos en alguna de las instalaciones de las entidades de la Rama Judicial usuarias de los servicios  </v>
      </c>
      <c r="D50" s="638" t="str">
        <f>'7- Mapa Final'!J50</f>
        <v>Media - 3</v>
      </c>
      <c r="E50" s="641" t="str">
        <f>'7- Mapa Final'!K50</f>
        <v>Leve - 1</v>
      </c>
      <c r="F50" s="629" t="str">
        <f>'7- Mapa Final'!M50</f>
        <v>Moderado - 3</v>
      </c>
      <c r="G50" s="559" t="s">
        <v>107</v>
      </c>
      <c r="H50" s="689" t="s">
        <v>534</v>
      </c>
      <c r="I50" s="689"/>
      <c r="J50" s="689" t="s">
        <v>475</v>
      </c>
      <c r="K50" s="690">
        <v>45383</v>
      </c>
      <c r="L50" s="690">
        <v>45473</v>
      </c>
      <c r="M50" s="691" t="s">
        <v>489</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3.5" customHeight="1">
      <c r="A51" s="648"/>
      <c r="B51" s="636"/>
      <c r="C51" s="636"/>
      <c r="D51" s="639"/>
      <c r="E51" s="642"/>
      <c r="F51" s="629"/>
      <c r="G51" s="559"/>
      <c r="H51" s="689"/>
      <c r="I51" s="689"/>
      <c r="J51" s="689"/>
      <c r="K51" s="689"/>
      <c r="L51" s="689"/>
      <c r="M51" s="691"/>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3.5" customHeight="1">
      <c r="A52" s="648"/>
      <c r="B52" s="636"/>
      <c r="C52" s="636"/>
      <c r="D52" s="639"/>
      <c r="E52" s="642"/>
      <c r="F52" s="629"/>
      <c r="G52" s="559"/>
      <c r="H52" s="689"/>
      <c r="I52" s="689"/>
      <c r="J52" s="689"/>
      <c r="K52" s="689"/>
      <c r="L52" s="689"/>
      <c r="M52" s="691"/>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3.5" customHeight="1">
      <c r="A53" s="648"/>
      <c r="B53" s="636"/>
      <c r="C53" s="636"/>
      <c r="D53" s="639"/>
      <c r="E53" s="642"/>
      <c r="F53" s="629"/>
      <c r="G53" s="559"/>
      <c r="H53" s="689"/>
      <c r="I53" s="689"/>
      <c r="J53" s="689"/>
      <c r="K53" s="689"/>
      <c r="L53" s="689"/>
      <c r="M53" s="691"/>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48"/>
      <c r="B54" s="636"/>
      <c r="C54" s="636"/>
      <c r="D54" s="639"/>
      <c r="E54" s="642"/>
      <c r="F54" s="629"/>
      <c r="G54" s="559"/>
      <c r="H54" s="689"/>
      <c r="I54" s="689"/>
      <c r="J54" s="689"/>
      <c r="K54" s="689"/>
      <c r="L54" s="689"/>
      <c r="M54" s="691"/>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ht="13.5" customHeight="1">
      <c r="A55" s="648"/>
      <c r="B55" s="636"/>
      <c r="C55" s="636"/>
      <c r="D55" s="639"/>
      <c r="E55" s="642"/>
      <c r="F55" s="629"/>
      <c r="G55" s="559"/>
      <c r="H55" s="689"/>
      <c r="I55" s="689"/>
      <c r="J55" s="689"/>
      <c r="K55" s="689"/>
      <c r="L55" s="689"/>
      <c r="M55" s="691"/>
      <c r="N55" s="33"/>
      <c r="O55" s="33"/>
    </row>
    <row r="56" spans="1:169" ht="13.5" customHeight="1">
      <c r="A56" s="648"/>
      <c r="B56" s="636"/>
      <c r="C56" s="636"/>
      <c r="D56" s="639"/>
      <c r="E56" s="642"/>
      <c r="F56" s="629"/>
      <c r="G56" s="559"/>
      <c r="H56" s="689"/>
      <c r="I56" s="689"/>
      <c r="J56" s="689"/>
      <c r="K56" s="689"/>
      <c r="L56" s="689"/>
      <c r="M56" s="691"/>
      <c r="N56" s="33"/>
      <c r="O56" s="33"/>
    </row>
    <row r="57" spans="1:169" ht="13.5" customHeight="1">
      <c r="A57" s="648"/>
      <c r="B57" s="636"/>
      <c r="C57" s="636"/>
      <c r="D57" s="639"/>
      <c r="E57" s="642"/>
      <c r="F57" s="629"/>
      <c r="G57" s="559"/>
      <c r="H57" s="689"/>
      <c r="I57" s="689"/>
      <c r="J57" s="689"/>
      <c r="K57" s="689"/>
      <c r="L57" s="689"/>
      <c r="M57" s="691"/>
      <c r="N57" s="33"/>
      <c r="O57" s="33"/>
    </row>
    <row r="58" spans="1:169" ht="13.5" customHeight="1">
      <c r="A58" s="648"/>
      <c r="B58" s="636"/>
      <c r="C58" s="636"/>
      <c r="D58" s="639"/>
      <c r="E58" s="642"/>
      <c r="F58" s="629"/>
      <c r="G58" s="559"/>
      <c r="H58" s="689"/>
      <c r="I58" s="689"/>
      <c r="J58" s="689"/>
      <c r="K58" s="689"/>
      <c r="L58" s="689"/>
      <c r="M58" s="691"/>
      <c r="N58" s="33"/>
      <c r="O58" s="33"/>
    </row>
    <row r="59" spans="1:169" ht="13.5" customHeight="1">
      <c r="A59" s="648"/>
      <c r="B59" s="636"/>
      <c r="C59" s="636"/>
      <c r="D59" s="639"/>
      <c r="E59" s="642"/>
      <c r="F59" s="629"/>
      <c r="G59" s="559"/>
      <c r="H59" s="689"/>
      <c r="I59" s="689"/>
      <c r="J59" s="689"/>
      <c r="K59" s="689"/>
      <c r="L59" s="689"/>
      <c r="M59" s="691"/>
      <c r="N59" s="33"/>
      <c r="O59" s="33"/>
    </row>
    <row r="60" spans="1:169" s="25" customFormat="1" ht="72" customHeight="1">
      <c r="A60" s="634">
        <f>'7- Mapa Final'!A60</f>
        <v>6</v>
      </c>
      <c r="B60" s="636" t="str">
        <f>'7- Mapa Final'!B60</f>
        <v>Recibir dádivas o beneficios a nombre propio o de terceros para  manipular las bases de datos o interrumpir las comunicaciones.</v>
      </c>
      <c r="C60" s="636" t="str">
        <f>'7- Mapa Final'!C60</f>
        <v>Recibir dádivas o beneficios a nombre propio o de terceros para  alterar la información o la estructuras de las bases de datos o suspender temporal o permanentemente las comunicaciones.</v>
      </c>
      <c r="D60" s="638" t="e">
        <f>'7- Mapa Final'!J60</f>
        <v>#DIV/0!</v>
      </c>
      <c r="E60" s="641" t="e">
        <f>'7- Mapa Final'!K60</f>
        <v>#VALUE!</v>
      </c>
      <c r="F60" s="629" t="e">
        <f>'7- Mapa Final'!M60</f>
        <v>#DIV/0!</v>
      </c>
      <c r="G60" s="559"/>
      <c r="H60" s="625"/>
      <c r="I60" s="625"/>
      <c r="J60" s="625"/>
      <c r="K60" s="625"/>
      <c r="L60" s="625"/>
      <c r="M60" s="627"/>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72" customHeight="1">
      <c r="A61" s="634"/>
      <c r="B61" s="636"/>
      <c r="C61" s="636"/>
      <c r="D61" s="639"/>
      <c r="E61" s="642"/>
      <c r="F61" s="629"/>
      <c r="G61" s="559"/>
      <c r="H61" s="625"/>
      <c r="I61" s="625"/>
      <c r="J61" s="625"/>
      <c r="K61" s="625"/>
      <c r="L61" s="625"/>
      <c r="M61" s="627"/>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72" customHeight="1">
      <c r="A62" s="634"/>
      <c r="B62" s="636"/>
      <c r="C62" s="636"/>
      <c r="D62" s="639"/>
      <c r="E62" s="642"/>
      <c r="F62" s="629"/>
      <c r="G62" s="559"/>
      <c r="H62" s="625"/>
      <c r="I62" s="625"/>
      <c r="J62" s="625"/>
      <c r="K62" s="625"/>
      <c r="L62" s="625"/>
      <c r="M62" s="627"/>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72" customHeight="1">
      <c r="A63" s="634"/>
      <c r="B63" s="636"/>
      <c r="C63" s="636"/>
      <c r="D63" s="639"/>
      <c r="E63" s="642"/>
      <c r="F63" s="629"/>
      <c r="G63" s="559"/>
      <c r="H63" s="625"/>
      <c r="I63" s="625"/>
      <c r="J63" s="625"/>
      <c r="K63" s="625"/>
      <c r="L63" s="625"/>
      <c r="M63" s="627"/>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72" customHeight="1">
      <c r="A64" s="634"/>
      <c r="B64" s="636"/>
      <c r="C64" s="636"/>
      <c r="D64" s="639"/>
      <c r="E64" s="642"/>
      <c r="F64" s="629"/>
      <c r="G64" s="559"/>
      <c r="H64" s="625"/>
      <c r="I64" s="625"/>
      <c r="J64" s="625"/>
      <c r="K64" s="625"/>
      <c r="L64" s="625"/>
      <c r="M64" s="627"/>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ht="72" customHeight="1">
      <c r="A65" s="634"/>
      <c r="B65" s="636"/>
      <c r="C65" s="636"/>
      <c r="D65" s="639"/>
      <c r="E65" s="642"/>
      <c r="F65" s="629"/>
      <c r="G65" s="559"/>
      <c r="H65" s="625"/>
      <c r="I65" s="625"/>
      <c r="J65" s="625"/>
      <c r="K65" s="625"/>
      <c r="L65" s="625"/>
      <c r="M65" s="627"/>
      <c r="N65" s="33"/>
      <c r="O65" s="33"/>
    </row>
    <row r="66" spans="1:169" ht="72" customHeight="1">
      <c r="A66" s="634"/>
      <c r="B66" s="636"/>
      <c r="C66" s="636"/>
      <c r="D66" s="639"/>
      <c r="E66" s="642"/>
      <c r="F66" s="629"/>
      <c r="G66" s="559"/>
      <c r="H66" s="625"/>
      <c r="I66" s="625"/>
      <c r="J66" s="625"/>
      <c r="K66" s="625"/>
      <c r="L66" s="625"/>
      <c r="M66" s="627"/>
      <c r="N66" s="33"/>
      <c r="O66" s="33"/>
    </row>
    <row r="67" spans="1:169" ht="72" customHeight="1">
      <c r="A67" s="634"/>
      <c r="B67" s="636"/>
      <c r="C67" s="636"/>
      <c r="D67" s="639"/>
      <c r="E67" s="642"/>
      <c r="F67" s="629"/>
      <c r="G67" s="559"/>
      <c r="H67" s="625"/>
      <c r="I67" s="625"/>
      <c r="J67" s="625"/>
      <c r="K67" s="625"/>
      <c r="L67" s="625"/>
      <c r="M67" s="627"/>
      <c r="N67" s="33"/>
      <c r="O67" s="33"/>
    </row>
    <row r="68" spans="1:169" ht="72" customHeight="1">
      <c r="A68" s="634"/>
      <c r="B68" s="636"/>
      <c r="C68" s="636"/>
      <c r="D68" s="639"/>
      <c r="E68" s="642"/>
      <c r="F68" s="629"/>
      <c r="G68" s="559"/>
      <c r="H68" s="625"/>
      <c r="I68" s="625"/>
      <c r="J68" s="625"/>
      <c r="K68" s="625"/>
      <c r="L68" s="625"/>
      <c r="M68" s="627"/>
      <c r="N68" s="33"/>
      <c r="O68" s="33"/>
    </row>
    <row r="69" spans="1:169" ht="72" customHeight="1">
      <c r="A69" s="634"/>
      <c r="B69" s="636"/>
      <c r="C69" s="636"/>
      <c r="D69" s="639"/>
      <c r="E69" s="642"/>
      <c r="F69" s="629"/>
      <c r="G69" s="559"/>
      <c r="H69" s="625"/>
      <c r="I69" s="625"/>
      <c r="J69" s="625"/>
      <c r="K69" s="625"/>
      <c r="L69" s="625"/>
      <c r="M69" s="627"/>
      <c r="N69" s="33"/>
      <c r="O69" s="33"/>
    </row>
    <row r="70" spans="1:169" s="25" customFormat="1" ht="72" customHeight="1">
      <c r="A70" s="634">
        <f>'7- Mapa Final'!A70</f>
        <v>7</v>
      </c>
      <c r="B70" s="636" t="str">
        <f>'7- Mapa Final'!B70</f>
        <v>Ofrecer, prometer, entregar, aceptar o solicitar una ventaja indebida para la asignación de permisos para el acceso y uso de servicios tecnológicos no autorizados, con exposición de datos sensibles,  en  beneficio propio o de un tercero.</v>
      </c>
      <c r="C70" s="636" t="str">
        <f>'7- Mapa Final'!C70</f>
        <v xml:space="preserve">Cuando por el acceso indebido  y malintencionado a los sistemas de información se hace el uso no apropiado de la información contenida en los sistemas en favorecimiento propio o de un tercero.
</v>
      </c>
      <c r="D70" s="638" t="e">
        <f>'7- Mapa Final'!J70</f>
        <v>#DIV/0!</v>
      </c>
      <c r="E70" s="641" t="e">
        <f>'7- Mapa Final'!K70</f>
        <v>#VALUE!</v>
      </c>
      <c r="F70" s="629" t="e">
        <f>'7- Mapa Final'!M70</f>
        <v>#DIV/0!</v>
      </c>
      <c r="G70" s="559"/>
      <c r="H70" s="625"/>
      <c r="I70" s="625"/>
      <c r="J70" s="625"/>
      <c r="K70" s="625"/>
      <c r="L70" s="625"/>
      <c r="M70" s="627"/>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72" customHeight="1">
      <c r="A71" s="634"/>
      <c r="B71" s="636"/>
      <c r="C71" s="636"/>
      <c r="D71" s="639"/>
      <c r="E71" s="642"/>
      <c r="F71" s="629"/>
      <c r="G71" s="559"/>
      <c r="H71" s="625"/>
      <c r="I71" s="625"/>
      <c r="J71" s="625"/>
      <c r="K71" s="625"/>
      <c r="L71" s="625"/>
      <c r="M71" s="627"/>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72" customHeight="1">
      <c r="A72" s="634"/>
      <c r="B72" s="636"/>
      <c r="C72" s="636"/>
      <c r="D72" s="639"/>
      <c r="E72" s="642"/>
      <c r="F72" s="629"/>
      <c r="G72" s="559"/>
      <c r="H72" s="625"/>
      <c r="I72" s="625"/>
      <c r="J72" s="625"/>
      <c r="K72" s="625"/>
      <c r="L72" s="625"/>
      <c r="M72" s="627"/>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72" customHeight="1">
      <c r="A73" s="634"/>
      <c r="B73" s="636"/>
      <c r="C73" s="636"/>
      <c r="D73" s="639"/>
      <c r="E73" s="642"/>
      <c r="F73" s="629"/>
      <c r="G73" s="559"/>
      <c r="H73" s="625"/>
      <c r="I73" s="625"/>
      <c r="J73" s="625"/>
      <c r="K73" s="625"/>
      <c r="L73" s="625"/>
      <c r="M73" s="627"/>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72" customHeight="1">
      <c r="A74" s="634"/>
      <c r="B74" s="636"/>
      <c r="C74" s="636"/>
      <c r="D74" s="639"/>
      <c r="E74" s="642"/>
      <c r="F74" s="629"/>
      <c r="G74" s="559"/>
      <c r="H74" s="625"/>
      <c r="I74" s="625"/>
      <c r="J74" s="625"/>
      <c r="K74" s="625"/>
      <c r="L74" s="625"/>
      <c r="M74" s="627"/>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ht="72" customHeight="1">
      <c r="A75" s="634"/>
      <c r="B75" s="636"/>
      <c r="C75" s="636"/>
      <c r="D75" s="639"/>
      <c r="E75" s="642"/>
      <c r="F75" s="629"/>
      <c r="G75" s="559"/>
      <c r="H75" s="625"/>
      <c r="I75" s="625"/>
      <c r="J75" s="625"/>
      <c r="K75" s="625"/>
      <c r="L75" s="625"/>
      <c r="M75" s="627"/>
      <c r="N75" s="33"/>
      <c r="O75" s="33"/>
    </row>
    <row r="76" spans="1:169" ht="72" customHeight="1">
      <c r="A76" s="634"/>
      <c r="B76" s="636"/>
      <c r="C76" s="636"/>
      <c r="D76" s="639"/>
      <c r="E76" s="642"/>
      <c r="F76" s="629"/>
      <c r="G76" s="559"/>
      <c r="H76" s="625"/>
      <c r="I76" s="625"/>
      <c r="J76" s="625"/>
      <c r="K76" s="625"/>
      <c r="L76" s="625"/>
      <c r="M76" s="627"/>
      <c r="N76" s="33"/>
      <c r="O76" s="33"/>
    </row>
    <row r="77" spans="1:169" ht="72" customHeight="1">
      <c r="A77" s="634"/>
      <c r="B77" s="636"/>
      <c r="C77" s="636"/>
      <c r="D77" s="639"/>
      <c r="E77" s="642"/>
      <c r="F77" s="629"/>
      <c r="G77" s="559"/>
      <c r="H77" s="625"/>
      <c r="I77" s="625"/>
      <c r="J77" s="625"/>
      <c r="K77" s="625"/>
      <c r="L77" s="625"/>
      <c r="M77" s="627"/>
      <c r="N77" s="33"/>
      <c r="O77" s="33"/>
    </row>
    <row r="78" spans="1:169" ht="72" customHeight="1">
      <c r="A78" s="634"/>
      <c r="B78" s="636"/>
      <c r="C78" s="636"/>
      <c r="D78" s="639"/>
      <c r="E78" s="642"/>
      <c r="F78" s="629"/>
      <c r="G78" s="559"/>
      <c r="H78" s="625"/>
      <c r="I78" s="625"/>
      <c r="J78" s="625"/>
      <c r="K78" s="625"/>
      <c r="L78" s="625"/>
      <c r="M78" s="627"/>
      <c r="N78" s="33"/>
      <c r="O78" s="33"/>
    </row>
    <row r="79" spans="1:169" ht="72" customHeight="1" thickBot="1">
      <c r="A79" s="635"/>
      <c r="B79" s="637"/>
      <c r="C79" s="637"/>
      <c r="D79" s="640"/>
      <c r="E79" s="643"/>
      <c r="F79" s="630"/>
      <c r="G79" s="631"/>
      <c r="H79" s="626"/>
      <c r="I79" s="626"/>
      <c r="J79" s="626"/>
      <c r="K79" s="626"/>
      <c r="L79" s="626"/>
      <c r="M79" s="628"/>
      <c r="N79" s="33"/>
      <c r="O79" s="33"/>
    </row>
    <row r="80" spans="1:169" ht="72" customHeight="1">
      <c r="A80" s="634">
        <f>'7- Mapa Final'!A80</f>
        <v>8</v>
      </c>
      <c r="B80" s="636" t="str">
        <f>'7- Mapa Final'!B80</f>
        <v>Ofrecer, prometer, entregar, aceptar o solicitar una ventaja indebida  para influir o direccionar la estructuración de  necesidades y/o especificaciones técnicas que involucran Tecnologías de Información soluciones y servicios tecnológicos, en  beneficio propio o de un tercero.</v>
      </c>
      <c r="C80" s="636" t="str">
        <f>'7- Mapa Final'!C80</f>
        <v>Cuando  se favorece  indebidamente la intervención de personas inescrupulosas (ejem:  consultores externos, fabricantes, proveedores, entre otros.), para modificar en forma injustificada las necesidades a satisfacer, o las especificaciones técnicas de las soluciones a contratar,  promoviendo en paralelo la conformación  de sociedades y consorcios proponentes,  sin mediar  razones técnicas o el cumplimiento de los requisitos exigidos.</v>
      </c>
      <c r="D80" s="638" t="e">
        <f>'7- Mapa Final'!J80</f>
        <v>#DIV/0!</v>
      </c>
      <c r="E80" s="641" t="e">
        <f>'7- Mapa Final'!K80</f>
        <v>#VALUE!</v>
      </c>
      <c r="F80" s="629" t="e">
        <f>'7- Mapa Final'!M80</f>
        <v>#DIV/0!</v>
      </c>
      <c r="G80" s="559"/>
      <c r="H80" s="625"/>
      <c r="I80" s="625"/>
      <c r="J80" s="625"/>
      <c r="K80" s="625"/>
      <c r="L80" s="625"/>
      <c r="M80" s="627"/>
    </row>
    <row r="81" spans="1:13" ht="72" customHeight="1">
      <c r="A81" s="634"/>
      <c r="B81" s="636"/>
      <c r="C81" s="636"/>
      <c r="D81" s="639"/>
      <c r="E81" s="642"/>
      <c r="F81" s="629"/>
      <c r="G81" s="559"/>
      <c r="H81" s="625"/>
      <c r="I81" s="625"/>
      <c r="J81" s="625"/>
      <c r="K81" s="625"/>
      <c r="L81" s="625"/>
      <c r="M81" s="627"/>
    </row>
    <row r="82" spans="1:13" ht="72" customHeight="1">
      <c r="A82" s="634"/>
      <c r="B82" s="636"/>
      <c r="C82" s="636"/>
      <c r="D82" s="639"/>
      <c r="E82" s="642"/>
      <c r="F82" s="629"/>
      <c r="G82" s="559"/>
      <c r="H82" s="625"/>
      <c r="I82" s="625"/>
      <c r="J82" s="625"/>
      <c r="K82" s="625"/>
      <c r="L82" s="625"/>
      <c r="M82" s="627"/>
    </row>
    <row r="83" spans="1:13" ht="72" customHeight="1">
      <c r="A83" s="634"/>
      <c r="B83" s="636"/>
      <c r="C83" s="636"/>
      <c r="D83" s="639"/>
      <c r="E83" s="642"/>
      <c r="F83" s="629"/>
      <c r="G83" s="559"/>
      <c r="H83" s="625"/>
      <c r="I83" s="625"/>
      <c r="J83" s="625"/>
      <c r="K83" s="625"/>
      <c r="L83" s="625"/>
      <c r="M83" s="627"/>
    </row>
    <row r="84" spans="1:13" ht="72" customHeight="1">
      <c r="A84" s="634"/>
      <c r="B84" s="636"/>
      <c r="C84" s="636"/>
      <c r="D84" s="639"/>
      <c r="E84" s="642"/>
      <c r="F84" s="629"/>
      <c r="G84" s="559"/>
      <c r="H84" s="625"/>
      <c r="I84" s="625"/>
      <c r="J84" s="625"/>
      <c r="K84" s="625"/>
      <c r="L84" s="625"/>
      <c r="M84" s="627"/>
    </row>
    <row r="85" spans="1:13" ht="72" customHeight="1">
      <c r="A85" s="634"/>
      <c r="B85" s="636"/>
      <c r="C85" s="636"/>
      <c r="D85" s="639"/>
      <c r="E85" s="642"/>
      <c r="F85" s="629"/>
      <c r="G85" s="559"/>
      <c r="H85" s="625"/>
      <c r="I85" s="625"/>
      <c r="J85" s="625"/>
      <c r="K85" s="625"/>
      <c r="L85" s="625"/>
      <c r="M85" s="627"/>
    </row>
    <row r="86" spans="1:13" ht="72" customHeight="1">
      <c r="A86" s="634"/>
      <c r="B86" s="636"/>
      <c r="C86" s="636"/>
      <c r="D86" s="639"/>
      <c r="E86" s="642"/>
      <c r="F86" s="629"/>
      <c r="G86" s="559"/>
      <c r="H86" s="625"/>
      <c r="I86" s="625"/>
      <c r="J86" s="625"/>
      <c r="K86" s="625"/>
      <c r="L86" s="625"/>
      <c r="M86" s="627"/>
    </row>
    <row r="87" spans="1:13" ht="72" customHeight="1">
      <c r="A87" s="634"/>
      <c r="B87" s="636"/>
      <c r="C87" s="636"/>
      <c r="D87" s="639"/>
      <c r="E87" s="642"/>
      <c r="F87" s="629"/>
      <c r="G87" s="559"/>
      <c r="H87" s="625"/>
      <c r="I87" s="625"/>
      <c r="J87" s="625"/>
      <c r="K87" s="625"/>
      <c r="L87" s="625"/>
      <c r="M87" s="627"/>
    </row>
    <row r="88" spans="1:13" ht="72" customHeight="1">
      <c r="A88" s="634"/>
      <c r="B88" s="636"/>
      <c r="C88" s="636"/>
      <c r="D88" s="639"/>
      <c r="E88" s="642"/>
      <c r="F88" s="629"/>
      <c r="G88" s="559"/>
      <c r="H88" s="625"/>
      <c r="I88" s="625"/>
      <c r="J88" s="625"/>
      <c r="K88" s="625"/>
      <c r="L88" s="625"/>
      <c r="M88" s="627"/>
    </row>
    <row r="89" spans="1:13" ht="72" customHeight="1" thickBot="1">
      <c r="A89" s="635"/>
      <c r="B89" s="637"/>
      <c r="C89" s="637"/>
      <c r="D89" s="640"/>
      <c r="E89" s="643"/>
      <c r="F89" s="630"/>
      <c r="G89" s="631"/>
      <c r="H89" s="626"/>
      <c r="I89" s="626"/>
      <c r="J89" s="626"/>
      <c r="K89" s="626"/>
      <c r="L89" s="626"/>
      <c r="M89" s="628"/>
    </row>
    <row r="90" spans="1:13" ht="72" customHeight="1">
      <c r="A90" s="634">
        <f>'7- Mapa Final'!A90</f>
        <v>9</v>
      </c>
      <c r="B90" s="636" t="str">
        <f>'7- Mapa Final'!B90</f>
        <v>Ofrecer, prometer, entregar, aceptar o solicitar una ventaja para afectar indebidamente la evaluación técnica de ofertas en los procesos de contratación.</v>
      </c>
      <c r="C90" s="636" t="str">
        <f>'7- Mapa Final'!C90</f>
        <v>Cuando se favorece  indebidamente la intervención de personas inescrupulosas (ejem:  consultores externos, fabricantes, proveedores, oferentes, proponentes, entre otros.), para afectar indebidamente la evaluación de ofertas en los procesos de contratación,  sin mediar  razones técnicas o el cumplimiento de los requisitos exigidos.</v>
      </c>
      <c r="D90" s="638" t="e">
        <f>'7- Mapa Final'!J90</f>
        <v>#DIV/0!</v>
      </c>
      <c r="E90" s="641" t="e">
        <f>'7- Mapa Final'!K90</f>
        <v>#VALUE!</v>
      </c>
      <c r="F90" s="629" t="e">
        <f>'7- Mapa Final'!M90</f>
        <v>#DIV/0!</v>
      </c>
      <c r="G90" s="559"/>
      <c r="H90" s="625"/>
      <c r="I90" s="625"/>
      <c r="J90" s="625"/>
      <c r="K90" s="625"/>
      <c r="L90" s="625"/>
      <c r="M90" s="627"/>
    </row>
    <row r="91" spans="1:13" ht="72" customHeight="1">
      <c r="A91" s="634"/>
      <c r="B91" s="636"/>
      <c r="C91" s="636"/>
      <c r="D91" s="639"/>
      <c r="E91" s="642"/>
      <c r="F91" s="629"/>
      <c r="G91" s="559"/>
      <c r="H91" s="625"/>
      <c r="I91" s="625"/>
      <c r="J91" s="625"/>
      <c r="K91" s="625"/>
      <c r="L91" s="625"/>
      <c r="M91" s="627"/>
    </row>
    <row r="92" spans="1:13" ht="72" customHeight="1">
      <c r="A92" s="634"/>
      <c r="B92" s="636"/>
      <c r="C92" s="636"/>
      <c r="D92" s="639"/>
      <c r="E92" s="642"/>
      <c r="F92" s="629"/>
      <c r="G92" s="559"/>
      <c r="H92" s="625"/>
      <c r="I92" s="625"/>
      <c r="J92" s="625"/>
      <c r="K92" s="625"/>
      <c r="L92" s="625"/>
      <c r="M92" s="627"/>
    </row>
    <row r="93" spans="1:13" ht="72" customHeight="1">
      <c r="A93" s="634"/>
      <c r="B93" s="636"/>
      <c r="C93" s="636"/>
      <c r="D93" s="639"/>
      <c r="E93" s="642"/>
      <c r="F93" s="629"/>
      <c r="G93" s="559"/>
      <c r="H93" s="625"/>
      <c r="I93" s="625"/>
      <c r="J93" s="625"/>
      <c r="K93" s="625"/>
      <c r="L93" s="625"/>
      <c r="M93" s="627"/>
    </row>
    <row r="94" spans="1:13" ht="72" customHeight="1">
      <c r="A94" s="634"/>
      <c r="B94" s="636"/>
      <c r="C94" s="636"/>
      <c r="D94" s="639"/>
      <c r="E94" s="642"/>
      <c r="F94" s="629"/>
      <c r="G94" s="559"/>
      <c r="H94" s="625"/>
      <c r="I94" s="625"/>
      <c r="J94" s="625"/>
      <c r="K94" s="625"/>
      <c r="L94" s="625"/>
      <c r="M94" s="627"/>
    </row>
    <row r="95" spans="1:13" ht="72" customHeight="1">
      <c r="A95" s="634"/>
      <c r="B95" s="636"/>
      <c r="C95" s="636"/>
      <c r="D95" s="639"/>
      <c r="E95" s="642"/>
      <c r="F95" s="629"/>
      <c r="G95" s="559"/>
      <c r="H95" s="625"/>
      <c r="I95" s="625"/>
      <c r="J95" s="625"/>
      <c r="K95" s="625"/>
      <c r="L95" s="625"/>
      <c r="M95" s="627"/>
    </row>
    <row r="96" spans="1:13" ht="72" customHeight="1">
      <c r="A96" s="634"/>
      <c r="B96" s="636"/>
      <c r="C96" s="636"/>
      <c r="D96" s="639"/>
      <c r="E96" s="642"/>
      <c r="F96" s="629"/>
      <c r="G96" s="559"/>
      <c r="H96" s="625"/>
      <c r="I96" s="625"/>
      <c r="J96" s="625"/>
      <c r="K96" s="625"/>
      <c r="L96" s="625"/>
      <c r="M96" s="627"/>
    </row>
    <row r="97" spans="1:13" ht="72" customHeight="1">
      <c r="A97" s="634"/>
      <c r="B97" s="636"/>
      <c r="C97" s="636"/>
      <c r="D97" s="639"/>
      <c r="E97" s="642"/>
      <c r="F97" s="629"/>
      <c r="G97" s="559"/>
      <c r="H97" s="625"/>
      <c r="I97" s="625"/>
      <c r="J97" s="625"/>
      <c r="K97" s="625"/>
      <c r="L97" s="625"/>
      <c r="M97" s="627"/>
    </row>
    <row r="98" spans="1:13" ht="72" customHeight="1">
      <c r="A98" s="634"/>
      <c r="B98" s="636"/>
      <c r="C98" s="636"/>
      <c r="D98" s="639"/>
      <c r="E98" s="642"/>
      <c r="F98" s="629"/>
      <c r="G98" s="559"/>
      <c r="H98" s="625"/>
      <c r="I98" s="625"/>
      <c r="J98" s="625"/>
      <c r="K98" s="625"/>
      <c r="L98" s="625"/>
      <c r="M98" s="627"/>
    </row>
    <row r="99" spans="1:13" ht="72" customHeight="1" thickBot="1">
      <c r="A99" s="635"/>
      <c r="B99" s="637"/>
      <c r="C99" s="637"/>
      <c r="D99" s="640"/>
      <c r="E99" s="643"/>
      <c r="F99" s="630"/>
      <c r="G99" s="631"/>
      <c r="H99" s="626"/>
      <c r="I99" s="626"/>
      <c r="J99" s="626"/>
      <c r="K99" s="626"/>
      <c r="L99" s="626"/>
      <c r="M99" s="628"/>
    </row>
    <row r="100" spans="1:13" ht="72" customHeight="1">
      <c r="A100" s="634">
        <f>'7- Mapa Final'!A100</f>
        <v>10</v>
      </c>
      <c r="B100" s="636" t="str">
        <f>'7- Mapa Final'!B100</f>
        <v>Ofrecer, prometer, entregar, aceptar o solicitar una ventaja indebida  para afectar la supervisión o interventoría de los contratos.</v>
      </c>
      <c r="C100" s="636" t="str">
        <f>'7- Mapa Final'!C100</f>
        <v>Cuando se favorece  indebidamente la intervención de personas inescrupulosas (ejem:  consultores externos, fabricantes, proveedores, oferentes, proponentes, entre otros.), para afectar indebidamente la supervisión o interventoría de los contratos.</v>
      </c>
      <c r="D100" s="638" t="e">
        <f>'7- Mapa Final'!J100</f>
        <v>#DIV/0!</v>
      </c>
      <c r="E100" s="641" t="e">
        <f>'7- Mapa Final'!K100</f>
        <v>#VALUE!</v>
      </c>
      <c r="F100" s="629" t="e">
        <f>'7- Mapa Final'!M100</f>
        <v>#DIV/0!</v>
      </c>
      <c r="G100" s="559"/>
      <c r="H100" s="625"/>
      <c r="I100" s="625"/>
      <c r="J100" s="625"/>
      <c r="K100" s="625"/>
      <c r="L100" s="625"/>
      <c r="M100" s="627"/>
    </row>
    <row r="101" spans="1:13" ht="72" customHeight="1">
      <c r="A101" s="634"/>
      <c r="B101" s="636"/>
      <c r="C101" s="636"/>
      <c r="D101" s="639"/>
      <c r="E101" s="642"/>
      <c r="F101" s="629"/>
      <c r="G101" s="559"/>
      <c r="H101" s="625"/>
      <c r="I101" s="625"/>
      <c r="J101" s="625"/>
      <c r="K101" s="625"/>
      <c r="L101" s="625"/>
      <c r="M101" s="627"/>
    </row>
    <row r="102" spans="1:13" ht="72" customHeight="1">
      <c r="A102" s="634"/>
      <c r="B102" s="636"/>
      <c r="C102" s="636"/>
      <c r="D102" s="639"/>
      <c r="E102" s="642"/>
      <c r="F102" s="629"/>
      <c r="G102" s="559"/>
      <c r="H102" s="625"/>
      <c r="I102" s="625"/>
      <c r="J102" s="625"/>
      <c r="K102" s="625"/>
      <c r="L102" s="625"/>
      <c r="M102" s="627"/>
    </row>
    <row r="103" spans="1:13" ht="72" customHeight="1">
      <c r="A103" s="634"/>
      <c r="B103" s="636"/>
      <c r="C103" s="636"/>
      <c r="D103" s="639"/>
      <c r="E103" s="642"/>
      <c r="F103" s="629"/>
      <c r="G103" s="559"/>
      <c r="H103" s="625"/>
      <c r="I103" s="625"/>
      <c r="J103" s="625"/>
      <c r="K103" s="625"/>
      <c r="L103" s="625"/>
      <c r="M103" s="627"/>
    </row>
    <row r="104" spans="1:13" ht="72" customHeight="1">
      <c r="A104" s="634"/>
      <c r="B104" s="636"/>
      <c r="C104" s="636"/>
      <c r="D104" s="639"/>
      <c r="E104" s="642"/>
      <c r="F104" s="629"/>
      <c r="G104" s="559"/>
      <c r="H104" s="625"/>
      <c r="I104" s="625"/>
      <c r="J104" s="625"/>
      <c r="K104" s="625"/>
      <c r="L104" s="625"/>
      <c r="M104" s="627"/>
    </row>
    <row r="105" spans="1:13" ht="72" customHeight="1">
      <c r="A105" s="634"/>
      <c r="B105" s="636"/>
      <c r="C105" s="636"/>
      <c r="D105" s="639"/>
      <c r="E105" s="642"/>
      <c r="F105" s="629"/>
      <c r="G105" s="559"/>
      <c r="H105" s="625"/>
      <c r="I105" s="625"/>
      <c r="J105" s="625"/>
      <c r="K105" s="625"/>
      <c r="L105" s="625"/>
      <c r="M105" s="627"/>
    </row>
    <row r="106" spans="1:13" ht="72" customHeight="1">
      <c r="A106" s="634"/>
      <c r="B106" s="636"/>
      <c r="C106" s="636"/>
      <c r="D106" s="639"/>
      <c r="E106" s="642"/>
      <c r="F106" s="629"/>
      <c r="G106" s="559"/>
      <c r="H106" s="625"/>
      <c r="I106" s="625"/>
      <c r="J106" s="625"/>
      <c r="K106" s="625"/>
      <c r="L106" s="625"/>
      <c r="M106" s="627"/>
    </row>
    <row r="107" spans="1:13" ht="72" customHeight="1">
      <c r="A107" s="634"/>
      <c r="B107" s="636"/>
      <c r="C107" s="636"/>
      <c r="D107" s="639"/>
      <c r="E107" s="642"/>
      <c r="F107" s="629"/>
      <c r="G107" s="559"/>
      <c r="H107" s="625"/>
      <c r="I107" s="625"/>
      <c r="J107" s="625"/>
      <c r="K107" s="625"/>
      <c r="L107" s="625"/>
      <c r="M107" s="627"/>
    </row>
    <row r="108" spans="1:13" ht="72" customHeight="1">
      <c r="A108" s="634"/>
      <c r="B108" s="636"/>
      <c r="C108" s="636"/>
      <c r="D108" s="639"/>
      <c r="E108" s="642"/>
      <c r="F108" s="629"/>
      <c r="G108" s="559"/>
      <c r="H108" s="625"/>
      <c r="I108" s="625"/>
      <c r="J108" s="625"/>
      <c r="K108" s="625"/>
      <c r="L108" s="625"/>
      <c r="M108" s="627"/>
    </row>
    <row r="109" spans="1:13" ht="72" customHeight="1" thickBot="1">
      <c r="A109" s="635"/>
      <c r="B109" s="637"/>
      <c r="C109" s="637"/>
      <c r="D109" s="640"/>
      <c r="E109" s="643"/>
      <c r="F109" s="630"/>
      <c r="G109" s="631"/>
      <c r="H109" s="626"/>
      <c r="I109" s="626"/>
      <c r="J109" s="626"/>
      <c r="K109" s="626"/>
      <c r="L109" s="626"/>
      <c r="M109" s="628"/>
    </row>
  </sheetData>
  <mergeCells count="147">
    <mergeCell ref="J100:J109"/>
    <mergeCell ref="K100:K109"/>
    <mergeCell ref="L100:L109"/>
    <mergeCell ref="M100:M109"/>
    <mergeCell ref="A100:A109"/>
    <mergeCell ref="B100:B109"/>
    <mergeCell ref="C100:C109"/>
    <mergeCell ref="D100:D109"/>
    <mergeCell ref="E100:E109"/>
    <mergeCell ref="F100:F109"/>
    <mergeCell ref="G100:G109"/>
    <mergeCell ref="H100:H109"/>
    <mergeCell ref="I100:I109"/>
    <mergeCell ref="J80:J89"/>
    <mergeCell ref="K80:K89"/>
    <mergeCell ref="L80:L89"/>
    <mergeCell ref="M80:M89"/>
    <mergeCell ref="A90:A99"/>
    <mergeCell ref="B90:B99"/>
    <mergeCell ref="C90:C99"/>
    <mergeCell ref="D90:D99"/>
    <mergeCell ref="E90:E99"/>
    <mergeCell ref="F90:F99"/>
    <mergeCell ref="G90:G99"/>
    <mergeCell ref="H90:H99"/>
    <mergeCell ref="I90:I99"/>
    <mergeCell ref="J90:J99"/>
    <mergeCell ref="K90:K99"/>
    <mergeCell ref="L90:L99"/>
    <mergeCell ref="M90:M99"/>
    <mergeCell ref="A80:A89"/>
    <mergeCell ref="B80:B89"/>
    <mergeCell ref="C80:C89"/>
    <mergeCell ref="D80:D89"/>
    <mergeCell ref="E80:E89"/>
    <mergeCell ref="F80:F89"/>
    <mergeCell ref="G80:G89"/>
    <mergeCell ref="H80:H89"/>
    <mergeCell ref="I80:I89"/>
    <mergeCell ref="A1:B2"/>
    <mergeCell ref="C1:J3"/>
    <mergeCell ref="K1:M3"/>
    <mergeCell ref="A4:B4"/>
    <mergeCell ref="C4:M4"/>
    <mergeCell ref="A5:B5"/>
    <mergeCell ref="C5:M5"/>
    <mergeCell ref="A6:B6"/>
    <mergeCell ref="C6:M6"/>
    <mergeCell ref="A7:C7"/>
    <mergeCell ref="D7:F7"/>
    <mergeCell ref="G7:G8"/>
    <mergeCell ref="H7:H8"/>
    <mergeCell ref="I7:J7"/>
    <mergeCell ref="K7:L7"/>
    <mergeCell ref="M7:M8"/>
    <mergeCell ref="H10:H19"/>
    <mergeCell ref="I10:I19"/>
    <mergeCell ref="J10:J19"/>
    <mergeCell ref="K10:K19"/>
    <mergeCell ref="L10:L19"/>
    <mergeCell ref="M10:M19"/>
    <mergeCell ref="M20:M29"/>
    <mergeCell ref="G20:G29"/>
    <mergeCell ref="H20:H29"/>
    <mergeCell ref="I20:I29"/>
    <mergeCell ref="J20:J29"/>
    <mergeCell ref="K20:K29"/>
    <mergeCell ref="L20:L29"/>
    <mergeCell ref="A20:A29"/>
    <mergeCell ref="B20:B29"/>
    <mergeCell ref="C20:C29"/>
    <mergeCell ref="D20:D29"/>
    <mergeCell ref="E20:E29"/>
    <mergeCell ref="F20:F29"/>
    <mergeCell ref="H30:H39"/>
    <mergeCell ref="I30:I39"/>
    <mergeCell ref="A9:G9"/>
    <mergeCell ref="A10:A19"/>
    <mergeCell ref="B10:B19"/>
    <mergeCell ref="C10:C19"/>
    <mergeCell ref="D10:D19"/>
    <mergeCell ref="E10:E19"/>
    <mergeCell ref="F10:F19"/>
    <mergeCell ref="G10:G19"/>
    <mergeCell ref="J30:J39"/>
    <mergeCell ref="K30:K39"/>
    <mergeCell ref="L30:L39"/>
    <mergeCell ref="M30:M39"/>
    <mergeCell ref="A40:A49"/>
    <mergeCell ref="B40:B49"/>
    <mergeCell ref="C40:C49"/>
    <mergeCell ref="D40:D49"/>
    <mergeCell ref="E40:E49"/>
    <mergeCell ref="F40:F49"/>
    <mergeCell ref="M40:M49"/>
    <mergeCell ref="G40:G49"/>
    <mergeCell ref="H40:H49"/>
    <mergeCell ref="I40:I49"/>
    <mergeCell ref="J40:J49"/>
    <mergeCell ref="K40:K49"/>
    <mergeCell ref="L40:L49"/>
    <mergeCell ref="A30:A39"/>
    <mergeCell ref="B30:B39"/>
    <mergeCell ref="C30:C39"/>
    <mergeCell ref="D30:D39"/>
    <mergeCell ref="E30:E39"/>
    <mergeCell ref="F30:F39"/>
    <mergeCell ref="G30:G39"/>
    <mergeCell ref="J50:J59"/>
    <mergeCell ref="K50:K59"/>
    <mergeCell ref="L50:L59"/>
    <mergeCell ref="M50:M59"/>
    <mergeCell ref="A60:A69"/>
    <mergeCell ref="B60:B69"/>
    <mergeCell ref="C60:C69"/>
    <mergeCell ref="D60:D69"/>
    <mergeCell ref="E60:E69"/>
    <mergeCell ref="F60:F69"/>
    <mergeCell ref="A50:A59"/>
    <mergeCell ref="B50:B59"/>
    <mergeCell ref="C50:C59"/>
    <mergeCell ref="D50:D59"/>
    <mergeCell ref="E50:E59"/>
    <mergeCell ref="F50:F59"/>
    <mergeCell ref="G50:G59"/>
    <mergeCell ref="H50:H59"/>
    <mergeCell ref="I50:I59"/>
    <mergeCell ref="A70:A79"/>
    <mergeCell ref="B70:B79"/>
    <mergeCell ref="C70:C79"/>
    <mergeCell ref="D70:D79"/>
    <mergeCell ref="E70:E79"/>
    <mergeCell ref="F70:F79"/>
    <mergeCell ref="M60:M69"/>
    <mergeCell ref="G60:G69"/>
    <mergeCell ref="H60:H69"/>
    <mergeCell ref="I60:I69"/>
    <mergeCell ref="J60:J69"/>
    <mergeCell ref="K60:K69"/>
    <mergeCell ref="L60:L69"/>
    <mergeCell ref="M70:M79"/>
    <mergeCell ref="G70:G79"/>
    <mergeCell ref="H70:H79"/>
    <mergeCell ref="I70:I79"/>
    <mergeCell ref="J70:J79"/>
    <mergeCell ref="K70:K79"/>
    <mergeCell ref="L70:L79"/>
  </mergeCells>
  <conditionalFormatting sqref="A7:B7">
    <cfRule type="containsText" dxfId="185" priority="62" operator="containsText" text="3- Moderado">
      <formula>NOT(ISERROR(SEARCH("3- Moderado",A7)))</formula>
    </cfRule>
    <cfRule type="containsText" dxfId="184" priority="63" operator="containsText" text="6- Moderado">
      <formula>NOT(ISERROR(SEARCH("6- Moderado",A7)))</formula>
    </cfRule>
    <cfRule type="containsText" dxfId="183" priority="64" operator="containsText" text="4- Moderado">
      <formula>NOT(ISERROR(SEARCH("4- Moderado",A7)))</formula>
    </cfRule>
    <cfRule type="containsText" dxfId="182" priority="65" operator="containsText" text="3- Bajo">
      <formula>NOT(ISERROR(SEARCH("3- Bajo",A7)))</formula>
    </cfRule>
    <cfRule type="containsText" dxfId="181" priority="66" operator="containsText" text="4- Bajo">
      <formula>NOT(ISERROR(SEARCH("4- Bajo",A7)))</formula>
    </cfRule>
    <cfRule type="containsText" dxfId="180" priority="67" operator="containsText" text="1- Bajo">
      <formula>NOT(ISERROR(SEARCH("1- Bajo",A7)))</formula>
    </cfRule>
  </conditionalFormatting>
  <conditionalFormatting sqref="A10:E10 A20:E20">
    <cfRule type="containsText" dxfId="179" priority="56" operator="containsText" text="3- Moderado">
      <formula>NOT(ISERROR(SEARCH("3- Moderado",A10)))</formula>
    </cfRule>
    <cfRule type="containsText" dxfId="178" priority="57" operator="containsText" text="6- Moderado">
      <formula>NOT(ISERROR(SEARCH("6- Moderado",A10)))</formula>
    </cfRule>
    <cfRule type="containsText" dxfId="177" priority="58" operator="containsText" text="4- Moderado">
      <formula>NOT(ISERROR(SEARCH("4- Moderado",A10)))</formula>
    </cfRule>
    <cfRule type="containsText" dxfId="176" priority="59" operator="containsText" text="3- Bajo">
      <formula>NOT(ISERROR(SEARCH("3- Bajo",A10)))</formula>
    </cfRule>
    <cfRule type="containsText" dxfId="175" priority="60" operator="containsText" text="4- Bajo">
      <formula>NOT(ISERROR(SEARCH("4- Bajo",A10)))</formula>
    </cfRule>
    <cfRule type="containsText" dxfId="174" priority="61" operator="containsText" text="1- Bajo">
      <formula>NOT(ISERROR(SEARCH("1- Bajo",A10)))</formula>
    </cfRule>
  </conditionalFormatting>
  <conditionalFormatting sqref="A30:E30">
    <cfRule type="containsText" dxfId="173" priority="43" operator="containsText" text="3- Moderado">
      <formula>NOT(ISERROR(SEARCH("3- Moderado",A30)))</formula>
    </cfRule>
    <cfRule type="containsText" dxfId="172" priority="44" operator="containsText" text="6- Moderado">
      <formula>NOT(ISERROR(SEARCH("6- Moderado",A30)))</formula>
    </cfRule>
    <cfRule type="containsText" dxfId="171" priority="45" operator="containsText" text="4- Moderado">
      <formula>NOT(ISERROR(SEARCH("4- Moderado",A30)))</formula>
    </cfRule>
    <cfRule type="containsText" dxfId="170" priority="46" operator="containsText" text="3- Bajo">
      <formula>NOT(ISERROR(SEARCH("3- Bajo",A30)))</formula>
    </cfRule>
    <cfRule type="containsText" dxfId="169" priority="47" operator="containsText" text="4- Bajo">
      <formula>NOT(ISERROR(SEARCH("4- Bajo",A30)))</formula>
    </cfRule>
    <cfRule type="containsText" dxfId="168" priority="48" operator="containsText" text="1- Bajo">
      <formula>NOT(ISERROR(SEARCH("1- Bajo",A30)))</formula>
    </cfRule>
  </conditionalFormatting>
  <conditionalFormatting sqref="A40:E40">
    <cfRule type="containsText" dxfId="167" priority="36" operator="containsText" text="3- Moderado">
      <formula>NOT(ISERROR(SEARCH("3- Moderado",A40)))</formula>
    </cfRule>
    <cfRule type="containsText" dxfId="166" priority="37" operator="containsText" text="6- Moderado">
      <formula>NOT(ISERROR(SEARCH("6- Moderado",A40)))</formula>
    </cfRule>
    <cfRule type="containsText" dxfId="165" priority="38" operator="containsText" text="4- Moderado">
      <formula>NOT(ISERROR(SEARCH("4- Moderado",A40)))</formula>
    </cfRule>
    <cfRule type="containsText" dxfId="164" priority="39" operator="containsText" text="3- Bajo">
      <formula>NOT(ISERROR(SEARCH("3- Bajo",A40)))</formula>
    </cfRule>
    <cfRule type="containsText" dxfId="163" priority="40" operator="containsText" text="4- Bajo">
      <formula>NOT(ISERROR(SEARCH("4- Bajo",A40)))</formula>
    </cfRule>
    <cfRule type="containsText" dxfId="162" priority="41" operator="containsText" text="1- Bajo">
      <formula>NOT(ISERROR(SEARCH("1- Bajo",A40)))</formula>
    </cfRule>
  </conditionalFormatting>
  <conditionalFormatting sqref="A50:E50">
    <cfRule type="containsText" dxfId="161" priority="29" operator="containsText" text="3- Moderado">
      <formula>NOT(ISERROR(SEARCH("3- Moderado",A50)))</formula>
    </cfRule>
    <cfRule type="containsText" dxfId="160" priority="30" operator="containsText" text="6- Moderado">
      <formula>NOT(ISERROR(SEARCH("6- Moderado",A50)))</formula>
    </cfRule>
    <cfRule type="containsText" dxfId="159" priority="31" operator="containsText" text="4- Moderado">
      <formula>NOT(ISERROR(SEARCH("4- Moderado",A50)))</formula>
    </cfRule>
    <cfRule type="containsText" dxfId="158" priority="32" operator="containsText" text="3- Bajo">
      <formula>NOT(ISERROR(SEARCH("3- Bajo",A50)))</formula>
    </cfRule>
    <cfRule type="containsText" dxfId="157" priority="33" operator="containsText" text="4- Bajo">
      <formula>NOT(ISERROR(SEARCH("4- Bajo",A50)))</formula>
    </cfRule>
    <cfRule type="containsText" dxfId="156" priority="34" operator="containsText" text="1- Bajo">
      <formula>NOT(ISERROR(SEARCH("1- Bajo",A50)))</formula>
    </cfRule>
  </conditionalFormatting>
  <conditionalFormatting sqref="A60:E60">
    <cfRule type="containsText" dxfId="155" priority="22" operator="containsText" text="3- Moderado">
      <formula>NOT(ISERROR(SEARCH("3- Moderado",A60)))</formula>
    </cfRule>
    <cfRule type="containsText" dxfId="154" priority="23" operator="containsText" text="6- Moderado">
      <formula>NOT(ISERROR(SEARCH("6- Moderado",A60)))</formula>
    </cfRule>
    <cfRule type="containsText" dxfId="153" priority="24" operator="containsText" text="4- Moderado">
      <formula>NOT(ISERROR(SEARCH("4- Moderado",A60)))</formula>
    </cfRule>
    <cfRule type="containsText" dxfId="152" priority="25" operator="containsText" text="3- Bajo">
      <formula>NOT(ISERROR(SEARCH("3- Bajo",A60)))</formula>
    </cfRule>
    <cfRule type="containsText" dxfId="151" priority="26" operator="containsText" text="4- Bajo">
      <formula>NOT(ISERROR(SEARCH("4- Bajo",A60)))</formula>
    </cfRule>
    <cfRule type="containsText" dxfId="150" priority="27" operator="containsText" text="1- Bajo">
      <formula>NOT(ISERROR(SEARCH("1- Bajo",A60)))</formula>
    </cfRule>
  </conditionalFormatting>
  <conditionalFormatting sqref="A70:E70 A80:E80 A90:E90 A100:E100">
    <cfRule type="containsText" dxfId="149" priority="11" operator="containsText" text="3- Moderado">
      <formula>NOT(ISERROR(SEARCH("3- Moderado",A70)))</formula>
    </cfRule>
    <cfRule type="containsText" dxfId="148" priority="12" operator="containsText" text="6- Moderado">
      <formula>NOT(ISERROR(SEARCH("6- Moderado",A70)))</formula>
    </cfRule>
    <cfRule type="containsText" dxfId="147" priority="13" operator="containsText" text="4- Moderado">
      <formula>NOT(ISERROR(SEARCH("4- Moderado",A70)))</formula>
    </cfRule>
    <cfRule type="containsText" dxfId="146" priority="14" operator="containsText" text="3- Bajo">
      <formula>NOT(ISERROR(SEARCH("3- Bajo",A70)))</formula>
    </cfRule>
    <cfRule type="containsText" dxfId="145" priority="15" operator="containsText" text="4- Bajo">
      <formula>NOT(ISERROR(SEARCH("4- Bajo",A70)))</formula>
    </cfRule>
    <cfRule type="containsText" dxfId="144" priority="16" operator="containsText" text="1- Bajo">
      <formula>NOT(ISERROR(SEARCH("1- Bajo",A70)))</formula>
    </cfRule>
  </conditionalFormatting>
  <conditionalFormatting sqref="C8:F8">
    <cfRule type="containsText" dxfId="143" priority="50" operator="containsText" text="3- Moderado">
      <formula>NOT(ISERROR(SEARCH("3- Moderado",C8)))</formula>
    </cfRule>
    <cfRule type="containsText" dxfId="142" priority="51" operator="containsText" text="6- Moderado">
      <formula>NOT(ISERROR(SEARCH("6- Moderado",C8)))</formula>
    </cfRule>
    <cfRule type="containsText" dxfId="141" priority="52" operator="containsText" text="4- Moderado">
      <formula>NOT(ISERROR(SEARCH("4- Moderado",C8)))</formula>
    </cfRule>
    <cfRule type="containsText" dxfId="140" priority="53" operator="containsText" text="3- Bajo">
      <formula>NOT(ISERROR(SEARCH("3- Bajo",C8)))</formula>
    </cfRule>
    <cfRule type="containsText" dxfId="139" priority="54" operator="containsText" text="4- Bajo">
      <formula>NOT(ISERROR(SEARCH("4- Bajo",C8)))</formula>
    </cfRule>
    <cfRule type="containsText" dxfId="138" priority="55" operator="containsText" text="1- Bajo">
      <formula>NOT(ISERROR(SEARCH("1- Bajo",C8)))</formula>
    </cfRule>
  </conditionalFormatting>
  <conditionalFormatting sqref="D10:D109">
    <cfRule type="containsText" dxfId="137" priority="5" operator="containsText" text="Muy Alta">
      <formula>NOT(ISERROR(SEARCH("Muy Alta",D10)))</formula>
    </cfRule>
    <cfRule type="containsText" dxfId="136" priority="6" operator="containsText" text="Alta">
      <formula>NOT(ISERROR(SEARCH("Alta",D10)))</formula>
    </cfRule>
    <cfRule type="containsText" dxfId="135" priority="7" operator="containsText" text="Baja">
      <formula>NOT(ISERROR(SEARCH("Baja",D10)))</formula>
    </cfRule>
    <cfRule type="containsText" dxfId="134" priority="8" operator="containsText" text="Muy Baja">
      <formula>NOT(ISERROR(SEARCH("Muy Baja",D10)))</formula>
    </cfRule>
    <cfRule type="containsText" dxfId="133" priority="10" operator="containsText" text="Media">
      <formula>NOT(ISERROR(SEARCH("Media",D10)))</formula>
    </cfRule>
  </conditionalFormatting>
  <conditionalFormatting sqref="E10:E109">
    <cfRule type="containsText" dxfId="132" priority="1" operator="containsText" text="Catastrófico">
      <formula>NOT(ISERROR(SEARCH("Catastrófico",E10)))</formula>
    </cfRule>
    <cfRule type="containsText" dxfId="131" priority="2" operator="containsText" text="Mayor">
      <formula>NOT(ISERROR(SEARCH("Mayor",E10)))</formula>
    </cfRule>
    <cfRule type="containsText" dxfId="130" priority="3" operator="containsText" text="Menor">
      <formula>NOT(ISERROR(SEARCH("Menor",E10)))</formula>
    </cfRule>
    <cfRule type="containsText" dxfId="129" priority="4" operator="containsText" text="Leve">
      <formula>NOT(ISERROR(SEARCH("Leve",E10)))</formula>
    </cfRule>
  </conditionalFormatting>
  <conditionalFormatting sqref="E10:F109">
    <cfRule type="containsText" dxfId="128" priority="9" operator="containsText" text="Moderado">
      <formula>NOT(ISERROR(SEARCH("Moderado",E10)))</formula>
    </cfRule>
  </conditionalFormatting>
  <conditionalFormatting sqref="F10:F29">
    <cfRule type="colorScale" priority="68">
      <colorScale>
        <cfvo type="min"/>
        <cfvo type="max"/>
        <color rgb="FFFF7128"/>
        <color rgb="FFFFEF9C"/>
      </colorScale>
    </cfRule>
  </conditionalFormatting>
  <conditionalFormatting sqref="F10:F109">
    <cfRule type="containsText" dxfId="127" priority="17" operator="containsText" text="Bajo">
      <formula>NOT(ISERROR(SEARCH("Bajo",F10)))</formula>
    </cfRule>
    <cfRule type="containsText" dxfId="126" priority="18" operator="containsText" text="Moderado">
      <formula>NOT(ISERROR(SEARCH("Moderado",F10)))</formula>
    </cfRule>
    <cfRule type="containsText" dxfId="125" priority="19" operator="containsText" text="Alto">
      <formula>NOT(ISERROR(SEARCH("Alto",F10)))</formula>
    </cfRule>
    <cfRule type="containsText" dxfId="124" priority="20" operator="containsText" text="Extremo">
      <formula>NOT(ISERROR(SEARCH("Extremo",F10)))</formula>
    </cfRule>
  </conditionalFormatting>
  <conditionalFormatting sqref="F30:F39">
    <cfRule type="colorScale" priority="49">
      <colorScale>
        <cfvo type="min"/>
        <cfvo type="max"/>
        <color rgb="FFFF7128"/>
        <color rgb="FFFFEF9C"/>
      </colorScale>
    </cfRule>
  </conditionalFormatting>
  <conditionalFormatting sqref="F40:F49">
    <cfRule type="colorScale" priority="42">
      <colorScale>
        <cfvo type="min"/>
        <cfvo type="max"/>
        <color rgb="FFFF7128"/>
        <color rgb="FFFFEF9C"/>
      </colorScale>
    </cfRule>
  </conditionalFormatting>
  <conditionalFormatting sqref="F50:F59">
    <cfRule type="colorScale" priority="35">
      <colorScale>
        <cfvo type="min"/>
        <cfvo type="max"/>
        <color rgb="FFFF7128"/>
        <color rgb="FFFFEF9C"/>
      </colorScale>
    </cfRule>
  </conditionalFormatting>
  <conditionalFormatting sqref="F60:F69">
    <cfRule type="colorScale" priority="28">
      <colorScale>
        <cfvo type="min"/>
        <cfvo type="max"/>
        <color rgb="FFFF7128"/>
        <color rgb="FFFFEF9C"/>
      </colorScale>
    </cfRule>
  </conditionalFormatting>
  <conditionalFormatting sqref="F70:F109">
    <cfRule type="colorScale" priority="21">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dataValidation allowBlank="1" showInputMessage="1" showErrorMessage="1" prompt="Describir las actividades que se van a desarrollar para el proyecto" sqref="H7"/>
    <dataValidation allowBlank="1" showInputMessage="1" showErrorMessage="1" prompt="Seleccionar si el responsable es el responsable de las acciones es el nivel central" sqref="I7:I8"/>
    <dataValidation allowBlank="1" showInputMessage="1" showErrorMessage="1" prompt="seleccionar si el responsable de ejecutar las acciones es el nivel central" sqref="J8"/>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'9- Matriz de Calor '!$S$8:$S$11</xm:f>
          </x14:formula1>
          <xm:sqref>G60:G109</xm:sqref>
        </x14:dataValidation>
        <x14:dataValidation type="list" allowBlank="1" showInputMessage="1" showErrorMessage="1">
          <x14:formula1>
            <xm:f>'9- Matriz de Calor '!#REF!</xm:f>
          </x14:formula1>
          <xm:sqref>G10:G59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JK109"/>
  <sheetViews>
    <sheetView showGridLines="0" topLeftCell="B1" zoomScale="90" zoomScaleNormal="90" workbookViewId="0">
      <pane xSplit="6" ySplit="9" topLeftCell="H10" activePane="bottomRight" state="frozen"/>
      <selection activeCell="B1" sqref="B1"/>
      <selection pane="topRight" activeCell="H1" sqref="H1"/>
      <selection pane="bottomLeft" activeCell="B10" sqref="B10"/>
      <selection pane="bottomRight" activeCell="C1" sqref="A1:M4"/>
    </sheetView>
  </sheetViews>
  <sheetFormatPr baseColWidth="10" defaultColWidth="11.42578125" defaultRowHeight="15"/>
  <cols>
    <col min="1" max="1" width="5.85546875" style="5" bestFit="1" customWidth="1"/>
    <col min="2" max="2" width="35.85546875" style="5" customWidth="1"/>
    <col min="3" max="3" width="40.28515625" customWidth="1"/>
    <col min="4" max="4" width="16.85546875" style="91"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65"/>
      <c r="B1" s="666"/>
      <c r="C1" s="692" t="s">
        <v>462</v>
      </c>
      <c r="D1" s="692"/>
      <c r="E1" s="692"/>
      <c r="F1" s="692"/>
      <c r="G1" s="692"/>
      <c r="H1" s="692"/>
      <c r="I1" s="692"/>
      <c r="J1" s="693"/>
      <c r="K1" s="695"/>
      <c r="L1" s="695"/>
      <c r="M1" s="695"/>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45.75" customHeight="1">
      <c r="A2" s="667"/>
      <c r="B2" s="668"/>
      <c r="C2" s="694"/>
      <c r="D2" s="694"/>
      <c r="E2" s="694"/>
      <c r="F2" s="694"/>
      <c r="G2" s="694"/>
      <c r="H2" s="694"/>
      <c r="I2" s="694"/>
      <c r="J2" s="686"/>
      <c r="K2" s="695"/>
      <c r="L2" s="695"/>
      <c r="M2" s="695"/>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94"/>
      <c r="D3" s="694"/>
      <c r="E3" s="694"/>
      <c r="F3" s="694"/>
      <c r="G3" s="694"/>
      <c r="H3" s="694"/>
      <c r="I3" s="694"/>
      <c r="J3" s="686"/>
      <c r="K3" s="695"/>
      <c r="L3" s="695"/>
      <c r="M3" s="695"/>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25.5" customHeight="1">
      <c r="A4" s="476" t="s">
        <v>0</v>
      </c>
      <c r="B4" s="476"/>
      <c r="C4" s="552" t="s">
        <v>264</v>
      </c>
      <c r="D4" s="552"/>
      <c r="E4" s="552"/>
      <c r="F4" s="552"/>
      <c r="G4" s="552"/>
      <c r="H4" s="552"/>
      <c r="I4" s="552"/>
      <c r="J4" s="552"/>
      <c r="K4" s="552"/>
      <c r="L4" s="552"/>
      <c r="M4" s="552"/>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40.9" customHeight="1">
      <c r="A5" s="476" t="s">
        <v>1</v>
      </c>
      <c r="B5" s="476"/>
      <c r="C5" s="556" t="str">
        <f>'Seguimiento 1 Trimestre'!C5:M5</f>
        <v>Gestionar, administrar y mantener los recursos informáticos y de telecomunicaciones para el desarrollo de los objetivos institucionales, facilitando el acceso al servicio de justicia, satisfaciendo las necesidades de los funcionarios, empleados y ciudadanos en términos de celeridad, accesibilidad y transparencia, en el marco del Sistema de Gestión de la Calidad y del Medio Ambiente ,  Seguridad y Salud en el Trabajo y antisobrono de la Rama Judicial.</v>
      </c>
      <c r="D5" s="556"/>
      <c r="E5" s="556"/>
      <c r="F5" s="556"/>
      <c r="G5" s="556"/>
      <c r="H5" s="556"/>
      <c r="I5" s="556"/>
      <c r="J5" s="556"/>
      <c r="K5" s="556"/>
      <c r="L5" s="556"/>
      <c r="M5" s="556"/>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19.5" customHeight="1" thickBot="1">
      <c r="A6" s="476" t="s">
        <v>2</v>
      </c>
      <c r="B6" s="476"/>
      <c r="C6" s="696" t="s">
        <v>270</v>
      </c>
      <c r="D6" s="697"/>
      <c r="E6" s="697"/>
      <c r="F6" s="697"/>
      <c r="G6" s="697"/>
      <c r="H6" s="697"/>
      <c r="I6" s="697"/>
      <c r="J6" s="697"/>
      <c r="K6" s="697"/>
      <c r="L6" s="697"/>
      <c r="M6" s="698"/>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20.25" customHeight="1" thickTop="1" thickBot="1">
      <c r="A7" s="675" t="s">
        <v>93</v>
      </c>
      <c r="B7" s="676"/>
      <c r="C7" s="677"/>
      <c r="D7" s="678" t="s">
        <v>94</v>
      </c>
      <c r="E7" s="678"/>
      <c r="F7" s="678"/>
      <c r="G7" s="679" t="s">
        <v>95</v>
      </c>
      <c r="H7" s="670" t="s">
        <v>96</v>
      </c>
      <c r="I7" s="672" t="s">
        <v>97</v>
      </c>
      <c r="J7" s="673"/>
      <c r="K7" s="672" t="s">
        <v>98</v>
      </c>
      <c r="L7" s="673"/>
      <c r="M7" s="674" t="s">
        <v>328</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56.25" customHeight="1" thickTop="1" thickBot="1">
      <c r="A8" s="170" t="s">
        <v>56</v>
      </c>
      <c r="B8" s="170" t="s">
        <v>109</v>
      </c>
      <c r="C8" s="170" t="s">
        <v>4</v>
      </c>
      <c r="D8" s="27" t="s">
        <v>100</v>
      </c>
      <c r="E8" s="27" t="s">
        <v>102</v>
      </c>
      <c r="F8" s="27" t="s">
        <v>101</v>
      </c>
      <c r="G8" s="679"/>
      <c r="H8" s="671"/>
      <c r="I8" s="28" t="s">
        <v>103</v>
      </c>
      <c r="J8" s="28" t="s">
        <v>104</v>
      </c>
      <c r="K8" s="28" t="s">
        <v>105</v>
      </c>
      <c r="L8" s="28" t="s">
        <v>106</v>
      </c>
      <c r="M8" s="674"/>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54"/>
      <c r="B9" s="655"/>
      <c r="C9" s="655"/>
      <c r="D9" s="655"/>
      <c r="E9" s="655"/>
      <c r="F9" s="655"/>
      <c r="G9" s="655"/>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56">
        <f>'7- Mapa Final'!A10</f>
        <v>1</v>
      </c>
      <c r="B10" s="653" t="str">
        <f>'7- Mapa Final'!B10</f>
        <v xml:space="preserve">Pérdida de la seguridad, confiablidad o disponibilidad de la información </v>
      </c>
      <c r="C10" s="653" t="str">
        <f>'7- Mapa Final'!C10</f>
        <v xml:space="preserve">Afectacion en la confidencialidad, integridad,  disponibilidad y seguridad de la información por la no aplicabilidad de  barreras y procedimientos que resguardan el acceso a los datos. </v>
      </c>
      <c r="D10" s="651" t="str">
        <f>'7- Mapa Final'!J10</f>
        <v>Muy Baja - 1</v>
      </c>
      <c r="E10" s="652" t="str">
        <f>'7- Mapa Final'!K10</f>
        <v>Menor - 2</v>
      </c>
      <c r="F10" s="660" t="str">
        <f>'7- Mapa Final'!M10</f>
        <v>Bajo - 2</v>
      </c>
      <c r="G10" s="571" t="s">
        <v>107</v>
      </c>
      <c r="H10" s="699" t="s">
        <v>531</v>
      </c>
      <c r="I10" s="699"/>
      <c r="J10" s="699" t="s">
        <v>475</v>
      </c>
      <c r="K10" s="690">
        <v>45474</v>
      </c>
      <c r="L10" s="690">
        <v>45565</v>
      </c>
      <c r="M10" s="700" t="s">
        <v>536</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48"/>
      <c r="B11" s="636"/>
      <c r="C11" s="636"/>
      <c r="D11" s="639"/>
      <c r="E11" s="642"/>
      <c r="F11" s="629"/>
      <c r="G11" s="559"/>
      <c r="H11" s="689"/>
      <c r="I11" s="689"/>
      <c r="J11" s="689"/>
      <c r="K11" s="689"/>
      <c r="L11" s="689"/>
      <c r="M11" s="691"/>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48"/>
      <c r="B12" s="636"/>
      <c r="C12" s="636"/>
      <c r="D12" s="639"/>
      <c r="E12" s="642"/>
      <c r="F12" s="629"/>
      <c r="G12" s="559"/>
      <c r="H12" s="689"/>
      <c r="I12" s="689"/>
      <c r="J12" s="689"/>
      <c r="K12" s="689"/>
      <c r="L12" s="689"/>
      <c r="M12" s="691"/>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48"/>
      <c r="B13" s="636"/>
      <c r="C13" s="636"/>
      <c r="D13" s="639"/>
      <c r="E13" s="642"/>
      <c r="F13" s="629"/>
      <c r="G13" s="559"/>
      <c r="H13" s="689"/>
      <c r="I13" s="689"/>
      <c r="J13" s="689"/>
      <c r="K13" s="689"/>
      <c r="L13" s="689"/>
      <c r="M13" s="691"/>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48"/>
      <c r="B14" s="636"/>
      <c r="C14" s="636"/>
      <c r="D14" s="639"/>
      <c r="E14" s="642"/>
      <c r="F14" s="629"/>
      <c r="G14" s="559"/>
      <c r="H14" s="689"/>
      <c r="I14" s="689"/>
      <c r="J14" s="689"/>
      <c r="K14" s="689"/>
      <c r="L14" s="689"/>
      <c r="M14" s="691"/>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48"/>
      <c r="B15" s="636"/>
      <c r="C15" s="636"/>
      <c r="D15" s="639"/>
      <c r="E15" s="642"/>
      <c r="F15" s="629"/>
      <c r="G15" s="559"/>
      <c r="H15" s="689"/>
      <c r="I15" s="689"/>
      <c r="J15" s="689"/>
      <c r="K15" s="689"/>
      <c r="L15" s="689"/>
      <c r="M15" s="691"/>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48"/>
      <c r="B16" s="636"/>
      <c r="C16" s="636"/>
      <c r="D16" s="639"/>
      <c r="E16" s="642"/>
      <c r="F16" s="629"/>
      <c r="G16" s="559"/>
      <c r="H16" s="689"/>
      <c r="I16" s="689"/>
      <c r="J16" s="689"/>
      <c r="K16" s="689"/>
      <c r="L16" s="689"/>
      <c r="M16" s="691"/>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48"/>
      <c r="B17" s="636"/>
      <c r="C17" s="636"/>
      <c r="D17" s="639"/>
      <c r="E17" s="642"/>
      <c r="F17" s="629"/>
      <c r="G17" s="559"/>
      <c r="H17" s="689"/>
      <c r="I17" s="689"/>
      <c r="J17" s="689"/>
      <c r="K17" s="689"/>
      <c r="L17" s="689"/>
      <c r="M17" s="691"/>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48"/>
      <c r="B18" s="636"/>
      <c r="C18" s="636"/>
      <c r="D18" s="639"/>
      <c r="E18" s="642"/>
      <c r="F18" s="629"/>
      <c r="G18" s="559"/>
      <c r="H18" s="689"/>
      <c r="I18" s="689"/>
      <c r="J18" s="689"/>
      <c r="K18" s="689"/>
      <c r="L18" s="689"/>
      <c r="M18" s="691"/>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thickBot="1">
      <c r="A19" s="648"/>
      <c r="B19" s="636"/>
      <c r="C19" s="636"/>
      <c r="D19" s="639"/>
      <c r="E19" s="642"/>
      <c r="F19" s="629"/>
      <c r="G19" s="559"/>
      <c r="H19" s="689"/>
      <c r="I19" s="689"/>
      <c r="J19" s="689"/>
      <c r="K19" s="689"/>
      <c r="L19" s="689"/>
      <c r="M19" s="691"/>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48">
        <f>'7- Mapa Final'!A20</f>
        <v>2</v>
      </c>
      <c r="B20" s="636" t="str">
        <f>'7- Mapa Final'!B20</f>
        <v>Obsolescencia Tecnológica.</v>
      </c>
      <c r="C20" s="636" t="str">
        <f>'7- Mapa Final'!C20</f>
        <v xml:space="preserve"> Tener en operación activos  que ha llegado al final de su vida útil tecnológica.</v>
      </c>
      <c r="D20" s="638" t="str">
        <f>'7- Mapa Final'!J20</f>
        <v>Media - 3</v>
      </c>
      <c r="E20" s="641" t="str">
        <f>'7- Mapa Final'!K20</f>
        <v>Menor - 2</v>
      </c>
      <c r="F20" s="629" t="str">
        <f>'7- Mapa Final'!M20</f>
        <v>Moderado - 6</v>
      </c>
      <c r="G20" s="559" t="s">
        <v>107</v>
      </c>
      <c r="H20" s="689" t="s">
        <v>537</v>
      </c>
      <c r="I20" s="689"/>
      <c r="J20" s="689" t="s">
        <v>475</v>
      </c>
      <c r="K20" s="690">
        <v>45474</v>
      </c>
      <c r="L20" s="690">
        <v>45565</v>
      </c>
      <c r="M20" s="691" t="s">
        <v>538</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48"/>
      <c r="B21" s="636"/>
      <c r="C21" s="636"/>
      <c r="D21" s="639"/>
      <c r="E21" s="642"/>
      <c r="F21" s="629"/>
      <c r="G21" s="559"/>
      <c r="H21" s="689"/>
      <c r="I21" s="689"/>
      <c r="J21" s="689"/>
      <c r="K21" s="689"/>
      <c r="L21" s="689"/>
      <c r="M21" s="691"/>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48"/>
      <c r="B22" s="636"/>
      <c r="C22" s="636"/>
      <c r="D22" s="639"/>
      <c r="E22" s="642"/>
      <c r="F22" s="629"/>
      <c r="G22" s="559"/>
      <c r="H22" s="689"/>
      <c r="I22" s="689"/>
      <c r="J22" s="689"/>
      <c r="K22" s="689"/>
      <c r="L22" s="689"/>
      <c r="M22" s="691"/>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48"/>
      <c r="B23" s="636"/>
      <c r="C23" s="636"/>
      <c r="D23" s="639"/>
      <c r="E23" s="642"/>
      <c r="F23" s="629"/>
      <c r="G23" s="559"/>
      <c r="H23" s="689"/>
      <c r="I23" s="689"/>
      <c r="J23" s="689"/>
      <c r="K23" s="689"/>
      <c r="L23" s="689"/>
      <c r="M23" s="691"/>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48"/>
      <c r="B24" s="636"/>
      <c r="C24" s="636"/>
      <c r="D24" s="639"/>
      <c r="E24" s="642"/>
      <c r="F24" s="629"/>
      <c r="G24" s="559"/>
      <c r="H24" s="689"/>
      <c r="I24" s="689"/>
      <c r="J24" s="689"/>
      <c r="K24" s="689"/>
      <c r="L24" s="689"/>
      <c r="M24" s="691"/>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48"/>
      <c r="B25" s="636"/>
      <c r="C25" s="636"/>
      <c r="D25" s="639"/>
      <c r="E25" s="642"/>
      <c r="F25" s="629"/>
      <c r="G25" s="559"/>
      <c r="H25" s="689"/>
      <c r="I25" s="689"/>
      <c r="J25" s="689"/>
      <c r="K25" s="689"/>
      <c r="L25" s="689"/>
      <c r="M25" s="691"/>
      <c r="N25" s="33"/>
      <c r="O25" s="33"/>
    </row>
    <row r="26" spans="1:169">
      <c r="A26" s="648"/>
      <c r="B26" s="636"/>
      <c r="C26" s="636"/>
      <c r="D26" s="639"/>
      <c r="E26" s="642"/>
      <c r="F26" s="629"/>
      <c r="G26" s="559"/>
      <c r="H26" s="689"/>
      <c r="I26" s="689"/>
      <c r="J26" s="689"/>
      <c r="K26" s="689"/>
      <c r="L26" s="689"/>
      <c r="M26" s="691"/>
      <c r="N26" s="33"/>
      <c r="O26" s="33"/>
    </row>
    <row r="27" spans="1:169">
      <c r="A27" s="648"/>
      <c r="B27" s="636"/>
      <c r="C27" s="636"/>
      <c r="D27" s="639"/>
      <c r="E27" s="642"/>
      <c r="F27" s="629"/>
      <c r="G27" s="559"/>
      <c r="H27" s="689"/>
      <c r="I27" s="689"/>
      <c r="J27" s="689"/>
      <c r="K27" s="689"/>
      <c r="L27" s="689"/>
      <c r="M27" s="691"/>
      <c r="N27" s="33"/>
      <c r="O27" s="33"/>
    </row>
    <row r="28" spans="1:169">
      <c r="A28" s="648"/>
      <c r="B28" s="636"/>
      <c r="C28" s="636"/>
      <c r="D28" s="639"/>
      <c r="E28" s="642"/>
      <c r="F28" s="629"/>
      <c r="G28" s="559"/>
      <c r="H28" s="689"/>
      <c r="I28" s="689"/>
      <c r="J28" s="689"/>
      <c r="K28" s="689"/>
      <c r="L28" s="689"/>
      <c r="M28" s="691"/>
      <c r="N28" s="33"/>
      <c r="O28" s="33"/>
    </row>
    <row r="29" spans="1:169" ht="15.75" thickBot="1">
      <c r="A29" s="648"/>
      <c r="B29" s="636"/>
      <c r="C29" s="636"/>
      <c r="D29" s="639"/>
      <c r="E29" s="642"/>
      <c r="F29" s="629"/>
      <c r="G29" s="559"/>
      <c r="H29" s="689"/>
      <c r="I29" s="689"/>
      <c r="J29" s="689"/>
      <c r="K29" s="689"/>
      <c r="L29" s="689"/>
      <c r="M29" s="691"/>
      <c r="N29" s="33"/>
      <c r="O29" s="33"/>
    </row>
    <row r="30" spans="1:169" s="25" customFormat="1" ht="12.75">
      <c r="A30" s="648">
        <f>'7- Mapa Final'!A30</f>
        <v>3</v>
      </c>
      <c r="B30" s="636" t="str">
        <f>'7- Mapa Final'!B30</f>
        <v>Falta de Gobernabilidad de TIC</v>
      </c>
      <c r="C30" s="636" t="str">
        <f>'7- Mapa Final'!C30</f>
        <v>Desarticulacion de las politicas en materia de las TICs</v>
      </c>
      <c r="D30" s="638" t="e">
        <f>'7- Mapa Final'!J30</f>
        <v>#DIV/0!</v>
      </c>
      <c r="E30" s="641" t="e">
        <f>'7- Mapa Final'!K30</f>
        <v>#VALUE!</v>
      </c>
      <c r="F30" s="629" t="e">
        <f>'7- Mapa Final'!M30</f>
        <v>#DIV/0!</v>
      </c>
      <c r="G30" s="559"/>
      <c r="H30" s="689"/>
      <c r="I30" s="689" t="s">
        <v>475</v>
      </c>
      <c r="J30" s="689"/>
      <c r="K30" s="690">
        <v>45474</v>
      </c>
      <c r="L30" s="690">
        <v>45565</v>
      </c>
      <c r="M30" s="691"/>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48"/>
      <c r="B31" s="636"/>
      <c r="C31" s="636"/>
      <c r="D31" s="639"/>
      <c r="E31" s="642"/>
      <c r="F31" s="629"/>
      <c r="G31" s="559"/>
      <c r="H31" s="689"/>
      <c r="I31" s="689"/>
      <c r="J31" s="689"/>
      <c r="K31" s="689"/>
      <c r="L31" s="689"/>
      <c r="M31" s="691"/>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48"/>
      <c r="B32" s="636"/>
      <c r="C32" s="636"/>
      <c r="D32" s="639"/>
      <c r="E32" s="642"/>
      <c r="F32" s="629"/>
      <c r="G32" s="559"/>
      <c r="H32" s="689"/>
      <c r="I32" s="689"/>
      <c r="J32" s="689"/>
      <c r="K32" s="689"/>
      <c r="L32" s="689"/>
      <c r="M32" s="691"/>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48"/>
      <c r="B33" s="636"/>
      <c r="C33" s="636"/>
      <c r="D33" s="639"/>
      <c r="E33" s="642"/>
      <c r="F33" s="629"/>
      <c r="G33" s="559"/>
      <c r="H33" s="689"/>
      <c r="I33" s="689"/>
      <c r="J33" s="689"/>
      <c r="K33" s="689"/>
      <c r="L33" s="689"/>
      <c r="M33" s="691"/>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48"/>
      <c r="B34" s="636"/>
      <c r="C34" s="636"/>
      <c r="D34" s="639"/>
      <c r="E34" s="642"/>
      <c r="F34" s="629"/>
      <c r="G34" s="559"/>
      <c r="H34" s="689"/>
      <c r="I34" s="689"/>
      <c r="J34" s="689"/>
      <c r="K34" s="689"/>
      <c r="L34" s="689"/>
      <c r="M34" s="691"/>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48"/>
      <c r="B35" s="636"/>
      <c r="C35" s="636"/>
      <c r="D35" s="639"/>
      <c r="E35" s="642"/>
      <c r="F35" s="629"/>
      <c r="G35" s="559"/>
      <c r="H35" s="689"/>
      <c r="I35" s="689"/>
      <c r="J35" s="689"/>
      <c r="K35" s="689"/>
      <c r="L35" s="689"/>
      <c r="M35" s="691"/>
      <c r="N35" s="33"/>
      <c r="O35" s="33"/>
    </row>
    <row r="36" spans="1:169">
      <c r="A36" s="648"/>
      <c r="B36" s="636"/>
      <c r="C36" s="636"/>
      <c r="D36" s="639"/>
      <c r="E36" s="642"/>
      <c r="F36" s="629"/>
      <c r="G36" s="559"/>
      <c r="H36" s="689"/>
      <c r="I36" s="689"/>
      <c r="J36" s="689"/>
      <c r="K36" s="689"/>
      <c r="L36" s="689"/>
      <c r="M36" s="691"/>
      <c r="N36" s="33"/>
      <c r="O36" s="33"/>
    </row>
    <row r="37" spans="1:169">
      <c r="A37" s="648"/>
      <c r="B37" s="636"/>
      <c r="C37" s="636"/>
      <c r="D37" s="639"/>
      <c r="E37" s="642"/>
      <c r="F37" s="629"/>
      <c r="G37" s="559"/>
      <c r="H37" s="689"/>
      <c r="I37" s="689"/>
      <c r="J37" s="689"/>
      <c r="K37" s="689"/>
      <c r="L37" s="689"/>
      <c r="M37" s="691"/>
      <c r="N37" s="33"/>
      <c r="O37" s="33"/>
    </row>
    <row r="38" spans="1:169">
      <c r="A38" s="648"/>
      <c r="B38" s="636"/>
      <c r="C38" s="636"/>
      <c r="D38" s="639"/>
      <c r="E38" s="642"/>
      <c r="F38" s="629"/>
      <c r="G38" s="559"/>
      <c r="H38" s="689"/>
      <c r="I38" s="689"/>
      <c r="J38" s="689"/>
      <c r="K38" s="689"/>
      <c r="L38" s="689"/>
      <c r="M38" s="691"/>
      <c r="N38" s="33"/>
      <c r="O38" s="33"/>
    </row>
    <row r="39" spans="1:169" ht="15.75" thickBot="1">
      <c r="A39" s="648"/>
      <c r="B39" s="636"/>
      <c r="C39" s="636"/>
      <c r="D39" s="639"/>
      <c r="E39" s="642"/>
      <c r="F39" s="629"/>
      <c r="G39" s="559"/>
      <c r="H39" s="689"/>
      <c r="I39" s="689"/>
      <c r="J39" s="689"/>
      <c r="K39" s="689"/>
      <c r="L39" s="689"/>
      <c r="M39" s="691"/>
      <c r="N39" s="33"/>
      <c r="O39" s="33"/>
    </row>
    <row r="40" spans="1:169" s="25" customFormat="1" ht="12.75" customHeight="1">
      <c r="A40" s="648">
        <f>'7- Mapa Final'!A40</f>
        <v>4</v>
      </c>
      <c r="B40" s="636" t="str">
        <f>'7- Mapa Final'!B40</f>
        <v>Interrupción del servicio de conectividad LAN - Local</v>
      </c>
      <c r="C40" s="636" t="str">
        <f>'7- Mapa Final'!C40</f>
        <v>Aafectar el normal curso de las
operaciones en alguna de las ubicaciones de la organización con ocasion a la ausencia de conectividad</v>
      </c>
      <c r="D40" s="638" t="str">
        <f>'7- Mapa Final'!J40</f>
        <v>Baja - 2</v>
      </c>
      <c r="E40" s="641" t="str">
        <f>'7- Mapa Final'!K40</f>
        <v>Leve - 1</v>
      </c>
      <c r="F40" s="629" t="str">
        <f>'7- Mapa Final'!M40</f>
        <v>Bajo - 2</v>
      </c>
      <c r="G40" s="559" t="s">
        <v>107</v>
      </c>
      <c r="H40" s="689" t="s">
        <v>539</v>
      </c>
      <c r="I40" s="689"/>
      <c r="J40" s="689" t="s">
        <v>475</v>
      </c>
      <c r="K40" s="690">
        <v>45474</v>
      </c>
      <c r="L40" s="690">
        <v>45565</v>
      </c>
      <c r="M40" s="691" t="s">
        <v>489</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48"/>
      <c r="B41" s="636"/>
      <c r="C41" s="636"/>
      <c r="D41" s="639"/>
      <c r="E41" s="642"/>
      <c r="F41" s="629"/>
      <c r="G41" s="559"/>
      <c r="H41" s="689"/>
      <c r="I41" s="689"/>
      <c r="J41" s="689"/>
      <c r="K41" s="689"/>
      <c r="L41" s="689"/>
      <c r="M41" s="691"/>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48"/>
      <c r="B42" s="636"/>
      <c r="C42" s="636"/>
      <c r="D42" s="639"/>
      <c r="E42" s="642"/>
      <c r="F42" s="629"/>
      <c r="G42" s="559"/>
      <c r="H42" s="689"/>
      <c r="I42" s="689"/>
      <c r="J42" s="689"/>
      <c r="K42" s="689"/>
      <c r="L42" s="689"/>
      <c r="M42" s="691"/>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48"/>
      <c r="B43" s="636"/>
      <c r="C43" s="636"/>
      <c r="D43" s="639"/>
      <c r="E43" s="642"/>
      <c r="F43" s="629"/>
      <c r="G43" s="559"/>
      <c r="H43" s="689"/>
      <c r="I43" s="689"/>
      <c r="J43" s="689"/>
      <c r="K43" s="689"/>
      <c r="L43" s="689"/>
      <c r="M43" s="691"/>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48"/>
      <c r="B44" s="636"/>
      <c r="C44" s="636"/>
      <c r="D44" s="639"/>
      <c r="E44" s="642"/>
      <c r="F44" s="629"/>
      <c r="G44" s="559"/>
      <c r="H44" s="689"/>
      <c r="I44" s="689"/>
      <c r="J44" s="689"/>
      <c r="K44" s="689"/>
      <c r="L44" s="689"/>
      <c r="M44" s="691"/>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48"/>
      <c r="B45" s="636"/>
      <c r="C45" s="636"/>
      <c r="D45" s="639"/>
      <c r="E45" s="642"/>
      <c r="F45" s="629"/>
      <c r="G45" s="559"/>
      <c r="H45" s="689"/>
      <c r="I45" s="689"/>
      <c r="J45" s="689"/>
      <c r="K45" s="689"/>
      <c r="L45" s="689"/>
      <c r="M45" s="691"/>
      <c r="N45" s="33"/>
      <c r="O45" s="33"/>
    </row>
    <row r="46" spans="1:169">
      <c r="A46" s="648"/>
      <c r="B46" s="636"/>
      <c r="C46" s="636"/>
      <c r="D46" s="639"/>
      <c r="E46" s="642"/>
      <c r="F46" s="629"/>
      <c r="G46" s="559"/>
      <c r="H46" s="689"/>
      <c r="I46" s="689"/>
      <c r="J46" s="689"/>
      <c r="K46" s="689"/>
      <c r="L46" s="689"/>
      <c r="M46" s="691"/>
      <c r="N46" s="33"/>
      <c r="O46" s="33"/>
    </row>
    <row r="47" spans="1:169">
      <c r="A47" s="648"/>
      <c r="B47" s="636"/>
      <c r="C47" s="636"/>
      <c r="D47" s="639"/>
      <c r="E47" s="642"/>
      <c r="F47" s="629"/>
      <c r="G47" s="559"/>
      <c r="H47" s="689"/>
      <c r="I47" s="689"/>
      <c r="J47" s="689"/>
      <c r="K47" s="689"/>
      <c r="L47" s="689"/>
      <c r="M47" s="691"/>
      <c r="N47" s="33"/>
      <c r="O47" s="33"/>
    </row>
    <row r="48" spans="1:169">
      <c r="A48" s="648"/>
      <c r="B48" s="636"/>
      <c r="C48" s="636"/>
      <c r="D48" s="639"/>
      <c r="E48" s="642"/>
      <c r="F48" s="629"/>
      <c r="G48" s="559"/>
      <c r="H48" s="689"/>
      <c r="I48" s="689"/>
      <c r="J48" s="689"/>
      <c r="K48" s="689"/>
      <c r="L48" s="689"/>
      <c r="M48" s="691"/>
      <c r="N48" s="33"/>
      <c r="O48" s="33"/>
    </row>
    <row r="49" spans="1:169" ht="15.75" thickBot="1">
      <c r="A49" s="648"/>
      <c r="B49" s="636"/>
      <c r="C49" s="636"/>
      <c r="D49" s="639"/>
      <c r="E49" s="642"/>
      <c r="F49" s="629"/>
      <c r="G49" s="559"/>
      <c r="H49" s="689"/>
      <c r="I49" s="689"/>
      <c r="J49" s="689"/>
      <c r="K49" s="689"/>
      <c r="L49" s="689"/>
      <c r="M49" s="691"/>
      <c r="N49" s="33"/>
      <c r="O49" s="33"/>
    </row>
    <row r="50" spans="1:169" s="25" customFormat="1" ht="12.75" customHeight="1">
      <c r="A50" s="648">
        <f>'7- Mapa Final'!A50</f>
        <v>5</v>
      </c>
      <c r="B50" s="636" t="str">
        <f>'7- Mapa Final'!B50</f>
        <v>Afectación o interrupción en la  prestación de servicios tecnológicos</v>
      </c>
      <c r="C50" s="636" t="str">
        <f>'7- Mapa Final'!C50</f>
        <v xml:space="preserve">Ausencia o intermitencia  de los servicios  tecgnológicos en alguna de las instalaciones de las entidades de la Rama Judicial usuarias de los servicios  </v>
      </c>
      <c r="D50" s="638" t="str">
        <f>'7- Mapa Final'!J50</f>
        <v>Media - 3</v>
      </c>
      <c r="E50" s="641" t="str">
        <f>'7- Mapa Final'!K50</f>
        <v>Leve - 1</v>
      </c>
      <c r="F50" s="629" t="str">
        <f>'7- Mapa Final'!M50</f>
        <v>Moderado - 3</v>
      </c>
      <c r="G50" s="559" t="s">
        <v>107</v>
      </c>
      <c r="H50" s="689" t="s">
        <v>534</v>
      </c>
      <c r="I50" s="689"/>
      <c r="J50" s="689" t="s">
        <v>475</v>
      </c>
      <c r="K50" s="690">
        <v>45474</v>
      </c>
      <c r="L50" s="690">
        <v>45565</v>
      </c>
      <c r="M50" s="691" t="s">
        <v>489</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48"/>
      <c r="B51" s="636"/>
      <c r="C51" s="636"/>
      <c r="D51" s="639"/>
      <c r="E51" s="642"/>
      <c r="F51" s="629"/>
      <c r="G51" s="559"/>
      <c r="H51" s="689"/>
      <c r="I51" s="689"/>
      <c r="J51" s="689"/>
      <c r="K51" s="689"/>
      <c r="L51" s="689"/>
      <c r="M51" s="691"/>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48"/>
      <c r="B52" s="636"/>
      <c r="C52" s="636"/>
      <c r="D52" s="639"/>
      <c r="E52" s="642"/>
      <c r="F52" s="629"/>
      <c r="G52" s="559"/>
      <c r="H52" s="689"/>
      <c r="I52" s="689"/>
      <c r="J52" s="689"/>
      <c r="K52" s="689"/>
      <c r="L52" s="689"/>
      <c r="M52" s="691"/>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48"/>
      <c r="B53" s="636"/>
      <c r="C53" s="636"/>
      <c r="D53" s="639"/>
      <c r="E53" s="642"/>
      <c r="F53" s="629"/>
      <c r="G53" s="559"/>
      <c r="H53" s="689"/>
      <c r="I53" s="689"/>
      <c r="J53" s="689"/>
      <c r="K53" s="689"/>
      <c r="L53" s="689"/>
      <c r="M53" s="691"/>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48"/>
      <c r="B54" s="636"/>
      <c r="C54" s="636"/>
      <c r="D54" s="639"/>
      <c r="E54" s="642"/>
      <c r="F54" s="629"/>
      <c r="G54" s="559"/>
      <c r="H54" s="689"/>
      <c r="I54" s="689"/>
      <c r="J54" s="689"/>
      <c r="K54" s="689"/>
      <c r="L54" s="689"/>
      <c r="M54" s="691"/>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48"/>
      <c r="B55" s="636"/>
      <c r="C55" s="636"/>
      <c r="D55" s="639"/>
      <c r="E55" s="642"/>
      <c r="F55" s="629"/>
      <c r="G55" s="559"/>
      <c r="H55" s="689"/>
      <c r="I55" s="689"/>
      <c r="J55" s="689"/>
      <c r="K55" s="689"/>
      <c r="L55" s="689"/>
      <c r="M55" s="691"/>
      <c r="N55" s="33"/>
      <c r="O55" s="33"/>
    </row>
    <row r="56" spans="1:169">
      <c r="A56" s="648"/>
      <c r="B56" s="636"/>
      <c r="C56" s="636"/>
      <c r="D56" s="639"/>
      <c r="E56" s="642"/>
      <c r="F56" s="629"/>
      <c r="G56" s="559"/>
      <c r="H56" s="689"/>
      <c r="I56" s="689"/>
      <c r="J56" s="689"/>
      <c r="K56" s="689"/>
      <c r="L56" s="689"/>
      <c r="M56" s="691"/>
      <c r="N56" s="33"/>
      <c r="O56" s="33"/>
    </row>
    <row r="57" spans="1:169">
      <c r="A57" s="648"/>
      <c r="B57" s="636"/>
      <c r="C57" s="636"/>
      <c r="D57" s="639"/>
      <c r="E57" s="642"/>
      <c r="F57" s="629"/>
      <c r="G57" s="559"/>
      <c r="H57" s="689"/>
      <c r="I57" s="689"/>
      <c r="J57" s="689"/>
      <c r="K57" s="689"/>
      <c r="L57" s="689"/>
      <c r="M57" s="691"/>
      <c r="N57" s="33"/>
      <c r="O57" s="33"/>
    </row>
    <row r="58" spans="1:169">
      <c r="A58" s="648"/>
      <c r="B58" s="636"/>
      <c r="C58" s="636"/>
      <c r="D58" s="639"/>
      <c r="E58" s="642"/>
      <c r="F58" s="629"/>
      <c r="G58" s="559"/>
      <c r="H58" s="689"/>
      <c r="I58" s="689"/>
      <c r="J58" s="689"/>
      <c r="K58" s="689"/>
      <c r="L58" s="689"/>
      <c r="M58" s="691"/>
      <c r="N58" s="33"/>
      <c r="O58" s="33"/>
    </row>
    <row r="59" spans="1:169">
      <c r="A59" s="648"/>
      <c r="B59" s="636"/>
      <c r="C59" s="636"/>
      <c r="D59" s="639"/>
      <c r="E59" s="642"/>
      <c r="F59" s="629"/>
      <c r="G59" s="559"/>
      <c r="H59" s="689"/>
      <c r="I59" s="689"/>
      <c r="J59" s="689"/>
      <c r="K59" s="689"/>
      <c r="L59" s="689"/>
      <c r="M59" s="691"/>
      <c r="N59" s="33"/>
      <c r="O59" s="33"/>
    </row>
    <row r="60" spans="1:169" s="25" customFormat="1" ht="12.75">
      <c r="A60" s="634">
        <f>'7- Mapa Final'!A60</f>
        <v>6</v>
      </c>
      <c r="B60" s="636" t="str">
        <f>'7- Mapa Final'!B60</f>
        <v>Recibir dádivas o beneficios a nombre propio o de terceros para  manipular las bases de datos o interrumpir las comunicaciones.</v>
      </c>
      <c r="C60" s="636" t="str">
        <f>'7- Mapa Final'!C60</f>
        <v>Recibir dádivas o beneficios a nombre propio o de terceros para  alterar la información o la estructuras de las bases de datos o suspender temporal o permanentemente las comunicaciones.</v>
      </c>
      <c r="D60" s="638" t="e">
        <f>'7- Mapa Final'!J60</f>
        <v>#DIV/0!</v>
      </c>
      <c r="E60" s="641" t="e">
        <f>'7- Mapa Final'!K60</f>
        <v>#VALUE!</v>
      </c>
      <c r="F60" s="629" t="e">
        <f>'7- Mapa Final'!M60</f>
        <v>#DIV/0!</v>
      </c>
      <c r="G60" s="559"/>
      <c r="H60" s="625"/>
      <c r="I60" s="625"/>
      <c r="J60" s="625"/>
      <c r="K60" s="625"/>
      <c r="L60" s="625"/>
      <c r="M60" s="627"/>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34"/>
      <c r="B61" s="636"/>
      <c r="C61" s="636"/>
      <c r="D61" s="639"/>
      <c r="E61" s="642"/>
      <c r="F61" s="629"/>
      <c r="G61" s="559"/>
      <c r="H61" s="625"/>
      <c r="I61" s="625"/>
      <c r="J61" s="625"/>
      <c r="K61" s="625"/>
      <c r="L61" s="625"/>
      <c r="M61" s="627"/>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34"/>
      <c r="B62" s="636"/>
      <c r="C62" s="636"/>
      <c r="D62" s="639"/>
      <c r="E62" s="642"/>
      <c r="F62" s="629"/>
      <c r="G62" s="559"/>
      <c r="H62" s="625"/>
      <c r="I62" s="625"/>
      <c r="J62" s="625"/>
      <c r="K62" s="625"/>
      <c r="L62" s="625"/>
      <c r="M62" s="627"/>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34"/>
      <c r="B63" s="636"/>
      <c r="C63" s="636"/>
      <c r="D63" s="639"/>
      <c r="E63" s="642"/>
      <c r="F63" s="629"/>
      <c r="G63" s="559"/>
      <c r="H63" s="625"/>
      <c r="I63" s="625"/>
      <c r="J63" s="625"/>
      <c r="K63" s="625"/>
      <c r="L63" s="625"/>
      <c r="M63" s="627"/>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34"/>
      <c r="B64" s="636"/>
      <c r="C64" s="636"/>
      <c r="D64" s="639"/>
      <c r="E64" s="642"/>
      <c r="F64" s="629"/>
      <c r="G64" s="559"/>
      <c r="H64" s="625"/>
      <c r="I64" s="625"/>
      <c r="J64" s="625"/>
      <c r="K64" s="625"/>
      <c r="L64" s="625"/>
      <c r="M64" s="627"/>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34"/>
      <c r="B65" s="636"/>
      <c r="C65" s="636"/>
      <c r="D65" s="639"/>
      <c r="E65" s="642"/>
      <c r="F65" s="629"/>
      <c r="G65" s="559"/>
      <c r="H65" s="625"/>
      <c r="I65" s="625"/>
      <c r="J65" s="625"/>
      <c r="K65" s="625"/>
      <c r="L65" s="625"/>
      <c r="M65" s="627"/>
      <c r="N65" s="33"/>
      <c r="O65" s="33"/>
    </row>
    <row r="66" spans="1:169">
      <c r="A66" s="634"/>
      <c r="B66" s="636"/>
      <c r="C66" s="636"/>
      <c r="D66" s="639"/>
      <c r="E66" s="642"/>
      <c r="F66" s="629"/>
      <c r="G66" s="559"/>
      <c r="H66" s="625"/>
      <c r="I66" s="625"/>
      <c r="J66" s="625"/>
      <c r="K66" s="625"/>
      <c r="L66" s="625"/>
      <c r="M66" s="627"/>
      <c r="N66" s="33"/>
      <c r="O66" s="33"/>
    </row>
    <row r="67" spans="1:169">
      <c r="A67" s="634"/>
      <c r="B67" s="636"/>
      <c r="C67" s="636"/>
      <c r="D67" s="639"/>
      <c r="E67" s="642"/>
      <c r="F67" s="629"/>
      <c r="G67" s="559"/>
      <c r="H67" s="625"/>
      <c r="I67" s="625"/>
      <c r="J67" s="625"/>
      <c r="K67" s="625"/>
      <c r="L67" s="625"/>
      <c r="M67" s="627"/>
      <c r="N67" s="33"/>
      <c r="O67" s="33"/>
    </row>
    <row r="68" spans="1:169">
      <c r="A68" s="634"/>
      <c r="B68" s="636"/>
      <c r="C68" s="636"/>
      <c r="D68" s="639"/>
      <c r="E68" s="642"/>
      <c r="F68" s="629"/>
      <c r="G68" s="559"/>
      <c r="H68" s="625"/>
      <c r="I68" s="625"/>
      <c r="J68" s="625"/>
      <c r="K68" s="625"/>
      <c r="L68" s="625"/>
      <c r="M68" s="627"/>
      <c r="N68" s="33"/>
      <c r="O68" s="33"/>
    </row>
    <row r="69" spans="1:169">
      <c r="A69" s="634"/>
      <c r="B69" s="636"/>
      <c r="C69" s="636"/>
      <c r="D69" s="639"/>
      <c r="E69" s="642"/>
      <c r="F69" s="629"/>
      <c r="G69" s="559"/>
      <c r="H69" s="625"/>
      <c r="I69" s="625"/>
      <c r="J69" s="625"/>
      <c r="K69" s="625"/>
      <c r="L69" s="625"/>
      <c r="M69" s="627"/>
      <c r="N69" s="33"/>
      <c r="O69" s="33"/>
    </row>
    <row r="70" spans="1:169" s="25" customFormat="1" ht="12.75">
      <c r="A70" s="634">
        <f>'7- Mapa Final'!A70</f>
        <v>7</v>
      </c>
      <c r="B70" s="636" t="str">
        <f>'7- Mapa Final'!B70</f>
        <v>Ofrecer, prometer, entregar, aceptar o solicitar una ventaja indebida para la asignación de permisos para el acceso y uso de servicios tecnológicos no autorizados, con exposición de datos sensibles,  en  beneficio propio o de un tercero.</v>
      </c>
      <c r="C70" s="636" t="str">
        <f>'7- Mapa Final'!C70</f>
        <v xml:space="preserve">Cuando por el acceso indebido  y malintencionado a los sistemas de información se hace el uso no apropiado de la información contenida en los sistemas en favorecimiento propio o de un tercero.
</v>
      </c>
      <c r="D70" s="638" t="e">
        <f>'7- Mapa Final'!J70</f>
        <v>#DIV/0!</v>
      </c>
      <c r="E70" s="641" t="e">
        <f>'7- Mapa Final'!K70</f>
        <v>#VALUE!</v>
      </c>
      <c r="F70" s="629" t="e">
        <f>'7- Mapa Final'!M70</f>
        <v>#DIV/0!</v>
      </c>
      <c r="G70" s="559"/>
      <c r="H70" s="625"/>
      <c r="I70" s="625"/>
      <c r="J70" s="625"/>
      <c r="K70" s="625"/>
      <c r="L70" s="625"/>
      <c r="M70" s="627"/>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34"/>
      <c r="B71" s="636"/>
      <c r="C71" s="636"/>
      <c r="D71" s="639"/>
      <c r="E71" s="642"/>
      <c r="F71" s="629"/>
      <c r="G71" s="559"/>
      <c r="H71" s="625"/>
      <c r="I71" s="625"/>
      <c r="J71" s="625"/>
      <c r="K71" s="625"/>
      <c r="L71" s="625"/>
      <c r="M71" s="627"/>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34"/>
      <c r="B72" s="636"/>
      <c r="C72" s="636"/>
      <c r="D72" s="639"/>
      <c r="E72" s="642"/>
      <c r="F72" s="629"/>
      <c r="G72" s="559"/>
      <c r="H72" s="625"/>
      <c r="I72" s="625"/>
      <c r="J72" s="625"/>
      <c r="K72" s="625"/>
      <c r="L72" s="625"/>
      <c r="M72" s="627"/>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34"/>
      <c r="B73" s="636"/>
      <c r="C73" s="636"/>
      <c r="D73" s="639"/>
      <c r="E73" s="642"/>
      <c r="F73" s="629"/>
      <c r="G73" s="559"/>
      <c r="H73" s="625"/>
      <c r="I73" s="625"/>
      <c r="J73" s="625"/>
      <c r="K73" s="625"/>
      <c r="L73" s="625"/>
      <c r="M73" s="627"/>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34"/>
      <c r="B74" s="636"/>
      <c r="C74" s="636"/>
      <c r="D74" s="639"/>
      <c r="E74" s="642"/>
      <c r="F74" s="629"/>
      <c r="G74" s="559"/>
      <c r="H74" s="625"/>
      <c r="I74" s="625"/>
      <c r="J74" s="625"/>
      <c r="K74" s="625"/>
      <c r="L74" s="625"/>
      <c r="M74" s="627"/>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34"/>
      <c r="B75" s="636"/>
      <c r="C75" s="636"/>
      <c r="D75" s="639"/>
      <c r="E75" s="642"/>
      <c r="F75" s="629"/>
      <c r="G75" s="559"/>
      <c r="H75" s="625"/>
      <c r="I75" s="625"/>
      <c r="J75" s="625"/>
      <c r="K75" s="625"/>
      <c r="L75" s="625"/>
      <c r="M75" s="627"/>
      <c r="N75" s="33"/>
      <c r="O75" s="33"/>
    </row>
    <row r="76" spans="1:169">
      <c r="A76" s="634"/>
      <c r="B76" s="636"/>
      <c r="C76" s="636"/>
      <c r="D76" s="639"/>
      <c r="E76" s="642"/>
      <c r="F76" s="629"/>
      <c r="G76" s="559"/>
      <c r="H76" s="625"/>
      <c r="I76" s="625"/>
      <c r="J76" s="625"/>
      <c r="K76" s="625"/>
      <c r="L76" s="625"/>
      <c r="M76" s="627"/>
      <c r="N76" s="33"/>
      <c r="O76" s="33"/>
    </row>
    <row r="77" spans="1:169">
      <c r="A77" s="634"/>
      <c r="B77" s="636"/>
      <c r="C77" s="636"/>
      <c r="D77" s="639"/>
      <c r="E77" s="642"/>
      <c r="F77" s="629"/>
      <c r="G77" s="559"/>
      <c r="H77" s="625"/>
      <c r="I77" s="625"/>
      <c r="J77" s="625"/>
      <c r="K77" s="625"/>
      <c r="L77" s="625"/>
      <c r="M77" s="627"/>
      <c r="N77" s="33"/>
      <c r="O77" s="33"/>
    </row>
    <row r="78" spans="1:169">
      <c r="A78" s="634"/>
      <c r="B78" s="636"/>
      <c r="C78" s="636"/>
      <c r="D78" s="639"/>
      <c r="E78" s="642"/>
      <c r="F78" s="629"/>
      <c r="G78" s="559"/>
      <c r="H78" s="625"/>
      <c r="I78" s="625"/>
      <c r="J78" s="625"/>
      <c r="K78" s="625"/>
      <c r="L78" s="625"/>
      <c r="M78" s="627"/>
      <c r="N78" s="33"/>
      <c r="O78" s="33"/>
    </row>
    <row r="79" spans="1:169" ht="15.75" thickBot="1">
      <c r="A79" s="635"/>
      <c r="B79" s="637"/>
      <c r="C79" s="637"/>
      <c r="D79" s="640"/>
      <c r="E79" s="643"/>
      <c r="F79" s="630"/>
      <c r="G79" s="631"/>
      <c r="H79" s="626"/>
      <c r="I79" s="626"/>
      <c r="J79" s="626"/>
      <c r="K79" s="626"/>
      <c r="L79" s="626"/>
      <c r="M79" s="628"/>
      <c r="N79" s="33"/>
      <c r="O79" s="33"/>
    </row>
    <row r="80" spans="1:169">
      <c r="A80" s="634">
        <f>'7- Mapa Final'!A80</f>
        <v>8</v>
      </c>
      <c r="B80" s="636" t="str">
        <f>'7- Mapa Final'!B80</f>
        <v>Ofrecer, prometer, entregar, aceptar o solicitar una ventaja indebida  para influir o direccionar la estructuración de  necesidades y/o especificaciones técnicas que involucran Tecnologías de Información soluciones y servicios tecnológicos, en  beneficio propio o de un tercero.</v>
      </c>
      <c r="C80" s="636" t="str">
        <f>'7- Mapa Final'!C80</f>
        <v>Cuando  se favorece  indebidamente la intervención de personas inescrupulosas (ejem:  consultores externos, fabricantes, proveedores, entre otros.), para modificar en forma injustificada las necesidades a satisfacer, o las especificaciones técnicas de las soluciones a contratar,  promoviendo en paralelo la conformación  de sociedades y consorcios proponentes,  sin mediar  razones técnicas o el cumplimiento de los requisitos exigidos.</v>
      </c>
      <c r="D80" s="638" t="e">
        <f>'7- Mapa Final'!J80</f>
        <v>#DIV/0!</v>
      </c>
      <c r="E80" s="641" t="e">
        <f>'7- Mapa Final'!K80</f>
        <v>#VALUE!</v>
      </c>
      <c r="F80" s="629" t="e">
        <f>'7- Mapa Final'!M80</f>
        <v>#DIV/0!</v>
      </c>
      <c r="G80" s="559"/>
      <c r="H80" s="625"/>
      <c r="I80" s="625"/>
      <c r="J80" s="625"/>
      <c r="K80" s="625"/>
      <c r="L80" s="625"/>
      <c r="M80" s="627"/>
    </row>
    <row r="81" spans="1:13">
      <c r="A81" s="634"/>
      <c r="B81" s="636"/>
      <c r="C81" s="636"/>
      <c r="D81" s="639"/>
      <c r="E81" s="642"/>
      <c r="F81" s="629"/>
      <c r="G81" s="559"/>
      <c r="H81" s="625"/>
      <c r="I81" s="625"/>
      <c r="J81" s="625"/>
      <c r="K81" s="625"/>
      <c r="L81" s="625"/>
      <c r="M81" s="627"/>
    </row>
    <row r="82" spans="1:13">
      <c r="A82" s="634"/>
      <c r="B82" s="636"/>
      <c r="C82" s="636"/>
      <c r="D82" s="639"/>
      <c r="E82" s="642"/>
      <c r="F82" s="629"/>
      <c r="G82" s="559"/>
      <c r="H82" s="625"/>
      <c r="I82" s="625"/>
      <c r="J82" s="625"/>
      <c r="K82" s="625"/>
      <c r="L82" s="625"/>
      <c r="M82" s="627"/>
    </row>
    <row r="83" spans="1:13">
      <c r="A83" s="634"/>
      <c r="B83" s="636"/>
      <c r="C83" s="636"/>
      <c r="D83" s="639"/>
      <c r="E83" s="642"/>
      <c r="F83" s="629"/>
      <c r="G83" s="559"/>
      <c r="H83" s="625"/>
      <c r="I83" s="625"/>
      <c r="J83" s="625"/>
      <c r="K83" s="625"/>
      <c r="L83" s="625"/>
      <c r="M83" s="627"/>
    </row>
    <row r="84" spans="1:13">
      <c r="A84" s="634"/>
      <c r="B84" s="636"/>
      <c r="C84" s="636"/>
      <c r="D84" s="639"/>
      <c r="E84" s="642"/>
      <c r="F84" s="629"/>
      <c r="G84" s="559"/>
      <c r="H84" s="625"/>
      <c r="I84" s="625"/>
      <c r="J84" s="625"/>
      <c r="K84" s="625"/>
      <c r="L84" s="625"/>
      <c r="M84" s="627"/>
    </row>
    <row r="85" spans="1:13">
      <c r="A85" s="634"/>
      <c r="B85" s="636"/>
      <c r="C85" s="636"/>
      <c r="D85" s="639"/>
      <c r="E85" s="642"/>
      <c r="F85" s="629"/>
      <c r="G85" s="559"/>
      <c r="H85" s="625"/>
      <c r="I85" s="625"/>
      <c r="J85" s="625"/>
      <c r="K85" s="625"/>
      <c r="L85" s="625"/>
      <c r="M85" s="627"/>
    </row>
    <row r="86" spans="1:13">
      <c r="A86" s="634"/>
      <c r="B86" s="636"/>
      <c r="C86" s="636"/>
      <c r="D86" s="639"/>
      <c r="E86" s="642"/>
      <c r="F86" s="629"/>
      <c r="G86" s="559"/>
      <c r="H86" s="625"/>
      <c r="I86" s="625"/>
      <c r="J86" s="625"/>
      <c r="K86" s="625"/>
      <c r="L86" s="625"/>
      <c r="M86" s="627"/>
    </row>
    <row r="87" spans="1:13">
      <c r="A87" s="634"/>
      <c r="B87" s="636"/>
      <c r="C87" s="636"/>
      <c r="D87" s="639"/>
      <c r="E87" s="642"/>
      <c r="F87" s="629"/>
      <c r="G87" s="559"/>
      <c r="H87" s="625"/>
      <c r="I87" s="625"/>
      <c r="J87" s="625"/>
      <c r="K87" s="625"/>
      <c r="L87" s="625"/>
      <c r="M87" s="627"/>
    </row>
    <row r="88" spans="1:13">
      <c r="A88" s="634"/>
      <c r="B88" s="636"/>
      <c r="C88" s="636"/>
      <c r="D88" s="639"/>
      <c r="E88" s="642"/>
      <c r="F88" s="629"/>
      <c r="G88" s="559"/>
      <c r="H88" s="625"/>
      <c r="I88" s="625"/>
      <c r="J88" s="625"/>
      <c r="K88" s="625"/>
      <c r="L88" s="625"/>
      <c r="M88" s="627"/>
    </row>
    <row r="89" spans="1:13" ht="15.75" thickBot="1">
      <c r="A89" s="635"/>
      <c r="B89" s="637"/>
      <c r="C89" s="637"/>
      <c r="D89" s="640"/>
      <c r="E89" s="643"/>
      <c r="F89" s="630"/>
      <c r="G89" s="631"/>
      <c r="H89" s="626"/>
      <c r="I89" s="626"/>
      <c r="J89" s="626"/>
      <c r="K89" s="626"/>
      <c r="L89" s="626"/>
      <c r="M89" s="628"/>
    </row>
    <row r="90" spans="1:13">
      <c r="A90" s="634">
        <f>'7- Mapa Final'!A90</f>
        <v>9</v>
      </c>
      <c r="B90" s="636" t="str">
        <f>'7- Mapa Final'!B90</f>
        <v>Ofrecer, prometer, entregar, aceptar o solicitar una ventaja para afectar indebidamente la evaluación técnica de ofertas en los procesos de contratación.</v>
      </c>
      <c r="C90" s="636" t="str">
        <f>'7- Mapa Final'!C90</f>
        <v>Cuando se favorece  indebidamente la intervención de personas inescrupulosas (ejem:  consultores externos, fabricantes, proveedores, oferentes, proponentes, entre otros.), para afectar indebidamente la evaluación de ofertas en los procesos de contratación,  sin mediar  razones técnicas o el cumplimiento de los requisitos exigidos.</v>
      </c>
      <c r="D90" s="638" t="e">
        <f>'7- Mapa Final'!J90</f>
        <v>#DIV/0!</v>
      </c>
      <c r="E90" s="641" t="e">
        <f>'7- Mapa Final'!K90</f>
        <v>#VALUE!</v>
      </c>
      <c r="F90" s="629" t="e">
        <f>'7- Mapa Final'!M90</f>
        <v>#DIV/0!</v>
      </c>
      <c r="G90" s="559"/>
      <c r="H90" s="625"/>
      <c r="I90" s="625"/>
      <c r="J90" s="625"/>
      <c r="K90" s="625"/>
      <c r="L90" s="625"/>
      <c r="M90" s="627"/>
    </row>
    <row r="91" spans="1:13">
      <c r="A91" s="634"/>
      <c r="B91" s="636"/>
      <c r="C91" s="636"/>
      <c r="D91" s="639"/>
      <c r="E91" s="642"/>
      <c r="F91" s="629"/>
      <c r="G91" s="559"/>
      <c r="H91" s="625"/>
      <c r="I91" s="625"/>
      <c r="J91" s="625"/>
      <c r="K91" s="625"/>
      <c r="L91" s="625"/>
      <c r="M91" s="627"/>
    </row>
    <row r="92" spans="1:13">
      <c r="A92" s="634"/>
      <c r="B92" s="636"/>
      <c r="C92" s="636"/>
      <c r="D92" s="639"/>
      <c r="E92" s="642"/>
      <c r="F92" s="629"/>
      <c r="G92" s="559"/>
      <c r="H92" s="625"/>
      <c r="I92" s="625"/>
      <c r="J92" s="625"/>
      <c r="K92" s="625"/>
      <c r="L92" s="625"/>
      <c r="M92" s="627"/>
    </row>
    <row r="93" spans="1:13">
      <c r="A93" s="634"/>
      <c r="B93" s="636"/>
      <c r="C93" s="636"/>
      <c r="D93" s="639"/>
      <c r="E93" s="642"/>
      <c r="F93" s="629"/>
      <c r="G93" s="559"/>
      <c r="H93" s="625"/>
      <c r="I93" s="625"/>
      <c r="J93" s="625"/>
      <c r="K93" s="625"/>
      <c r="L93" s="625"/>
      <c r="M93" s="627"/>
    </row>
    <row r="94" spans="1:13">
      <c r="A94" s="634"/>
      <c r="B94" s="636"/>
      <c r="C94" s="636"/>
      <c r="D94" s="639"/>
      <c r="E94" s="642"/>
      <c r="F94" s="629"/>
      <c r="G94" s="559"/>
      <c r="H94" s="625"/>
      <c r="I94" s="625"/>
      <c r="J94" s="625"/>
      <c r="K94" s="625"/>
      <c r="L94" s="625"/>
      <c r="M94" s="627"/>
    </row>
    <row r="95" spans="1:13">
      <c r="A95" s="634"/>
      <c r="B95" s="636"/>
      <c r="C95" s="636"/>
      <c r="D95" s="639"/>
      <c r="E95" s="642"/>
      <c r="F95" s="629"/>
      <c r="G95" s="559"/>
      <c r="H95" s="625"/>
      <c r="I95" s="625"/>
      <c r="J95" s="625"/>
      <c r="K95" s="625"/>
      <c r="L95" s="625"/>
      <c r="M95" s="627"/>
    </row>
    <row r="96" spans="1:13">
      <c r="A96" s="634"/>
      <c r="B96" s="636"/>
      <c r="C96" s="636"/>
      <c r="D96" s="639"/>
      <c r="E96" s="642"/>
      <c r="F96" s="629"/>
      <c r="G96" s="559"/>
      <c r="H96" s="625"/>
      <c r="I96" s="625"/>
      <c r="J96" s="625"/>
      <c r="K96" s="625"/>
      <c r="L96" s="625"/>
      <c r="M96" s="627"/>
    </row>
    <row r="97" spans="1:13">
      <c r="A97" s="634"/>
      <c r="B97" s="636"/>
      <c r="C97" s="636"/>
      <c r="D97" s="639"/>
      <c r="E97" s="642"/>
      <c r="F97" s="629"/>
      <c r="G97" s="559"/>
      <c r="H97" s="625"/>
      <c r="I97" s="625"/>
      <c r="J97" s="625"/>
      <c r="K97" s="625"/>
      <c r="L97" s="625"/>
      <c r="M97" s="627"/>
    </row>
    <row r="98" spans="1:13">
      <c r="A98" s="634"/>
      <c r="B98" s="636"/>
      <c r="C98" s="636"/>
      <c r="D98" s="639"/>
      <c r="E98" s="642"/>
      <c r="F98" s="629"/>
      <c r="G98" s="559"/>
      <c r="H98" s="625"/>
      <c r="I98" s="625"/>
      <c r="J98" s="625"/>
      <c r="K98" s="625"/>
      <c r="L98" s="625"/>
      <c r="M98" s="627"/>
    </row>
    <row r="99" spans="1:13" ht="15.75" thickBot="1">
      <c r="A99" s="635"/>
      <c r="B99" s="637"/>
      <c r="C99" s="637"/>
      <c r="D99" s="640"/>
      <c r="E99" s="643"/>
      <c r="F99" s="630"/>
      <c r="G99" s="631"/>
      <c r="H99" s="626"/>
      <c r="I99" s="626"/>
      <c r="J99" s="626"/>
      <c r="K99" s="626"/>
      <c r="L99" s="626"/>
      <c r="M99" s="628"/>
    </row>
    <row r="100" spans="1:13">
      <c r="A100" s="634">
        <f>'7- Mapa Final'!A100</f>
        <v>10</v>
      </c>
      <c r="B100" s="636" t="str">
        <f>'7- Mapa Final'!B100</f>
        <v>Ofrecer, prometer, entregar, aceptar o solicitar una ventaja indebida  para afectar la supervisión o interventoría de los contratos.</v>
      </c>
      <c r="C100" s="636" t="str">
        <f>'7- Mapa Final'!C100</f>
        <v>Cuando se favorece  indebidamente la intervención de personas inescrupulosas (ejem:  consultores externos, fabricantes, proveedores, oferentes, proponentes, entre otros.), para afectar indebidamente la supervisión o interventoría de los contratos.</v>
      </c>
      <c r="D100" s="638" t="e">
        <f>'7- Mapa Final'!J100</f>
        <v>#DIV/0!</v>
      </c>
      <c r="E100" s="641" t="e">
        <f>'7- Mapa Final'!K100</f>
        <v>#VALUE!</v>
      </c>
      <c r="F100" s="629" t="e">
        <f>'7- Mapa Final'!M100</f>
        <v>#DIV/0!</v>
      </c>
      <c r="G100" s="559"/>
      <c r="H100" s="625"/>
      <c r="I100" s="625"/>
      <c r="J100" s="625"/>
      <c r="K100" s="625"/>
      <c r="L100" s="625"/>
      <c r="M100" s="627"/>
    </row>
    <row r="101" spans="1:13">
      <c r="A101" s="634"/>
      <c r="B101" s="636"/>
      <c r="C101" s="636"/>
      <c r="D101" s="639"/>
      <c r="E101" s="642"/>
      <c r="F101" s="629"/>
      <c r="G101" s="559"/>
      <c r="H101" s="625"/>
      <c r="I101" s="625"/>
      <c r="J101" s="625"/>
      <c r="K101" s="625"/>
      <c r="L101" s="625"/>
      <c r="M101" s="627"/>
    </row>
    <row r="102" spans="1:13">
      <c r="A102" s="634"/>
      <c r="B102" s="636"/>
      <c r="C102" s="636"/>
      <c r="D102" s="639"/>
      <c r="E102" s="642"/>
      <c r="F102" s="629"/>
      <c r="G102" s="559"/>
      <c r="H102" s="625"/>
      <c r="I102" s="625"/>
      <c r="J102" s="625"/>
      <c r="K102" s="625"/>
      <c r="L102" s="625"/>
      <c r="M102" s="627"/>
    </row>
    <row r="103" spans="1:13">
      <c r="A103" s="634"/>
      <c r="B103" s="636"/>
      <c r="C103" s="636"/>
      <c r="D103" s="639"/>
      <c r="E103" s="642"/>
      <c r="F103" s="629"/>
      <c r="G103" s="559"/>
      <c r="H103" s="625"/>
      <c r="I103" s="625"/>
      <c r="J103" s="625"/>
      <c r="K103" s="625"/>
      <c r="L103" s="625"/>
      <c r="M103" s="627"/>
    </row>
    <row r="104" spans="1:13">
      <c r="A104" s="634"/>
      <c r="B104" s="636"/>
      <c r="C104" s="636"/>
      <c r="D104" s="639"/>
      <c r="E104" s="642"/>
      <c r="F104" s="629"/>
      <c r="G104" s="559"/>
      <c r="H104" s="625"/>
      <c r="I104" s="625"/>
      <c r="J104" s="625"/>
      <c r="K104" s="625"/>
      <c r="L104" s="625"/>
      <c r="M104" s="627"/>
    </row>
    <row r="105" spans="1:13">
      <c r="A105" s="634"/>
      <c r="B105" s="636"/>
      <c r="C105" s="636"/>
      <c r="D105" s="639"/>
      <c r="E105" s="642"/>
      <c r="F105" s="629"/>
      <c r="G105" s="559"/>
      <c r="H105" s="625"/>
      <c r="I105" s="625"/>
      <c r="J105" s="625"/>
      <c r="K105" s="625"/>
      <c r="L105" s="625"/>
      <c r="M105" s="627"/>
    </row>
    <row r="106" spans="1:13">
      <c r="A106" s="634"/>
      <c r="B106" s="636"/>
      <c r="C106" s="636"/>
      <c r="D106" s="639"/>
      <c r="E106" s="642"/>
      <c r="F106" s="629"/>
      <c r="G106" s="559"/>
      <c r="H106" s="625"/>
      <c r="I106" s="625"/>
      <c r="J106" s="625"/>
      <c r="K106" s="625"/>
      <c r="L106" s="625"/>
      <c r="M106" s="627"/>
    </row>
    <row r="107" spans="1:13">
      <c r="A107" s="634"/>
      <c r="B107" s="636"/>
      <c r="C107" s="636"/>
      <c r="D107" s="639"/>
      <c r="E107" s="642"/>
      <c r="F107" s="629"/>
      <c r="G107" s="559"/>
      <c r="H107" s="625"/>
      <c r="I107" s="625"/>
      <c r="J107" s="625"/>
      <c r="K107" s="625"/>
      <c r="L107" s="625"/>
      <c r="M107" s="627"/>
    </row>
    <row r="108" spans="1:13">
      <c r="A108" s="634"/>
      <c r="B108" s="636"/>
      <c r="C108" s="636"/>
      <c r="D108" s="639"/>
      <c r="E108" s="642"/>
      <c r="F108" s="629"/>
      <c r="G108" s="559"/>
      <c r="H108" s="625"/>
      <c r="I108" s="625"/>
      <c r="J108" s="625"/>
      <c r="K108" s="625"/>
      <c r="L108" s="625"/>
      <c r="M108" s="627"/>
    </row>
    <row r="109" spans="1:13" ht="15.75" thickBot="1">
      <c r="A109" s="635"/>
      <c r="B109" s="637"/>
      <c r="C109" s="637"/>
      <c r="D109" s="640"/>
      <c r="E109" s="643"/>
      <c r="F109" s="630"/>
      <c r="G109" s="631"/>
      <c r="H109" s="626"/>
      <c r="I109" s="626"/>
      <c r="J109" s="626"/>
      <c r="K109" s="626"/>
      <c r="L109" s="626"/>
      <c r="M109" s="628"/>
    </row>
  </sheetData>
  <mergeCells count="147">
    <mergeCell ref="J90:J99"/>
    <mergeCell ref="K90:K99"/>
    <mergeCell ref="L90:L99"/>
    <mergeCell ref="M90:M99"/>
    <mergeCell ref="A100:A109"/>
    <mergeCell ref="B100:B109"/>
    <mergeCell ref="C100:C109"/>
    <mergeCell ref="D100:D109"/>
    <mergeCell ref="E100:E109"/>
    <mergeCell ref="F100:F109"/>
    <mergeCell ref="G100:G109"/>
    <mergeCell ref="H100:H109"/>
    <mergeCell ref="I100:I109"/>
    <mergeCell ref="J100:J109"/>
    <mergeCell ref="K100:K109"/>
    <mergeCell ref="L100:L109"/>
    <mergeCell ref="M100:M109"/>
    <mergeCell ref="A90:A99"/>
    <mergeCell ref="B90:B99"/>
    <mergeCell ref="C90:C99"/>
    <mergeCell ref="D90:D99"/>
    <mergeCell ref="E90:E99"/>
    <mergeCell ref="F90:F99"/>
    <mergeCell ref="G90:G99"/>
    <mergeCell ref="H90:H99"/>
    <mergeCell ref="I90:I99"/>
    <mergeCell ref="A1:B2"/>
    <mergeCell ref="C1:J3"/>
    <mergeCell ref="K1:M3"/>
    <mergeCell ref="A4:B4"/>
    <mergeCell ref="C4:M4"/>
    <mergeCell ref="A5:B5"/>
    <mergeCell ref="C5:M5"/>
    <mergeCell ref="A6:B6"/>
    <mergeCell ref="C6:M6"/>
    <mergeCell ref="A7:C7"/>
    <mergeCell ref="D7:F7"/>
    <mergeCell ref="G7:G8"/>
    <mergeCell ref="H7:H8"/>
    <mergeCell ref="I7:J7"/>
    <mergeCell ref="K7:L7"/>
    <mergeCell ref="M7:M8"/>
    <mergeCell ref="H10:H19"/>
    <mergeCell ref="I10:I19"/>
    <mergeCell ref="J10:J19"/>
    <mergeCell ref="K10:K19"/>
    <mergeCell ref="L10:L19"/>
    <mergeCell ref="M10:M19"/>
    <mergeCell ref="M20:M29"/>
    <mergeCell ref="G20:G29"/>
    <mergeCell ref="H20:H29"/>
    <mergeCell ref="I20:I29"/>
    <mergeCell ref="J20:J29"/>
    <mergeCell ref="K20:K29"/>
    <mergeCell ref="L20:L29"/>
    <mergeCell ref="A20:A29"/>
    <mergeCell ref="B20:B29"/>
    <mergeCell ref="C20:C29"/>
    <mergeCell ref="D20:D29"/>
    <mergeCell ref="E20:E29"/>
    <mergeCell ref="F20:F29"/>
    <mergeCell ref="H30:H39"/>
    <mergeCell ref="I30:I39"/>
    <mergeCell ref="A9:G9"/>
    <mergeCell ref="A10:A19"/>
    <mergeCell ref="B10:B19"/>
    <mergeCell ref="C10:C19"/>
    <mergeCell ref="D10:D19"/>
    <mergeCell ref="E10:E19"/>
    <mergeCell ref="F10:F19"/>
    <mergeCell ref="G10:G19"/>
    <mergeCell ref="J30:J39"/>
    <mergeCell ref="K30:K39"/>
    <mergeCell ref="L30:L39"/>
    <mergeCell ref="M30:M39"/>
    <mergeCell ref="A40:A49"/>
    <mergeCell ref="B40:B49"/>
    <mergeCell ref="C40:C49"/>
    <mergeCell ref="D40:D49"/>
    <mergeCell ref="E40:E49"/>
    <mergeCell ref="F40:F49"/>
    <mergeCell ref="M40:M49"/>
    <mergeCell ref="G40:G49"/>
    <mergeCell ref="H40:H49"/>
    <mergeCell ref="I40:I49"/>
    <mergeCell ref="J40:J49"/>
    <mergeCell ref="K40:K49"/>
    <mergeCell ref="L40:L49"/>
    <mergeCell ref="A30:A39"/>
    <mergeCell ref="B30:B39"/>
    <mergeCell ref="C30:C39"/>
    <mergeCell ref="D30:D39"/>
    <mergeCell ref="E30:E39"/>
    <mergeCell ref="F30:F39"/>
    <mergeCell ref="G30:G39"/>
    <mergeCell ref="J50:J59"/>
    <mergeCell ref="K50:K59"/>
    <mergeCell ref="L50:L59"/>
    <mergeCell ref="M50:M59"/>
    <mergeCell ref="A60:A69"/>
    <mergeCell ref="B60:B69"/>
    <mergeCell ref="C60:C69"/>
    <mergeCell ref="D60:D69"/>
    <mergeCell ref="E60:E69"/>
    <mergeCell ref="F60:F69"/>
    <mergeCell ref="A50:A59"/>
    <mergeCell ref="B50:B59"/>
    <mergeCell ref="C50:C59"/>
    <mergeCell ref="D50:D59"/>
    <mergeCell ref="E50:E59"/>
    <mergeCell ref="F50:F59"/>
    <mergeCell ref="G50:G59"/>
    <mergeCell ref="H50:H59"/>
    <mergeCell ref="I50:I59"/>
    <mergeCell ref="A80:A89"/>
    <mergeCell ref="B80:B89"/>
    <mergeCell ref="C80:C89"/>
    <mergeCell ref="D80:D89"/>
    <mergeCell ref="E80:E89"/>
    <mergeCell ref="F80:F89"/>
    <mergeCell ref="M60:M69"/>
    <mergeCell ref="A70:A79"/>
    <mergeCell ref="B70:B79"/>
    <mergeCell ref="C70:C79"/>
    <mergeCell ref="D70:D79"/>
    <mergeCell ref="E70:E79"/>
    <mergeCell ref="F70:F79"/>
    <mergeCell ref="G70:G79"/>
    <mergeCell ref="H70:H79"/>
    <mergeCell ref="I70:I79"/>
    <mergeCell ref="G60:G69"/>
    <mergeCell ref="H60:H69"/>
    <mergeCell ref="I60:I69"/>
    <mergeCell ref="J60:J69"/>
    <mergeCell ref="K60:K69"/>
    <mergeCell ref="L60:L69"/>
    <mergeCell ref="M80:M89"/>
    <mergeCell ref="G80:G89"/>
    <mergeCell ref="H80:H89"/>
    <mergeCell ref="I80:I89"/>
    <mergeCell ref="J80:J89"/>
    <mergeCell ref="K80:K89"/>
    <mergeCell ref="L80:L89"/>
    <mergeCell ref="J70:J79"/>
    <mergeCell ref="K70:K79"/>
    <mergeCell ref="L70:L79"/>
    <mergeCell ref="M70:M79"/>
  </mergeCells>
  <conditionalFormatting sqref="A7:B7">
    <cfRule type="containsText" dxfId="123" priority="62" operator="containsText" text="3- Moderado">
      <formula>NOT(ISERROR(SEARCH("3- Moderado",A7)))</formula>
    </cfRule>
    <cfRule type="containsText" dxfId="122" priority="63" operator="containsText" text="6- Moderado">
      <formula>NOT(ISERROR(SEARCH("6- Moderado",A7)))</formula>
    </cfRule>
    <cfRule type="containsText" dxfId="121" priority="64" operator="containsText" text="4- Moderado">
      <formula>NOT(ISERROR(SEARCH("4- Moderado",A7)))</formula>
    </cfRule>
    <cfRule type="containsText" dxfId="120" priority="65" operator="containsText" text="3- Bajo">
      <formula>NOT(ISERROR(SEARCH("3- Bajo",A7)))</formula>
    </cfRule>
    <cfRule type="containsText" dxfId="119" priority="66" operator="containsText" text="4- Bajo">
      <formula>NOT(ISERROR(SEARCH("4- Bajo",A7)))</formula>
    </cfRule>
    <cfRule type="containsText" dxfId="118" priority="67" operator="containsText" text="1- Bajo">
      <formula>NOT(ISERROR(SEARCH("1- Bajo",A7)))</formula>
    </cfRule>
  </conditionalFormatting>
  <conditionalFormatting sqref="A10:E10 A20:E20">
    <cfRule type="containsText" dxfId="117" priority="56" operator="containsText" text="3- Moderado">
      <formula>NOT(ISERROR(SEARCH("3- Moderado",A10)))</formula>
    </cfRule>
    <cfRule type="containsText" dxfId="116" priority="57" operator="containsText" text="6- Moderado">
      <formula>NOT(ISERROR(SEARCH("6- Moderado",A10)))</formula>
    </cfRule>
    <cfRule type="containsText" dxfId="115" priority="58" operator="containsText" text="4- Moderado">
      <formula>NOT(ISERROR(SEARCH("4- Moderado",A10)))</formula>
    </cfRule>
    <cfRule type="containsText" dxfId="114" priority="59" operator="containsText" text="3- Bajo">
      <formula>NOT(ISERROR(SEARCH("3- Bajo",A10)))</formula>
    </cfRule>
    <cfRule type="containsText" dxfId="113" priority="60" operator="containsText" text="4- Bajo">
      <formula>NOT(ISERROR(SEARCH("4- Bajo",A10)))</formula>
    </cfRule>
    <cfRule type="containsText" dxfId="112" priority="61" operator="containsText" text="1- Bajo">
      <formula>NOT(ISERROR(SEARCH("1- Bajo",A10)))</formula>
    </cfRule>
  </conditionalFormatting>
  <conditionalFormatting sqref="A30:E30">
    <cfRule type="containsText" dxfId="111" priority="43" operator="containsText" text="3- Moderado">
      <formula>NOT(ISERROR(SEARCH("3- Moderado",A30)))</formula>
    </cfRule>
    <cfRule type="containsText" dxfId="110" priority="44" operator="containsText" text="6- Moderado">
      <formula>NOT(ISERROR(SEARCH("6- Moderado",A30)))</formula>
    </cfRule>
    <cfRule type="containsText" dxfId="109" priority="45" operator="containsText" text="4- Moderado">
      <formula>NOT(ISERROR(SEARCH("4- Moderado",A30)))</formula>
    </cfRule>
    <cfRule type="containsText" dxfId="108" priority="46" operator="containsText" text="3- Bajo">
      <formula>NOT(ISERROR(SEARCH("3- Bajo",A30)))</formula>
    </cfRule>
    <cfRule type="containsText" dxfId="107" priority="47" operator="containsText" text="4- Bajo">
      <formula>NOT(ISERROR(SEARCH("4- Bajo",A30)))</formula>
    </cfRule>
    <cfRule type="containsText" dxfId="106" priority="48" operator="containsText" text="1- Bajo">
      <formula>NOT(ISERROR(SEARCH("1- Bajo",A30)))</formula>
    </cfRule>
  </conditionalFormatting>
  <conditionalFormatting sqref="A40:E40">
    <cfRule type="containsText" dxfId="105" priority="36" operator="containsText" text="3- Moderado">
      <formula>NOT(ISERROR(SEARCH("3- Moderado",A40)))</formula>
    </cfRule>
    <cfRule type="containsText" dxfId="104" priority="37" operator="containsText" text="6- Moderado">
      <formula>NOT(ISERROR(SEARCH("6- Moderado",A40)))</formula>
    </cfRule>
    <cfRule type="containsText" dxfId="103" priority="38" operator="containsText" text="4- Moderado">
      <formula>NOT(ISERROR(SEARCH("4- Moderado",A40)))</formula>
    </cfRule>
    <cfRule type="containsText" dxfId="102" priority="39" operator="containsText" text="3- Bajo">
      <formula>NOT(ISERROR(SEARCH("3- Bajo",A40)))</formula>
    </cfRule>
    <cfRule type="containsText" dxfId="101" priority="40" operator="containsText" text="4- Bajo">
      <formula>NOT(ISERROR(SEARCH("4- Bajo",A40)))</formula>
    </cfRule>
    <cfRule type="containsText" dxfId="100" priority="41" operator="containsText" text="1- Bajo">
      <formula>NOT(ISERROR(SEARCH("1- Bajo",A40)))</formula>
    </cfRule>
  </conditionalFormatting>
  <conditionalFormatting sqref="A50:E50">
    <cfRule type="containsText" dxfId="99" priority="29" operator="containsText" text="3- Moderado">
      <formula>NOT(ISERROR(SEARCH("3- Moderado",A50)))</formula>
    </cfRule>
    <cfRule type="containsText" dxfId="98" priority="30" operator="containsText" text="6- Moderado">
      <formula>NOT(ISERROR(SEARCH("6- Moderado",A50)))</formula>
    </cfRule>
    <cfRule type="containsText" dxfId="97" priority="31" operator="containsText" text="4- Moderado">
      <formula>NOT(ISERROR(SEARCH("4- Moderado",A50)))</formula>
    </cfRule>
    <cfRule type="containsText" dxfId="96" priority="32" operator="containsText" text="3- Bajo">
      <formula>NOT(ISERROR(SEARCH("3- Bajo",A50)))</formula>
    </cfRule>
    <cfRule type="containsText" dxfId="95" priority="33" operator="containsText" text="4- Bajo">
      <formula>NOT(ISERROR(SEARCH("4- Bajo",A50)))</formula>
    </cfRule>
    <cfRule type="containsText" dxfId="94" priority="34" operator="containsText" text="1- Bajo">
      <formula>NOT(ISERROR(SEARCH("1- Bajo",A50)))</formula>
    </cfRule>
  </conditionalFormatting>
  <conditionalFormatting sqref="A60:E60">
    <cfRule type="containsText" dxfId="93" priority="22" operator="containsText" text="3- Moderado">
      <formula>NOT(ISERROR(SEARCH("3- Moderado",A60)))</formula>
    </cfRule>
    <cfRule type="containsText" dxfId="92" priority="23" operator="containsText" text="6- Moderado">
      <formula>NOT(ISERROR(SEARCH("6- Moderado",A60)))</formula>
    </cfRule>
    <cfRule type="containsText" dxfId="91" priority="24" operator="containsText" text="4- Moderado">
      <formula>NOT(ISERROR(SEARCH("4- Moderado",A60)))</formula>
    </cfRule>
    <cfRule type="containsText" dxfId="90" priority="25" operator="containsText" text="3- Bajo">
      <formula>NOT(ISERROR(SEARCH("3- Bajo",A60)))</formula>
    </cfRule>
    <cfRule type="containsText" dxfId="89" priority="26" operator="containsText" text="4- Bajo">
      <formula>NOT(ISERROR(SEARCH("4- Bajo",A60)))</formula>
    </cfRule>
    <cfRule type="containsText" dxfId="88" priority="27" operator="containsText" text="1- Bajo">
      <formula>NOT(ISERROR(SEARCH("1- Bajo",A60)))</formula>
    </cfRule>
  </conditionalFormatting>
  <conditionalFormatting sqref="A70:E70 A80:E80 A90:E90 A100:E100">
    <cfRule type="containsText" dxfId="87" priority="11" operator="containsText" text="3- Moderado">
      <formula>NOT(ISERROR(SEARCH("3- Moderado",A70)))</formula>
    </cfRule>
    <cfRule type="containsText" dxfId="86" priority="12" operator="containsText" text="6- Moderado">
      <formula>NOT(ISERROR(SEARCH("6- Moderado",A70)))</formula>
    </cfRule>
    <cfRule type="containsText" dxfId="85" priority="13" operator="containsText" text="4- Moderado">
      <formula>NOT(ISERROR(SEARCH("4- Moderado",A70)))</formula>
    </cfRule>
    <cfRule type="containsText" dxfId="84" priority="14" operator="containsText" text="3- Bajo">
      <formula>NOT(ISERROR(SEARCH("3- Bajo",A70)))</formula>
    </cfRule>
    <cfRule type="containsText" dxfId="83" priority="15" operator="containsText" text="4- Bajo">
      <formula>NOT(ISERROR(SEARCH("4- Bajo",A70)))</formula>
    </cfRule>
    <cfRule type="containsText" dxfId="82" priority="16" operator="containsText" text="1- Bajo">
      <formula>NOT(ISERROR(SEARCH("1- Bajo",A70)))</formula>
    </cfRule>
  </conditionalFormatting>
  <conditionalFormatting sqref="C8:F8">
    <cfRule type="containsText" dxfId="81" priority="50" operator="containsText" text="3- Moderado">
      <formula>NOT(ISERROR(SEARCH("3- Moderado",C8)))</formula>
    </cfRule>
    <cfRule type="containsText" dxfId="80" priority="51" operator="containsText" text="6- Moderado">
      <formula>NOT(ISERROR(SEARCH("6- Moderado",C8)))</formula>
    </cfRule>
    <cfRule type="containsText" dxfId="79" priority="52" operator="containsText" text="4- Moderado">
      <formula>NOT(ISERROR(SEARCH("4- Moderado",C8)))</formula>
    </cfRule>
    <cfRule type="containsText" dxfId="78" priority="53" operator="containsText" text="3- Bajo">
      <formula>NOT(ISERROR(SEARCH("3- Bajo",C8)))</formula>
    </cfRule>
    <cfRule type="containsText" dxfId="77" priority="54" operator="containsText" text="4- Bajo">
      <formula>NOT(ISERROR(SEARCH("4- Bajo",C8)))</formula>
    </cfRule>
    <cfRule type="containsText" dxfId="76" priority="55" operator="containsText" text="1- Bajo">
      <formula>NOT(ISERROR(SEARCH("1- Bajo",C8)))</formula>
    </cfRule>
  </conditionalFormatting>
  <conditionalFormatting sqref="D10:D109">
    <cfRule type="containsText" dxfId="75" priority="5" operator="containsText" text="Muy Alta">
      <formula>NOT(ISERROR(SEARCH("Muy Alta",D10)))</formula>
    </cfRule>
    <cfRule type="containsText" dxfId="74" priority="6" operator="containsText" text="Alta">
      <formula>NOT(ISERROR(SEARCH("Alta",D10)))</formula>
    </cfRule>
    <cfRule type="containsText" dxfId="73" priority="7" operator="containsText" text="Baja">
      <formula>NOT(ISERROR(SEARCH("Baja",D10)))</formula>
    </cfRule>
    <cfRule type="containsText" dxfId="72" priority="8" operator="containsText" text="Muy Baja">
      <formula>NOT(ISERROR(SEARCH("Muy Baja",D10)))</formula>
    </cfRule>
    <cfRule type="containsText" dxfId="71" priority="10" operator="containsText" text="Media">
      <formula>NOT(ISERROR(SEARCH("Media",D10)))</formula>
    </cfRule>
  </conditionalFormatting>
  <conditionalFormatting sqref="E10:E109">
    <cfRule type="containsText" dxfId="70" priority="1" operator="containsText" text="Catastrófico">
      <formula>NOT(ISERROR(SEARCH("Catastrófico",E10)))</formula>
    </cfRule>
    <cfRule type="containsText" dxfId="69" priority="2" operator="containsText" text="Mayor">
      <formula>NOT(ISERROR(SEARCH("Mayor",E10)))</formula>
    </cfRule>
    <cfRule type="containsText" dxfId="68" priority="3" operator="containsText" text="Menor">
      <formula>NOT(ISERROR(SEARCH("Menor",E10)))</formula>
    </cfRule>
    <cfRule type="containsText" dxfId="67" priority="4" operator="containsText" text="Leve">
      <formula>NOT(ISERROR(SEARCH("Leve",E10)))</formula>
    </cfRule>
  </conditionalFormatting>
  <conditionalFormatting sqref="E10:F109">
    <cfRule type="containsText" dxfId="66" priority="9" operator="containsText" text="Moderado">
      <formula>NOT(ISERROR(SEARCH("Moderado",E10)))</formula>
    </cfRule>
  </conditionalFormatting>
  <conditionalFormatting sqref="F10:F29">
    <cfRule type="colorScale" priority="68">
      <colorScale>
        <cfvo type="min"/>
        <cfvo type="max"/>
        <color rgb="FFFF7128"/>
        <color rgb="FFFFEF9C"/>
      </colorScale>
    </cfRule>
  </conditionalFormatting>
  <conditionalFormatting sqref="F10:F109">
    <cfRule type="containsText" dxfId="65" priority="17" operator="containsText" text="Bajo">
      <formula>NOT(ISERROR(SEARCH("Bajo",F10)))</formula>
    </cfRule>
    <cfRule type="containsText" dxfId="64" priority="18" operator="containsText" text="Moderado">
      <formula>NOT(ISERROR(SEARCH("Moderado",F10)))</formula>
    </cfRule>
    <cfRule type="containsText" dxfId="63" priority="19" operator="containsText" text="Alto">
      <formula>NOT(ISERROR(SEARCH("Alto",F10)))</formula>
    </cfRule>
    <cfRule type="containsText" dxfId="62" priority="20" operator="containsText" text="Extremo">
      <formula>NOT(ISERROR(SEARCH("Extremo",F10)))</formula>
    </cfRule>
  </conditionalFormatting>
  <conditionalFormatting sqref="F30:F39">
    <cfRule type="colorScale" priority="49">
      <colorScale>
        <cfvo type="min"/>
        <cfvo type="max"/>
        <color rgb="FFFF7128"/>
        <color rgb="FFFFEF9C"/>
      </colorScale>
    </cfRule>
  </conditionalFormatting>
  <conditionalFormatting sqref="F40:F49">
    <cfRule type="colorScale" priority="42">
      <colorScale>
        <cfvo type="min"/>
        <cfvo type="max"/>
        <color rgb="FFFF7128"/>
        <color rgb="FFFFEF9C"/>
      </colorScale>
    </cfRule>
  </conditionalFormatting>
  <conditionalFormatting sqref="F50:F59">
    <cfRule type="colorScale" priority="35">
      <colorScale>
        <cfvo type="min"/>
        <cfvo type="max"/>
        <color rgb="FFFF7128"/>
        <color rgb="FFFFEF9C"/>
      </colorScale>
    </cfRule>
  </conditionalFormatting>
  <conditionalFormatting sqref="F60:F69">
    <cfRule type="colorScale" priority="28">
      <colorScale>
        <cfvo type="min"/>
        <cfvo type="max"/>
        <color rgb="FFFF7128"/>
        <color rgb="FFFFEF9C"/>
      </colorScale>
    </cfRule>
  </conditionalFormatting>
  <conditionalFormatting sqref="F70:F109">
    <cfRule type="colorScale" priority="21">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dataValidation allowBlank="1" showInputMessage="1" showErrorMessage="1" prompt="Seleccionar si el responsable es el responsable de las acciones es el nivel central" sqref="I7:I8"/>
    <dataValidation allowBlank="1" showInputMessage="1" showErrorMessage="1" prompt="Describir las actividades que se van a desarrollar para el proyecto" sqref="H7"/>
    <dataValidation allowBlank="1" showInputMessage="1" showErrorMessage="1" prompt="Registrar qué factor  que ocasina el riesgo: un facot identtficado el contexto._x000a_O  personas, recursos, estilo de direccion , factores externos, , codiciones ambientales" sqref="C8"/>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G10:G109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JK109"/>
  <sheetViews>
    <sheetView showGridLines="0" tabSelected="1" zoomScale="80" zoomScaleNormal="80" workbookViewId="0">
      <pane xSplit="7" ySplit="9" topLeftCell="H10" activePane="bottomRight" state="frozen"/>
      <selection pane="topRight" activeCell="H1" sqref="H1"/>
      <selection pane="bottomLeft" activeCell="A10" sqref="A10"/>
      <selection pane="bottomRight" activeCell="K50" sqref="K50:K59"/>
    </sheetView>
  </sheetViews>
  <sheetFormatPr baseColWidth="10" defaultColWidth="11.42578125" defaultRowHeight="15"/>
  <cols>
    <col min="1" max="1" width="5.85546875" style="5" bestFit="1" customWidth="1"/>
    <col min="2" max="2" width="35.85546875" style="5" customWidth="1"/>
    <col min="3" max="3" width="40.28515625" customWidth="1"/>
    <col min="4" max="4" width="16.85546875" style="91"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65"/>
      <c r="B1" s="666"/>
      <c r="C1" s="692" t="s">
        <v>462</v>
      </c>
      <c r="D1" s="692"/>
      <c r="E1" s="692"/>
      <c r="F1" s="692"/>
      <c r="G1" s="692"/>
      <c r="H1" s="692"/>
      <c r="I1" s="692"/>
      <c r="J1" s="693"/>
      <c r="K1" s="695"/>
      <c r="L1" s="695"/>
      <c r="M1" s="695"/>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42" customHeight="1">
      <c r="A2" s="667"/>
      <c r="B2" s="668"/>
      <c r="C2" s="694"/>
      <c r="D2" s="694"/>
      <c r="E2" s="694"/>
      <c r="F2" s="694"/>
      <c r="G2" s="694"/>
      <c r="H2" s="694"/>
      <c r="I2" s="694"/>
      <c r="J2" s="686"/>
      <c r="K2" s="695"/>
      <c r="L2" s="695"/>
      <c r="M2" s="695"/>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94"/>
      <c r="D3" s="694"/>
      <c r="E3" s="694"/>
      <c r="F3" s="694"/>
      <c r="G3" s="694"/>
      <c r="H3" s="694"/>
      <c r="I3" s="694"/>
      <c r="J3" s="686"/>
      <c r="K3" s="695"/>
      <c r="L3" s="695"/>
      <c r="M3" s="695"/>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18.75" customHeight="1">
      <c r="A4" s="476" t="s">
        <v>0</v>
      </c>
      <c r="B4" s="476"/>
      <c r="C4" s="552" t="s">
        <v>264</v>
      </c>
      <c r="D4" s="552"/>
      <c r="E4" s="552"/>
      <c r="F4" s="552"/>
      <c r="G4" s="552"/>
      <c r="H4" s="552"/>
      <c r="I4" s="552"/>
      <c r="J4" s="552"/>
      <c r="K4" s="552"/>
      <c r="L4" s="552"/>
      <c r="M4" s="552"/>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40.9" customHeight="1">
      <c r="A5" s="476" t="s">
        <v>1</v>
      </c>
      <c r="B5" s="476"/>
      <c r="C5" s="556" t="str">
        <f>'Seguimiento 3 Trimestre'!C5:M5</f>
        <v>Gestionar, administrar y mantener los recursos informáticos y de telecomunicaciones para el desarrollo de los objetivos institucionales, facilitando el acceso al servicio de justicia, satisfaciendo las necesidades de los funcionarios, empleados y ciudadanos en términos de celeridad, accesibilidad y transparencia, en el marco del Sistema de Gestión de la Calidad y del Medio Ambiente ,  Seguridad y Salud en el Trabajo y antisobrono de la Rama Judicial.</v>
      </c>
      <c r="D5" s="556"/>
      <c r="E5" s="556"/>
      <c r="F5" s="556"/>
      <c r="G5" s="556"/>
      <c r="H5" s="556"/>
      <c r="I5" s="556"/>
      <c r="J5" s="556"/>
      <c r="K5" s="556"/>
      <c r="L5" s="556"/>
      <c r="M5" s="556"/>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24" customHeight="1" thickBot="1">
      <c r="A6" s="476" t="s">
        <v>2</v>
      </c>
      <c r="B6" s="476"/>
      <c r="C6" s="696" t="s">
        <v>270</v>
      </c>
      <c r="D6" s="697"/>
      <c r="E6" s="697"/>
      <c r="F6" s="697"/>
      <c r="G6" s="697"/>
      <c r="H6" s="697"/>
      <c r="I6" s="697"/>
      <c r="J6" s="697"/>
      <c r="K6" s="697"/>
      <c r="L6" s="697"/>
      <c r="M6" s="698"/>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25.5" customHeight="1" thickTop="1" thickBot="1">
      <c r="A7" s="675" t="s">
        <v>93</v>
      </c>
      <c r="B7" s="676"/>
      <c r="C7" s="677"/>
      <c r="D7" s="678" t="s">
        <v>94</v>
      </c>
      <c r="E7" s="678"/>
      <c r="F7" s="678"/>
      <c r="G7" s="679" t="s">
        <v>95</v>
      </c>
      <c r="H7" s="670" t="s">
        <v>96</v>
      </c>
      <c r="I7" s="672" t="s">
        <v>97</v>
      </c>
      <c r="J7" s="673"/>
      <c r="K7" s="672" t="s">
        <v>98</v>
      </c>
      <c r="L7" s="673"/>
      <c r="M7" s="674" t="s">
        <v>328</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46.5" customHeight="1" thickTop="1" thickBot="1">
      <c r="A8" s="170" t="s">
        <v>56</v>
      </c>
      <c r="B8" s="170" t="s">
        <v>109</v>
      </c>
      <c r="C8" s="170" t="s">
        <v>4</v>
      </c>
      <c r="D8" s="27" t="s">
        <v>100</v>
      </c>
      <c r="E8" s="27" t="s">
        <v>102</v>
      </c>
      <c r="F8" s="27" t="s">
        <v>101</v>
      </c>
      <c r="G8" s="679"/>
      <c r="H8" s="671"/>
      <c r="I8" s="28" t="s">
        <v>103</v>
      </c>
      <c r="J8" s="28" t="s">
        <v>104</v>
      </c>
      <c r="K8" s="28" t="s">
        <v>105</v>
      </c>
      <c r="L8" s="28" t="s">
        <v>106</v>
      </c>
      <c r="M8" s="674"/>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thickTop="1" thickBot="1">
      <c r="A9" s="654"/>
      <c r="B9" s="655"/>
      <c r="C9" s="655"/>
      <c r="D9" s="655"/>
      <c r="E9" s="655"/>
      <c r="F9" s="655"/>
      <c r="G9" s="655"/>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56">
        <f>'7- Mapa Final'!A10</f>
        <v>1</v>
      </c>
      <c r="B10" s="653" t="str">
        <f>'7- Mapa Final'!B10</f>
        <v xml:space="preserve">Pérdida de la seguridad, confiablidad o disponibilidad de la información </v>
      </c>
      <c r="C10" s="653" t="str">
        <f>'7- Mapa Final'!C10</f>
        <v xml:space="preserve">Afectacion en la confidencialidad, integridad,  disponibilidad y seguridad de la información por la no aplicabilidad de  barreras y procedimientos que resguardan el acceso a los datos. </v>
      </c>
      <c r="D10" s="651" t="str">
        <f>'7- Mapa Final'!J10</f>
        <v>Muy Baja - 1</v>
      </c>
      <c r="E10" s="652" t="str">
        <f>'7- Mapa Final'!K10</f>
        <v>Menor - 2</v>
      </c>
      <c r="F10" s="660" t="str">
        <f>'7- Mapa Final'!M10</f>
        <v>Bajo - 2</v>
      </c>
      <c r="G10" s="571" t="s">
        <v>107</v>
      </c>
      <c r="H10" s="699" t="s">
        <v>540</v>
      </c>
      <c r="I10" s="699"/>
      <c r="J10" s="699" t="s">
        <v>475</v>
      </c>
      <c r="K10" s="690">
        <v>45566</v>
      </c>
      <c r="L10" s="690">
        <v>45657</v>
      </c>
      <c r="M10" s="700" t="s">
        <v>541</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48"/>
      <c r="B11" s="636"/>
      <c r="C11" s="636"/>
      <c r="D11" s="639"/>
      <c r="E11" s="642"/>
      <c r="F11" s="629"/>
      <c r="G11" s="559"/>
      <c r="H11" s="689"/>
      <c r="I11" s="689"/>
      <c r="J11" s="689"/>
      <c r="K11" s="689"/>
      <c r="L11" s="689"/>
      <c r="M11" s="691"/>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48"/>
      <c r="B12" s="636"/>
      <c r="C12" s="636"/>
      <c r="D12" s="639"/>
      <c r="E12" s="642"/>
      <c r="F12" s="629"/>
      <c r="G12" s="559"/>
      <c r="H12" s="689"/>
      <c r="I12" s="689"/>
      <c r="J12" s="689"/>
      <c r="K12" s="689"/>
      <c r="L12" s="689"/>
      <c r="M12" s="691"/>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48"/>
      <c r="B13" s="636"/>
      <c r="C13" s="636"/>
      <c r="D13" s="639"/>
      <c r="E13" s="642"/>
      <c r="F13" s="629"/>
      <c r="G13" s="559"/>
      <c r="H13" s="689"/>
      <c r="I13" s="689"/>
      <c r="J13" s="689"/>
      <c r="K13" s="689"/>
      <c r="L13" s="689"/>
      <c r="M13" s="691"/>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48"/>
      <c r="B14" s="636"/>
      <c r="C14" s="636"/>
      <c r="D14" s="639"/>
      <c r="E14" s="642"/>
      <c r="F14" s="629"/>
      <c r="G14" s="559"/>
      <c r="H14" s="689"/>
      <c r="I14" s="689"/>
      <c r="J14" s="689"/>
      <c r="K14" s="689"/>
      <c r="L14" s="689"/>
      <c r="M14" s="691"/>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48"/>
      <c r="B15" s="636"/>
      <c r="C15" s="636"/>
      <c r="D15" s="639"/>
      <c r="E15" s="642"/>
      <c r="F15" s="629"/>
      <c r="G15" s="559"/>
      <c r="H15" s="689"/>
      <c r="I15" s="689"/>
      <c r="J15" s="689"/>
      <c r="K15" s="689"/>
      <c r="L15" s="689"/>
      <c r="M15" s="691"/>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48"/>
      <c r="B16" s="636"/>
      <c r="C16" s="636"/>
      <c r="D16" s="639"/>
      <c r="E16" s="642"/>
      <c r="F16" s="629"/>
      <c r="G16" s="559"/>
      <c r="H16" s="689"/>
      <c r="I16" s="689"/>
      <c r="J16" s="689"/>
      <c r="K16" s="689"/>
      <c r="L16" s="689"/>
      <c r="M16" s="691"/>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48"/>
      <c r="B17" s="636"/>
      <c r="C17" s="636"/>
      <c r="D17" s="639"/>
      <c r="E17" s="642"/>
      <c r="F17" s="629"/>
      <c r="G17" s="559"/>
      <c r="H17" s="689"/>
      <c r="I17" s="689"/>
      <c r="J17" s="689"/>
      <c r="K17" s="689"/>
      <c r="L17" s="689"/>
      <c r="M17" s="691"/>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48"/>
      <c r="B18" s="636"/>
      <c r="C18" s="636"/>
      <c r="D18" s="639"/>
      <c r="E18" s="642"/>
      <c r="F18" s="629"/>
      <c r="G18" s="559"/>
      <c r="H18" s="689"/>
      <c r="I18" s="689"/>
      <c r="J18" s="689"/>
      <c r="K18" s="689"/>
      <c r="L18" s="689"/>
      <c r="M18" s="691"/>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21.75" customHeight="1">
      <c r="A19" s="648"/>
      <c r="B19" s="636"/>
      <c r="C19" s="636"/>
      <c r="D19" s="639"/>
      <c r="E19" s="642"/>
      <c r="F19" s="629"/>
      <c r="G19" s="559"/>
      <c r="H19" s="689"/>
      <c r="I19" s="689"/>
      <c r="J19" s="689"/>
      <c r="K19" s="689"/>
      <c r="L19" s="689"/>
      <c r="M19" s="691"/>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48">
        <f>'7- Mapa Final'!A20</f>
        <v>2</v>
      </c>
      <c r="B20" s="636" t="str">
        <f>'7- Mapa Final'!B20</f>
        <v>Obsolescencia Tecnológica.</v>
      </c>
      <c r="C20" s="636" t="str">
        <f>'7- Mapa Final'!C20</f>
        <v xml:space="preserve"> Tener en operación activos  que ha llegado al final de su vida útil tecnológica.</v>
      </c>
      <c r="D20" s="638" t="str">
        <f>'7- Mapa Final'!J20</f>
        <v>Media - 3</v>
      </c>
      <c r="E20" s="641" t="str">
        <f>'7- Mapa Final'!K20</f>
        <v>Menor - 2</v>
      </c>
      <c r="F20" s="629" t="str">
        <f>'7- Mapa Final'!M20</f>
        <v>Moderado - 6</v>
      </c>
      <c r="G20" s="559" t="s">
        <v>107</v>
      </c>
      <c r="H20" s="689" t="s">
        <v>542</v>
      </c>
      <c r="I20" s="689"/>
      <c r="J20" s="689" t="s">
        <v>475</v>
      </c>
      <c r="K20" s="701">
        <v>45566</v>
      </c>
      <c r="L20" s="701">
        <v>45657</v>
      </c>
      <c r="M20" s="691" t="s">
        <v>543</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48"/>
      <c r="B21" s="636"/>
      <c r="C21" s="636"/>
      <c r="D21" s="639"/>
      <c r="E21" s="642"/>
      <c r="F21" s="629"/>
      <c r="G21" s="559"/>
      <c r="H21" s="689"/>
      <c r="I21" s="689"/>
      <c r="J21" s="689"/>
      <c r="K21" s="689"/>
      <c r="L21" s="689"/>
      <c r="M21" s="691"/>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48"/>
      <c r="B22" s="636"/>
      <c r="C22" s="636"/>
      <c r="D22" s="639"/>
      <c r="E22" s="642"/>
      <c r="F22" s="629"/>
      <c r="G22" s="559"/>
      <c r="H22" s="689"/>
      <c r="I22" s="689"/>
      <c r="J22" s="689"/>
      <c r="K22" s="689"/>
      <c r="L22" s="689"/>
      <c r="M22" s="691"/>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48"/>
      <c r="B23" s="636"/>
      <c r="C23" s="636"/>
      <c r="D23" s="639"/>
      <c r="E23" s="642"/>
      <c r="F23" s="629"/>
      <c r="G23" s="559"/>
      <c r="H23" s="689"/>
      <c r="I23" s="689"/>
      <c r="J23" s="689"/>
      <c r="K23" s="689"/>
      <c r="L23" s="689"/>
      <c r="M23" s="691"/>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48"/>
      <c r="B24" s="636"/>
      <c r="C24" s="636"/>
      <c r="D24" s="639"/>
      <c r="E24" s="642"/>
      <c r="F24" s="629"/>
      <c r="G24" s="559"/>
      <c r="H24" s="689"/>
      <c r="I24" s="689"/>
      <c r="J24" s="689"/>
      <c r="K24" s="689"/>
      <c r="L24" s="689"/>
      <c r="M24" s="691"/>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48"/>
      <c r="B25" s="636"/>
      <c r="C25" s="636"/>
      <c r="D25" s="639"/>
      <c r="E25" s="642"/>
      <c r="F25" s="629"/>
      <c r="G25" s="559"/>
      <c r="H25" s="689"/>
      <c r="I25" s="689"/>
      <c r="J25" s="689"/>
      <c r="K25" s="689"/>
      <c r="L25" s="689"/>
      <c r="M25" s="691"/>
      <c r="N25" s="33"/>
      <c r="O25" s="33"/>
    </row>
    <row r="26" spans="1:169">
      <c r="A26" s="648"/>
      <c r="B26" s="636"/>
      <c r="C26" s="636"/>
      <c r="D26" s="639"/>
      <c r="E26" s="642"/>
      <c r="F26" s="629"/>
      <c r="G26" s="559"/>
      <c r="H26" s="689"/>
      <c r="I26" s="689"/>
      <c r="J26" s="689"/>
      <c r="K26" s="689"/>
      <c r="L26" s="689"/>
      <c r="M26" s="691"/>
      <c r="N26" s="33"/>
      <c r="O26" s="33"/>
    </row>
    <row r="27" spans="1:169">
      <c r="A27" s="648"/>
      <c r="B27" s="636"/>
      <c r="C27" s="636"/>
      <c r="D27" s="639"/>
      <c r="E27" s="642"/>
      <c r="F27" s="629"/>
      <c r="G27" s="559"/>
      <c r="H27" s="689"/>
      <c r="I27" s="689"/>
      <c r="J27" s="689"/>
      <c r="K27" s="689"/>
      <c r="L27" s="689"/>
      <c r="M27" s="691"/>
      <c r="N27" s="33"/>
      <c r="O27" s="33"/>
    </row>
    <row r="28" spans="1:169">
      <c r="A28" s="648"/>
      <c r="B28" s="636"/>
      <c r="C28" s="636"/>
      <c r="D28" s="639"/>
      <c r="E28" s="642"/>
      <c r="F28" s="629"/>
      <c r="G28" s="559"/>
      <c r="H28" s="689"/>
      <c r="I28" s="689"/>
      <c r="J28" s="689"/>
      <c r="K28" s="689"/>
      <c r="L28" s="689"/>
      <c r="M28" s="691"/>
      <c r="N28" s="33"/>
      <c r="O28" s="33"/>
    </row>
    <row r="29" spans="1:169">
      <c r="A29" s="648"/>
      <c r="B29" s="636"/>
      <c r="C29" s="636"/>
      <c r="D29" s="639"/>
      <c r="E29" s="642"/>
      <c r="F29" s="629"/>
      <c r="G29" s="559"/>
      <c r="H29" s="689"/>
      <c r="I29" s="689"/>
      <c r="J29" s="689"/>
      <c r="K29" s="689"/>
      <c r="L29" s="689"/>
      <c r="M29" s="691"/>
      <c r="N29" s="33"/>
      <c r="O29" s="33"/>
    </row>
    <row r="30" spans="1:169" s="25" customFormat="1" ht="12.75" hidden="1">
      <c r="A30" s="648">
        <f>'7- Mapa Final'!A30</f>
        <v>3</v>
      </c>
      <c r="B30" s="636" t="str">
        <f>'7- Mapa Final'!B30</f>
        <v>Falta de Gobernabilidad de TIC</v>
      </c>
      <c r="C30" s="636" t="str">
        <f>'7- Mapa Final'!C30</f>
        <v>Desarticulacion de las politicas en materia de las TICs</v>
      </c>
      <c r="D30" s="638" t="e">
        <f>'7- Mapa Final'!J30</f>
        <v>#DIV/0!</v>
      </c>
      <c r="E30" s="641" t="e">
        <f>'7- Mapa Final'!K30</f>
        <v>#VALUE!</v>
      </c>
      <c r="F30" s="629" t="e">
        <f>'7- Mapa Final'!M30</f>
        <v>#DIV/0!</v>
      </c>
      <c r="G30" s="559"/>
      <c r="H30" s="625"/>
      <c r="I30" s="625"/>
      <c r="J30" s="625"/>
      <c r="K30" s="625"/>
      <c r="L30" s="625"/>
      <c r="M30" s="627"/>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hidden="1" customHeight="1">
      <c r="A31" s="648"/>
      <c r="B31" s="636"/>
      <c r="C31" s="636"/>
      <c r="D31" s="639"/>
      <c r="E31" s="642"/>
      <c r="F31" s="629"/>
      <c r="G31" s="559"/>
      <c r="H31" s="625"/>
      <c r="I31" s="625"/>
      <c r="J31" s="625"/>
      <c r="K31" s="625"/>
      <c r="L31" s="625"/>
      <c r="M31" s="627"/>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hidden="1" customHeight="1">
      <c r="A32" s="648"/>
      <c r="B32" s="636"/>
      <c r="C32" s="636"/>
      <c r="D32" s="639"/>
      <c r="E32" s="642"/>
      <c r="F32" s="629"/>
      <c r="G32" s="559"/>
      <c r="H32" s="625"/>
      <c r="I32" s="625"/>
      <c r="J32" s="625"/>
      <c r="K32" s="625"/>
      <c r="L32" s="625"/>
      <c r="M32" s="627"/>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hidden="1" customHeight="1">
      <c r="A33" s="648"/>
      <c r="B33" s="636"/>
      <c r="C33" s="636"/>
      <c r="D33" s="639"/>
      <c r="E33" s="642"/>
      <c r="F33" s="629"/>
      <c r="G33" s="559"/>
      <c r="H33" s="625"/>
      <c r="I33" s="625"/>
      <c r="J33" s="625"/>
      <c r="K33" s="625"/>
      <c r="L33" s="625"/>
      <c r="M33" s="627"/>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hidden="1" customHeight="1">
      <c r="A34" s="648"/>
      <c r="B34" s="636"/>
      <c r="C34" s="636"/>
      <c r="D34" s="639"/>
      <c r="E34" s="642"/>
      <c r="F34" s="629"/>
      <c r="G34" s="559"/>
      <c r="H34" s="625"/>
      <c r="I34" s="625"/>
      <c r="J34" s="625"/>
      <c r="K34" s="625"/>
      <c r="L34" s="625"/>
      <c r="M34" s="627"/>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hidden="1">
      <c r="A35" s="648"/>
      <c r="B35" s="636"/>
      <c r="C35" s="636"/>
      <c r="D35" s="639"/>
      <c r="E35" s="642"/>
      <c r="F35" s="629"/>
      <c r="G35" s="559"/>
      <c r="H35" s="625"/>
      <c r="I35" s="625"/>
      <c r="J35" s="625"/>
      <c r="K35" s="625"/>
      <c r="L35" s="625"/>
      <c r="M35" s="627"/>
      <c r="N35" s="33"/>
      <c r="O35" s="33"/>
    </row>
    <row r="36" spans="1:169" hidden="1">
      <c r="A36" s="648"/>
      <c r="B36" s="636"/>
      <c r="C36" s="636"/>
      <c r="D36" s="639"/>
      <c r="E36" s="642"/>
      <c r="F36" s="629"/>
      <c r="G36" s="559"/>
      <c r="H36" s="625"/>
      <c r="I36" s="625"/>
      <c r="J36" s="625"/>
      <c r="K36" s="625"/>
      <c r="L36" s="625"/>
      <c r="M36" s="627"/>
      <c r="N36" s="33"/>
      <c r="O36" s="33"/>
    </row>
    <row r="37" spans="1:169" hidden="1">
      <c r="A37" s="648"/>
      <c r="B37" s="636"/>
      <c r="C37" s="636"/>
      <c r="D37" s="639"/>
      <c r="E37" s="642"/>
      <c r="F37" s="629"/>
      <c r="G37" s="559"/>
      <c r="H37" s="625"/>
      <c r="I37" s="625"/>
      <c r="J37" s="625"/>
      <c r="K37" s="625"/>
      <c r="L37" s="625"/>
      <c r="M37" s="627"/>
      <c r="N37" s="33"/>
      <c r="O37" s="33"/>
    </row>
    <row r="38" spans="1:169" hidden="1">
      <c r="A38" s="648"/>
      <c r="B38" s="636"/>
      <c r="C38" s="636"/>
      <c r="D38" s="639"/>
      <c r="E38" s="642"/>
      <c r="F38" s="629"/>
      <c r="G38" s="559"/>
      <c r="H38" s="625"/>
      <c r="I38" s="625"/>
      <c r="J38" s="625"/>
      <c r="K38" s="625"/>
      <c r="L38" s="625"/>
      <c r="M38" s="627"/>
      <c r="N38" s="33"/>
      <c r="O38" s="33"/>
    </row>
    <row r="39" spans="1:169" hidden="1">
      <c r="A39" s="648"/>
      <c r="B39" s="636"/>
      <c r="C39" s="636"/>
      <c r="D39" s="639"/>
      <c r="E39" s="642"/>
      <c r="F39" s="629"/>
      <c r="G39" s="559"/>
      <c r="H39" s="625"/>
      <c r="I39" s="625"/>
      <c r="J39" s="625"/>
      <c r="K39" s="625"/>
      <c r="L39" s="625"/>
      <c r="M39" s="627"/>
      <c r="N39" s="33"/>
      <c r="O39" s="33"/>
    </row>
    <row r="40" spans="1:169" s="25" customFormat="1" ht="12.75" customHeight="1">
      <c r="A40" s="648">
        <f>'7- Mapa Final'!A40</f>
        <v>4</v>
      </c>
      <c r="B40" s="636" t="str">
        <f>'7- Mapa Final'!B40</f>
        <v>Interrupción del servicio de conectividad LAN - Local</v>
      </c>
      <c r="C40" s="636" t="str">
        <f>'7- Mapa Final'!C40</f>
        <v>Aafectar el normal curso de las
operaciones en alguna de las ubicaciones de la organización con ocasion a la ausencia de conectividad</v>
      </c>
      <c r="D40" s="638" t="str">
        <f>'7- Mapa Final'!J40</f>
        <v>Baja - 2</v>
      </c>
      <c r="E40" s="641" t="str">
        <f>'7- Mapa Final'!K40</f>
        <v>Leve - 1</v>
      </c>
      <c r="F40" s="629" t="str">
        <f>'7- Mapa Final'!M40</f>
        <v>Bajo - 2</v>
      </c>
      <c r="G40" s="559" t="s">
        <v>107</v>
      </c>
      <c r="H40" s="689" t="s">
        <v>539</v>
      </c>
      <c r="I40" s="689"/>
      <c r="J40" s="689" t="s">
        <v>475</v>
      </c>
      <c r="K40" s="701">
        <v>45566</v>
      </c>
      <c r="L40" s="701">
        <v>45657</v>
      </c>
      <c r="M40" s="691" t="s">
        <v>544</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48"/>
      <c r="B41" s="636"/>
      <c r="C41" s="636"/>
      <c r="D41" s="639"/>
      <c r="E41" s="642"/>
      <c r="F41" s="629"/>
      <c r="G41" s="559"/>
      <c r="H41" s="689"/>
      <c r="I41" s="689"/>
      <c r="J41" s="689"/>
      <c r="K41" s="689"/>
      <c r="L41" s="689"/>
      <c r="M41" s="691"/>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48"/>
      <c r="B42" s="636"/>
      <c r="C42" s="636"/>
      <c r="D42" s="639"/>
      <c r="E42" s="642"/>
      <c r="F42" s="629"/>
      <c r="G42" s="559"/>
      <c r="H42" s="689"/>
      <c r="I42" s="689"/>
      <c r="J42" s="689"/>
      <c r="K42" s="689"/>
      <c r="L42" s="689"/>
      <c r="M42" s="691"/>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48"/>
      <c r="B43" s="636"/>
      <c r="C43" s="636"/>
      <c r="D43" s="639"/>
      <c r="E43" s="642"/>
      <c r="F43" s="629"/>
      <c r="G43" s="559"/>
      <c r="H43" s="689"/>
      <c r="I43" s="689"/>
      <c r="J43" s="689"/>
      <c r="K43" s="689"/>
      <c r="L43" s="689"/>
      <c r="M43" s="691"/>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48"/>
      <c r="B44" s="636"/>
      <c r="C44" s="636"/>
      <c r="D44" s="639"/>
      <c r="E44" s="642"/>
      <c r="F44" s="629"/>
      <c r="G44" s="559"/>
      <c r="H44" s="689"/>
      <c r="I44" s="689"/>
      <c r="J44" s="689"/>
      <c r="K44" s="689"/>
      <c r="L44" s="689"/>
      <c r="M44" s="691"/>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48"/>
      <c r="B45" s="636"/>
      <c r="C45" s="636"/>
      <c r="D45" s="639"/>
      <c r="E45" s="642"/>
      <c r="F45" s="629"/>
      <c r="G45" s="559"/>
      <c r="H45" s="689"/>
      <c r="I45" s="689"/>
      <c r="J45" s="689"/>
      <c r="K45" s="689"/>
      <c r="L45" s="689"/>
      <c r="M45" s="691"/>
      <c r="N45" s="33"/>
      <c r="O45" s="33"/>
    </row>
    <row r="46" spans="1:169">
      <c r="A46" s="648"/>
      <c r="B46" s="636"/>
      <c r="C46" s="636"/>
      <c r="D46" s="639"/>
      <c r="E46" s="642"/>
      <c r="F46" s="629"/>
      <c r="G46" s="559"/>
      <c r="H46" s="689"/>
      <c r="I46" s="689"/>
      <c r="J46" s="689"/>
      <c r="K46" s="689"/>
      <c r="L46" s="689"/>
      <c r="M46" s="691"/>
      <c r="N46" s="33"/>
      <c r="O46" s="33"/>
    </row>
    <row r="47" spans="1:169">
      <c r="A47" s="648"/>
      <c r="B47" s="636"/>
      <c r="C47" s="636"/>
      <c r="D47" s="639"/>
      <c r="E47" s="642"/>
      <c r="F47" s="629"/>
      <c r="G47" s="559"/>
      <c r="H47" s="689"/>
      <c r="I47" s="689"/>
      <c r="J47" s="689"/>
      <c r="K47" s="689"/>
      <c r="L47" s="689"/>
      <c r="M47" s="691"/>
      <c r="N47" s="33"/>
      <c r="O47" s="33"/>
    </row>
    <row r="48" spans="1:169">
      <c r="A48" s="648"/>
      <c r="B48" s="636"/>
      <c r="C48" s="636"/>
      <c r="D48" s="639"/>
      <c r="E48" s="642"/>
      <c r="F48" s="629"/>
      <c r="G48" s="559"/>
      <c r="H48" s="689"/>
      <c r="I48" s="689"/>
      <c r="J48" s="689"/>
      <c r="K48" s="689"/>
      <c r="L48" s="689"/>
      <c r="M48" s="691"/>
      <c r="N48" s="33"/>
      <c r="O48" s="33"/>
    </row>
    <row r="49" spans="1:169">
      <c r="A49" s="648"/>
      <c r="B49" s="636"/>
      <c r="C49" s="636"/>
      <c r="D49" s="639"/>
      <c r="E49" s="642"/>
      <c r="F49" s="629"/>
      <c r="G49" s="559"/>
      <c r="H49" s="689"/>
      <c r="I49" s="689"/>
      <c r="J49" s="689"/>
      <c r="K49" s="689"/>
      <c r="L49" s="689"/>
      <c r="M49" s="691"/>
      <c r="N49" s="33"/>
      <c r="O49" s="33"/>
    </row>
    <row r="50" spans="1:169" s="25" customFormat="1" ht="12.75" customHeight="1">
      <c r="A50" s="648">
        <f>'7- Mapa Final'!A50</f>
        <v>5</v>
      </c>
      <c r="B50" s="636" t="str">
        <f>'7- Mapa Final'!B50</f>
        <v>Afectación o interrupción en la  prestación de servicios tecnológicos</v>
      </c>
      <c r="C50" s="636" t="str">
        <f>'7- Mapa Final'!C50</f>
        <v xml:space="preserve">Ausencia o intermitencia  de los servicios  tecgnológicos en alguna de las instalaciones de las entidades de la Rama Judicial usuarias de los servicios  </v>
      </c>
      <c r="D50" s="638" t="str">
        <f>'7- Mapa Final'!J50</f>
        <v>Media - 3</v>
      </c>
      <c r="E50" s="641" t="str">
        <f>'7- Mapa Final'!K50</f>
        <v>Leve - 1</v>
      </c>
      <c r="F50" s="629" t="str">
        <f>'7- Mapa Final'!M50</f>
        <v>Moderado - 3</v>
      </c>
      <c r="G50" s="559" t="s">
        <v>107</v>
      </c>
      <c r="H50" s="689" t="s">
        <v>534</v>
      </c>
      <c r="I50" s="689"/>
      <c r="J50" s="689" t="s">
        <v>475</v>
      </c>
      <c r="K50" s="701">
        <v>45566</v>
      </c>
      <c r="L50" s="701">
        <v>45565</v>
      </c>
      <c r="M50" s="691" t="s">
        <v>544</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48"/>
      <c r="B51" s="636"/>
      <c r="C51" s="636"/>
      <c r="D51" s="639"/>
      <c r="E51" s="642"/>
      <c r="F51" s="629"/>
      <c r="G51" s="559"/>
      <c r="H51" s="689"/>
      <c r="I51" s="689"/>
      <c r="J51" s="689"/>
      <c r="K51" s="689"/>
      <c r="L51" s="689"/>
      <c r="M51" s="691"/>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48"/>
      <c r="B52" s="636"/>
      <c r="C52" s="636"/>
      <c r="D52" s="639"/>
      <c r="E52" s="642"/>
      <c r="F52" s="629"/>
      <c r="G52" s="559"/>
      <c r="H52" s="689"/>
      <c r="I52" s="689"/>
      <c r="J52" s="689"/>
      <c r="K52" s="689"/>
      <c r="L52" s="689"/>
      <c r="M52" s="691"/>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48"/>
      <c r="B53" s="636"/>
      <c r="C53" s="636"/>
      <c r="D53" s="639"/>
      <c r="E53" s="642"/>
      <c r="F53" s="629"/>
      <c r="G53" s="559"/>
      <c r="H53" s="689"/>
      <c r="I53" s="689"/>
      <c r="J53" s="689"/>
      <c r="K53" s="689"/>
      <c r="L53" s="689"/>
      <c r="M53" s="691"/>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48"/>
      <c r="B54" s="636"/>
      <c r="C54" s="636"/>
      <c r="D54" s="639"/>
      <c r="E54" s="642"/>
      <c r="F54" s="629"/>
      <c r="G54" s="559"/>
      <c r="H54" s="689"/>
      <c r="I54" s="689"/>
      <c r="J54" s="689"/>
      <c r="K54" s="689"/>
      <c r="L54" s="689"/>
      <c r="M54" s="691"/>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48"/>
      <c r="B55" s="636"/>
      <c r="C55" s="636"/>
      <c r="D55" s="639"/>
      <c r="E55" s="642"/>
      <c r="F55" s="629"/>
      <c r="G55" s="559"/>
      <c r="H55" s="689"/>
      <c r="I55" s="689"/>
      <c r="J55" s="689"/>
      <c r="K55" s="689"/>
      <c r="L55" s="689"/>
      <c r="M55" s="691"/>
      <c r="N55" s="33"/>
      <c r="O55" s="33"/>
    </row>
    <row r="56" spans="1:169">
      <c r="A56" s="648"/>
      <c r="B56" s="636"/>
      <c r="C56" s="636"/>
      <c r="D56" s="639"/>
      <c r="E56" s="642"/>
      <c r="F56" s="629"/>
      <c r="G56" s="559"/>
      <c r="H56" s="689"/>
      <c r="I56" s="689"/>
      <c r="J56" s="689"/>
      <c r="K56" s="689"/>
      <c r="L56" s="689"/>
      <c r="M56" s="691"/>
      <c r="N56" s="33"/>
      <c r="O56" s="33"/>
    </row>
    <row r="57" spans="1:169">
      <c r="A57" s="648"/>
      <c r="B57" s="636"/>
      <c r="C57" s="636"/>
      <c r="D57" s="639"/>
      <c r="E57" s="642"/>
      <c r="F57" s="629"/>
      <c r="G57" s="559"/>
      <c r="H57" s="689"/>
      <c r="I57" s="689"/>
      <c r="J57" s="689"/>
      <c r="K57" s="689"/>
      <c r="L57" s="689"/>
      <c r="M57" s="691"/>
      <c r="N57" s="33"/>
      <c r="O57" s="33"/>
    </row>
    <row r="58" spans="1:169">
      <c r="A58" s="648"/>
      <c r="B58" s="636"/>
      <c r="C58" s="636"/>
      <c r="D58" s="639"/>
      <c r="E58" s="642"/>
      <c r="F58" s="629"/>
      <c r="G58" s="559"/>
      <c r="H58" s="689"/>
      <c r="I58" s="689"/>
      <c r="J58" s="689"/>
      <c r="K58" s="689"/>
      <c r="L58" s="689"/>
      <c r="M58" s="691"/>
      <c r="N58" s="33"/>
      <c r="O58" s="33"/>
    </row>
    <row r="59" spans="1:169">
      <c r="A59" s="648"/>
      <c r="B59" s="636"/>
      <c r="C59" s="636"/>
      <c r="D59" s="639"/>
      <c r="E59" s="642"/>
      <c r="F59" s="629"/>
      <c r="G59" s="559"/>
      <c r="H59" s="689"/>
      <c r="I59" s="689"/>
      <c r="J59" s="689"/>
      <c r="K59" s="689"/>
      <c r="L59" s="689"/>
      <c r="M59" s="691"/>
      <c r="N59" s="33"/>
      <c r="O59" s="33"/>
    </row>
    <row r="60" spans="1:169" s="25" customFormat="1" ht="12.75">
      <c r="A60" s="634">
        <f>'7- Mapa Final'!A60</f>
        <v>6</v>
      </c>
      <c r="B60" s="636" t="str">
        <f>'7- Mapa Final'!B60</f>
        <v>Recibir dádivas o beneficios a nombre propio o de terceros para  manipular las bases de datos o interrumpir las comunicaciones.</v>
      </c>
      <c r="C60" s="636" t="str">
        <f>'7- Mapa Final'!C60</f>
        <v>Recibir dádivas o beneficios a nombre propio o de terceros para  alterar la información o la estructuras de las bases de datos o suspender temporal o permanentemente las comunicaciones.</v>
      </c>
      <c r="D60" s="638" t="e">
        <f>'7- Mapa Final'!J60</f>
        <v>#DIV/0!</v>
      </c>
      <c r="E60" s="641" t="e">
        <f>'7- Mapa Final'!K60</f>
        <v>#VALUE!</v>
      </c>
      <c r="F60" s="629" t="e">
        <f>'7- Mapa Final'!M60</f>
        <v>#DIV/0!</v>
      </c>
      <c r="G60" s="559"/>
      <c r="H60" s="625"/>
      <c r="I60" s="625"/>
      <c r="J60" s="625"/>
      <c r="K60" s="625"/>
      <c r="L60" s="625"/>
      <c r="M60" s="627"/>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34"/>
      <c r="B61" s="636"/>
      <c r="C61" s="636"/>
      <c r="D61" s="639"/>
      <c r="E61" s="642"/>
      <c r="F61" s="629"/>
      <c r="G61" s="559"/>
      <c r="H61" s="625"/>
      <c r="I61" s="625"/>
      <c r="J61" s="625"/>
      <c r="K61" s="625"/>
      <c r="L61" s="625"/>
      <c r="M61" s="627"/>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34"/>
      <c r="B62" s="636"/>
      <c r="C62" s="636"/>
      <c r="D62" s="639"/>
      <c r="E62" s="642"/>
      <c r="F62" s="629"/>
      <c r="G62" s="559"/>
      <c r="H62" s="625"/>
      <c r="I62" s="625"/>
      <c r="J62" s="625"/>
      <c r="K62" s="625"/>
      <c r="L62" s="625"/>
      <c r="M62" s="627"/>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34"/>
      <c r="B63" s="636"/>
      <c r="C63" s="636"/>
      <c r="D63" s="639"/>
      <c r="E63" s="642"/>
      <c r="F63" s="629"/>
      <c r="G63" s="559"/>
      <c r="H63" s="625"/>
      <c r="I63" s="625"/>
      <c r="J63" s="625"/>
      <c r="K63" s="625"/>
      <c r="L63" s="625"/>
      <c r="M63" s="627"/>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34"/>
      <c r="B64" s="636"/>
      <c r="C64" s="636"/>
      <c r="D64" s="639"/>
      <c r="E64" s="642"/>
      <c r="F64" s="629"/>
      <c r="G64" s="559"/>
      <c r="H64" s="625"/>
      <c r="I64" s="625"/>
      <c r="J64" s="625"/>
      <c r="K64" s="625"/>
      <c r="L64" s="625"/>
      <c r="M64" s="627"/>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34"/>
      <c r="B65" s="636"/>
      <c r="C65" s="636"/>
      <c r="D65" s="639"/>
      <c r="E65" s="642"/>
      <c r="F65" s="629"/>
      <c r="G65" s="559"/>
      <c r="H65" s="625"/>
      <c r="I65" s="625"/>
      <c r="J65" s="625"/>
      <c r="K65" s="625"/>
      <c r="L65" s="625"/>
      <c r="M65" s="627"/>
      <c r="N65" s="33"/>
      <c r="O65" s="33"/>
    </row>
    <row r="66" spans="1:169">
      <c r="A66" s="634"/>
      <c r="B66" s="636"/>
      <c r="C66" s="636"/>
      <c r="D66" s="639"/>
      <c r="E66" s="642"/>
      <c r="F66" s="629"/>
      <c r="G66" s="559"/>
      <c r="H66" s="625"/>
      <c r="I66" s="625"/>
      <c r="J66" s="625"/>
      <c r="K66" s="625"/>
      <c r="L66" s="625"/>
      <c r="M66" s="627"/>
      <c r="N66" s="33"/>
      <c r="O66" s="33"/>
    </row>
    <row r="67" spans="1:169">
      <c r="A67" s="634"/>
      <c r="B67" s="636"/>
      <c r="C67" s="636"/>
      <c r="D67" s="639"/>
      <c r="E67" s="642"/>
      <c r="F67" s="629"/>
      <c r="G67" s="559"/>
      <c r="H67" s="625"/>
      <c r="I67" s="625"/>
      <c r="J67" s="625"/>
      <c r="K67" s="625"/>
      <c r="L67" s="625"/>
      <c r="M67" s="627"/>
      <c r="N67" s="33"/>
      <c r="O67" s="33"/>
    </row>
    <row r="68" spans="1:169">
      <c r="A68" s="634"/>
      <c r="B68" s="636"/>
      <c r="C68" s="636"/>
      <c r="D68" s="639"/>
      <c r="E68" s="642"/>
      <c r="F68" s="629"/>
      <c r="G68" s="559"/>
      <c r="H68" s="625"/>
      <c r="I68" s="625"/>
      <c r="J68" s="625"/>
      <c r="K68" s="625"/>
      <c r="L68" s="625"/>
      <c r="M68" s="627"/>
      <c r="N68" s="33"/>
      <c r="O68" s="33"/>
    </row>
    <row r="69" spans="1:169">
      <c r="A69" s="634"/>
      <c r="B69" s="636"/>
      <c r="C69" s="636"/>
      <c r="D69" s="639"/>
      <c r="E69" s="642"/>
      <c r="F69" s="629"/>
      <c r="G69" s="559"/>
      <c r="H69" s="625"/>
      <c r="I69" s="625"/>
      <c r="J69" s="625"/>
      <c r="K69" s="625"/>
      <c r="L69" s="625"/>
      <c r="M69" s="627"/>
      <c r="N69" s="33"/>
      <c r="O69" s="33"/>
    </row>
    <row r="70" spans="1:169" s="25" customFormat="1" ht="12.75">
      <c r="A70" s="634">
        <f>'7- Mapa Final'!A70</f>
        <v>7</v>
      </c>
      <c r="B70" s="636" t="str">
        <f>'7- Mapa Final'!B70</f>
        <v>Ofrecer, prometer, entregar, aceptar o solicitar una ventaja indebida para la asignación de permisos para el acceso y uso de servicios tecnológicos no autorizados, con exposición de datos sensibles,  en  beneficio propio o de un tercero.</v>
      </c>
      <c r="C70" s="636" t="str">
        <f>'7- Mapa Final'!C70</f>
        <v xml:space="preserve">Cuando por el acceso indebido  y malintencionado a los sistemas de información se hace el uso no apropiado de la información contenida en los sistemas en favorecimiento propio o de un tercero.
</v>
      </c>
      <c r="D70" s="638" t="e">
        <f>'7- Mapa Final'!J70</f>
        <v>#DIV/0!</v>
      </c>
      <c r="E70" s="641" t="e">
        <f>'7- Mapa Final'!K70</f>
        <v>#VALUE!</v>
      </c>
      <c r="F70" s="629" t="e">
        <f>'7- Mapa Final'!M70</f>
        <v>#DIV/0!</v>
      </c>
      <c r="G70" s="559"/>
      <c r="H70" s="625"/>
      <c r="I70" s="625"/>
      <c r="J70" s="625"/>
      <c r="K70" s="625"/>
      <c r="L70" s="625"/>
      <c r="M70" s="627"/>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34"/>
      <c r="B71" s="636"/>
      <c r="C71" s="636"/>
      <c r="D71" s="639"/>
      <c r="E71" s="642"/>
      <c r="F71" s="629"/>
      <c r="G71" s="559"/>
      <c r="H71" s="625"/>
      <c r="I71" s="625"/>
      <c r="J71" s="625"/>
      <c r="K71" s="625"/>
      <c r="L71" s="625"/>
      <c r="M71" s="627"/>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34"/>
      <c r="B72" s="636"/>
      <c r="C72" s="636"/>
      <c r="D72" s="639"/>
      <c r="E72" s="642"/>
      <c r="F72" s="629"/>
      <c r="G72" s="559"/>
      <c r="H72" s="625"/>
      <c r="I72" s="625"/>
      <c r="J72" s="625"/>
      <c r="K72" s="625"/>
      <c r="L72" s="625"/>
      <c r="M72" s="627"/>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34"/>
      <c r="B73" s="636"/>
      <c r="C73" s="636"/>
      <c r="D73" s="639"/>
      <c r="E73" s="642"/>
      <c r="F73" s="629"/>
      <c r="G73" s="559"/>
      <c r="H73" s="625"/>
      <c r="I73" s="625"/>
      <c r="J73" s="625"/>
      <c r="K73" s="625"/>
      <c r="L73" s="625"/>
      <c r="M73" s="627"/>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34"/>
      <c r="B74" s="636"/>
      <c r="C74" s="636"/>
      <c r="D74" s="639"/>
      <c r="E74" s="642"/>
      <c r="F74" s="629"/>
      <c r="G74" s="559"/>
      <c r="H74" s="625"/>
      <c r="I74" s="625"/>
      <c r="J74" s="625"/>
      <c r="K74" s="625"/>
      <c r="L74" s="625"/>
      <c r="M74" s="627"/>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34"/>
      <c r="B75" s="636"/>
      <c r="C75" s="636"/>
      <c r="D75" s="639"/>
      <c r="E75" s="642"/>
      <c r="F75" s="629"/>
      <c r="G75" s="559"/>
      <c r="H75" s="625"/>
      <c r="I75" s="625"/>
      <c r="J75" s="625"/>
      <c r="K75" s="625"/>
      <c r="L75" s="625"/>
      <c r="M75" s="627"/>
      <c r="N75" s="33"/>
      <c r="O75" s="33"/>
    </row>
    <row r="76" spans="1:169">
      <c r="A76" s="634"/>
      <c r="B76" s="636"/>
      <c r="C76" s="636"/>
      <c r="D76" s="639"/>
      <c r="E76" s="642"/>
      <c r="F76" s="629"/>
      <c r="G76" s="559"/>
      <c r="H76" s="625"/>
      <c r="I76" s="625"/>
      <c r="J76" s="625"/>
      <c r="K76" s="625"/>
      <c r="L76" s="625"/>
      <c r="M76" s="627"/>
      <c r="N76" s="33"/>
      <c r="O76" s="33"/>
    </row>
    <row r="77" spans="1:169">
      <c r="A77" s="634"/>
      <c r="B77" s="636"/>
      <c r="C77" s="636"/>
      <c r="D77" s="639"/>
      <c r="E77" s="642"/>
      <c r="F77" s="629"/>
      <c r="G77" s="559"/>
      <c r="H77" s="625"/>
      <c r="I77" s="625"/>
      <c r="J77" s="625"/>
      <c r="K77" s="625"/>
      <c r="L77" s="625"/>
      <c r="M77" s="627"/>
      <c r="N77" s="33"/>
      <c r="O77" s="33"/>
    </row>
    <row r="78" spans="1:169">
      <c r="A78" s="634"/>
      <c r="B78" s="636"/>
      <c r="C78" s="636"/>
      <c r="D78" s="639"/>
      <c r="E78" s="642"/>
      <c r="F78" s="629"/>
      <c r="G78" s="559"/>
      <c r="H78" s="625"/>
      <c r="I78" s="625"/>
      <c r="J78" s="625"/>
      <c r="K78" s="625"/>
      <c r="L78" s="625"/>
      <c r="M78" s="627"/>
      <c r="N78" s="33"/>
      <c r="O78" s="33"/>
    </row>
    <row r="79" spans="1:169" ht="15.75" thickBot="1">
      <c r="A79" s="635"/>
      <c r="B79" s="637"/>
      <c r="C79" s="637"/>
      <c r="D79" s="640"/>
      <c r="E79" s="643"/>
      <c r="F79" s="630"/>
      <c r="G79" s="631"/>
      <c r="H79" s="626"/>
      <c r="I79" s="626"/>
      <c r="J79" s="626"/>
      <c r="K79" s="626"/>
      <c r="L79" s="626"/>
      <c r="M79" s="628"/>
      <c r="N79" s="33"/>
      <c r="O79" s="33"/>
    </row>
    <row r="80" spans="1:169">
      <c r="A80" s="634">
        <f>'7- Mapa Final'!A80</f>
        <v>8</v>
      </c>
      <c r="B80" s="636" t="str">
        <f>'7- Mapa Final'!B80</f>
        <v>Ofrecer, prometer, entregar, aceptar o solicitar una ventaja indebida  para influir o direccionar la estructuración de  necesidades y/o especificaciones técnicas que involucran Tecnologías de Información soluciones y servicios tecnológicos, en  beneficio propio o de un tercero.</v>
      </c>
      <c r="C80" s="636" t="str">
        <f>'7- Mapa Final'!C80</f>
        <v>Cuando  se favorece  indebidamente la intervención de personas inescrupulosas (ejem:  consultores externos, fabricantes, proveedores, entre otros.), para modificar en forma injustificada las necesidades a satisfacer, o las especificaciones técnicas de las soluciones a contratar,  promoviendo en paralelo la conformación  de sociedades y consorcios proponentes,  sin mediar  razones técnicas o el cumplimiento de los requisitos exigidos.</v>
      </c>
      <c r="D80" s="638" t="e">
        <f>'7- Mapa Final'!J80</f>
        <v>#DIV/0!</v>
      </c>
      <c r="E80" s="641" t="e">
        <f>'7- Mapa Final'!K80</f>
        <v>#VALUE!</v>
      </c>
      <c r="F80" s="629" t="e">
        <f>'7- Mapa Final'!M80</f>
        <v>#DIV/0!</v>
      </c>
      <c r="G80" s="559"/>
      <c r="H80" s="625"/>
      <c r="I80" s="625"/>
      <c r="J80" s="625"/>
      <c r="K80" s="625"/>
      <c r="L80" s="625"/>
      <c r="M80" s="627"/>
    </row>
    <row r="81" spans="1:13">
      <c r="A81" s="634"/>
      <c r="B81" s="636"/>
      <c r="C81" s="636"/>
      <c r="D81" s="639"/>
      <c r="E81" s="642"/>
      <c r="F81" s="629"/>
      <c r="G81" s="559"/>
      <c r="H81" s="625"/>
      <c r="I81" s="625"/>
      <c r="J81" s="625"/>
      <c r="K81" s="625"/>
      <c r="L81" s="625"/>
      <c r="M81" s="627"/>
    </row>
    <row r="82" spans="1:13">
      <c r="A82" s="634"/>
      <c r="B82" s="636"/>
      <c r="C82" s="636"/>
      <c r="D82" s="639"/>
      <c r="E82" s="642"/>
      <c r="F82" s="629"/>
      <c r="G82" s="559"/>
      <c r="H82" s="625"/>
      <c r="I82" s="625"/>
      <c r="J82" s="625"/>
      <c r="K82" s="625"/>
      <c r="L82" s="625"/>
      <c r="M82" s="627"/>
    </row>
    <row r="83" spans="1:13">
      <c r="A83" s="634"/>
      <c r="B83" s="636"/>
      <c r="C83" s="636"/>
      <c r="D83" s="639"/>
      <c r="E83" s="642"/>
      <c r="F83" s="629"/>
      <c r="G83" s="559"/>
      <c r="H83" s="625"/>
      <c r="I83" s="625"/>
      <c r="J83" s="625"/>
      <c r="K83" s="625"/>
      <c r="L83" s="625"/>
      <c r="M83" s="627"/>
    </row>
    <row r="84" spans="1:13">
      <c r="A84" s="634"/>
      <c r="B84" s="636"/>
      <c r="C84" s="636"/>
      <c r="D84" s="639"/>
      <c r="E84" s="642"/>
      <c r="F84" s="629"/>
      <c r="G84" s="559"/>
      <c r="H84" s="625"/>
      <c r="I84" s="625"/>
      <c r="J84" s="625"/>
      <c r="K84" s="625"/>
      <c r="L84" s="625"/>
      <c r="M84" s="627"/>
    </row>
    <row r="85" spans="1:13">
      <c r="A85" s="634"/>
      <c r="B85" s="636"/>
      <c r="C85" s="636"/>
      <c r="D85" s="639"/>
      <c r="E85" s="642"/>
      <c r="F85" s="629"/>
      <c r="G85" s="559"/>
      <c r="H85" s="625"/>
      <c r="I85" s="625"/>
      <c r="J85" s="625"/>
      <c r="K85" s="625"/>
      <c r="L85" s="625"/>
      <c r="M85" s="627"/>
    </row>
    <row r="86" spans="1:13">
      <c r="A86" s="634"/>
      <c r="B86" s="636"/>
      <c r="C86" s="636"/>
      <c r="D86" s="639"/>
      <c r="E86" s="642"/>
      <c r="F86" s="629"/>
      <c r="G86" s="559"/>
      <c r="H86" s="625"/>
      <c r="I86" s="625"/>
      <c r="J86" s="625"/>
      <c r="K86" s="625"/>
      <c r="L86" s="625"/>
      <c r="M86" s="627"/>
    </row>
    <row r="87" spans="1:13">
      <c r="A87" s="634"/>
      <c r="B87" s="636"/>
      <c r="C87" s="636"/>
      <c r="D87" s="639"/>
      <c r="E87" s="642"/>
      <c r="F87" s="629"/>
      <c r="G87" s="559"/>
      <c r="H87" s="625"/>
      <c r="I87" s="625"/>
      <c r="J87" s="625"/>
      <c r="K87" s="625"/>
      <c r="L87" s="625"/>
      <c r="M87" s="627"/>
    </row>
    <row r="88" spans="1:13">
      <c r="A88" s="634"/>
      <c r="B88" s="636"/>
      <c r="C88" s="636"/>
      <c r="D88" s="639"/>
      <c r="E88" s="642"/>
      <c r="F88" s="629"/>
      <c r="G88" s="559"/>
      <c r="H88" s="625"/>
      <c r="I88" s="625"/>
      <c r="J88" s="625"/>
      <c r="K88" s="625"/>
      <c r="L88" s="625"/>
      <c r="M88" s="627"/>
    </row>
    <row r="89" spans="1:13" ht="15.75" thickBot="1">
      <c r="A89" s="635"/>
      <c r="B89" s="637"/>
      <c r="C89" s="637"/>
      <c r="D89" s="640"/>
      <c r="E89" s="643"/>
      <c r="F89" s="630"/>
      <c r="G89" s="631"/>
      <c r="H89" s="626"/>
      <c r="I89" s="626"/>
      <c r="J89" s="626"/>
      <c r="K89" s="626"/>
      <c r="L89" s="626"/>
      <c r="M89" s="628"/>
    </row>
    <row r="90" spans="1:13">
      <c r="A90" s="634">
        <f>'7- Mapa Final'!A90</f>
        <v>9</v>
      </c>
      <c r="B90" s="636" t="str">
        <f>'7- Mapa Final'!B90</f>
        <v>Ofrecer, prometer, entregar, aceptar o solicitar una ventaja para afectar indebidamente la evaluación técnica de ofertas en los procesos de contratación.</v>
      </c>
      <c r="C90" s="636" t="str">
        <f>'7- Mapa Final'!C90</f>
        <v>Cuando se favorece  indebidamente la intervención de personas inescrupulosas (ejem:  consultores externos, fabricantes, proveedores, oferentes, proponentes, entre otros.), para afectar indebidamente la evaluación de ofertas en los procesos de contratación,  sin mediar  razones técnicas o el cumplimiento de los requisitos exigidos.</v>
      </c>
      <c r="D90" s="638" t="e">
        <f>'7- Mapa Final'!J90</f>
        <v>#DIV/0!</v>
      </c>
      <c r="E90" s="641" t="e">
        <f>'7- Mapa Final'!K90</f>
        <v>#VALUE!</v>
      </c>
      <c r="F90" s="629" t="e">
        <f>'7- Mapa Final'!M90</f>
        <v>#DIV/0!</v>
      </c>
      <c r="G90" s="559"/>
      <c r="H90" s="625"/>
      <c r="I90" s="625"/>
      <c r="J90" s="625"/>
      <c r="K90" s="625"/>
      <c r="L90" s="625"/>
      <c r="M90" s="627"/>
    </row>
    <row r="91" spans="1:13">
      <c r="A91" s="634"/>
      <c r="B91" s="636"/>
      <c r="C91" s="636"/>
      <c r="D91" s="639"/>
      <c r="E91" s="642"/>
      <c r="F91" s="629"/>
      <c r="G91" s="559"/>
      <c r="H91" s="625"/>
      <c r="I91" s="625"/>
      <c r="J91" s="625"/>
      <c r="K91" s="625"/>
      <c r="L91" s="625"/>
      <c r="M91" s="627"/>
    </row>
    <row r="92" spans="1:13">
      <c r="A92" s="634"/>
      <c r="B92" s="636"/>
      <c r="C92" s="636"/>
      <c r="D92" s="639"/>
      <c r="E92" s="642"/>
      <c r="F92" s="629"/>
      <c r="G92" s="559"/>
      <c r="H92" s="625"/>
      <c r="I92" s="625"/>
      <c r="J92" s="625"/>
      <c r="K92" s="625"/>
      <c r="L92" s="625"/>
      <c r="M92" s="627"/>
    </row>
    <row r="93" spans="1:13">
      <c r="A93" s="634"/>
      <c r="B93" s="636"/>
      <c r="C93" s="636"/>
      <c r="D93" s="639"/>
      <c r="E93" s="642"/>
      <c r="F93" s="629"/>
      <c r="G93" s="559"/>
      <c r="H93" s="625"/>
      <c r="I93" s="625"/>
      <c r="J93" s="625"/>
      <c r="K93" s="625"/>
      <c r="L93" s="625"/>
      <c r="M93" s="627"/>
    </row>
    <row r="94" spans="1:13">
      <c r="A94" s="634"/>
      <c r="B94" s="636"/>
      <c r="C94" s="636"/>
      <c r="D94" s="639"/>
      <c r="E94" s="642"/>
      <c r="F94" s="629"/>
      <c r="G94" s="559"/>
      <c r="H94" s="625"/>
      <c r="I94" s="625"/>
      <c r="J94" s="625"/>
      <c r="K94" s="625"/>
      <c r="L94" s="625"/>
      <c r="M94" s="627"/>
    </row>
    <row r="95" spans="1:13">
      <c r="A95" s="634"/>
      <c r="B95" s="636"/>
      <c r="C95" s="636"/>
      <c r="D95" s="639"/>
      <c r="E95" s="642"/>
      <c r="F95" s="629"/>
      <c r="G95" s="559"/>
      <c r="H95" s="625"/>
      <c r="I95" s="625"/>
      <c r="J95" s="625"/>
      <c r="K95" s="625"/>
      <c r="L95" s="625"/>
      <c r="M95" s="627"/>
    </row>
    <row r="96" spans="1:13">
      <c r="A96" s="634"/>
      <c r="B96" s="636"/>
      <c r="C96" s="636"/>
      <c r="D96" s="639"/>
      <c r="E96" s="642"/>
      <c r="F96" s="629"/>
      <c r="G96" s="559"/>
      <c r="H96" s="625"/>
      <c r="I96" s="625"/>
      <c r="J96" s="625"/>
      <c r="K96" s="625"/>
      <c r="L96" s="625"/>
      <c r="M96" s="627"/>
    </row>
    <row r="97" spans="1:13">
      <c r="A97" s="634"/>
      <c r="B97" s="636"/>
      <c r="C97" s="636"/>
      <c r="D97" s="639"/>
      <c r="E97" s="642"/>
      <c r="F97" s="629"/>
      <c r="G97" s="559"/>
      <c r="H97" s="625"/>
      <c r="I97" s="625"/>
      <c r="J97" s="625"/>
      <c r="K97" s="625"/>
      <c r="L97" s="625"/>
      <c r="M97" s="627"/>
    </row>
    <row r="98" spans="1:13">
      <c r="A98" s="634"/>
      <c r="B98" s="636"/>
      <c r="C98" s="636"/>
      <c r="D98" s="639"/>
      <c r="E98" s="642"/>
      <c r="F98" s="629"/>
      <c r="G98" s="559"/>
      <c r="H98" s="625"/>
      <c r="I98" s="625"/>
      <c r="J98" s="625"/>
      <c r="K98" s="625"/>
      <c r="L98" s="625"/>
      <c r="M98" s="627"/>
    </row>
    <row r="99" spans="1:13" ht="15.75" thickBot="1">
      <c r="A99" s="635"/>
      <c r="B99" s="637"/>
      <c r="C99" s="637"/>
      <c r="D99" s="640"/>
      <c r="E99" s="643"/>
      <c r="F99" s="630"/>
      <c r="G99" s="631"/>
      <c r="H99" s="626"/>
      <c r="I99" s="626"/>
      <c r="J99" s="626"/>
      <c r="K99" s="626"/>
      <c r="L99" s="626"/>
      <c r="M99" s="628"/>
    </row>
    <row r="100" spans="1:13">
      <c r="A100" s="634">
        <f>'7- Mapa Final'!A100</f>
        <v>10</v>
      </c>
      <c r="B100" s="636" t="str">
        <f>'7- Mapa Final'!B100</f>
        <v>Ofrecer, prometer, entregar, aceptar o solicitar una ventaja indebida  para afectar la supervisión o interventoría de los contratos.</v>
      </c>
      <c r="C100" s="636" t="str">
        <f>'7- Mapa Final'!C100</f>
        <v>Cuando se favorece  indebidamente la intervención de personas inescrupulosas (ejem:  consultores externos, fabricantes, proveedores, oferentes, proponentes, entre otros.), para afectar indebidamente la supervisión o interventoría de los contratos.</v>
      </c>
      <c r="D100" s="638" t="e">
        <f>'7- Mapa Final'!J100</f>
        <v>#DIV/0!</v>
      </c>
      <c r="E100" s="641" t="e">
        <f>'7- Mapa Final'!K100</f>
        <v>#VALUE!</v>
      </c>
      <c r="F100" s="629" t="e">
        <f>'7- Mapa Final'!M100</f>
        <v>#DIV/0!</v>
      </c>
      <c r="G100" s="559"/>
      <c r="H100" s="625"/>
      <c r="I100" s="625"/>
      <c r="J100" s="625"/>
      <c r="K100" s="625"/>
      <c r="L100" s="625"/>
      <c r="M100" s="627"/>
    </row>
    <row r="101" spans="1:13">
      <c r="A101" s="634"/>
      <c r="B101" s="636"/>
      <c r="C101" s="636"/>
      <c r="D101" s="639"/>
      <c r="E101" s="642"/>
      <c r="F101" s="629"/>
      <c r="G101" s="559"/>
      <c r="H101" s="625"/>
      <c r="I101" s="625"/>
      <c r="J101" s="625"/>
      <c r="K101" s="625"/>
      <c r="L101" s="625"/>
      <c r="M101" s="627"/>
    </row>
    <row r="102" spans="1:13">
      <c r="A102" s="634"/>
      <c r="B102" s="636"/>
      <c r="C102" s="636"/>
      <c r="D102" s="639"/>
      <c r="E102" s="642"/>
      <c r="F102" s="629"/>
      <c r="G102" s="559"/>
      <c r="H102" s="625"/>
      <c r="I102" s="625"/>
      <c r="J102" s="625"/>
      <c r="K102" s="625"/>
      <c r="L102" s="625"/>
      <c r="M102" s="627"/>
    </row>
    <row r="103" spans="1:13">
      <c r="A103" s="634"/>
      <c r="B103" s="636"/>
      <c r="C103" s="636"/>
      <c r="D103" s="639"/>
      <c r="E103" s="642"/>
      <c r="F103" s="629"/>
      <c r="G103" s="559"/>
      <c r="H103" s="625"/>
      <c r="I103" s="625"/>
      <c r="J103" s="625"/>
      <c r="K103" s="625"/>
      <c r="L103" s="625"/>
      <c r="M103" s="627"/>
    </row>
    <row r="104" spans="1:13">
      <c r="A104" s="634"/>
      <c r="B104" s="636"/>
      <c r="C104" s="636"/>
      <c r="D104" s="639"/>
      <c r="E104" s="642"/>
      <c r="F104" s="629"/>
      <c r="G104" s="559"/>
      <c r="H104" s="625"/>
      <c r="I104" s="625"/>
      <c r="J104" s="625"/>
      <c r="K104" s="625"/>
      <c r="L104" s="625"/>
      <c r="M104" s="627"/>
    </row>
    <row r="105" spans="1:13">
      <c r="A105" s="634"/>
      <c r="B105" s="636"/>
      <c r="C105" s="636"/>
      <c r="D105" s="639"/>
      <c r="E105" s="642"/>
      <c r="F105" s="629"/>
      <c r="G105" s="559"/>
      <c r="H105" s="625"/>
      <c r="I105" s="625"/>
      <c r="J105" s="625"/>
      <c r="K105" s="625"/>
      <c r="L105" s="625"/>
      <c r="M105" s="627"/>
    </row>
    <row r="106" spans="1:13">
      <c r="A106" s="634"/>
      <c r="B106" s="636"/>
      <c r="C106" s="636"/>
      <c r="D106" s="639"/>
      <c r="E106" s="642"/>
      <c r="F106" s="629"/>
      <c r="G106" s="559"/>
      <c r="H106" s="625"/>
      <c r="I106" s="625"/>
      <c r="J106" s="625"/>
      <c r="K106" s="625"/>
      <c r="L106" s="625"/>
      <c r="M106" s="627"/>
    </row>
    <row r="107" spans="1:13">
      <c r="A107" s="634"/>
      <c r="B107" s="636"/>
      <c r="C107" s="636"/>
      <c r="D107" s="639"/>
      <c r="E107" s="642"/>
      <c r="F107" s="629"/>
      <c r="G107" s="559"/>
      <c r="H107" s="625"/>
      <c r="I107" s="625"/>
      <c r="J107" s="625"/>
      <c r="K107" s="625"/>
      <c r="L107" s="625"/>
      <c r="M107" s="627"/>
    </row>
    <row r="108" spans="1:13">
      <c r="A108" s="634"/>
      <c r="B108" s="636"/>
      <c r="C108" s="636"/>
      <c r="D108" s="639"/>
      <c r="E108" s="642"/>
      <c r="F108" s="629"/>
      <c r="G108" s="559"/>
      <c r="H108" s="625"/>
      <c r="I108" s="625"/>
      <c r="J108" s="625"/>
      <c r="K108" s="625"/>
      <c r="L108" s="625"/>
      <c r="M108" s="627"/>
    </row>
    <row r="109" spans="1:13" ht="15.75" thickBot="1">
      <c r="A109" s="635"/>
      <c r="B109" s="637"/>
      <c r="C109" s="637"/>
      <c r="D109" s="640"/>
      <c r="E109" s="643"/>
      <c r="F109" s="630"/>
      <c r="G109" s="631"/>
      <c r="H109" s="626"/>
      <c r="I109" s="626"/>
      <c r="J109" s="626"/>
      <c r="K109" s="626"/>
      <c r="L109" s="626"/>
      <c r="M109" s="628"/>
    </row>
  </sheetData>
  <mergeCells count="147">
    <mergeCell ref="J90:J99"/>
    <mergeCell ref="K90:K99"/>
    <mergeCell ref="L90:L99"/>
    <mergeCell ref="M90:M99"/>
    <mergeCell ref="A100:A109"/>
    <mergeCell ref="B100:B109"/>
    <mergeCell ref="C100:C109"/>
    <mergeCell ref="D100:D109"/>
    <mergeCell ref="E100:E109"/>
    <mergeCell ref="F100:F109"/>
    <mergeCell ref="G100:G109"/>
    <mergeCell ref="H100:H109"/>
    <mergeCell ref="I100:I109"/>
    <mergeCell ref="J100:J109"/>
    <mergeCell ref="K100:K109"/>
    <mergeCell ref="L100:L109"/>
    <mergeCell ref="M100:M109"/>
    <mergeCell ref="A90:A99"/>
    <mergeCell ref="B90:B99"/>
    <mergeCell ref="C90:C99"/>
    <mergeCell ref="D90:D99"/>
    <mergeCell ref="E90:E99"/>
    <mergeCell ref="F90:F99"/>
    <mergeCell ref="G90:G99"/>
    <mergeCell ref="H90:H99"/>
    <mergeCell ref="I90:I99"/>
    <mergeCell ref="A1:B2"/>
    <mergeCell ref="C1:J3"/>
    <mergeCell ref="K1:M3"/>
    <mergeCell ref="A4:B4"/>
    <mergeCell ref="C4:M4"/>
    <mergeCell ref="A5:B5"/>
    <mergeCell ref="C5:M5"/>
    <mergeCell ref="A6:B6"/>
    <mergeCell ref="C6:M6"/>
    <mergeCell ref="A7:C7"/>
    <mergeCell ref="D7:F7"/>
    <mergeCell ref="G7:G8"/>
    <mergeCell ref="H7:H8"/>
    <mergeCell ref="I7:J7"/>
    <mergeCell ref="K7:L7"/>
    <mergeCell ref="M7:M8"/>
    <mergeCell ref="H10:H19"/>
    <mergeCell ref="I10:I19"/>
    <mergeCell ref="J10:J19"/>
    <mergeCell ref="K10:K19"/>
    <mergeCell ref="L10:L19"/>
    <mergeCell ref="M10:M19"/>
    <mergeCell ref="M20:M29"/>
    <mergeCell ref="G20:G29"/>
    <mergeCell ref="H20:H29"/>
    <mergeCell ref="I20:I29"/>
    <mergeCell ref="J20:J29"/>
    <mergeCell ref="K20:K29"/>
    <mergeCell ref="L20:L29"/>
    <mergeCell ref="A20:A29"/>
    <mergeCell ref="B20:B29"/>
    <mergeCell ref="C20:C29"/>
    <mergeCell ref="D20:D29"/>
    <mergeCell ref="E20:E29"/>
    <mergeCell ref="F20:F29"/>
    <mergeCell ref="H30:H39"/>
    <mergeCell ref="I30:I39"/>
    <mergeCell ref="A9:G9"/>
    <mergeCell ref="A10:A19"/>
    <mergeCell ref="B10:B19"/>
    <mergeCell ref="C10:C19"/>
    <mergeCell ref="D10:D19"/>
    <mergeCell ref="E10:E19"/>
    <mergeCell ref="F10:F19"/>
    <mergeCell ref="G10:G19"/>
    <mergeCell ref="J30:J39"/>
    <mergeCell ref="K30:K39"/>
    <mergeCell ref="L30:L39"/>
    <mergeCell ref="M30:M39"/>
    <mergeCell ref="A40:A49"/>
    <mergeCell ref="B40:B49"/>
    <mergeCell ref="C40:C49"/>
    <mergeCell ref="D40:D49"/>
    <mergeCell ref="E40:E49"/>
    <mergeCell ref="F40:F49"/>
    <mergeCell ref="M40:M49"/>
    <mergeCell ref="G40:G49"/>
    <mergeCell ref="H40:H49"/>
    <mergeCell ref="I40:I49"/>
    <mergeCell ref="J40:J49"/>
    <mergeCell ref="K40:K49"/>
    <mergeCell ref="L40:L49"/>
    <mergeCell ref="A30:A39"/>
    <mergeCell ref="B30:B39"/>
    <mergeCell ref="C30:C39"/>
    <mergeCell ref="D30:D39"/>
    <mergeCell ref="E30:E39"/>
    <mergeCell ref="F30:F39"/>
    <mergeCell ref="G30:G39"/>
    <mergeCell ref="J50:J59"/>
    <mergeCell ref="K50:K59"/>
    <mergeCell ref="L50:L59"/>
    <mergeCell ref="M50:M59"/>
    <mergeCell ref="A60:A69"/>
    <mergeCell ref="B60:B69"/>
    <mergeCell ref="C60:C69"/>
    <mergeCell ref="D60:D69"/>
    <mergeCell ref="E60:E69"/>
    <mergeCell ref="F60:F69"/>
    <mergeCell ref="A50:A59"/>
    <mergeCell ref="B50:B59"/>
    <mergeCell ref="C50:C59"/>
    <mergeCell ref="D50:D59"/>
    <mergeCell ref="E50:E59"/>
    <mergeCell ref="F50:F59"/>
    <mergeCell ref="G50:G59"/>
    <mergeCell ref="H50:H59"/>
    <mergeCell ref="I50:I59"/>
    <mergeCell ref="A80:A89"/>
    <mergeCell ref="B80:B89"/>
    <mergeCell ref="C80:C89"/>
    <mergeCell ref="D80:D89"/>
    <mergeCell ref="E80:E89"/>
    <mergeCell ref="F80:F89"/>
    <mergeCell ref="M60:M69"/>
    <mergeCell ref="A70:A79"/>
    <mergeCell ref="B70:B79"/>
    <mergeCell ref="C70:C79"/>
    <mergeCell ref="D70:D79"/>
    <mergeCell ref="E70:E79"/>
    <mergeCell ref="F70:F79"/>
    <mergeCell ref="G70:G79"/>
    <mergeCell ref="H70:H79"/>
    <mergeCell ref="I70:I79"/>
    <mergeCell ref="G60:G69"/>
    <mergeCell ref="H60:H69"/>
    <mergeCell ref="I60:I69"/>
    <mergeCell ref="J60:J69"/>
    <mergeCell ref="K60:K69"/>
    <mergeCell ref="L60:L69"/>
    <mergeCell ref="M80:M89"/>
    <mergeCell ref="G80:G89"/>
    <mergeCell ref="H80:H89"/>
    <mergeCell ref="I80:I89"/>
    <mergeCell ref="J80:J89"/>
    <mergeCell ref="K80:K89"/>
    <mergeCell ref="L80:L89"/>
    <mergeCell ref="J70:J79"/>
    <mergeCell ref="K70:K79"/>
    <mergeCell ref="L70:L79"/>
    <mergeCell ref="M70:M79"/>
  </mergeCells>
  <conditionalFormatting sqref="A7:B7">
    <cfRule type="containsText" dxfId="61" priority="62" operator="containsText" text="3- Moderado">
      <formula>NOT(ISERROR(SEARCH("3- Moderado",A7)))</formula>
    </cfRule>
    <cfRule type="containsText" dxfId="60" priority="63" operator="containsText" text="6- Moderado">
      <formula>NOT(ISERROR(SEARCH("6- Moderado",A7)))</formula>
    </cfRule>
    <cfRule type="containsText" dxfId="59" priority="64" operator="containsText" text="4- Moderado">
      <formula>NOT(ISERROR(SEARCH("4- Moderado",A7)))</formula>
    </cfRule>
    <cfRule type="containsText" dxfId="58" priority="65" operator="containsText" text="3- Bajo">
      <formula>NOT(ISERROR(SEARCH("3- Bajo",A7)))</formula>
    </cfRule>
    <cfRule type="containsText" dxfId="57" priority="66" operator="containsText" text="4- Bajo">
      <formula>NOT(ISERROR(SEARCH("4- Bajo",A7)))</formula>
    </cfRule>
    <cfRule type="containsText" dxfId="56" priority="67" operator="containsText" text="1- Bajo">
      <formula>NOT(ISERROR(SEARCH("1- Bajo",A7)))</formula>
    </cfRule>
  </conditionalFormatting>
  <conditionalFormatting sqref="A10:E10 A20:E20">
    <cfRule type="containsText" dxfId="55" priority="56" operator="containsText" text="3- Moderado">
      <formula>NOT(ISERROR(SEARCH("3- Moderado",A10)))</formula>
    </cfRule>
    <cfRule type="containsText" dxfId="54" priority="57" operator="containsText" text="6- Moderado">
      <formula>NOT(ISERROR(SEARCH("6- Moderado",A10)))</formula>
    </cfRule>
    <cfRule type="containsText" dxfId="53" priority="58" operator="containsText" text="4- Moderado">
      <formula>NOT(ISERROR(SEARCH("4- Moderado",A10)))</formula>
    </cfRule>
    <cfRule type="containsText" dxfId="52" priority="59" operator="containsText" text="3- Bajo">
      <formula>NOT(ISERROR(SEARCH("3- Bajo",A10)))</formula>
    </cfRule>
    <cfRule type="containsText" dxfId="51" priority="60" operator="containsText" text="4- Bajo">
      <formula>NOT(ISERROR(SEARCH("4- Bajo",A10)))</formula>
    </cfRule>
    <cfRule type="containsText" dxfId="50" priority="61" operator="containsText" text="1- Bajo">
      <formula>NOT(ISERROR(SEARCH("1- Bajo",A10)))</formula>
    </cfRule>
  </conditionalFormatting>
  <conditionalFormatting sqref="A30:E30">
    <cfRule type="containsText" dxfId="49" priority="43" operator="containsText" text="3- Moderado">
      <formula>NOT(ISERROR(SEARCH("3- Moderado",A30)))</formula>
    </cfRule>
    <cfRule type="containsText" dxfId="48" priority="44" operator="containsText" text="6- Moderado">
      <formula>NOT(ISERROR(SEARCH("6- Moderado",A30)))</formula>
    </cfRule>
    <cfRule type="containsText" dxfId="47" priority="45" operator="containsText" text="4- Moderado">
      <formula>NOT(ISERROR(SEARCH("4- Moderado",A30)))</formula>
    </cfRule>
    <cfRule type="containsText" dxfId="46" priority="46" operator="containsText" text="3- Bajo">
      <formula>NOT(ISERROR(SEARCH("3- Bajo",A30)))</formula>
    </cfRule>
    <cfRule type="containsText" dxfId="45" priority="47" operator="containsText" text="4- Bajo">
      <formula>NOT(ISERROR(SEARCH("4- Bajo",A30)))</formula>
    </cfRule>
    <cfRule type="containsText" dxfId="44" priority="48" operator="containsText" text="1- Bajo">
      <formula>NOT(ISERROR(SEARCH("1- Bajo",A30)))</formula>
    </cfRule>
  </conditionalFormatting>
  <conditionalFormatting sqref="A40:E40">
    <cfRule type="containsText" dxfId="43" priority="36" operator="containsText" text="3- Moderado">
      <formula>NOT(ISERROR(SEARCH("3- Moderado",A40)))</formula>
    </cfRule>
    <cfRule type="containsText" dxfId="42" priority="37" operator="containsText" text="6- Moderado">
      <formula>NOT(ISERROR(SEARCH("6- Moderado",A40)))</formula>
    </cfRule>
    <cfRule type="containsText" dxfId="41" priority="38" operator="containsText" text="4- Moderado">
      <formula>NOT(ISERROR(SEARCH("4- Moderado",A40)))</formula>
    </cfRule>
    <cfRule type="containsText" dxfId="40" priority="39" operator="containsText" text="3- Bajo">
      <formula>NOT(ISERROR(SEARCH("3- Bajo",A40)))</formula>
    </cfRule>
    <cfRule type="containsText" dxfId="39" priority="40" operator="containsText" text="4- Bajo">
      <formula>NOT(ISERROR(SEARCH("4- Bajo",A40)))</formula>
    </cfRule>
    <cfRule type="containsText" dxfId="38" priority="41" operator="containsText" text="1- Bajo">
      <formula>NOT(ISERROR(SEARCH("1- Bajo",A40)))</formula>
    </cfRule>
  </conditionalFormatting>
  <conditionalFormatting sqref="A50:E50">
    <cfRule type="containsText" dxfId="37" priority="29" operator="containsText" text="3- Moderado">
      <formula>NOT(ISERROR(SEARCH("3- Moderado",A50)))</formula>
    </cfRule>
    <cfRule type="containsText" dxfId="36" priority="30" operator="containsText" text="6- Moderado">
      <formula>NOT(ISERROR(SEARCH("6- Moderado",A50)))</formula>
    </cfRule>
    <cfRule type="containsText" dxfId="35" priority="31" operator="containsText" text="4- Moderado">
      <formula>NOT(ISERROR(SEARCH("4- Moderado",A50)))</formula>
    </cfRule>
    <cfRule type="containsText" dxfId="34" priority="32" operator="containsText" text="3- Bajo">
      <formula>NOT(ISERROR(SEARCH("3- Bajo",A50)))</formula>
    </cfRule>
    <cfRule type="containsText" dxfId="33" priority="33" operator="containsText" text="4- Bajo">
      <formula>NOT(ISERROR(SEARCH("4- Bajo",A50)))</formula>
    </cfRule>
    <cfRule type="containsText" dxfId="32" priority="34" operator="containsText" text="1- Bajo">
      <formula>NOT(ISERROR(SEARCH("1- Bajo",A50)))</formula>
    </cfRule>
  </conditionalFormatting>
  <conditionalFormatting sqref="A60:E60">
    <cfRule type="containsText" dxfId="31" priority="22" operator="containsText" text="3- Moderado">
      <formula>NOT(ISERROR(SEARCH("3- Moderado",A60)))</formula>
    </cfRule>
    <cfRule type="containsText" dxfId="30" priority="23" operator="containsText" text="6- Moderado">
      <formula>NOT(ISERROR(SEARCH("6- Moderado",A60)))</formula>
    </cfRule>
    <cfRule type="containsText" dxfId="29" priority="24" operator="containsText" text="4- Moderado">
      <formula>NOT(ISERROR(SEARCH("4- Moderado",A60)))</formula>
    </cfRule>
    <cfRule type="containsText" dxfId="28" priority="25" operator="containsText" text="3- Bajo">
      <formula>NOT(ISERROR(SEARCH("3- Bajo",A60)))</formula>
    </cfRule>
    <cfRule type="containsText" dxfId="27" priority="26" operator="containsText" text="4- Bajo">
      <formula>NOT(ISERROR(SEARCH("4- Bajo",A60)))</formula>
    </cfRule>
    <cfRule type="containsText" dxfId="26" priority="27" operator="containsText" text="1- Bajo">
      <formula>NOT(ISERROR(SEARCH("1- Bajo",A60)))</formula>
    </cfRule>
  </conditionalFormatting>
  <conditionalFormatting sqref="A70:E70 A80:E80 A90:E90 A100:E100">
    <cfRule type="containsText" dxfId="25" priority="11" operator="containsText" text="3- Moderado">
      <formula>NOT(ISERROR(SEARCH("3- Moderado",A70)))</formula>
    </cfRule>
    <cfRule type="containsText" dxfId="24" priority="12" operator="containsText" text="6- Moderado">
      <formula>NOT(ISERROR(SEARCH("6- Moderado",A70)))</formula>
    </cfRule>
    <cfRule type="containsText" dxfId="23" priority="13" operator="containsText" text="4- Moderado">
      <formula>NOT(ISERROR(SEARCH("4- Moderado",A70)))</formula>
    </cfRule>
    <cfRule type="containsText" dxfId="22" priority="14" operator="containsText" text="3- Bajo">
      <formula>NOT(ISERROR(SEARCH("3- Bajo",A70)))</formula>
    </cfRule>
    <cfRule type="containsText" dxfId="21" priority="15" operator="containsText" text="4- Bajo">
      <formula>NOT(ISERROR(SEARCH("4- Bajo",A70)))</formula>
    </cfRule>
    <cfRule type="containsText" dxfId="20" priority="16" operator="containsText" text="1- Bajo">
      <formula>NOT(ISERROR(SEARCH("1- Bajo",A70)))</formula>
    </cfRule>
  </conditionalFormatting>
  <conditionalFormatting sqref="C8:F8">
    <cfRule type="containsText" dxfId="19" priority="50" operator="containsText" text="3- Moderado">
      <formula>NOT(ISERROR(SEARCH("3- Moderado",C8)))</formula>
    </cfRule>
    <cfRule type="containsText" dxfId="18" priority="51" operator="containsText" text="6- Moderado">
      <formula>NOT(ISERROR(SEARCH("6- Moderado",C8)))</formula>
    </cfRule>
    <cfRule type="containsText" dxfId="17" priority="52" operator="containsText" text="4- Moderado">
      <formula>NOT(ISERROR(SEARCH("4- Moderado",C8)))</formula>
    </cfRule>
    <cfRule type="containsText" dxfId="16" priority="53" operator="containsText" text="3- Bajo">
      <formula>NOT(ISERROR(SEARCH("3- Bajo",C8)))</formula>
    </cfRule>
    <cfRule type="containsText" dxfId="15" priority="54" operator="containsText" text="4- Bajo">
      <formula>NOT(ISERROR(SEARCH("4- Bajo",C8)))</formula>
    </cfRule>
    <cfRule type="containsText" dxfId="14" priority="55" operator="containsText" text="1- Bajo">
      <formula>NOT(ISERROR(SEARCH("1- Bajo",C8)))</formula>
    </cfRule>
  </conditionalFormatting>
  <conditionalFormatting sqref="D10:D109">
    <cfRule type="containsText" dxfId="13" priority="5" operator="containsText" text="Muy Alta">
      <formula>NOT(ISERROR(SEARCH("Muy Alta",D10)))</formula>
    </cfRule>
    <cfRule type="containsText" dxfId="12" priority="6" operator="containsText" text="Alta">
      <formula>NOT(ISERROR(SEARCH("Alta",D10)))</formula>
    </cfRule>
    <cfRule type="containsText" dxfId="11" priority="7" operator="containsText" text="Baja">
      <formula>NOT(ISERROR(SEARCH("Baja",D10)))</formula>
    </cfRule>
    <cfRule type="containsText" dxfId="10" priority="8" operator="containsText" text="Muy Baja">
      <formula>NOT(ISERROR(SEARCH("Muy Baja",D10)))</formula>
    </cfRule>
    <cfRule type="containsText" dxfId="9" priority="10" operator="containsText" text="Media">
      <formula>NOT(ISERROR(SEARCH("Media",D10)))</formula>
    </cfRule>
  </conditionalFormatting>
  <conditionalFormatting sqref="E10:E109">
    <cfRule type="containsText" dxfId="8" priority="1" operator="containsText" text="Catastrófico">
      <formula>NOT(ISERROR(SEARCH("Catastrófico",E10)))</formula>
    </cfRule>
    <cfRule type="containsText" dxfId="7" priority="2" operator="containsText" text="Mayor">
      <formula>NOT(ISERROR(SEARCH("Mayor",E10)))</formula>
    </cfRule>
    <cfRule type="containsText" dxfId="6" priority="3" operator="containsText" text="Menor">
      <formula>NOT(ISERROR(SEARCH("Menor",E10)))</formula>
    </cfRule>
    <cfRule type="containsText" dxfId="5" priority="4" operator="containsText" text="Leve">
      <formula>NOT(ISERROR(SEARCH("Leve",E10)))</formula>
    </cfRule>
  </conditionalFormatting>
  <conditionalFormatting sqref="E10:F109">
    <cfRule type="containsText" dxfId="4" priority="9" operator="containsText" text="Moderado">
      <formula>NOT(ISERROR(SEARCH("Moderado",E10)))</formula>
    </cfRule>
  </conditionalFormatting>
  <conditionalFormatting sqref="F10:F29">
    <cfRule type="colorScale" priority="68">
      <colorScale>
        <cfvo type="min"/>
        <cfvo type="max"/>
        <color rgb="FFFF7128"/>
        <color rgb="FFFFEF9C"/>
      </colorScale>
    </cfRule>
  </conditionalFormatting>
  <conditionalFormatting sqref="F10:F109">
    <cfRule type="containsText" dxfId="3" priority="17" operator="containsText" text="Bajo">
      <formula>NOT(ISERROR(SEARCH("Bajo",F10)))</formula>
    </cfRule>
    <cfRule type="containsText" dxfId="2" priority="18" operator="containsText" text="Moderado">
      <formula>NOT(ISERROR(SEARCH("Moderado",F10)))</formula>
    </cfRule>
    <cfRule type="containsText" dxfId="1" priority="19" operator="containsText" text="Alto">
      <formula>NOT(ISERROR(SEARCH("Alto",F10)))</formula>
    </cfRule>
    <cfRule type="containsText" dxfId="0" priority="20" operator="containsText" text="Extremo">
      <formula>NOT(ISERROR(SEARCH("Extremo",F10)))</formula>
    </cfRule>
  </conditionalFormatting>
  <conditionalFormatting sqref="F30:F39">
    <cfRule type="colorScale" priority="49">
      <colorScale>
        <cfvo type="min"/>
        <cfvo type="max"/>
        <color rgb="FFFF7128"/>
        <color rgb="FFFFEF9C"/>
      </colorScale>
    </cfRule>
  </conditionalFormatting>
  <conditionalFormatting sqref="F40:F49">
    <cfRule type="colorScale" priority="42">
      <colorScale>
        <cfvo type="min"/>
        <cfvo type="max"/>
        <color rgb="FFFF7128"/>
        <color rgb="FFFFEF9C"/>
      </colorScale>
    </cfRule>
  </conditionalFormatting>
  <conditionalFormatting sqref="F50:F59">
    <cfRule type="colorScale" priority="35">
      <colorScale>
        <cfvo type="min"/>
        <cfvo type="max"/>
        <color rgb="FFFF7128"/>
        <color rgb="FFFFEF9C"/>
      </colorScale>
    </cfRule>
  </conditionalFormatting>
  <conditionalFormatting sqref="F60:F69">
    <cfRule type="colorScale" priority="28">
      <colorScale>
        <cfvo type="min"/>
        <cfvo type="max"/>
        <color rgb="FFFF7128"/>
        <color rgb="FFFFEF9C"/>
      </colorScale>
    </cfRule>
  </conditionalFormatting>
  <conditionalFormatting sqref="F70:F109">
    <cfRule type="colorScale" priority="21">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dataValidation allowBlank="1" showInputMessage="1" showErrorMessage="1" prompt="Describir las actividades que se van a desarrollar para el proyecto" sqref="H7"/>
    <dataValidation allowBlank="1" showInputMessage="1" showErrorMessage="1" prompt="Seleccionar si el responsable es el responsable de las acciones es el nivel central" sqref="I7:I8"/>
    <dataValidation allowBlank="1" showInputMessage="1" showErrorMessage="1" prompt="seleccionar si el responsable de ejecutar las acciones es el nivel central" sqref="J8"/>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'9- Matriz de Calor '!$S$8:$S$11</xm:f>
          </x14:formula1>
          <xm:sqref>G30:G39 G60:G109</xm:sqref>
        </x14:dataValidation>
        <x14:dataValidation type="list" allowBlank="1" showInputMessage="1" showErrorMessage="1">
          <x14:formula1>
            <xm:f>'[7.T_Matriz de Riesgos Gestión Tecnológica Integrada.xlsx]9- Matriz de Calor '!#REF!</xm:f>
          </x14:formula1>
          <xm:sqref>G10:G29 G40:G59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1bfcabfa-42af-488d-bea9-6a7f41f2faa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44663F9A6140A408C62C012D504F30A" ma:contentTypeVersion="18" ma:contentTypeDescription="Crear nuevo documento." ma:contentTypeScope="" ma:versionID="5c10100a984bf37abe72d4259a32b1a4">
  <xsd:schema xmlns:xsd="http://www.w3.org/2001/XMLSchema" xmlns:xs="http://www.w3.org/2001/XMLSchema" xmlns:p="http://schemas.microsoft.com/office/2006/metadata/properties" xmlns:ns3="ec768d12-8a63-4faf-b900-6f9527d752d6" xmlns:ns4="1bfcabfa-42af-488d-bea9-6a7f41f2faa2" targetNamespace="http://schemas.microsoft.com/office/2006/metadata/properties" ma:root="true" ma:fieldsID="6f2300c0316d0e1e1d9331fe5691bc10" ns3:_="" ns4:_="">
    <xsd:import namespace="ec768d12-8a63-4faf-b900-6f9527d752d6"/>
    <xsd:import namespace="1bfcabfa-42af-488d-bea9-6a7f41f2faa2"/>
    <xsd:element name="properties">
      <xsd:complexType>
        <xsd:sequence>
          <xsd:element name="documentManagement">
            <xsd:complexType>
              <xsd:all>
                <xsd:element ref="ns3:SharedWithUsers"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Location" minOccurs="0"/>
                <xsd:element ref="ns3:SharedWithDetails" minOccurs="0"/>
                <xsd:element ref="ns3:SharingHintHash"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768d12-8a63-4faf-b900-6f9527d752d6"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SharingHintHash" ma:index="2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fcabfa-42af-488d-bea9-6a7f41f2faa2"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936B95-5EBD-4720-A5B2-027BE960A9EC}">
  <ds:schemaRefs>
    <ds:schemaRef ds:uri="http://schemas.openxmlformats.org/package/2006/metadata/core-properties"/>
    <ds:schemaRef ds:uri="ec768d12-8a63-4faf-b900-6f9527d752d6"/>
    <ds:schemaRef ds:uri="http://purl.org/dc/terms/"/>
    <ds:schemaRef ds:uri="http://schemas.microsoft.com/office/2006/metadata/properties"/>
    <ds:schemaRef ds:uri="http://schemas.microsoft.com/office/2006/documentManagement/types"/>
    <ds:schemaRef ds:uri="http://purl.org/dc/elements/1.1/"/>
    <ds:schemaRef ds:uri="http://purl.org/dc/dcmitype/"/>
    <ds:schemaRef ds:uri="http://schemas.microsoft.com/office/infopath/2007/PartnerControls"/>
    <ds:schemaRef ds:uri="1bfcabfa-42af-488d-bea9-6a7f41f2faa2"/>
    <ds:schemaRef ds:uri="http://www.w3.org/XML/1998/namespace"/>
  </ds:schemaRefs>
</ds:datastoreItem>
</file>

<file path=customXml/itemProps2.xml><?xml version="1.0" encoding="utf-8"?>
<ds:datastoreItem xmlns:ds="http://schemas.openxmlformats.org/officeDocument/2006/customXml" ds:itemID="{A999656D-A874-4A3A-979E-CA10DE041E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768d12-8a63-4faf-b900-6f9527d752d6"/>
    <ds:schemaRef ds:uri="1bfcabfa-42af-488d-bea9-6a7f41f2fa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F83ECE-CACC-4738-83FA-D8277258DE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5</vt:i4>
      </vt:variant>
    </vt:vector>
  </HeadingPairs>
  <TitlesOfParts>
    <vt:vector size="19" baseType="lpstr">
      <vt:lpstr>1- Presentacion </vt:lpstr>
      <vt:lpstr>Conceptos 37001</vt:lpstr>
      <vt:lpstr>2- Análisis de Contexto.</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vt:lpstr>
      <vt:lpstr>Seguimiento 3 Trimestre</vt:lpstr>
      <vt:lpstr>Seguimiento 4 Trimestre</vt:lpstr>
      <vt:lpstr>'2- Análisis de Contexto.'!Área_de_impresión</vt:lpstr>
      <vt:lpstr>'3- Estrategias.'!Área_de_impresión</vt:lpstr>
      <vt:lpstr>'5- Identificación de Riesgos'!Área_de_impresión</vt:lpstr>
      <vt:lpstr>'6- Valoración Controles'!Área_de_impresión</vt:lpstr>
      <vt:lpstr>'7- Mapa Final'!Área_de_impresión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Monica Tovar Yañez</cp:lastModifiedBy>
  <cp:lastPrinted>2021-12-15T18:00:55Z</cp:lastPrinted>
  <dcterms:created xsi:type="dcterms:W3CDTF">2021-04-16T16:11:31Z</dcterms:created>
  <dcterms:modified xsi:type="dcterms:W3CDTF">2025-01-31T14:51:54Z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0x010100E44663F9A6140A408C62C012D504F30A</vt:lpwstr>
  </property>
</Properties>
</file>