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style1.xml" ContentType="application/vnd.ms-office.chartstyle+xml"/>
  <Override PartName="/xl/charts/colors1.xml" ContentType="application/vnd.ms-office.chartcolorstyle+xml"/>
  <Override PartName="/xl/charts/chart14.xml" ContentType="application/vnd.openxmlformats-officedocument.drawingml.chart+xml"/>
  <Override PartName="/xl/charts/style2.xml" ContentType="application/vnd.ms-office.chartstyle+xml"/>
  <Override PartName="/xl/charts/colors2.xml" ContentType="application/vnd.ms-office.chartcolorstyle+xml"/>
  <Override PartName="/xl/charts/chart15.xml" ContentType="application/vnd.openxmlformats-officedocument.drawingml.chart+xml"/>
  <Override PartName="/xl/charts/style3.xml" ContentType="application/vnd.ms-office.chartstyle+xml"/>
  <Override PartName="/xl/charts/colors3.xml" ContentType="application/vnd.ms-office.chartcolorstyle+xml"/>
  <Override PartName="/xl/charts/chart16.xml" ContentType="application/vnd.openxmlformats-officedocument.drawingml.chart+xml"/>
  <Override PartName="/xl/charts/style4.xml" ContentType="application/vnd.ms-office.chartstyle+xml"/>
  <Override PartName="/xl/charts/colors4.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filterPrivacy="1" defaultThemeVersion="124226"/>
  <xr:revisionPtr revIDLastSave="0" documentId="13_ncr:1_{0A8BF847-C7CE-4BD1-8901-D6A45C12B1CC}" xr6:coauthVersionLast="47" xr6:coauthVersionMax="47" xr10:uidLastSave="{00000000-0000-0000-0000-000000000000}"/>
  <bookViews>
    <workbookView xWindow="-120" yWindow="-120" windowWidth="24240" windowHeight="13140" xr2:uid="{00000000-000D-0000-FFFF-FFFF00000000}"/>
  </bookViews>
  <sheets>
    <sheet name="ENCUESTA" sheetId="1" r:id="rId1"/>
    <sheet name="% INDIVIDUAL" sheetId="2" r:id="rId2"/>
  </sheets>
  <calcPr calcId="181029" fullPrecision="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3" i="1" l="1"/>
  <c r="C108" i="2" l="1"/>
  <c r="B108" i="2"/>
  <c r="C107" i="2"/>
  <c r="B107" i="2"/>
  <c r="D107" i="2"/>
  <c r="C128" i="1"/>
  <c r="B128" i="1"/>
  <c r="C127" i="1"/>
  <c r="B127" i="1"/>
  <c r="D127" i="1" s="1"/>
  <c r="C93" i="1"/>
  <c r="B93" i="1"/>
  <c r="C107" i="1"/>
  <c r="D107" i="1"/>
  <c r="E107" i="1"/>
  <c r="F107" i="1"/>
  <c r="G107" i="1"/>
  <c r="B107" i="1"/>
  <c r="G106" i="1"/>
  <c r="C106" i="2"/>
  <c r="B106" i="2"/>
  <c r="C105" i="2"/>
  <c r="B105" i="2"/>
  <c r="D104" i="2"/>
  <c r="D103" i="2"/>
  <c r="C99" i="2"/>
  <c r="D99" i="2" s="1"/>
  <c r="B99" i="2"/>
  <c r="D96" i="2"/>
  <c r="E96" i="2" s="1"/>
  <c r="D97" i="2"/>
  <c r="E97" i="2" s="1"/>
  <c r="F96" i="2"/>
  <c r="F95" i="2"/>
  <c r="E95" i="2"/>
  <c r="C98" i="2"/>
  <c r="B98" i="2"/>
  <c r="D95" i="2"/>
  <c r="G90" i="2"/>
  <c r="D85" i="2"/>
  <c r="B86" i="2" s="1"/>
  <c r="D84" i="2"/>
  <c r="F84" i="2" s="1"/>
  <c r="D47" i="2"/>
  <c r="H13" i="2"/>
  <c r="H8" i="2"/>
  <c r="D108" i="2" l="1"/>
  <c r="D128" i="1"/>
  <c r="D106" i="2"/>
  <c r="D105" i="2"/>
  <c r="F97" i="2"/>
  <c r="D98" i="2"/>
  <c r="E84" i="2"/>
  <c r="C86" i="2"/>
  <c r="D86" i="2" s="1"/>
  <c r="H4" i="1"/>
  <c r="H3" i="2"/>
  <c r="D91" i="2" l="1"/>
  <c r="E91" i="2"/>
  <c r="F91" i="2"/>
  <c r="B91" i="2"/>
  <c r="C91" i="2"/>
  <c r="C125" i="1"/>
  <c r="B125" i="1"/>
  <c r="D124" i="1"/>
  <c r="D123" i="1"/>
  <c r="G91" i="2" l="1"/>
  <c r="D125" i="1"/>
  <c r="B126" i="1" s="1"/>
  <c r="E133" i="1"/>
  <c r="D116" i="1"/>
  <c r="D115" i="1"/>
  <c r="D114" i="1"/>
  <c r="C117" i="1"/>
  <c r="B117" i="1"/>
  <c r="C100" i="1"/>
  <c r="B100" i="1"/>
  <c r="D99" i="1"/>
  <c r="D100" i="1" s="1"/>
  <c r="D79" i="1"/>
  <c r="D78" i="1"/>
  <c r="D77" i="1"/>
  <c r="D76" i="1"/>
  <c r="D75" i="1"/>
  <c r="D68" i="1"/>
  <c r="D61" i="1"/>
  <c r="D60" i="1"/>
  <c r="D59" i="1"/>
  <c r="D58" i="1"/>
  <c r="D57" i="1"/>
  <c r="D50" i="1"/>
  <c r="D49" i="1"/>
  <c r="D48" i="1"/>
  <c r="C126" i="1" l="1"/>
  <c r="D117" i="1"/>
  <c r="B118" i="1" s="1"/>
  <c r="F5" i="1"/>
  <c r="C4" i="2"/>
  <c r="D4" i="2"/>
  <c r="E4" i="2"/>
  <c r="F4" i="2"/>
  <c r="G4" i="2"/>
  <c r="B4" i="2"/>
  <c r="C118" i="1" l="1"/>
  <c r="C5" i="1"/>
  <c r="D5" i="1"/>
  <c r="G5" i="1"/>
  <c r="E5" i="1"/>
  <c r="H16" i="1"/>
  <c r="H10" i="1"/>
  <c r="F11" i="1" l="1"/>
  <c r="C11" i="1"/>
  <c r="G11" i="1"/>
  <c r="D11" i="1"/>
  <c r="B11" i="1"/>
  <c r="E11" i="1"/>
  <c r="D36" i="1"/>
  <c r="D37" i="1"/>
  <c r="D38" i="1"/>
  <c r="D39" i="1"/>
  <c r="D40" i="1"/>
  <c r="D41" i="1"/>
  <c r="D35" i="1"/>
  <c r="D27" i="1"/>
  <c r="D28" i="1"/>
  <c r="D26" i="1"/>
  <c r="E9" i="2" l="1"/>
  <c r="B14" i="2"/>
  <c r="D9" i="2"/>
  <c r="G9" i="2"/>
  <c r="B9" i="2"/>
  <c r="F9" i="2"/>
  <c r="F14" i="2" l="1"/>
  <c r="E14" i="2"/>
  <c r="G14" i="2"/>
  <c r="C14" i="2"/>
  <c r="D14" i="2"/>
  <c r="H9" i="2"/>
  <c r="D51" i="2"/>
  <c r="F51" i="2" s="1"/>
  <c r="H14" i="2" l="1"/>
  <c r="D18" i="2"/>
  <c r="E18" i="2" s="1"/>
  <c r="D28" i="2"/>
  <c r="F28" i="2" s="1"/>
  <c r="D32" i="2"/>
  <c r="E32" i="2" s="1"/>
  <c r="D39" i="2"/>
  <c r="F39" i="2" s="1"/>
  <c r="C21" i="2"/>
  <c r="B69" i="2"/>
  <c r="D74" i="2"/>
  <c r="E74" i="2" s="1"/>
  <c r="D19" i="2"/>
  <c r="E19" i="2" s="1"/>
  <c r="D27" i="2"/>
  <c r="F27" i="2" s="1"/>
  <c r="D31" i="2"/>
  <c r="E31" i="2" s="1"/>
  <c r="D40" i="2"/>
  <c r="F40" i="2" s="1"/>
  <c r="F47" i="2"/>
  <c r="D50" i="2"/>
  <c r="F50" i="2" s="1"/>
  <c r="D66" i="2"/>
  <c r="E66" i="2" s="1"/>
  <c r="E51" i="2"/>
  <c r="D75" i="2"/>
  <c r="F75" i="2" s="1"/>
  <c r="D49" i="2"/>
  <c r="E49" i="2" s="1"/>
  <c r="D78" i="2"/>
  <c r="E78" i="2" s="1"/>
  <c r="B21" i="2"/>
  <c r="D26" i="2"/>
  <c r="E26" i="2" s="1"/>
  <c r="D29" i="2"/>
  <c r="F29" i="2" s="1"/>
  <c r="C41" i="2"/>
  <c r="D48" i="2"/>
  <c r="F48" i="2" s="1"/>
  <c r="D64" i="2"/>
  <c r="D67" i="2"/>
  <c r="F67" i="2" s="1"/>
  <c r="C79" i="2"/>
  <c r="D77" i="2"/>
  <c r="C69" i="2"/>
  <c r="D20" i="2"/>
  <c r="E20" i="2" s="1"/>
  <c r="C33" i="2"/>
  <c r="D30" i="2"/>
  <c r="E30" i="2" s="1"/>
  <c r="C52" i="2"/>
  <c r="D68" i="2"/>
  <c r="E68" i="2" s="1"/>
  <c r="D76" i="2"/>
  <c r="F76" i="2" s="1"/>
  <c r="B79" i="2"/>
  <c r="B41" i="2"/>
  <c r="D58" i="2"/>
  <c r="D65" i="2"/>
  <c r="E65" i="2" s="1"/>
  <c r="B52" i="2"/>
  <c r="B33" i="2"/>
  <c r="D38" i="2"/>
  <c r="E38" i="2" s="1"/>
  <c r="D59" i="2" l="1"/>
  <c r="C43" i="2" s="1"/>
  <c r="E58" i="2"/>
  <c r="E47" i="2"/>
  <c r="E28" i="2"/>
  <c r="F30" i="2"/>
  <c r="F20" i="2"/>
  <c r="E39" i="2"/>
  <c r="F32" i="2"/>
  <c r="F18" i="2"/>
  <c r="F31" i="2"/>
  <c r="F66" i="2"/>
  <c r="D21" i="2"/>
  <c r="C22" i="2" s="1"/>
  <c r="E48" i="2"/>
  <c r="F19" i="2"/>
  <c r="B54" i="2"/>
  <c r="C54" i="2"/>
  <c r="E27" i="2"/>
  <c r="E50" i="2"/>
  <c r="E76" i="2"/>
  <c r="C60" i="2"/>
  <c r="E67" i="2"/>
  <c r="D69" i="2"/>
  <c r="C70" i="2" s="1"/>
  <c r="F78" i="2"/>
  <c r="E40" i="2"/>
  <c r="F38" i="2"/>
  <c r="F49" i="2"/>
  <c r="F68" i="2"/>
  <c r="E75" i="2"/>
  <c r="F74" i="2"/>
  <c r="F77" i="2"/>
  <c r="E77" i="2"/>
  <c r="F65" i="2"/>
  <c r="F26" i="2"/>
  <c r="F58" i="2"/>
  <c r="F64" i="2"/>
  <c r="E64" i="2"/>
  <c r="E29" i="2"/>
  <c r="D79" i="2"/>
  <c r="C80" i="2" s="1"/>
  <c r="D33" i="2"/>
  <c r="B34" i="2" s="1"/>
  <c r="D52" i="2"/>
  <c r="C53" i="2" s="1"/>
  <c r="D41" i="2"/>
  <c r="B42" i="2" s="1"/>
  <c r="B43" i="2"/>
  <c r="B60" i="2" l="1"/>
  <c r="F21" i="2"/>
  <c r="E21" i="2"/>
  <c r="D60" i="2"/>
  <c r="B70" i="2"/>
  <c r="D70" i="2" s="1"/>
  <c r="B80" i="2"/>
  <c r="D80" i="2" s="1"/>
  <c r="B22" i="2"/>
  <c r="D22" i="2" s="1"/>
  <c r="E22" i="2" s="1"/>
  <c r="B53" i="2"/>
  <c r="D53" i="2" s="1"/>
  <c r="C42" i="2"/>
  <c r="D42" i="2" s="1"/>
  <c r="C34" i="2"/>
  <c r="D34" i="2" s="1"/>
  <c r="F22" i="2" l="1"/>
  <c r="B42" i="1" l="1"/>
  <c r="C51" i="1" l="1"/>
  <c r="B91" i="1" l="1"/>
  <c r="C69" i="1"/>
  <c r="B51" i="1"/>
  <c r="C29" i="1"/>
  <c r="D88" i="1" l="1"/>
  <c r="C91" i="1"/>
  <c r="D86" i="1"/>
  <c r="C42" i="1"/>
  <c r="D90" i="1"/>
  <c r="D89" i="1"/>
  <c r="D87" i="1"/>
  <c r="B29" i="1"/>
  <c r="B69" i="1"/>
  <c r="C62" i="1"/>
  <c r="D69" i="1" l="1"/>
  <c r="C53" i="1"/>
  <c r="B53" i="1"/>
  <c r="C64" i="1"/>
  <c r="B64" i="1"/>
  <c r="D29" i="1"/>
  <c r="B30" i="1" s="1"/>
  <c r="D42" i="1"/>
  <c r="B43" i="1" s="1"/>
  <c r="D51" i="1"/>
  <c r="B52" i="1" s="1"/>
  <c r="C17" i="1"/>
  <c r="B62" i="1"/>
  <c r="C80" i="1"/>
  <c r="B80" i="1"/>
  <c r="C70" i="1" l="1"/>
  <c r="C101" i="1"/>
  <c r="B101" i="1"/>
  <c r="B70" i="1"/>
  <c r="C52" i="1"/>
  <c r="G17" i="1"/>
  <c r="F17" i="1"/>
  <c r="B17" i="1"/>
  <c r="E17" i="1"/>
  <c r="D17" i="1"/>
  <c r="C43" i="1"/>
  <c r="D91" i="1"/>
  <c r="C92" i="1" s="1"/>
  <c r="D80" i="1"/>
  <c r="D62" i="1"/>
  <c r="C63" i="1" s="1"/>
  <c r="B5" i="1"/>
  <c r="D70" i="1" l="1"/>
  <c r="D126" i="1"/>
  <c r="D101" i="1"/>
  <c r="B81" i="1"/>
  <c r="B63" i="1"/>
  <c r="D63" i="1" s="1"/>
  <c r="D52" i="1"/>
  <c r="D43" i="1"/>
  <c r="B92" i="1"/>
  <c r="C81" i="1"/>
  <c r="C30" i="1"/>
  <c r="H5" i="1"/>
  <c r="D92" i="1" l="1"/>
  <c r="D93" i="1"/>
  <c r="D118" i="1"/>
  <c r="D81" i="1"/>
  <c r="D30" i="1"/>
  <c r="H11" i="1"/>
  <c r="H17" i="1"/>
  <c r="H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 authorId="0" shapeId="0" xr:uid="{00000000-0006-0000-0000-000001000000}">
      <text>
        <r>
          <rPr>
            <b/>
            <sz val="9"/>
            <color indexed="81"/>
            <rFont val="Tahoma"/>
            <family val="2"/>
          </rPr>
          <t>Muy Satisfecho</t>
        </r>
      </text>
    </comment>
    <comment ref="C3" authorId="0" shapeId="0" xr:uid="{00000000-0006-0000-0000-000002000000}">
      <text>
        <r>
          <rPr>
            <b/>
            <sz val="9"/>
            <color indexed="81"/>
            <rFont val="Tahoma"/>
            <family val="2"/>
          </rPr>
          <t>Satisfecho</t>
        </r>
      </text>
    </comment>
    <comment ref="D3" authorId="0" shapeId="0" xr:uid="{00000000-0006-0000-0000-000003000000}">
      <text>
        <r>
          <rPr>
            <b/>
            <sz val="9"/>
            <color indexed="81"/>
            <rFont val="Tahoma"/>
            <family val="2"/>
          </rPr>
          <t>Deficiente</t>
        </r>
      </text>
    </comment>
    <comment ref="E3" authorId="0" shapeId="0" xr:uid="{00000000-0006-0000-0000-000004000000}">
      <text>
        <r>
          <rPr>
            <b/>
            <sz val="9"/>
            <color indexed="81"/>
            <rFont val="Tahoma"/>
            <family val="2"/>
          </rPr>
          <t>Malo</t>
        </r>
      </text>
    </comment>
    <comment ref="F3" authorId="0" shapeId="0" xr:uid="{00000000-0006-0000-0000-000005000000}">
      <text>
        <r>
          <rPr>
            <b/>
            <sz val="9"/>
            <color indexed="81"/>
            <rFont val="Tahoma"/>
            <family val="2"/>
          </rPr>
          <t>Muy Malo</t>
        </r>
      </text>
    </comment>
    <comment ref="G3" authorId="0" shapeId="0" xr:uid="{00000000-0006-0000-0000-000006000000}">
      <text>
        <r>
          <rPr>
            <b/>
            <sz val="9"/>
            <color indexed="81"/>
            <rFont val="Tahoma"/>
            <family val="2"/>
          </rPr>
          <t>No Sabe/ No Responde</t>
        </r>
      </text>
    </comment>
    <comment ref="B9" authorId="0" shapeId="0" xr:uid="{00000000-0006-0000-0000-000007000000}">
      <text>
        <r>
          <rPr>
            <b/>
            <sz val="9"/>
            <color indexed="81"/>
            <rFont val="Tahoma"/>
            <family val="2"/>
          </rPr>
          <t>Muy Satisfecho</t>
        </r>
      </text>
    </comment>
    <comment ref="C9" authorId="0" shapeId="0" xr:uid="{00000000-0006-0000-0000-000008000000}">
      <text>
        <r>
          <rPr>
            <b/>
            <sz val="9"/>
            <color indexed="81"/>
            <rFont val="Tahoma"/>
            <family val="2"/>
          </rPr>
          <t>Satisfecho</t>
        </r>
      </text>
    </comment>
    <comment ref="D9" authorId="0" shapeId="0" xr:uid="{00000000-0006-0000-0000-000009000000}">
      <text>
        <r>
          <rPr>
            <b/>
            <sz val="9"/>
            <color indexed="81"/>
            <rFont val="Tahoma"/>
            <family val="2"/>
          </rPr>
          <t>Deficiente</t>
        </r>
      </text>
    </comment>
    <comment ref="E9" authorId="0" shapeId="0" xr:uid="{00000000-0006-0000-0000-00000A000000}">
      <text>
        <r>
          <rPr>
            <b/>
            <sz val="9"/>
            <color indexed="81"/>
            <rFont val="Tahoma"/>
            <family val="2"/>
          </rPr>
          <t>Malo</t>
        </r>
      </text>
    </comment>
    <comment ref="F9" authorId="0" shapeId="0" xr:uid="{00000000-0006-0000-0000-00000B000000}">
      <text>
        <r>
          <rPr>
            <b/>
            <sz val="9"/>
            <color indexed="81"/>
            <rFont val="Tahoma"/>
            <family val="2"/>
          </rPr>
          <t>Muy Malo</t>
        </r>
      </text>
    </comment>
    <comment ref="G9" authorId="0" shapeId="0" xr:uid="{00000000-0006-0000-0000-00000C000000}">
      <text>
        <r>
          <rPr>
            <b/>
            <sz val="9"/>
            <color indexed="81"/>
            <rFont val="Tahoma"/>
            <family val="2"/>
          </rPr>
          <t>No Sabe/ No Responde</t>
        </r>
      </text>
    </comment>
    <comment ref="B15" authorId="0" shapeId="0" xr:uid="{00000000-0006-0000-0000-00000D000000}">
      <text>
        <r>
          <rPr>
            <b/>
            <sz val="9"/>
            <color indexed="81"/>
            <rFont val="Tahoma"/>
            <family val="2"/>
          </rPr>
          <t>Muy Satisfecho</t>
        </r>
      </text>
    </comment>
    <comment ref="C15" authorId="0" shapeId="0" xr:uid="{00000000-0006-0000-0000-00000E000000}">
      <text>
        <r>
          <rPr>
            <b/>
            <sz val="9"/>
            <color indexed="81"/>
            <rFont val="Tahoma"/>
            <family val="2"/>
          </rPr>
          <t>Satisfecho</t>
        </r>
      </text>
    </comment>
    <comment ref="D15" authorId="0" shapeId="0" xr:uid="{00000000-0006-0000-0000-00000F000000}">
      <text>
        <r>
          <rPr>
            <b/>
            <sz val="9"/>
            <color indexed="81"/>
            <rFont val="Tahoma"/>
            <family val="2"/>
          </rPr>
          <t>Deficiente</t>
        </r>
      </text>
    </comment>
    <comment ref="E15" authorId="0" shapeId="0" xr:uid="{00000000-0006-0000-0000-000010000000}">
      <text>
        <r>
          <rPr>
            <b/>
            <sz val="9"/>
            <color indexed="81"/>
            <rFont val="Tahoma"/>
            <family val="2"/>
          </rPr>
          <t>Malo</t>
        </r>
      </text>
    </comment>
    <comment ref="F15" authorId="0" shapeId="0" xr:uid="{00000000-0006-0000-0000-000011000000}">
      <text>
        <r>
          <rPr>
            <b/>
            <sz val="9"/>
            <color indexed="81"/>
            <rFont val="Tahoma"/>
            <family val="2"/>
          </rPr>
          <t>Muy Malo</t>
        </r>
      </text>
    </comment>
    <comment ref="G15" authorId="0" shapeId="0" xr:uid="{00000000-0006-0000-0000-000012000000}">
      <text>
        <r>
          <rPr>
            <b/>
            <sz val="9"/>
            <color indexed="81"/>
            <rFont val="Tahoma"/>
            <family val="2"/>
          </rPr>
          <t>No Sabe/ No Responde</t>
        </r>
      </text>
    </comment>
    <comment ref="B105" authorId="0" shapeId="0" xr:uid="{EB8BAA04-F31A-4F51-ADCC-0981BB038EA9}">
      <text>
        <r>
          <rPr>
            <b/>
            <sz val="9"/>
            <color indexed="81"/>
            <rFont val="Tahoma"/>
            <family val="2"/>
          </rPr>
          <t>Muy Satisfecho</t>
        </r>
      </text>
    </comment>
    <comment ref="C105" authorId="0" shapeId="0" xr:uid="{23008E18-073B-4FFB-A887-2956200EFFFA}">
      <text>
        <r>
          <rPr>
            <b/>
            <sz val="9"/>
            <color indexed="81"/>
            <rFont val="Tahoma"/>
            <family val="2"/>
          </rPr>
          <t>Satisfecho</t>
        </r>
      </text>
    </comment>
    <comment ref="D105" authorId="0" shapeId="0" xr:uid="{02F9296B-E3A0-4348-8522-4F1860355479}">
      <text>
        <r>
          <rPr>
            <b/>
            <sz val="9"/>
            <color indexed="81"/>
            <rFont val="Tahoma"/>
            <family val="2"/>
          </rPr>
          <t>Deficiente</t>
        </r>
      </text>
    </comment>
    <comment ref="E105" authorId="0" shapeId="0" xr:uid="{E295E41E-6EF8-40AB-BD76-E9E8B7603694}">
      <text>
        <r>
          <rPr>
            <b/>
            <sz val="9"/>
            <color indexed="81"/>
            <rFont val="Tahoma"/>
            <family val="2"/>
          </rPr>
          <t>Malo</t>
        </r>
      </text>
    </comment>
    <comment ref="F105" authorId="0" shapeId="0" xr:uid="{F2A0710D-9D30-435C-A7A6-5A9B7BDF2B3D}">
      <text>
        <r>
          <rPr>
            <b/>
            <sz val="9"/>
            <color indexed="81"/>
            <rFont val="Tahoma"/>
            <family val="2"/>
          </rPr>
          <t>Muy Malo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 authorId="0" shapeId="0" xr:uid="{00000000-0006-0000-0100-000001000000}">
      <text>
        <r>
          <rPr>
            <b/>
            <sz val="9"/>
            <color indexed="81"/>
            <rFont val="Tahoma"/>
            <family val="2"/>
          </rPr>
          <t>Muy Satisfecho</t>
        </r>
      </text>
    </comment>
    <comment ref="C2" authorId="0" shapeId="0" xr:uid="{00000000-0006-0000-0100-000002000000}">
      <text>
        <r>
          <rPr>
            <b/>
            <sz val="9"/>
            <color indexed="81"/>
            <rFont val="Tahoma"/>
            <family val="2"/>
          </rPr>
          <t>Satisfecho</t>
        </r>
      </text>
    </comment>
    <comment ref="D2" authorId="0" shapeId="0" xr:uid="{00000000-0006-0000-0100-000003000000}">
      <text>
        <r>
          <rPr>
            <b/>
            <sz val="9"/>
            <color indexed="81"/>
            <rFont val="Tahoma"/>
            <family val="2"/>
          </rPr>
          <t>Deficiente</t>
        </r>
      </text>
    </comment>
    <comment ref="E2" authorId="0" shapeId="0" xr:uid="{00000000-0006-0000-0100-000004000000}">
      <text>
        <r>
          <rPr>
            <b/>
            <sz val="9"/>
            <color indexed="81"/>
            <rFont val="Tahoma"/>
            <family val="2"/>
          </rPr>
          <t>Malo</t>
        </r>
      </text>
    </comment>
    <comment ref="F2" authorId="0" shapeId="0" xr:uid="{00000000-0006-0000-0100-000005000000}">
      <text>
        <r>
          <rPr>
            <b/>
            <sz val="9"/>
            <color indexed="81"/>
            <rFont val="Tahoma"/>
            <family val="2"/>
          </rPr>
          <t>Muy Malo</t>
        </r>
      </text>
    </comment>
    <comment ref="G2" authorId="0" shapeId="0" xr:uid="{00000000-0006-0000-0100-000006000000}">
      <text>
        <r>
          <rPr>
            <b/>
            <sz val="9"/>
            <color indexed="81"/>
            <rFont val="Tahoma"/>
            <family val="2"/>
          </rPr>
          <t>No Sabe/ No Responde</t>
        </r>
      </text>
    </comment>
    <comment ref="B7" authorId="0" shapeId="0" xr:uid="{00000000-0006-0000-0100-000007000000}">
      <text>
        <r>
          <rPr>
            <b/>
            <sz val="9"/>
            <color indexed="81"/>
            <rFont val="Tahoma"/>
            <family val="2"/>
          </rPr>
          <t>Muy Satisfecho</t>
        </r>
      </text>
    </comment>
    <comment ref="C7" authorId="0" shapeId="0" xr:uid="{00000000-0006-0000-0100-000008000000}">
      <text>
        <r>
          <rPr>
            <b/>
            <sz val="9"/>
            <color indexed="81"/>
            <rFont val="Tahoma"/>
            <family val="2"/>
          </rPr>
          <t>Satisfecho</t>
        </r>
      </text>
    </comment>
    <comment ref="D7" authorId="0" shapeId="0" xr:uid="{00000000-0006-0000-0100-000009000000}">
      <text>
        <r>
          <rPr>
            <b/>
            <sz val="9"/>
            <color indexed="81"/>
            <rFont val="Tahoma"/>
            <family val="2"/>
          </rPr>
          <t>Deficiente</t>
        </r>
      </text>
    </comment>
    <comment ref="E7" authorId="0" shapeId="0" xr:uid="{00000000-0006-0000-0100-00000A000000}">
      <text>
        <r>
          <rPr>
            <b/>
            <sz val="9"/>
            <color indexed="81"/>
            <rFont val="Tahoma"/>
            <family val="2"/>
          </rPr>
          <t>Malo</t>
        </r>
      </text>
    </comment>
    <comment ref="F7" authorId="0" shapeId="0" xr:uid="{00000000-0006-0000-0100-00000B000000}">
      <text>
        <r>
          <rPr>
            <b/>
            <sz val="9"/>
            <color indexed="81"/>
            <rFont val="Tahoma"/>
            <family val="2"/>
          </rPr>
          <t>Muy Malo</t>
        </r>
      </text>
    </comment>
    <comment ref="G7" authorId="0" shapeId="0" xr:uid="{00000000-0006-0000-0100-00000C000000}">
      <text>
        <r>
          <rPr>
            <b/>
            <sz val="9"/>
            <color indexed="81"/>
            <rFont val="Tahoma"/>
            <family val="2"/>
          </rPr>
          <t>No Sabe/ No Responde</t>
        </r>
      </text>
    </comment>
    <comment ref="B12" authorId="0" shapeId="0" xr:uid="{00000000-0006-0000-0100-00000D000000}">
      <text>
        <r>
          <rPr>
            <b/>
            <sz val="9"/>
            <color indexed="81"/>
            <rFont val="Tahoma"/>
            <family val="2"/>
          </rPr>
          <t>Muy Satisfecho</t>
        </r>
      </text>
    </comment>
    <comment ref="C12" authorId="0" shapeId="0" xr:uid="{00000000-0006-0000-0100-00000E000000}">
      <text>
        <r>
          <rPr>
            <b/>
            <sz val="9"/>
            <color indexed="81"/>
            <rFont val="Tahoma"/>
            <family val="2"/>
          </rPr>
          <t>Satisfecho</t>
        </r>
      </text>
    </comment>
    <comment ref="D12" authorId="0" shapeId="0" xr:uid="{00000000-0006-0000-0100-00000F000000}">
      <text>
        <r>
          <rPr>
            <b/>
            <sz val="9"/>
            <color indexed="81"/>
            <rFont val="Tahoma"/>
            <family val="2"/>
          </rPr>
          <t>Deficiente</t>
        </r>
      </text>
    </comment>
    <comment ref="E12" authorId="0" shapeId="0" xr:uid="{00000000-0006-0000-0100-000010000000}">
      <text>
        <r>
          <rPr>
            <b/>
            <sz val="9"/>
            <color indexed="81"/>
            <rFont val="Tahoma"/>
            <family val="2"/>
          </rPr>
          <t>Malo</t>
        </r>
      </text>
    </comment>
    <comment ref="F12" authorId="0" shapeId="0" xr:uid="{00000000-0006-0000-0100-000011000000}">
      <text>
        <r>
          <rPr>
            <b/>
            <sz val="9"/>
            <color indexed="81"/>
            <rFont val="Tahoma"/>
            <family val="2"/>
          </rPr>
          <t>Muy Malo</t>
        </r>
      </text>
    </comment>
    <comment ref="G12" authorId="0" shapeId="0" xr:uid="{00000000-0006-0000-0100-000012000000}">
      <text>
        <r>
          <rPr>
            <b/>
            <sz val="9"/>
            <color indexed="81"/>
            <rFont val="Tahoma"/>
            <family val="2"/>
          </rPr>
          <t>No Sabe/ No Responde</t>
        </r>
      </text>
    </comment>
    <comment ref="B89" authorId="0" shapeId="0" xr:uid="{265E6D67-A30B-4B50-8639-C752C86305E9}">
      <text>
        <r>
          <rPr>
            <b/>
            <sz val="9"/>
            <color indexed="81"/>
            <rFont val="Tahoma"/>
            <family val="2"/>
          </rPr>
          <t>Muy Satisfecho</t>
        </r>
      </text>
    </comment>
    <comment ref="C89" authorId="0" shapeId="0" xr:uid="{8AE289EA-49A1-40E7-A1BD-130D547D86EB}">
      <text>
        <r>
          <rPr>
            <b/>
            <sz val="9"/>
            <color indexed="81"/>
            <rFont val="Tahoma"/>
            <family val="2"/>
          </rPr>
          <t>Satisfecho</t>
        </r>
      </text>
    </comment>
    <comment ref="D89" authorId="0" shapeId="0" xr:uid="{F72640D3-46DD-428B-9D74-F748BDB29B52}">
      <text>
        <r>
          <rPr>
            <b/>
            <sz val="9"/>
            <color indexed="81"/>
            <rFont val="Tahoma"/>
            <family val="2"/>
          </rPr>
          <t>Deficiente</t>
        </r>
      </text>
    </comment>
    <comment ref="E89" authorId="0" shapeId="0" xr:uid="{706B368F-76ED-4D19-AE61-46C5506CC65C}">
      <text>
        <r>
          <rPr>
            <b/>
            <sz val="9"/>
            <color indexed="81"/>
            <rFont val="Tahoma"/>
            <family val="2"/>
          </rPr>
          <t>Malo</t>
        </r>
      </text>
    </comment>
    <comment ref="F89" authorId="0" shapeId="0" xr:uid="{5B552393-83B3-4E6E-A28C-CFFC049AA8D2}">
      <text>
        <r>
          <rPr>
            <b/>
            <sz val="9"/>
            <color indexed="81"/>
            <rFont val="Tahoma"/>
            <family val="2"/>
          </rPr>
          <t>Muy Malo</t>
        </r>
      </text>
    </comment>
  </commentList>
</comments>
</file>

<file path=xl/sharedStrings.xml><?xml version="1.0" encoding="utf-8"?>
<sst xmlns="http://schemas.openxmlformats.org/spreadsheetml/2006/main" count="322" uniqueCount="77">
  <si>
    <t>COMPONENTE 1: NECESIDADES BÁSICAS</t>
  </si>
  <si>
    <t>DESCRIPCIÓN</t>
  </si>
  <si>
    <t>COMPONENTE 2: NECESIDADES TECNOLÓGICAS</t>
  </si>
  <si>
    <t>Qué tan satisfecho se encuentra con la utilidad que le presta el portal web de la Rama Judicial</t>
  </si>
  <si>
    <t>COMPONENTE 7: ADMINISTRACIÓN DE LA CARRERA JUDICIAL</t>
  </si>
  <si>
    <t>COMPONENTE 8: PLAN NACIONAL DE DESARROLLO</t>
  </si>
  <si>
    <t>No. Encuestas</t>
  </si>
  <si>
    <t>TOTALES</t>
  </si>
  <si>
    <t>COMPONENTE 9: SALUD OCUPACIONAL</t>
  </si>
  <si>
    <t>¿Sabe usted cómo se reporta un accidente de trabajo?</t>
  </si>
  <si>
    <t>¿Sabe usted cómo es el procedimiento  para reportar una enfermedad laboral?</t>
  </si>
  <si>
    <t>¿En algún momento ha sentido usted Estrés laboral?</t>
  </si>
  <si>
    <t>¿Conoce usted conductas de acoso laboral?</t>
  </si>
  <si>
    <t>¿Sabe usted que es un incidente y un accidente?</t>
  </si>
  <si>
    <t>¿Conoce usted el ordenamiento  jurídico que reglamenta la perspectiva de género?</t>
  </si>
  <si>
    <t>¿Ha proferido decisiones con perspectiva de género?</t>
  </si>
  <si>
    <t>¿Conoce  usted mecanismos de prevención, protección y erradicacion de violencia de género?</t>
  </si>
  <si>
    <t>¿Le gustaría vincularse como formador o facilitador en temas de perspectiva de género?</t>
  </si>
  <si>
    <t>¿Conoce usted cómo está integrado  el Comité Seccional de Género?</t>
  </si>
  <si>
    <t>PORCENTAJE</t>
  </si>
  <si>
    <t>MUY SATISFECHO</t>
  </si>
  <si>
    <t>SATISFECHO</t>
  </si>
  <si>
    <t>DEFICIENTE</t>
  </si>
  <si>
    <t>MALO</t>
  </si>
  <si>
    <t>MUY MALO</t>
  </si>
  <si>
    <t>NO SABE NO RESPONDE</t>
  </si>
  <si>
    <t>PORCENTAJES</t>
  </si>
  <si>
    <t>COMPONENTE 10: PERSPECTIVA DE GÉNERO</t>
  </si>
  <si>
    <t>RESPONDER LAS SIGUIENTES PREGUNTAS (SI) O (NO)</t>
  </si>
  <si>
    <t>SI</t>
  </si>
  <si>
    <t>NO</t>
  </si>
  <si>
    <t>¿Su oficina cuenta con conexión a internet?</t>
  </si>
  <si>
    <t>¿Utiliza usted el correo institucional?</t>
  </si>
  <si>
    <t>¿Consulta usted la páginaweb de la Rama Judicial Link Consejo Seccional de la Judicatura del Tolima: http//www.ramajudicial.gov.co?</t>
  </si>
  <si>
    <t>¿su oficina cuenta con iluminación suficiente?</t>
  </si>
  <si>
    <t>¿Su oficina cuenta con un espacio suficiente para el desempeño de sus funciones?</t>
  </si>
  <si>
    <t>¿Su oficina cuenta con la ventilación suficiente para el desempeño de sus funciones?</t>
  </si>
  <si>
    <t>¿Su oficina cuenta con las condiciones de seguridad física para el desempeño de sus funciones?</t>
  </si>
  <si>
    <t>¿Considera que el mobiliario (Escritorio, silla, puesto de trabajo) es adecuado para el desempeño de sus funciones?</t>
  </si>
  <si>
    <t>¿Contibuye usted en el Despacho al uso racional del papel, tóner, Agua, Energía?</t>
  </si>
  <si>
    <t>¿Está usted satisfecho con la oportunidad en el pago de la nómina y demás prestaciones sociales?</t>
  </si>
  <si>
    <t>COMPONENTE 5: SOBRE INFRAESTRUCTURA FÍSICA</t>
  </si>
  <si>
    <t>COMPONENTE 6: TALENTO HUMANO</t>
  </si>
  <si>
    <t>¿Está usted satisfecho con las actividades desarrolladas por la ARL Positiva?</t>
  </si>
  <si>
    <t>¿Está usted satisfecho con las actividades de Bienestar Social?</t>
  </si>
  <si>
    <t>¿Está usted satisfecho  con la forma que el Consejo Seccional de la Judicatura del Tolima del Tolima Administra la Carrera Judicial (Traslados, permisos de estudio, permisos de residencia, lista de elegibles, entre otros?</t>
  </si>
  <si>
    <t>¿Conoce usted el Acuerdo PSAA16-10618 de 2016 por medio del cual se reglamenta la calificación integral de servicios de los servidores judiciales?</t>
  </si>
  <si>
    <t>¿Conoce usted el Plan Nacional de Formación de la Rama Judicial?</t>
  </si>
  <si>
    <t>¿Está usted satisfecho con los temas desarrollados en las jornadas de formación y capacitación que ofrece la Escuela Judicial Rodrigo Lara Bonilla?</t>
  </si>
  <si>
    <t>¿Está usted satisfecho con las capacitaciones a través de video conferencia?</t>
  </si>
  <si>
    <t>COMPONENTE 4: NECESIDADES INFORMÁTICAS</t>
  </si>
  <si>
    <t>MANJEO DE LA CARRERA JUDICIAL</t>
  </si>
  <si>
    <t>COMPONENTE 3: SISTEMAS DE INFORMACIÓN</t>
  </si>
  <si>
    <t>COMPONENTE 11: MEDIO AMBIENTE</t>
  </si>
  <si>
    <t>¿Implementa Buenas Practicas en el Marco de la Protección Ambiental (Acuerdo PSAA14-10160)?</t>
  </si>
  <si>
    <t>COMPONENTE 12: CONOCIMIENTO DISTRIBUCIÓN DE LA DSAJ - IBAGUÉ</t>
  </si>
  <si>
    <t>¿En caso de requerir algún mantenimiento o mejora en la infraestructura física, conoce a que dependencia de la DSAJ - Ibagué,  debe elevar la solicitud?</t>
  </si>
  <si>
    <t>¿Conoce a que dependencia de la DSAJ - Ibagué,  debe reportar un daño en la línea telefónica?</t>
  </si>
  <si>
    <t>¿Conoce a que dependencia de la DSAJ - Ibagué,  debe reportar inconvenientes con el servido de aseo y/o vigilancia.?</t>
  </si>
  <si>
    <t>Mediante Acuerdo PSAA14-10161 actualizó el Sistema Integrado de Gestión y Control de la Calidad - SIGCMA, como un instrumento de gerencia en la Administración
de Justicia, esencial para el mejoramiento continuo de las estrategias de planeación,
gestión y seguimiento de las políticas públicas de la Rama Judicial, le gustaría profundizar y tener un conocimiento más amplio del Sistema Integrado de Gestión y Control de la Calidad - SIGCMA.</t>
  </si>
  <si>
    <t>En el marco del Acuerdo PCSJA 20-11593 de 8 de julio de 2020, como servidor judicial independientemente de su cargo o nivel jerárquico, aplica los principios del MECI de Autocontrol, Autorregulación y Autogestión*
1. Autocontrol: Evaluar y controlar su trabajo, detectar desviaciones, efectuar correctivos y mejorar oportunamente, de tal manera que la ejecución de los procesos, actividades y tareas bajo su responsabilidad, garantizan el ejercicio de las funciones administrativas y judiciales de forma transparente, eficiente y eficaz.
2. Autorregulación: Hacer efectivo y transparente el ejercicio de su función constitucional para cumplirle a todos los grupos de valor, a los distintos grupos de interés y a la ciudadanía en general.
3. Autogestión: autonomía organizacional necesaria para establecer sus debilidades de control, definir las acciones de mejora y hacerlas efectivas, a la vez que asume con responsabilidad pública las recomendaciones generadas por los órganos de control y les da cumplimiento con la oportunidad requerida.</t>
  </si>
  <si>
    <t>¿Cómo califica usted el servicio que presta la Dirección Seccional de Administración Judicial de Ibagué en la entrega de Elementos de Protección Personal (EPP)??</t>
  </si>
  <si>
    <t>¿Cómo califica usted el servicio que presta la Dirección Seccional de Administración Judicial de Ibagué en la entrega de Elementos de Protección Personal (EPP)?</t>
  </si>
  <si>
    <t>¿Cómo califica usted el servicio que presta el Área de Gestión Tecnológica (Equipos de computo, impresoras, dispositivos de almacenamiento,  Scanner, Grabadoras, Salas de Audiencias  y la solución de problemas de conectividad?</t>
  </si>
  <si>
    <t>¿Su oficina cuenta con condiciones propias para evitar la contaminación auditiva  exigidas para el desempeño de sus funciones?</t>
  </si>
  <si>
    <t>¿Conoce Usted  el Plan Sectorial  de Desarrollo de la Rama Judicial?</t>
  </si>
  <si>
    <t>Señale cual de las siguientes buenas practicas ambientales implementa.</t>
  </si>
  <si>
    <t>AHORRO DE ENERGIA</t>
  </si>
  <si>
    <t>AHORRO DE PAPEL</t>
  </si>
  <si>
    <t>CLASIFICACIÓN DE RESIDUOS</t>
  </si>
  <si>
    <t>OTRAS</t>
  </si>
  <si>
    <t>TODAS LAS ANTERIORES</t>
  </si>
  <si>
    <t>COMPONENTE 13: CONOCIMIENTO EN CALIDAD Y CONTROL</t>
  </si>
  <si>
    <t>Mediante Acuerdo PSAA14-10161 actualizó el Sistema Integrado de Gestión y Control de la Calidad - SIGCMA, como un instrumento de gerencia en la Administración de Justicia, esencial para el mejoramiento continuo de las estrategias de planeación,
gestión y seguimiento de las políticas públicas de la Rama Judicial, le gustaría profundizar y tener un conocimiento más amplio del Sistema Integrado de Gestión y Control de la Calidad - SIGCMA.</t>
  </si>
  <si>
    <t>Vincularse como formador o facilitador en temas de perspectiva de genero</t>
  </si>
  <si>
    <t>le gustaría profundizar y tener un conocimiento más amplio del Sistema Integrado de Gestión y Control de la Calidad - SIGCMA.</t>
  </si>
  <si>
    <t>aplica los principios del MECI de Autocontrol, Autorregulación y Autogestión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</si>
</sst>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73" formatCode="0.0"/>
  </numFmts>
  <fonts count="14" x14ac:knownFonts="1">
    <font>
      <sz val="11"/>
      <color theme="1"/>
      <name val="Calibri"/>
      <family val="2"/>
      <scheme val="minor"/>
    </font>
    <font>
      <b/>
      <sz val="11"/>
      <color theme="1"/>
      <name val="Calibri"/>
      <family val="2"/>
      <scheme val="minor"/>
    </font>
    <font>
      <b/>
      <sz val="9"/>
      <color indexed="81"/>
      <name val="Tahoma"/>
      <family val="2"/>
    </font>
    <font>
      <b/>
      <sz val="12"/>
      <color theme="1"/>
      <name val="Calibri"/>
      <family val="2"/>
      <scheme val="minor"/>
    </font>
    <font>
      <sz val="14"/>
      <color theme="1"/>
      <name val="Calibri"/>
      <family val="2"/>
      <scheme val="minor"/>
    </font>
    <font>
      <b/>
      <sz val="14"/>
      <color theme="1"/>
      <name val="Calibri"/>
      <family val="2"/>
      <scheme val="minor"/>
    </font>
    <font>
      <sz val="11"/>
      <color theme="1"/>
      <name val="Calibri"/>
      <family val="2"/>
      <scheme val="minor"/>
    </font>
    <font>
      <b/>
      <sz val="14"/>
      <color theme="0"/>
      <name val="Calibri"/>
      <family val="2"/>
      <scheme val="minor"/>
    </font>
    <font>
      <b/>
      <sz val="12"/>
      <color theme="0"/>
      <name val="Calibri"/>
      <family val="2"/>
      <scheme val="minor"/>
    </font>
    <font>
      <b/>
      <sz val="11"/>
      <color theme="1"/>
      <name val="Arial"/>
      <family val="2"/>
    </font>
    <font>
      <sz val="11"/>
      <color theme="1"/>
      <name val="Arial"/>
      <family val="2"/>
    </font>
    <font>
      <b/>
      <sz val="9"/>
      <color theme="1"/>
      <name val="Arial"/>
      <family val="2"/>
    </font>
    <font>
      <sz val="14"/>
      <color theme="1"/>
      <name val="Arial"/>
      <family val="2"/>
    </font>
    <font>
      <b/>
      <sz val="14"/>
      <color theme="1"/>
      <name val="Arial"/>
      <family val="2"/>
    </font>
  </fonts>
  <fills count="13">
    <fill>
      <patternFill patternType="none"/>
    </fill>
    <fill>
      <patternFill patternType="gray125"/>
    </fill>
    <fill>
      <patternFill patternType="solid">
        <fgColor theme="6" tint="-0.249977111117893"/>
        <bgColor indexed="64"/>
      </patternFill>
    </fill>
    <fill>
      <patternFill patternType="solid">
        <fgColor rgb="FFFFFF00"/>
        <bgColor indexed="64"/>
      </patternFill>
    </fill>
    <fill>
      <patternFill patternType="solid">
        <fgColor rgb="FFFFC000"/>
        <bgColor indexed="64"/>
      </patternFill>
    </fill>
    <fill>
      <patternFill patternType="solid">
        <fgColor theme="6"/>
        <bgColor indexed="64"/>
      </patternFill>
    </fill>
    <fill>
      <patternFill patternType="solid">
        <fgColor theme="9"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rgb="FFC00000"/>
        <bgColor indexed="64"/>
      </patternFill>
    </fill>
    <fill>
      <patternFill patternType="solid">
        <fgColor rgb="FF00B0F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101">
    <xf numFmtId="0" fontId="0" fillId="0" borderId="0" xfId="0"/>
    <xf numFmtId="0" fontId="1" fillId="7" borderId="0" xfId="0" applyFont="1" applyFill="1"/>
    <xf numFmtId="0" fontId="0" fillId="7" borderId="0" xfId="0" applyFill="1"/>
    <xf numFmtId="0" fontId="0" fillId="7" borderId="1" xfId="0" applyFill="1" applyBorder="1"/>
    <xf numFmtId="0" fontId="3" fillId="2" borderId="1" xfId="0" applyFont="1" applyFill="1" applyBorder="1" applyAlignment="1">
      <alignment horizontal="center"/>
    </xf>
    <xf numFmtId="0" fontId="1" fillId="6" borderId="4" xfId="0" applyFont="1" applyFill="1" applyBorder="1" applyAlignment="1">
      <alignment horizontal="center"/>
    </xf>
    <xf numFmtId="0" fontId="0" fillId="7" borderId="1" xfId="0" applyFill="1" applyBorder="1" applyAlignment="1">
      <alignment vertical="top" wrapText="1"/>
    </xf>
    <xf numFmtId="0" fontId="0" fillId="7" borderId="0" xfId="0" applyFill="1" applyBorder="1"/>
    <xf numFmtId="0" fontId="4" fillId="7" borderId="0" xfId="0" applyFont="1" applyFill="1" applyBorder="1" applyAlignment="1">
      <alignment horizontal="center" vertical="center"/>
    </xf>
    <xf numFmtId="0" fontId="0" fillId="7" borderId="0" xfId="0" applyFill="1" applyBorder="1" applyAlignment="1">
      <alignment wrapText="1"/>
    </xf>
    <xf numFmtId="0" fontId="1" fillId="7" borderId="1" xfId="0" applyFont="1" applyFill="1" applyBorder="1"/>
    <xf numFmtId="0" fontId="5" fillId="7" borderId="1" xfId="0" applyFont="1" applyFill="1" applyBorder="1" applyAlignment="1">
      <alignment horizontal="center" vertical="center"/>
    </xf>
    <xf numFmtId="0" fontId="5" fillId="7" borderId="1" xfId="0" applyFont="1" applyFill="1" applyBorder="1" applyAlignment="1">
      <alignment horizontal="center"/>
    </xf>
    <xf numFmtId="0" fontId="5" fillId="7" borderId="0" xfId="0" applyFont="1" applyFill="1" applyBorder="1" applyAlignment="1">
      <alignment horizontal="center" vertical="center"/>
    </xf>
    <xf numFmtId="0" fontId="5" fillId="7" borderId="0" xfId="0" applyFont="1" applyFill="1" applyBorder="1" applyAlignment="1">
      <alignment horizontal="center"/>
    </xf>
    <xf numFmtId="10" fontId="0" fillId="7" borderId="0" xfId="0" applyNumberFormat="1" applyFill="1"/>
    <xf numFmtId="165" fontId="0" fillId="7" borderId="0" xfId="0" applyNumberFormat="1" applyFill="1"/>
    <xf numFmtId="0" fontId="5" fillId="9" borderId="1" xfId="0" applyFont="1" applyFill="1" applyBorder="1" applyAlignment="1">
      <alignment horizontal="center" vertical="center"/>
    </xf>
    <xf numFmtId="0" fontId="5" fillId="9" borderId="1" xfId="0" applyFont="1" applyFill="1" applyBorder="1" applyAlignment="1">
      <alignment horizontal="center"/>
    </xf>
    <xf numFmtId="10" fontId="5" fillId="7" borderId="0" xfId="1" applyNumberFormat="1" applyFont="1" applyFill="1" applyBorder="1" applyAlignment="1">
      <alignment horizontal="center" vertical="center"/>
    </xf>
    <xf numFmtId="165" fontId="5" fillId="7" borderId="0" xfId="0" applyNumberFormat="1" applyFont="1" applyFill="1" applyBorder="1" applyAlignment="1">
      <alignment horizontal="center" vertical="center"/>
    </xf>
    <xf numFmtId="165" fontId="5" fillId="9" borderId="11" xfId="0" applyNumberFormat="1" applyFont="1" applyFill="1" applyBorder="1" applyAlignment="1">
      <alignment horizontal="center" vertical="center"/>
    </xf>
    <xf numFmtId="0" fontId="3" fillId="7" borderId="0" xfId="0" applyFont="1" applyFill="1" applyBorder="1" applyAlignment="1">
      <alignment horizontal="center"/>
    </xf>
    <xf numFmtId="0" fontId="1" fillId="7" borderId="0" xfId="0" applyFont="1" applyFill="1" applyBorder="1"/>
    <xf numFmtId="165" fontId="5" fillId="9" borderId="1" xfId="0" applyNumberFormat="1" applyFont="1" applyFill="1" applyBorder="1" applyAlignment="1">
      <alignment horizontal="center" vertical="center"/>
    </xf>
    <xf numFmtId="9" fontId="5" fillId="7" borderId="0" xfId="1" applyNumberFormat="1" applyFont="1" applyFill="1" applyBorder="1" applyAlignment="1">
      <alignment horizontal="center" vertical="center"/>
    </xf>
    <xf numFmtId="0" fontId="0" fillId="7" borderId="0" xfId="0" applyFill="1" applyAlignment="1">
      <alignment horizontal="left" vertical="top"/>
    </xf>
    <xf numFmtId="0" fontId="0" fillId="7" borderId="1" xfId="0" applyFill="1" applyBorder="1" applyAlignment="1">
      <alignment horizontal="left" vertical="top"/>
    </xf>
    <xf numFmtId="0" fontId="1" fillId="7" borderId="0" xfId="0" applyFont="1" applyFill="1" applyBorder="1" applyAlignment="1">
      <alignment wrapText="1"/>
    </xf>
    <xf numFmtId="0" fontId="5" fillId="9" borderId="8" xfId="0" applyFont="1" applyFill="1" applyBorder="1" applyAlignment="1">
      <alignment horizontal="center" vertical="center"/>
    </xf>
    <xf numFmtId="10" fontId="5" fillId="9" borderId="1" xfId="1" applyNumberFormat="1" applyFont="1" applyFill="1" applyBorder="1" applyAlignment="1">
      <alignment horizontal="center" vertical="center"/>
    </xf>
    <xf numFmtId="9" fontId="5" fillId="9" borderId="1" xfId="1" applyNumberFormat="1" applyFont="1" applyFill="1" applyBorder="1" applyAlignment="1">
      <alignment horizontal="center" vertical="center"/>
    </xf>
    <xf numFmtId="0" fontId="5" fillId="9" borderId="8" xfId="0" applyFont="1" applyFill="1" applyBorder="1" applyAlignment="1">
      <alignment horizontal="center"/>
    </xf>
    <xf numFmtId="0" fontId="0" fillId="9" borderId="1" xfId="0" applyFill="1" applyBorder="1"/>
    <xf numFmtId="0" fontId="0" fillId="7" borderId="4" xfId="0" applyFont="1" applyFill="1" applyBorder="1" applyAlignment="1">
      <alignment horizontal="left" vertical="top"/>
    </xf>
    <xf numFmtId="0" fontId="0" fillId="7" borderId="4" xfId="0" applyFont="1" applyFill="1" applyBorder="1" applyAlignment="1">
      <alignment horizontal="left" vertical="top" wrapText="1"/>
    </xf>
    <xf numFmtId="0" fontId="0" fillId="7" borderId="1" xfId="0" applyFont="1" applyFill="1" applyBorder="1" applyAlignment="1">
      <alignment horizontal="left" vertical="top" wrapText="1"/>
    </xf>
    <xf numFmtId="0" fontId="8" fillId="10" borderId="8" xfId="0" applyFont="1" applyFill="1" applyBorder="1" applyAlignment="1">
      <alignment horizontal="center"/>
    </xf>
    <xf numFmtId="0" fontId="0" fillId="7" borderId="0" xfId="0" applyFill="1" applyBorder="1" applyAlignment="1">
      <alignment horizontal="right" wrapText="1"/>
    </xf>
    <xf numFmtId="0" fontId="4" fillId="7" borderId="4" xfId="0" applyFont="1" applyFill="1" applyBorder="1" applyAlignment="1" applyProtection="1">
      <alignment horizontal="center" vertical="center"/>
      <protection locked="0"/>
    </xf>
    <xf numFmtId="0" fontId="4" fillId="7" borderId="10" xfId="0"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9" fillId="7" borderId="0" xfId="0" applyFont="1" applyFill="1"/>
    <xf numFmtId="0" fontId="10" fillId="7" borderId="0" xfId="0" applyFont="1" applyFill="1"/>
    <xf numFmtId="0" fontId="9" fillId="6" borderId="1" xfId="0" applyFont="1" applyFill="1" applyBorder="1" applyAlignment="1">
      <alignment horizontal="center"/>
    </xf>
    <xf numFmtId="0" fontId="11" fillId="2" borderId="1" xfId="0" applyFont="1" applyFill="1" applyBorder="1" applyAlignment="1">
      <alignment horizontal="center"/>
    </xf>
    <xf numFmtId="0" fontId="11" fillId="5" borderId="1" xfId="0" applyFont="1" applyFill="1" applyBorder="1" applyAlignment="1">
      <alignment horizontal="center"/>
    </xf>
    <xf numFmtId="0" fontId="11" fillId="4" borderId="1" xfId="0" applyFont="1" applyFill="1" applyBorder="1" applyAlignment="1">
      <alignment horizontal="center"/>
    </xf>
    <xf numFmtId="0" fontId="11" fillId="3" borderId="1" xfId="0" applyFont="1" applyFill="1" applyBorder="1" applyAlignment="1">
      <alignment horizontal="center"/>
    </xf>
    <xf numFmtId="0" fontId="11" fillId="11" borderId="1" xfId="0" applyFont="1" applyFill="1" applyBorder="1" applyAlignment="1">
      <alignment horizontal="center"/>
    </xf>
    <xf numFmtId="0" fontId="9" fillId="7" borderId="1" xfId="0" applyFont="1" applyFill="1" applyBorder="1"/>
    <xf numFmtId="0" fontId="10" fillId="7" borderId="1" xfId="0" applyFont="1" applyFill="1" applyBorder="1" applyAlignment="1">
      <alignment vertical="top" wrapText="1"/>
    </xf>
    <xf numFmtId="0" fontId="12" fillId="7" borderId="1" xfId="0" applyFont="1" applyFill="1" applyBorder="1" applyAlignment="1" applyProtection="1">
      <alignment horizontal="center" vertical="center"/>
      <protection locked="0"/>
    </xf>
    <xf numFmtId="0" fontId="13" fillId="7" borderId="1" xfId="0" applyFont="1" applyFill="1" applyBorder="1" applyAlignment="1">
      <alignment horizontal="center" vertical="center"/>
    </xf>
    <xf numFmtId="0" fontId="10" fillId="9" borderId="1" xfId="0" applyFont="1" applyFill="1" applyBorder="1"/>
    <xf numFmtId="9" fontId="13" fillId="9" borderId="1" xfId="1" applyNumberFormat="1" applyFont="1" applyFill="1" applyBorder="1" applyAlignment="1">
      <alignment horizontal="center" vertical="center"/>
    </xf>
    <xf numFmtId="165" fontId="13" fillId="9" borderId="1" xfId="0" applyNumberFormat="1" applyFont="1" applyFill="1" applyBorder="1" applyAlignment="1">
      <alignment vertical="center"/>
    </xf>
    <xf numFmtId="0" fontId="10" fillId="7" borderId="0" xfId="0" applyFont="1" applyFill="1" applyBorder="1"/>
    <xf numFmtId="0" fontId="13" fillId="7" borderId="0" xfId="0" applyFont="1" applyFill="1" applyBorder="1" applyAlignment="1">
      <alignment horizontal="center" vertical="center"/>
    </xf>
    <xf numFmtId="0" fontId="9" fillId="6" borderId="4" xfId="0" applyFont="1" applyFill="1" applyBorder="1" applyAlignment="1">
      <alignment horizontal="center"/>
    </xf>
    <xf numFmtId="0" fontId="9" fillId="9" borderId="1" xfId="0" applyFont="1" applyFill="1" applyBorder="1"/>
    <xf numFmtId="10" fontId="13" fillId="9" borderId="4" xfId="0" applyNumberFormat="1" applyFont="1" applyFill="1" applyBorder="1" applyAlignment="1">
      <alignment horizontal="center" vertical="center"/>
    </xf>
    <xf numFmtId="0" fontId="10" fillId="7" borderId="1" xfId="0" applyFont="1" applyFill="1" applyBorder="1"/>
    <xf numFmtId="10" fontId="13" fillId="7" borderId="1" xfId="1" applyNumberFormat="1" applyFont="1" applyFill="1" applyBorder="1" applyAlignment="1">
      <alignment horizontal="center" vertical="center"/>
    </xf>
    <xf numFmtId="165" fontId="13" fillId="9" borderId="4" xfId="0" applyNumberFormat="1" applyFont="1" applyFill="1" applyBorder="1" applyAlignment="1">
      <alignment horizontal="center" vertical="center"/>
    </xf>
    <xf numFmtId="0" fontId="1" fillId="7" borderId="8" xfId="0" applyFont="1" applyFill="1" applyBorder="1"/>
    <xf numFmtId="1" fontId="5" fillId="7" borderId="0" xfId="0" applyNumberFormat="1" applyFont="1" applyFill="1" applyBorder="1" applyAlignment="1">
      <alignment horizontal="center" vertical="center"/>
    </xf>
    <xf numFmtId="0" fontId="5" fillId="7" borderId="8" xfId="0" applyFont="1" applyFill="1" applyBorder="1" applyAlignment="1">
      <alignment horizontal="center"/>
    </xf>
    <xf numFmtId="0" fontId="1" fillId="2" borderId="1" xfId="0" applyFont="1" applyFill="1" applyBorder="1" applyAlignment="1">
      <alignment horizontal="center"/>
    </xf>
    <xf numFmtId="0" fontId="1" fillId="12" borderId="1" xfId="0" applyFont="1" applyFill="1" applyBorder="1" applyAlignment="1">
      <alignment horizontal="center"/>
    </xf>
    <xf numFmtId="9" fontId="3" fillId="0" borderId="1" xfId="2" applyFont="1" applyBorder="1" applyAlignment="1">
      <alignment horizontal="center"/>
    </xf>
    <xf numFmtId="9" fontId="5" fillId="9" borderId="1" xfId="2" applyFont="1" applyFill="1" applyBorder="1" applyAlignment="1">
      <alignment horizontal="center" vertical="center"/>
    </xf>
    <xf numFmtId="10" fontId="13" fillId="9" borderId="1" xfId="2" applyNumberFormat="1" applyFont="1" applyFill="1" applyBorder="1" applyAlignment="1">
      <alignment horizontal="center" vertical="center"/>
    </xf>
    <xf numFmtId="10" fontId="13" fillId="7" borderId="0" xfId="1" applyNumberFormat="1" applyFont="1" applyFill="1" applyBorder="1" applyAlignment="1">
      <alignment horizontal="center" vertical="center"/>
    </xf>
    <xf numFmtId="9" fontId="3" fillId="0" borderId="1" xfId="2" applyFont="1" applyFill="1" applyBorder="1" applyAlignment="1">
      <alignment horizontal="center"/>
    </xf>
    <xf numFmtId="9" fontId="5" fillId="0" borderId="1" xfId="2" applyFont="1" applyBorder="1" applyAlignment="1">
      <alignment horizontal="center"/>
    </xf>
    <xf numFmtId="0" fontId="3" fillId="12" borderId="1" xfId="0" applyFont="1" applyFill="1" applyBorder="1" applyAlignment="1">
      <alignment horizontal="center"/>
    </xf>
    <xf numFmtId="165" fontId="13" fillId="7" borderId="0" xfId="0" applyNumberFormat="1" applyFont="1" applyFill="1" applyBorder="1" applyAlignment="1">
      <alignment horizontal="center" vertical="center"/>
    </xf>
    <xf numFmtId="0" fontId="1" fillId="9" borderId="1" xfId="0" applyFont="1" applyFill="1" applyBorder="1"/>
    <xf numFmtId="0" fontId="4" fillId="7" borderId="1" xfId="0" applyFont="1" applyFill="1" applyBorder="1" applyAlignment="1" applyProtection="1">
      <alignment horizontal="center"/>
      <protection locked="0"/>
    </xf>
    <xf numFmtId="0" fontId="9" fillId="7" borderId="0" xfId="0" applyFont="1" applyFill="1" applyBorder="1"/>
    <xf numFmtId="0" fontId="9" fillId="11" borderId="1" xfId="0" applyFont="1" applyFill="1" applyBorder="1" applyAlignment="1">
      <alignment horizontal="center" vertical="center"/>
    </xf>
    <xf numFmtId="0" fontId="1" fillId="8" borderId="5" xfId="0" applyFont="1" applyFill="1" applyBorder="1" applyAlignment="1">
      <alignment horizontal="left"/>
    </xf>
    <xf numFmtId="0" fontId="1" fillId="8" borderId="6" xfId="0" applyFont="1" applyFill="1" applyBorder="1" applyAlignment="1">
      <alignment horizontal="left"/>
    </xf>
    <xf numFmtId="0" fontId="1" fillId="8" borderId="7" xfId="0" applyFont="1" applyFill="1" applyBorder="1" applyAlignment="1">
      <alignment horizontal="left"/>
    </xf>
    <xf numFmtId="0" fontId="9" fillId="8" borderId="5" xfId="0" applyFont="1" applyFill="1" applyBorder="1" applyAlignment="1">
      <alignment horizontal="left"/>
    </xf>
    <xf numFmtId="0" fontId="9" fillId="8" borderId="6" xfId="0" applyFont="1" applyFill="1" applyBorder="1" applyAlignment="1">
      <alignment horizontal="left"/>
    </xf>
    <xf numFmtId="0" fontId="9" fillId="8" borderId="7" xfId="0" applyFont="1" applyFill="1" applyBorder="1" applyAlignment="1">
      <alignment horizontal="left"/>
    </xf>
    <xf numFmtId="0" fontId="9" fillId="8" borderId="2" xfId="0" applyFont="1" applyFill="1" applyBorder="1" applyAlignment="1">
      <alignment horizontal="left"/>
    </xf>
    <xf numFmtId="0" fontId="9" fillId="8" borderId="3" xfId="0" applyFont="1" applyFill="1" applyBorder="1" applyAlignment="1">
      <alignment horizontal="left"/>
    </xf>
    <xf numFmtId="0" fontId="7" fillId="2" borderId="8"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9" fontId="13" fillId="9" borderId="1" xfId="2" applyNumberFormat="1" applyFont="1" applyFill="1" applyBorder="1" applyAlignment="1">
      <alignment horizontal="center" vertical="center"/>
    </xf>
    <xf numFmtId="9" fontId="13" fillId="7" borderId="1" xfId="1" applyNumberFormat="1" applyFont="1" applyFill="1" applyBorder="1" applyAlignment="1">
      <alignment horizontal="center" vertical="center"/>
    </xf>
    <xf numFmtId="9" fontId="5" fillId="9" borderId="8" xfId="1" applyNumberFormat="1" applyFont="1" applyFill="1" applyBorder="1" applyAlignment="1">
      <alignment horizontal="center" vertical="center"/>
    </xf>
    <xf numFmtId="0" fontId="0" fillId="7" borderId="1" xfId="0" applyFill="1" applyBorder="1" applyAlignment="1">
      <alignment wrapText="1"/>
    </xf>
    <xf numFmtId="0" fontId="0" fillId="7" borderId="1" xfId="0" applyFill="1" applyBorder="1" applyAlignment="1">
      <alignment horizontal="right" wrapText="1"/>
    </xf>
    <xf numFmtId="173" fontId="0" fillId="7" borderId="0" xfId="0" applyNumberFormat="1" applyFill="1"/>
    <xf numFmtId="9" fontId="10" fillId="7" borderId="0" xfId="0" applyNumberFormat="1" applyFont="1" applyFill="1"/>
  </cellXfs>
  <cellStyles count="3">
    <cellStyle name="Millares" xfId="1" builtinId="3"/>
    <cellStyle name="Normal" xfId="0" builtinId="0"/>
    <cellStyle name="Porcentaj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1. NECESIDADES BÁSICAS</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ENCUESTA!$A$2</c:f>
              <c:strCache>
                <c:ptCount val="1"/>
                <c:pt idx="0">
                  <c:v>COMPONENTE 1: NECESIDADES BÁSICAS</c:v>
                </c:pt>
              </c:strCache>
            </c:strRef>
          </c:tx>
          <c:spPr>
            <a:scene3d>
              <a:camera prst="orthographicFront"/>
              <a:lightRig rig="threePt" dir="t"/>
            </a:scene3d>
            <a:sp3d prstMaterial="metal">
              <a:bevelT/>
              <a:bevelB/>
            </a:sp3d>
          </c:spPr>
          <c:explosion val="25"/>
          <c:dPt>
            <c:idx val="0"/>
            <c:bubble3D val="0"/>
            <c:spPr>
              <a:solidFill>
                <a:srgbClr val="00B050"/>
              </a:solidFill>
              <a:scene3d>
                <a:camera prst="orthographicFront"/>
                <a:lightRig rig="threePt" dir="t"/>
              </a:scene3d>
              <a:sp3d prstMaterial="metal">
                <a:bevelT/>
                <a:bevelB/>
              </a:sp3d>
            </c:spPr>
            <c:extLst>
              <c:ext xmlns:c16="http://schemas.microsoft.com/office/drawing/2014/chart" uri="{C3380CC4-5D6E-409C-BE32-E72D297353CC}">
                <c16:uniqueId val="{00000001-C97B-41A6-833F-07A251F97D82}"/>
              </c:ext>
            </c:extLst>
          </c:dPt>
          <c:dPt>
            <c:idx val="1"/>
            <c:bubble3D val="0"/>
            <c:spPr>
              <a:solidFill>
                <a:srgbClr val="00B050"/>
              </a:solidFill>
              <a:scene3d>
                <a:camera prst="orthographicFront"/>
                <a:lightRig rig="threePt" dir="t"/>
              </a:scene3d>
              <a:sp3d prstMaterial="metal">
                <a:bevelT/>
                <a:bevelB/>
              </a:sp3d>
            </c:spPr>
            <c:extLst>
              <c:ext xmlns:c16="http://schemas.microsoft.com/office/drawing/2014/chart" uri="{C3380CC4-5D6E-409C-BE32-E72D297353CC}">
                <c16:uniqueId val="{00000003-C97B-41A6-833F-07A251F97D82}"/>
              </c:ext>
            </c:extLst>
          </c:dPt>
          <c:dPt>
            <c:idx val="2"/>
            <c:bubble3D val="0"/>
            <c:spPr>
              <a:solidFill>
                <a:srgbClr val="FFFF00"/>
              </a:solidFill>
              <a:scene3d>
                <a:camera prst="orthographicFront"/>
                <a:lightRig rig="threePt" dir="t"/>
              </a:scene3d>
              <a:sp3d prstMaterial="metal">
                <a:bevelT/>
                <a:bevelB/>
              </a:sp3d>
            </c:spPr>
            <c:extLst>
              <c:ext xmlns:c16="http://schemas.microsoft.com/office/drawing/2014/chart" uri="{C3380CC4-5D6E-409C-BE32-E72D297353CC}">
                <c16:uniqueId val="{00000005-C97B-41A6-833F-07A251F97D82}"/>
              </c:ext>
            </c:extLst>
          </c:dPt>
          <c:dPt>
            <c:idx val="3"/>
            <c:bubble3D val="0"/>
            <c:spPr>
              <a:solidFill>
                <a:srgbClr val="FF0000"/>
              </a:solidFill>
              <a:scene3d>
                <a:camera prst="orthographicFront"/>
                <a:lightRig rig="threePt" dir="t"/>
              </a:scene3d>
              <a:sp3d prstMaterial="metal">
                <a:bevelT/>
                <a:bevelB/>
              </a:sp3d>
            </c:spPr>
            <c:extLst>
              <c:ext xmlns:c16="http://schemas.microsoft.com/office/drawing/2014/chart" uri="{C3380CC4-5D6E-409C-BE32-E72D297353CC}">
                <c16:uniqueId val="{00000007-C97B-41A6-833F-07A251F97D82}"/>
              </c:ext>
            </c:extLst>
          </c:dPt>
          <c:dPt>
            <c:idx val="4"/>
            <c:bubble3D val="0"/>
            <c:spPr>
              <a:solidFill>
                <a:srgbClr val="0070C0"/>
              </a:solidFill>
              <a:scene3d>
                <a:camera prst="orthographicFront"/>
                <a:lightRig rig="threePt" dir="t"/>
              </a:scene3d>
              <a:sp3d prstMaterial="metal">
                <a:bevelT/>
                <a:bevelB/>
              </a:sp3d>
            </c:spPr>
            <c:extLst>
              <c:ext xmlns:c16="http://schemas.microsoft.com/office/drawing/2014/chart" uri="{C3380CC4-5D6E-409C-BE32-E72D297353CC}">
                <c16:uniqueId val="{00000009-C97B-41A6-833F-07A251F97D82}"/>
              </c:ext>
            </c:extLst>
          </c:dPt>
          <c:dPt>
            <c:idx val="5"/>
            <c:bubble3D val="0"/>
            <c:spPr>
              <a:solidFill>
                <a:srgbClr val="0070C0"/>
              </a:solidFill>
              <a:scene3d>
                <a:camera prst="orthographicFront"/>
                <a:lightRig rig="threePt" dir="t"/>
              </a:scene3d>
              <a:sp3d prstMaterial="metal">
                <a:bevelT/>
                <a:bevelB/>
              </a:sp3d>
            </c:spPr>
            <c:extLst>
              <c:ext xmlns:c16="http://schemas.microsoft.com/office/drawing/2014/chart" uri="{C3380CC4-5D6E-409C-BE32-E72D297353CC}">
                <c16:uniqueId val="{0000000B-C97B-41A6-833F-07A251F97D82}"/>
              </c:ext>
            </c:extLst>
          </c:dPt>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ENCUESTA!$B$3:$G$3</c:f>
              <c:strCache>
                <c:ptCount val="6"/>
                <c:pt idx="0">
                  <c:v>MUY SATISFECHO</c:v>
                </c:pt>
                <c:pt idx="1">
                  <c:v>SATISFECHO</c:v>
                </c:pt>
                <c:pt idx="2">
                  <c:v>DEFICIENTE</c:v>
                </c:pt>
                <c:pt idx="3">
                  <c:v>MALO</c:v>
                </c:pt>
                <c:pt idx="4">
                  <c:v>MUY MALO</c:v>
                </c:pt>
                <c:pt idx="5">
                  <c:v>NO SABE NO RESPONDE</c:v>
                </c:pt>
              </c:strCache>
            </c:strRef>
          </c:cat>
          <c:val>
            <c:numRef>
              <c:f>ENCUESTA!$B$5:$G$5</c:f>
              <c:numCache>
                <c:formatCode>0%</c:formatCode>
                <c:ptCount val="6"/>
                <c:pt idx="0">
                  <c:v>0.28999999999999998</c:v>
                </c:pt>
                <c:pt idx="1">
                  <c:v>0.45</c:v>
                </c:pt>
                <c:pt idx="2">
                  <c:v>0.11</c:v>
                </c:pt>
                <c:pt idx="3">
                  <c:v>0.06</c:v>
                </c:pt>
                <c:pt idx="4">
                  <c:v>0.03</c:v>
                </c:pt>
                <c:pt idx="5">
                  <c:v>0.06</c:v>
                </c:pt>
              </c:numCache>
            </c:numRef>
          </c:val>
          <c:extLst>
            <c:ext xmlns:c16="http://schemas.microsoft.com/office/drawing/2014/chart" uri="{C3380CC4-5D6E-409C-BE32-E72D297353CC}">
              <c16:uniqueId val="{0000000C-C97B-41A6-833F-07A251F97D82}"/>
            </c:ext>
          </c:extLst>
        </c:ser>
        <c:dLbls>
          <c:showLegendKey val="0"/>
          <c:showVal val="0"/>
          <c:showCatName val="0"/>
          <c:showSerName val="0"/>
          <c:showPercent val="0"/>
          <c:showBubbleSize val="0"/>
          <c:showLeaderLines val="1"/>
        </c:dLbls>
      </c:pie3DChart>
    </c:plotArea>
    <c:legend>
      <c:legendPos val="r"/>
      <c:overlay val="0"/>
      <c:txPr>
        <a:bodyPr/>
        <a:lstStyle/>
        <a:p>
          <a:pPr rtl="0">
            <a:defRPr baseline="0"/>
          </a:pPr>
          <a:endParaRPr lang="es-CO"/>
        </a:p>
      </c:txPr>
    </c:legend>
    <c:plotVisOnly val="1"/>
    <c:dispBlanksAs val="gap"/>
    <c:showDLblsOverMax val="0"/>
  </c:chart>
  <c:spPr>
    <a:solidFill>
      <a:schemeClr val="bg2">
        <a:lumMod val="90000"/>
      </a:schemeClr>
    </a:solidFill>
    <a:scene3d>
      <a:camera prst="orthographicFront"/>
      <a:lightRig rig="threePt" dir="t"/>
    </a:scene3d>
    <a:sp3d>
      <a:bevelT/>
      <a:bevelB/>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baseline="0"/>
              <a:t>10. PERSPECTIVA DE GÉNERO</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F9DE-4E06-BB4C-D44D72833120}"/>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F9DE-4E06-BB4C-D44D72833120}"/>
              </c:ext>
            </c:extLst>
          </c:dPt>
          <c:dLbls>
            <c:dLbl>
              <c:idx val="0"/>
              <c:spPr>
                <a:scene3d>
                  <a:camera prst="orthographicFront"/>
                  <a:lightRig rig="threePt" dir="t"/>
                </a:scene3d>
                <a:sp3d>
                  <a:bevelT w="165100" prst="coolSlant"/>
                </a:sp3d>
              </c:spPr>
              <c:txPr>
                <a:bodyPr/>
                <a:lstStyle/>
                <a:p>
                  <a:pPr>
                    <a:defRPr sz="1400" b="1">
                      <a:solidFill>
                        <a:srgbClr val="C00000"/>
                      </a:solidFill>
                    </a:defRPr>
                  </a:pPr>
                  <a:endParaRPr lang="es-CO"/>
                </a:p>
              </c:txPr>
              <c:showLegendKey val="0"/>
              <c:showVal val="0"/>
              <c:showCatName val="0"/>
              <c:showSerName val="0"/>
              <c:showPercent val="1"/>
              <c:showBubbleSize val="0"/>
              <c:extLst>
                <c:ext xmlns:c16="http://schemas.microsoft.com/office/drawing/2014/chart" uri="{C3380CC4-5D6E-409C-BE32-E72D297353CC}">
                  <c16:uniqueId val="{00000001-F9DE-4E06-BB4C-D44D72833120}"/>
                </c:ext>
              </c:extLst>
            </c:dLbl>
            <c:spPr>
              <a:scene3d>
                <a:camera prst="orthographicFront"/>
                <a:lightRig rig="threePt" dir="t"/>
              </a:scene3d>
              <a:sp3d>
                <a:bevelT w="165100" prst="coolSlant"/>
              </a:sp3d>
            </c:spPr>
            <c:txPr>
              <a:bodyPr/>
              <a:lstStyle/>
              <a:p>
                <a:pPr>
                  <a:defRPr sz="1400" b="1">
                    <a:solidFill>
                      <a:schemeClr val="bg1"/>
                    </a:solidFill>
                  </a:defRPr>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ENCUESTA!$B$85:$C$85</c:f>
              <c:strCache>
                <c:ptCount val="2"/>
                <c:pt idx="0">
                  <c:v>SI</c:v>
                </c:pt>
                <c:pt idx="1">
                  <c:v>NO</c:v>
                </c:pt>
              </c:strCache>
            </c:strRef>
          </c:cat>
          <c:val>
            <c:numRef>
              <c:f>ENCUESTA!$B$92:$C$92</c:f>
              <c:numCache>
                <c:formatCode>0%</c:formatCode>
                <c:ptCount val="2"/>
                <c:pt idx="0">
                  <c:v>0.54</c:v>
                </c:pt>
                <c:pt idx="1">
                  <c:v>0.46</c:v>
                </c:pt>
              </c:numCache>
            </c:numRef>
          </c:val>
          <c:extLst>
            <c:ext xmlns:c16="http://schemas.microsoft.com/office/drawing/2014/chart" uri="{C3380CC4-5D6E-409C-BE32-E72D297353CC}">
              <c16:uniqueId val="{00000004-F9DE-4E06-BB4C-D44D72833120}"/>
            </c:ext>
          </c:extLst>
        </c:ser>
        <c:dLbls>
          <c:showLegendKey val="0"/>
          <c:showVal val="0"/>
          <c:showCatName val="0"/>
          <c:showSerName val="0"/>
          <c:showPercent val="1"/>
          <c:showBubbleSize val="0"/>
          <c:showLeaderLines val="1"/>
        </c:dLbls>
      </c:pie3DChart>
    </c:plotArea>
    <c:legend>
      <c:legendPos val="t"/>
      <c:layout>
        <c:manualLayout>
          <c:xMode val="edge"/>
          <c:yMode val="edge"/>
          <c:x val="0.40033836395450567"/>
          <c:y val="0.25412398192493979"/>
          <c:w val="0.24654527559055117"/>
          <c:h val="0.15751873799280244"/>
        </c:manualLayout>
      </c:layout>
      <c:overlay val="0"/>
      <c:txPr>
        <a:bodyPr/>
        <a:lstStyle/>
        <a:p>
          <a:pPr rtl="0">
            <a:defRPr sz="1800" b="1"/>
          </a:pPr>
          <a:endParaRPr lang="es-CO"/>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100"/>
              <a:t>ADMINISTRACIÓN</a:t>
            </a:r>
            <a:r>
              <a:rPr lang="es-CO" sz="1100" baseline="0"/>
              <a:t> DE LA CARRERA JUDICIAL POR PARTE DEL CONSEJO SECCIONAL</a:t>
            </a:r>
            <a:endParaRPr lang="es-CO" sz="1100"/>
          </a:p>
        </c:rich>
      </c:tx>
      <c:layout>
        <c:manualLayout>
          <c:xMode val="edge"/>
          <c:yMode val="edge"/>
          <c:x val="0.13040266841644793"/>
          <c:y val="3.5555555555555556E-2"/>
        </c:manualLayout>
      </c:layout>
      <c:overlay val="0"/>
      <c:spPr>
        <a:solidFill>
          <a:schemeClr val="bg2"/>
        </a:solidFill>
        <a:effectLst>
          <a:outerShdw blurRad="50800" dist="38100" dir="5400000" algn="t" rotWithShape="0">
            <a:prstClr val="black">
              <a:alpha val="40000"/>
            </a:prstClr>
          </a:outerShdw>
        </a:effectLst>
      </c:spPr>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50000"/>
                </a:schemeClr>
              </a:solidFill>
              <a:scene3d>
                <a:camera prst="orthographicFront"/>
                <a:lightRig rig="threePt" dir="t"/>
              </a:scene3d>
              <a:sp3d prstMaterial="softEdge">
                <a:bevelT w="165100" prst="coolSlant"/>
                <a:bevelB/>
              </a:sp3d>
            </c:spPr>
            <c:extLst>
              <c:ext xmlns:c16="http://schemas.microsoft.com/office/drawing/2014/chart" uri="{C3380CC4-5D6E-409C-BE32-E72D297353CC}">
                <c16:uniqueId val="{00000001-D5B2-4966-BFF4-0CE7E2AFD843}"/>
              </c:ext>
            </c:extLst>
          </c:dPt>
          <c:dPt>
            <c:idx val="1"/>
            <c:bubble3D val="0"/>
            <c:spPr>
              <a:solidFill>
                <a:srgbClr val="C00000"/>
              </a:solidFill>
            </c:spPr>
            <c:extLst>
              <c:ext xmlns:c16="http://schemas.microsoft.com/office/drawing/2014/chart" uri="{C3380CC4-5D6E-409C-BE32-E72D297353CC}">
                <c16:uniqueId val="{00000003-D5B2-4966-BFF4-0CE7E2AFD843}"/>
              </c:ext>
            </c:extLst>
          </c:dPt>
          <c:dLbls>
            <c:dLbl>
              <c:idx val="0"/>
              <c:spPr/>
              <c:txPr>
                <a:bodyPr/>
                <a:lstStyle/>
                <a:p>
                  <a:pPr>
                    <a:defRPr sz="1200" b="1">
                      <a:solidFill>
                        <a:schemeClr val="bg1"/>
                      </a:solidFill>
                    </a:defRPr>
                  </a:pPr>
                  <a:endParaRPr lang="es-CO"/>
                </a:p>
              </c:txPr>
              <c:showLegendKey val="0"/>
              <c:showVal val="0"/>
              <c:showCatName val="1"/>
              <c:showSerName val="0"/>
              <c:showPercent val="1"/>
              <c:showBubbleSize val="0"/>
              <c:extLst>
                <c:ext xmlns:c16="http://schemas.microsoft.com/office/drawing/2014/chart" uri="{C3380CC4-5D6E-409C-BE32-E72D297353CC}">
                  <c16:uniqueId val="{00000001-D5B2-4966-BFF4-0CE7E2AFD843}"/>
                </c:ext>
              </c:extLst>
            </c:dLbl>
            <c:spPr>
              <a:noFill/>
              <a:ln>
                <a:noFill/>
              </a:ln>
              <a:effectLst/>
            </c:spPr>
            <c:txPr>
              <a:bodyPr/>
              <a:lstStyle/>
              <a:p>
                <a:pPr>
                  <a:defRPr sz="1200" b="1">
                    <a:solidFill>
                      <a:sysClr val="windowText" lastClr="000000"/>
                    </a:solidFill>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ENCUESTA!$B$56:$C$56</c:f>
              <c:strCache>
                <c:ptCount val="2"/>
                <c:pt idx="0">
                  <c:v>SI</c:v>
                </c:pt>
                <c:pt idx="1">
                  <c:v>NO</c:v>
                </c:pt>
              </c:strCache>
            </c:strRef>
          </c:cat>
          <c:val>
            <c:numRef>
              <c:f>ENCUESTA!$B$64:$C$64</c:f>
              <c:numCache>
                <c:formatCode>0%</c:formatCode>
                <c:ptCount val="2"/>
                <c:pt idx="0">
                  <c:v>0.83</c:v>
                </c:pt>
                <c:pt idx="1">
                  <c:v>0.17</c:v>
                </c:pt>
              </c:numCache>
            </c:numRef>
          </c:val>
          <c:extLst>
            <c:ext xmlns:c16="http://schemas.microsoft.com/office/drawing/2014/chart" uri="{C3380CC4-5D6E-409C-BE32-E72D297353CC}">
              <c16:uniqueId val="{00000004-D5B2-4966-BFF4-0CE7E2AFD843}"/>
            </c:ext>
          </c:extLst>
        </c:ser>
        <c:dLbls>
          <c:showLegendKey val="0"/>
          <c:showVal val="0"/>
          <c:showCatName val="1"/>
          <c:showSerName val="0"/>
          <c:showPercent val="1"/>
          <c:showBubbleSize val="0"/>
          <c:showLeaderLines val="1"/>
        </c:dLbls>
      </c:pie3DChart>
    </c:plotArea>
    <c:plotVisOnly val="1"/>
    <c:dispBlanksAs val="gap"/>
    <c:showDLblsOverMax val="0"/>
  </c:chart>
  <c:spPr>
    <a:solidFill>
      <a:schemeClr val="accent1">
        <a:lumMod val="20000"/>
        <a:lumOff val="80000"/>
      </a:schemeClr>
    </a:solidFill>
    <a:ln w="28575"/>
    <a:scene3d>
      <a:camera prst="orthographicFront"/>
      <a:lightRig rig="threePt" dir="t"/>
    </a:scene3d>
    <a:sp3d>
      <a:bevelT w="165100" prst="coolSlan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6. OPORTUNIDAD</a:t>
            </a:r>
            <a:r>
              <a:rPr lang="es-CO" sz="1400" baseline="0"/>
              <a:t> EN EL PAGO NÓMINA</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DD4A-4887-A029-ED68B97A438D}"/>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DD4A-4887-A029-ED68B97A438D}"/>
              </c:ext>
            </c:extLst>
          </c:dPt>
          <c:dLbls>
            <c:spPr>
              <a:noFill/>
              <a:ln>
                <a:noFill/>
              </a:ln>
              <a:effectLst/>
            </c:spPr>
            <c:txPr>
              <a:bodyPr/>
              <a:lstStyle/>
              <a:p>
                <a:pPr>
                  <a:defRPr sz="1400" b="1">
                    <a:solidFill>
                      <a:sysClr val="windowText" lastClr="000000"/>
                    </a:solidFill>
                  </a:defRPr>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ENCUESTA!$B$47:$C$47</c:f>
              <c:strCache>
                <c:ptCount val="2"/>
                <c:pt idx="0">
                  <c:v>SI</c:v>
                </c:pt>
                <c:pt idx="1">
                  <c:v>NO</c:v>
                </c:pt>
              </c:strCache>
            </c:strRef>
          </c:cat>
          <c:val>
            <c:numRef>
              <c:f>ENCUESTA!$B$53:$C$53</c:f>
              <c:numCache>
                <c:formatCode>0%</c:formatCode>
                <c:ptCount val="2"/>
                <c:pt idx="0">
                  <c:v>0.82</c:v>
                </c:pt>
                <c:pt idx="1">
                  <c:v>0.18</c:v>
                </c:pt>
              </c:numCache>
            </c:numRef>
          </c:val>
          <c:extLst>
            <c:ext xmlns:c16="http://schemas.microsoft.com/office/drawing/2014/chart" uri="{C3380CC4-5D6E-409C-BE32-E72D297353CC}">
              <c16:uniqueId val="{00000004-DD4A-4887-A029-ED68B97A438D}"/>
            </c:ext>
          </c:extLst>
        </c:ser>
        <c:dLbls>
          <c:showLegendKey val="0"/>
          <c:showVal val="0"/>
          <c:showCatName val="0"/>
          <c:showSerName val="0"/>
          <c:showPercent val="1"/>
          <c:showBubbleSize val="0"/>
          <c:showLeaderLines val="1"/>
        </c:dLbls>
      </c:pie3DChart>
    </c:plotArea>
    <c:legend>
      <c:legendPos val="t"/>
      <c:overlay val="0"/>
      <c:txPr>
        <a:bodyPr/>
        <a:lstStyle/>
        <a:p>
          <a:pPr>
            <a:defRPr sz="1400" b="1"/>
          </a:pPr>
          <a:endParaRPr lang="es-CO"/>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sz="1600"/>
              <a:t>11.</a:t>
            </a:r>
            <a:r>
              <a:rPr lang="es-CO" sz="1600" baseline="0"/>
              <a:t> BUENAS PRACTICAS EN EL MEDIO AMBIENTE</a:t>
            </a:r>
            <a:endParaRPr lang="es-CO" sz="1600"/>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2"/>
          <c:order val="0"/>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ENCUESTA!$B$98:$C$98</c:f>
              <c:strCache>
                <c:ptCount val="2"/>
                <c:pt idx="0">
                  <c:v>SI</c:v>
                </c:pt>
                <c:pt idx="1">
                  <c:v>NO</c:v>
                </c:pt>
              </c:strCache>
            </c:strRef>
          </c:cat>
          <c:val>
            <c:numRef>
              <c:f>ENCUESTA!$B$101:$C$101</c:f>
              <c:numCache>
                <c:formatCode>0%</c:formatCode>
                <c:ptCount val="2"/>
                <c:pt idx="0">
                  <c:v>0.96</c:v>
                </c:pt>
                <c:pt idx="1">
                  <c:v>0.04</c:v>
                </c:pt>
              </c:numCache>
            </c:numRef>
          </c:val>
          <c:extLst>
            <c:ext xmlns:c16="http://schemas.microsoft.com/office/drawing/2014/chart" uri="{C3380CC4-5D6E-409C-BE32-E72D297353CC}">
              <c16:uniqueId val="{00000002-2B58-496D-BF18-64E1584F288C}"/>
            </c:ext>
          </c:extLst>
        </c:ser>
        <c:dLbls>
          <c:dLblPos val="inEnd"/>
          <c:showLegendKey val="0"/>
          <c:showVal val="1"/>
          <c:showCatName val="0"/>
          <c:showSerName val="0"/>
          <c:showPercent val="0"/>
          <c:showBubbleSize val="0"/>
        </c:dLbls>
        <c:gapWidth val="65"/>
        <c:axId val="1122424127"/>
        <c:axId val="1072779855"/>
      </c:barChart>
      <c:catAx>
        <c:axId val="112242412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ysClr val="windowText" lastClr="000000"/>
                </a:solidFill>
                <a:latin typeface="+mn-lt"/>
                <a:ea typeface="+mn-ea"/>
                <a:cs typeface="+mn-cs"/>
              </a:defRPr>
            </a:pPr>
            <a:endParaRPr lang="es-CO"/>
          </a:p>
        </c:txPr>
        <c:crossAx val="1072779855"/>
        <c:crosses val="autoZero"/>
        <c:auto val="1"/>
        <c:lblAlgn val="ctr"/>
        <c:lblOffset val="100"/>
        <c:noMultiLvlLbl val="0"/>
      </c:catAx>
      <c:valAx>
        <c:axId val="1072779855"/>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11224241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CONOCIMIENTO DISTRIBUCIÓN DE LA DSAJ - IBAGUÉ</a:t>
            </a:r>
          </a:p>
        </c:rich>
      </c:tx>
      <c:layout>
        <c:manualLayout>
          <c:xMode val="edge"/>
          <c:yMode val="edge"/>
          <c:x val="0.15124145196136196"/>
          <c:y val="1.839080459770114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4"/>
          <c:order val="0"/>
          <c:spPr>
            <a:solidFill>
              <a:schemeClr val="accent5"/>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5-F0E7-4A2E-A0B7-1B188D5F5843}"/>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6-F0E7-4A2E-A0B7-1B188D5F5843}"/>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ENCUESTA!$B$113:$C$113</c:f>
              <c:strCache>
                <c:ptCount val="2"/>
                <c:pt idx="0">
                  <c:v>SI</c:v>
                </c:pt>
                <c:pt idx="1">
                  <c:v>NO</c:v>
                </c:pt>
              </c:strCache>
            </c:strRef>
          </c:cat>
          <c:val>
            <c:numRef>
              <c:f>ENCUESTA!$B$118:$C$118</c:f>
              <c:numCache>
                <c:formatCode>0%</c:formatCode>
                <c:ptCount val="2"/>
                <c:pt idx="0">
                  <c:v>0.49</c:v>
                </c:pt>
                <c:pt idx="1">
                  <c:v>0.51</c:v>
                </c:pt>
              </c:numCache>
            </c:numRef>
          </c:val>
          <c:extLst>
            <c:ext xmlns:c16="http://schemas.microsoft.com/office/drawing/2014/chart" uri="{C3380CC4-5D6E-409C-BE32-E72D297353CC}">
              <c16:uniqueId val="{00000004-F0E7-4A2E-A0B7-1B188D5F5843}"/>
            </c:ext>
          </c:extLst>
        </c:ser>
        <c:dLbls>
          <c:dLblPos val="outEnd"/>
          <c:showLegendKey val="0"/>
          <c:showVal val="1"/>
          <c:showCatName val="0"/>
          <c:showSerName val="0"/>
          <c:showPercent val="0"/>
          <c:showBubbleSize val="0"/>
        </c:dLbls>
        <c:gapWidth val="219"/>
        <c:overlap val="-27"/>
        <c:axId val="1073779103"/>
        <c:axId val="1419405743"/>
      </c:barChart>
      <c:catAx>
        <c:axId val="1073779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crossAx val="1419405743"/>
        <c:crosses val="autoZero"/>
        <c:auto val="1"/>
        <c:lblAlgn val="ctr"/>
        <c:lblOffset val="100"/>
        <c:noMultiLvlLbl val="0"/>
      </c:catAx>
      <c:valAx>
        <c:axId val="1419405743"/>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73779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AMPLIAR</a:t>
            </a:r>
            <a:r>
              <a:rPr lang="es-CO" b="1" baseline="0">
                <a:solidFill>
                  <a:sysClr val="windowText" lastClr="000000"/>
                </a:solidFill>
              </a:rPr>
              <a:t> </a:t>
            </a:r>
            <a:r>
              <a:rPr lang="es-CO" b="1">
                <a:solidFill>
                  <a:sysClr val="windowText" lastClr="000000"/>
                </a:solidFill>
              </a:rPr>
              <a:t>CONOCIMIENTO EN EL SIGCMA</a:t>
            </a:r>
          </a:p>
        </c:rich>
      </c:tx>
      <c:layout>
        <c:manualLayout>
          <c:xMode val="edge"/>
          <c:yMode val="edge"/>
          <c:x val="0.21473351545342548"/>
          <c:y val="3.21839080459770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4"/>
          <c:order val="0"/>
          <c:spPr>
            <a:solidFill>
              <a:schemeClr val="accent5"/>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BC71-4744-80F2-D5C2DC70FFF0}"/>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BC71-4744-80F2-D5C2DC70FFF0}"/>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ENCUESTA!$B$127:$C$127</c:f>
              <c:numCache>
                <c:formatCode>0%</c:formatCode>
                <c:ptCount val="2"/>
                <c:pt idx="0">
                  <c:v>0.82</c:v>
                </c:pt>
                <c:pt idx="1">
                  <c:v>0.18</c:v>
                </c:pt>
              </c:numCache>
            </c:numRef>
          </c:cat>
          <c:val>
            <c:numRef>
              <c:f>ENCUESTA!$B$127:$C$127</c:f>
              <c:numCache>
                <c:formatCode>0%</c:formatCode>
                <c:ptCount val="2"/>
                <c:pt idx="0">
                  <c:v>0.82</c:v>
                </c:pt>
                <c:pt idx="1">
                  <c:v>0.18</c:v>
                </c:pt>
              </c:numCache>
            </c:numRef>
          </c:val>
          <c:extLst>
            <c:ext xmlns:c16="http://schemas.microsoft.com/office/drawing/2014/chart" uri="{C3380CC4-5D6E-409C-BE32-E72D297353CC}">
              <c16:uniqueId val="{00000004-BC71-4744-80F2-D5C2DC70FFF0}"/>
            </c:ext>
          </c:extLst>
        </c:ser>
        <c:dLbls>
          <c:dLblPos val="outEnd"/>
          <c:showLegendKey val="0"/>
          <c:showVal val="1"/>
          <c:showCatName val="0"/>
          <c:showSerName val="0"/>
          <c:showPercent val="0"/>
          <c:showBubbleSize val="0"/>
        </c:dLbls>
        <c:gapWidth val="219"/>
        <c:overlap val="-27"/>
        <c:axId val="1073779103"/>
        <c:axId val="1419405743"/>
      </c:barChart>
      <c:catAx>
        <c:axId val="1073779103"/>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crossAx val="1419405743"/>
        <c:crosses val="autoZero"/>
        <c:auto val="1"/>
        <c:lblAlgn val="ctr"/>
        <c:lblOffset val="100"/>
        <c:noMultiLvlLbl val="0"/>
      </c:catAx>
      <c:valAx>
        <c:axId val="1419405743"/>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73779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APLICA</a:t>
            </a:r>
            <a:r>
              <a:rPr lang="es-CO" b="1" baseline="0">
                <a:solidFill>
                  <a:sysClr val="windowText" lastClr="000000"/>
                </a:solidFill>
              </a:rPr>
              <a:t> METODOS DE</a:t>
            </a:r>
            <a:r>
              <a:rPr lang="es-CO" b="1">
                <a:solidFill>
                  <a:sysClr val="windowText" lastClr="000000"/>
                </a:solidFill>
              </a:rPr>
              <a:t> CONTROL</a:t>
            </a:r>
          </a:p>
        </c:rich>
      </c:tx>
      <c:layout>
        <c:manualLayout>
          <c:xMode val="edge"/>
          <c:yMode val="edge"/>
          <c:x val="0.21473351545342548"/>
          <c:y val="3.21839080459770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4"/>
          <c:order val="0"/>
          <c:spPr>
            <a:solidFill>
              <a:schemeClr val="accent5"/>
            </a:solidFill>
            <a:ln>
              <a:noFill/>
            </a:ln>
            <a:effectLst/>
          </c:spPr>
          <c:invertIfNegative val="0"/>
          <c:dPt>
            <c:idx val="0"/>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1-8CA9-4A21-81B1-64D3166CEE91}"/>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8CA9-4A21-81B1-64D3166CEE91}"/>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ENCUESTA!$B$128:$C$128</c:f>
              <c:numCache>
                <c:formatCode>0%</c:formatCode>
                <c:ptCount val="2"/>
                <c:pt idx="0">
                  <c:v>0.92</c:v>
                </c:pt>
                <c:pt idx="1">
                  <c:v>0.08</c:v>
                </c:pt>
              </c:numCache>
            </c:numRef>
          </c:cat>
          <c:val>
            <c:numRef>
              <c:f>ENCUESTA!$B$128:$C$128</c:f>
              <c:numCache>
                <c:formatCode>0%</c:formatCode>
                <c:ptCount val="2"/>
                <c:pt idx="0">
                  <c:v>0.92</c:v>
                </c:pt>
                <c:pt idx="1">
                  <c:v>0.08</c:v>
                </c:pt>
              </c:numCache>
            </c:numRef>
          </c:val>
          <c:extLst>
            <c:ext xmlns:c16="http://schemas.microsoft.com/office/drawing/2014/chart" uri="{C3380CC4-5D6E-409C-BE32-E72D297353CC}">
              <c16:uniqueId val="{00000004-8CA9-4A21-81B1-64D3166CEE91}"/>
            </c:ext>
          </c:extLst>
        </c:ser>
        <c:dLbls>
          <c:dLblPos val="outEnd"/>
          <c:showLegendKey val="0"/>
          <c:showVal val="1"/>
          <c:showCatName val="0"/>
          <c:showSerName val="0"/>
          <c:showPercent val="0"/>
          <c:showBubbleSize val="0"/>
        </c:dLbls>
        <c:gapWidth val="219"/>
        <c:overlap val="-27"/>
        <c:axId val="1073779103"/>
        <c:axId val="1419405743"/>
      </c:barChart>
      <c:catAx>
        <c:axId val="1073779103"/>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crossAx val="1419405743"/>
        <c:crosses val="autoZero"/>
        <c:auto val="1"/>
        <c:lblAlgn val="ctr"/>
        <c:lblOffset val="100"/>
        <c:noMultiLvlLbl val="0"/>
      </c:catAx>
      <c:valAx>
        <c:axId val="1419405743"/>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0737791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a:pPr>
          <a:endParaRPr lang="es-CO"/>
        </a:p>
      </c:txPr>
    </c:title>
    <c:autoTitleDeleted val="0"/>
    <c:view3D>
      <c:rotX val="30"/>
      <c:rotY val="0"/>
      <c:rAngAx val="0"/>
    </c:view3D>
    <c:floor>
      <c:thickness val="0"/>
    </c:floor>
    <c:sideWall>
      <c:thickness val="0"/>
    </c:sideWall>
    <c:backWall>
      <c:thickness val="0"/>
    </c:backWall>
    <c:plotArea>
      <c:layout/>
      <c:pie3DChart>
        <c:varyColors val="1"/>
        <c:ser>
          <c:idx val="0"/>
          <c:order val="0"/>
          <c:tx>
            <c:v>2. NECESIDES TECNOLÓGICAS</c:v>
          </c:tx>
          <c:spPr>
            <a:solidFill>
              <a:srgbClr val="00B050"/>
            </a:solidFill>
          </c:spPr>
          <c:explosion val="25"/>
          <c:dPt>
            <c:idx val="2"/>
            <c:bubble3D val="0"/>
            <c:spPr>
              <a:solidFill>
                <a:srgbClr val="FFFF00"/>
              </a:solidFill>
            </c:spPr>
            <c:extLst>
              <c:ext xmlns:c16="http://schemas.microsoft.com/office/drawing/2014/chart" uri="{C3380CC4-5D6E-409C-BE32-E72D297353CC}">
                <c16:uniqueId val="{00000001-8059-4BBD-A5E5-C1F5CDE38A8D}"/>
              </c:ext>
            </c:extLst>
          </c:dPt>
          <c:dPt>
            <c:idx val="3"/>
            <c:bubble3D val="0"/>
            <c:spPr>
              <a:solidFill>
                <a:srgbClr val="FF0000"/>
              </a:solidFill>
            </c:spPr>
            <c:extLst>
              <c:ext xmlns:c16="http://schemas.microsoft.com/office/drawing/2014/chart" uri="{C3380CC4-5D6E-409C-BE32-E72D297353CC}">
                <c16:uniqueId val="{00000003-8059-4BBD-A5E5-C1F5CDE38A8D}"/>
              </c:ext>
            </c:extLst>
          </c:dPt>
          <c:dPt>
            <c:idx val="4"/>
            <c:bubble3D val="0"/>
            <c:spPr>
              <a:solidFill>
                <a:srgbClr val="FF0000"/>
              </a:solidFill>
            </c:spPr>
            <c:extLst>
              <c:ext xmlns:c16="http://schemas.microsoft.com/office/drawing/2014/chart" uri="{C3380CC4-5D6E-409C-BE32-E72D297353CC}">
                <c16:uniqueId val="{00000005-8059-4BBD-A5E5-C1F5CDE38A8D}"/>
              </c:ext>
            </c:extLst>
          </c:dPt>
          <c:dPt>
            <c:idx val="5"/>
            <c:bubble3D val="0"/>
            <c:spPr>
              <a:solidFill>
                <a:srgbClr val="0070C0"/>
              </a:solidFill>
            </c:spPr>
            <c:extLst>
              <c:ext xmlns:c16="http://schemas.microsoft.com/office/drawing/2014/chart" uri="{C3380CC4-5D6E-409C-BE32-E72D297353CC}">
                <c16:uniqueId val="{00000007-8059-4BBD-A5E5-C1F5CDE38A8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ENCUESTA!$B$9:$G$9</c:f>
              <c:strCache>
                <c:ptCount val="6"/>
                <c:pt idx="0">
                  <c:v>MUY SATISFECHO</c:v>
                </c:pt>
                <c:pt idx="1">
                  <c:v>SATISFECHO</c:v>
                </c:pt>
                <c:pt idx="2">
                  <c:v>DEFICIENTE</c:v>
                </c:pt>
                <c:pt idx="3">
                  <c:v>MALO</c:v>
                </c:pt>
                <c:pt idx="4">
                  <c:v>MUY MALO</c:v>
                </c:pt>
                <c:pt idx="5">
                  <c:v>NO SABE NO RESPONDE</c:v>
                </c:pt>
              </c:strCache>
            </c:strRef>
          </c:cat>
          <c:val>
            <c:numRef>
              <c:f>ENCUESTA!$B$11:$G$11</c:f>
              <c:numCache>
                <c:formatCode>0%</c:formatCode>
                <c:ptCount val="6"/>
                <c:pt idx="0">
                  <c:v>0.17</c:v>
                </c:pt>
                <c:pt idx="1">
                  <c:v>0.36</c:v>
                </c:pt>
                <c:pt idx="2">
                  <c:v>0.31</c:v>
                </c:pt>
                <c:pt idx="3">
                  <c:v>0.12</c:v>
                </c:pt>
                <c:pt idx="4">
                  <c:v>0.04</c:v>
                </c:pt>
                <c:pt idx="5" formatCode="0.00%">
                  <c:v>0</c:v>
                </c:pt>
              </c:numCache>
            </c:numRef>
          </c:val>
          <c:extLst>
            <c:ext xmlns:c16="http://schemas.microsoft.com/office/drawing/2014/chart" uri="{C3380CC4-5D6E-409C-BE32-E72D297353CC}">
              <c16:uniqueId val="{00000008-8059-4BBD-A5E5-C1F5CDE38A8D}"/>
            </c:ext>
          </c:extLst>
        </c:ser>
        <c:dLbls>
          <c:showLegendKey val="0"/>
          <c:showVal val="0"/>
          <c:showCatName val="0"/>
          <c:showSerName val="0"/>
          <c:showPercent val="1"/>
          <c:showBubbleSize val="0"/>
          <c:showLeaderLines val="1"/>
        </c:dLbls>
      </c:pie3DChart>
    </c:plotArea>
    <c:legend>
      <c:legendPos val="r"/>
      <c:overlay val="0"/>
      <c:spPr>
        <a:scene3d>
          <a:camera prst="orthographicFront"/>
          <a:lightRig rig="threePt" dir="t"/>
        </a:scene3d>
        <a:sp3d>
          <a:bevelT/>
        </a:sp3d>
      </c:spPr>
    </c:legend>
    <c:plotVisOnly val="1"/>
    <c:dispBlanksAs val="gap"/>
    <c:showDLblsOverMax val="0"/>
  </c:chart>
  <c:spPr>
    <a:solidFill>
      <a:schemeClr val="bg2">
        <a:lumMod val="90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3. SISTEMAS</a:t>
            </a:r>
            <a:r>
              <a:rPr lang="es-CO" sz="1400" baseline="0"/>
              <a:t> DE</a:t>
            </a:r>
            <a:r>
              <a:rPr lang="es-CO" sz="1400"/>
              <a:t> INFORMACIÓN</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tx>
            <c:strRef>
              <c:f>ENCUESTA!$A$17</c:f>
              <c:strCache>
                <c:ptCount val="1"/>
                <c:pt idx="0">
                  <c:v>PORCENTAJES</c:v>
                </c:pt>
              </c:strCache>
            </c:strRef>
          </c:tx>
          <c:spPr>
            <a:solidFill>
              <a:srgbClr val="00B050"/>
            </a:solidFill>
          </c:spPr>
          <c:explosion val="25"/>
          <c:dPt>
            <c:idx val="2"/>
            <c:bubble3D val="0"/>
            <c:spPr>
              <a:solidFill>
                <a:srgbClr val="FFFF00"/>
              </a:solidFill>
              <a:scene3d>
                <a:camera prst="orthographicFront"/>
                <a:lightRig rig="threePt" dir="t"/>
              </a:scene3d>
              <a:sp3d prstMaterial="metal">
                <a:bevelT/>
              </a:sp3d>
            </c:spPr>
            <c:extLst>
              <c:ext xmlns:c16="http://schemas.microsoft.com/office/drawing/2014/chart" uri="{C3380CC4-5D6E-409C-BE32-E72D297353CC}">
                <c16:uniqueId val="{00000001-6574-4D03-A2FE-6ED06A408749}"/>
              </c:ext>
            </c:extLst>
          </c:dPt>
          <c:dPt>
            <c:idx val="3"/>
            <c:bubble3D val="0"/>
            <c:spPr>
              <a:solidFill>
                <a:srgbClr val="FF0000"/>
              </a:solidFill>
            </c:spPr>
            <c:extLst>
              <c:ext xmlns:c16="http://schemas.microsoft.com/office/drawing/2014/chart" uri="{C3380CC4-5D6E-409C-BE32-E72D297353CC}">
                <c16:uniqueId val="{00000003-6574-4D03-A2FE-6ED06A408749}"/>
              </c:ext>
            </c:extLst>
          </c:dPt>
          <c:dPt>
            <c:idx val="4"/>
            <c:bubble3D val="0"/>
            <c:spPr>
              <a:solidFill>
                <a:srgbClr val="FF0000"/>
              </a:solidFill>
            </c:spPr>
            <c:extLst>
              <c:ext xmlns:c16="http://schemas.microsoft.com/office/drawing/2014/chart" uri="{C3380CC4-5D6E-409C-BE32-E72D297353CC}">
                <c16:uniqueId val="{00000005-6574-4D03-A2FE-6ED06A408749}"/>
              </c:ext>
            </c:extLst>
          </c:dPt>
          <c:dPt>
            <c:idx val="5"/>
            <c:bubble3D val="0"/>
            <c:spPr>
              <a:solidFill>
                <a:srgbClr val="0070C0"/>
              </a:solidFill>
            </c:spPr>
            <c:extLst>
              <c:ext xmlns:c16="http://schemas.microsoft.com/office/drawing/2014/chart" uri="{C3380CC4-5D6E-409C-BE32-E72D297353CC}">
                <c16:uniqueId val="{00000007-6574-4D03-A2FE-6ED06A408749}"/>
              </c:ext>
            </c:extLst>
          </c:dPt>
          <c:dPt>
            <c:idx val="6"/>
            <c:bubble3D val="0"/>
            <c:spPr>
              <a:solidFill>
                <a:srgbClr val="0070C0"/>
              </a:solidFill>
              <a:scene3d>
                <a:camera prst="orthographicFront"/>
                <a:lightRig rig="threePt" dir="t"/>
              </a:scene3d>
              <a:sp3d prstMaterial="metal">
                <a:bevelT/>
              </a:sp3d>
            </c:spPr>
            <c:extLst>
              <c:ext xmlns:c16="http://schemas.microsoft.com/office/drawing/2014/chart" uri="{C3380CC4-5D6E-409C-BE32-E72D297353CC}">
                <c16:uniqueId val="{00000009-6574-4D03-A2FE-6ED06A408749}"/>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ENCUESTA!$B$15:$G$15</c:f>
              <c:strCache>
                <c:ptCount val="6"/>
                <c:pt idx="0">
                  <c:v>MUY SATISFECHO</c:v>
                </c:pt>
                <c:pt idx="1">
                  <c:v>SATISFECHO</c:v>
                </c:pt>
                <c:pt idx="2">
                  <c:v>DEFICIENTE</c:v>
                </c:pt>
                <c:pt idx="3">
                  <c:v>MALO</c:v>
                </c:pt>
                <c:pt idx="4">
                  <c:v>MUY MALO</c:v>
                </c:pt>
                <c:pt idx="5">
                  <c:v>NO SABE NO RESPONDE</c:v>
                </c:pt>
              </c:strCache>
            </c:strRef>
          </c:cat>
          <c:val>
            <c:numRef>
              <c:f>ENCUESTA!$B$17:$G$17</c:f>
              <c:numCache>
                <c:formatCode>0%</c:formatCode>
                <c:ptCount val="6"/>
                <c:pt idx="0">
                  <c:v>0.11</c:v>
                </c:pt>
                <c:pt idx="1">
                  <c:v>0.42</c:v>
                </c:pt>
                <c:pt idx="2">
                  <c:v>0.28999999999999998</c:v>
                </c:pt>
                <c:pt idx="3">
                  <c:v>0.13</c:v>
                </c:pt>
                <c:pt idx="4">
                  <c:v>0.04</c:v>
                </c:pt>
                <c:pt idx="5" formatCode="0.00%">
                  <c:v>0</c:v>
                </c:pt>
              </c:numCache>
            </c:numRef>
          </c:val>
          <c:extLst>
            <c:ext xmlns:c16="http://schemas.microsoft.com/office/drawing/2014/chart" uri="{C3380CC4-5D6E-409C-BE32-E72D297353CC}">
              <c16:uniqueId val="{0000000A-6574-4D03-A2FE-6ED06A408749}"/>
            </c:ext>
          </c:extLst>
        </c:ser>
        <c:dLbls>
          <c:showLegendKey val="0"/>
          <c:showVal val="0"/>
          <c:showCatName val="0"/>
          <c:showSerName val="0"/>
          <c:showPercent val="1"/>
          <c:showBubbleSize val="0"/>
          <c:showLeaderLines val="1"/>
        </c:dLbls>
      </c:pie3DChart>
    </c:plotArea>
    <c:legend>
      <c:legendPos val="r"/>
      <c:overlay val="0"/>
    </c:legend>
    <c:plotVisOnly val="1"/>
    <c:dispBlanksAs val="gap"/>
    <c:showDLblsOverMax val="0"/>
  </c:chart>
  <c:spPr>
    <a:solidFill>
      <a:schemeClr val="bg2">
        <a:lumMod val="90000"/>
      </a:schemeClr>
    </a:solidFill>
    <a:scene3d>
      <a:camera prst="orthographicFront"/>
      <a:lightRig rig="threePt" dir="t"/>
    </a:scene3d>
    <a:sp3d prstMaterial="metal">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4. NECESIDADES</a:t>
            </a:r>
            <a:r>
              <a:rPr lang="es-CO" sz="1400" baseline="0"/>
              <a:t> INFORMÁTICAS</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F0000"/>
            </a:solidFill>
            <a:scene3d>
              <a:camera prst="orthographicFront"/>
              <a:lightRig rig="threePt" dir="t"/>
            </a:scene3d>
            <a:sp3d prstMaterial="metal">
              <a:bevelT/>
            </a:sp3d>
          </c:spPr>
          <c:explosion val="25"/>
          <c:dPt>
            <c:idx val="0"/>
            <c:bubble3D val="0"/>
            <c:spPr>
              <a:solidFill>
                <a:schemeClr val="accent3">
                  <a:lumMod val="75000"/>
                </a:schemeClr>
              </a:solidFill>
              <a:scene3d>
                <a:camera prst="orthographicFront"/>
                <a:lightRig rig="threePt" dir="t"/>
              </a:scene3d>
              <a:sp3d prstMaterial="metal">
                <a:bevelT/>
              </a:sp3d>
            </c:spPr>
            <c:extLst>
              <c:ext xmlns:c16="http://schemas.microsoft.com/office/drawing/2014/chart" uri="{C3380CC4-5D6E-409C-BE32-E72D297353CC}">
                <c16:uniqueId val="{00000001-F8A3-4116-8224-4274AAC3177A}"/>
              </c:ext>
            </c:extLst>
          </c:dPt>
          <c:dPt>
            <c:idx val="1"/>
            <c:bubble3D val="0"/>
            <c:spPr>
              <a:solidFill>
                <a:srgbClr val="FF0000"/>
              </a:solidFill>
              <a:scene3d>
                <a:camera prst="orthographicFront"/>
                <a:lightRig rig="threePt" dir="t"/>
              </a:scene3d>
              <a:sp3d prstMaterial="plastic">
                <a:bevelT/>
                <a:bevelB w="165100" prst="coolSlant"/>
              </a:sp3d>
            </c:spPr>
            <c:extLst>
              <c:ext xmlns:c16="http://schemas.microsoft.com/office/drawing/2014/chart" uri="{C3380CC4-5D6E-409C-BE32-E72D297353CC}">
                <c16:uniqueId val="{00000003-F8A3-4116-8224-4274AAC3177A}"/>
              </c:ext>
            </c:extLst>
          </c:dPt>
          <c:dLbls>
            <c:dLbl>
              <c:idx val="1"/>
              <c:spPr/>
              <c:txPr>
                <a:bodyPr/>
                <a:lstStyle/>
                <a:p>
                  <a:pPr>
                    <a:defRPr sz="1400" b="1">
                      <a:solidFill>
                        <a:sysClr val="windowText" lastClr="000000"/>
                      </a:solidFill>
                    </a:defRPr>
                  </a:pPr>
                  <a:endParaRPr lang="es-CO"/>
                </a:p>
              </c:txPr>
              <c:showLegendKey val="0"/>
              <c:showVal val="0"/>
              <c:showCatName val="0"/>
              <c:showSerName val="0"/>
              <c:showPercent val="1"/>
              <c:showBubbleSize val="0"/>
              <c:extLst>
                <c:ext xmlns:c16="http://schemas.microsoft.com/office/drawing/2014/chart" uri="{C3380CC4-5D6E-409C-BE32-E72D297353CC}">
                  <c16:uniqueId val="{00000003-F8A3-4116-8224-4274AAC3177A}"/>
                </c:ext>
              </c:extLst>
            </c:dLbl>
            <c:spPr>
              <a:noFill/>
              <a:ln>
                <a:noFill/>
              </a:ln>
              <a:effectLst/>
            </c:spPr>
            <c:txPr>
              <a:bodyPr/>
              <a:lstStyle/>
              <a:p>
                <a:pPr>
                  <a:defRPr sz="1400" b="1">
                    <a:solidFill>
                      <a:schemeClr val="bg1"/>
                    </a:solidFill>
                  </a:defRPr>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ENCUESTA!$B$25:$C$25</c:f>
              <c:strCache>
                <c:ptCount val="2"/>
                <c:pt idx="0">
                  <c:v>SI</c:v>
                </c:pt>
                <c:pt idx="1">
                  <c:v>NO</c:v>
                </c:pt>
              </c:strCache>
            </c:strRef>
          </c:cat>
          <c:val>
            <c:numRef>
              <c:f>ENCUESTA!$B$30:$C$30</c:f>
              <c:numCache>
                <c:formatCode>0%</c:formatCode>
                <c:ptCount val="2"/>
                <c:pt idx="0">
                  <c:v>0.98</c:v>
                </c:pt>
                <c:pt idx="1">
                  <c:v>0.02</c:v>
                </c:pt>
              </c:numCache>
            </c:numRef>
          </c:val>
          <c:extLst>
            <c:ext xmlns:c16="http://schemas.microsoft.com/office/drawing/2014/chart" uri="{C3380CC4-5D6E-409C-BE32-E72D297353CC}">
              <c16:uniqueId val="{00000004-F8A3-4116-8224-4274AAC3177A}"/>
            </c:ext>
          </c:extLst>
        </c:ser>
        <c:dLbls>
          <c:showLegendKey val="0"/>
          <c:showVal val="0"/>
          <c:showCatName val="0"/>
          <c:showSerName val="0"/>
          <c:showPercent val="1"/>
          <c:showBubbleSize val="0"/>
          <c:showLeaderLines val="1"/>
        </c:dLbls>
      </c:pie3DChart>
    </c:plotArea>
    <c:legend>
      <c:legendPos val="t"/>
      <c:legendEntry>
        <c:idx val="0"/>
        <c:txPr>
          <a:bodyPr/>
          <a:lstStyle/>
          <a:p>
            <a:pPr>
              <a:defRPr sz="1800" b="1" i="0"/>
            </a:pPr>
            <a:endParaRPr lang="es-CO"/>
          </a:p>
        </c:txPr>
      </c:legendEntry>
      <c:legendEntry>
        <c:idx val="1"/>
        <c:txPr>
          <a:bodyPr/>
          <a:lstStyle/>
          <a:p>
            <a:pPr>
              <a:defRPr sz="1800" b="1"/>
            </a:pPr>
            <a:endParaRPr lang="es-CO"/>
          </a:p>
        </c:txPr>
      </c:legendEntry>
      <c:layout>
        <c:manualLayout>
          <c:xMode val="edge"/>
          <c:yMode val="edge"/>
          <c:x val="0.29870136922539853"/>
          <c:y val="0.19720020997375329"/>
          <c:w val="0.40916540604838186"/>
          <c:h val="9.6442204724409453E-2"/>
        </c:manualLayout>
      </c:layout>
      <c:overlay val="0"/>
      <c:txPr>
        <a:bodyPr/>
        <a:lstStyle/>
        <a:p>
          <a:pPr>
            <a:defRPr sz="1800"/>
          </a:pPr>
          <a:endParaRPr lang="es-CO"/>
        </a:p>
      </c:txPr>
    </c:legend>
    <c:plotVisOnly val="1"/>
    <c:dispBlanksAs val="gap"/>
    <c:showDLblsOverMax val="0"/>
  </c:chart>
  <c:spPr>
    <a:solidFill>
      <a:schemeClr val="bg2">
        <a:lumMod val="90000"/>
      </a:schemeClr>
    </a:solidFill>
    <a:ln>
      <a:solidFill>
        <a:schemeClr val="bg1">
          <a:lumMod val="85000"/>
        </a:schemeClr>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5. INFRAESTRUCTURA</a:t>
            </a:r>
            <a:r>
              <a:rPr lang="en-US" sz="1400" baseline="0"/>
              <a:t> FÍSICA</a:t>
            </a:r>
            <a:endParaRPr lang="en-US"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plastic">
                <a:bevelT w="165100" prst="coolSlant"/>
              </a:sp3d>
            </c:spPr>
            <c:extLst>
              <c:ext xmlns:c16="http://schemas.microsoft.com/office/drawing/2014/chart" uri="{C3380CC4-5D6E-409C-BE32-E72D297353CC}">
                <c16:uniqueId val="{00000001-A4B9-41DE-B96A-831666E0BE57}"/>
              </c:ext>
            </c:extLst>
          </c:dPt>
          <c:dPt>
            <c:idx val="1"/>
            <c:bubble3D val="0"/>
            <c:spPr>
              <a:solidFill>
                <a:srgbClr val="C00000"/>
              </a:solidFill>
              <a:scene3d>
                <a:camera prst="orthographicFront"/>
                <a:lightRig rig="threePt" dir="t"/>
              </a:scene3d>
              <a:sp3d prstMaterial="metal">
                <a:bevelT w="165100" prst="coolSlant"/>
                <a:bevelB w="165100" prst="coolSlant"/>
              </a:sp3d>
            </c:spPr>
            <c:extLst>
              <c:ext xmlns:c16="http://schemas.microsoft.com/office/drawing/2014/chart" uri="{C3380CC4-5D6E-409C-BE32-E72D297353CC}">
                <c16:uniqueId val="{00000003-A4B9-41DE-B96A-831666E0BE57}"/>
              </c:ext>
            </c:extLst>
          </c:dPt>
          <c:dLbls>
            <c:spPr>
              <a:noFill/>
              <a:ln>
                <a:noFill/>
              </a:ln>
              <a:effectLst/>
            </c:spPr>
            <c:txPr>
              <a:bodyPr/>
              <a:lstStyle/>
              <a:p>
                <a:pPr>
                  <a:defRPr sz="1400" b="1">
                    <a:solidFill>
                      <a:schemeClr val="bg1"/>
                    </a:solidFill>
                  </a:defRPr>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ENCUESTA!$B$34:$C$34</c:f>
              <c:strCache>
                <c:ptCount val="2"/>
                <c:pt idx="0">
                  <c:v>SI</c:v>
                </c:pt>
                <c:pt idx="1">
                  <c:v>NO</c:v>
                </c:pt>
              </c:strCache>
            </c:strRef>
          </c:cat>
          <c:val>
            <c:numRef>
              <c:f>ENCUESTA!$B$43:$C$43</c:f>
              <c:numCache>
                <c:formatCode>0%</c:formatCode>
                <c:ptCount val="2"/>
                <c:pt idx="0">
                  <c:v>0.85</c:v>
                </c:pt>
                <c:pt idx="1">
                  <c:v>0.15</c:v>
                </c:pt>
              </c:numCache>
            </c:numRef>
          </c:val>
          <c:extLst>
            <c:ext xmlns:c16="http://schemas.microsoft.com/office/drawing/2014/chart" uri="{C3380CC4-5D6E-409C-BE32-E72D297353CC}">
              <c16:uniqueId val="{00000004-A4B9-41DE-B96A-831666E0BE57}"/>
            </c:ext>
          </c:extLst>
        </c:ser>
        <c:dLbls>
          <c:showLegendKey val="0"/>
          <c:showVal val="0"/>
          <c:showCatName val="0"/>
          <c:showSerName val="0"/>
          <c:showPercent val="1"/>
          <c:showBubbleSize val="0"/>
          <c:showLeaderLines val="1"/>
        </c:dLbls>
      </c:pie3DChart>
    </c:plotArea>
    <c:legend>
      <c:legendPos val="t"/>
      <c:layout>
        <c:manualLayout>
          <c:xMode val="edge"/>
          <c:yMode val="edge"/>
          <c:x val="0.37798377475542827"/>
          <c:y val="0.15172576832151299"/>
          <c:w val="0.28342638988308277"/>
          <c:h val="8.5498408443625398E-2"/>
        </c:manualLayout>
      </c:layout>
      <c:overlay val="0"/>
      <c:txPr>
        <a:bodyPr/>
        <a:lstStyle/>
        <a:p>
          <a:pPr rtl="0">
            <a:defRPr sz="1800" b="1"/>
          </a:pPr>
          <a:endParaRPr lang="es-CO"/>
        </a:p>
      </c:txPr>
    </c:legend>
    <c:plotVisOnly val="1"/>
    <c:dispBlanksAs val="gap"/>
    <c:showDLblsOverMax val="0"/>
  </c:chart>
  <c:spPr>
    <a:solidFill>
      <a:schemeClr val="bg2">
        <a:lumMod val="90000"/>
      </a:schemeClr>
    </a:solidFill>
    <a:scene3d>
      <a:camera prst="orthographicFront"/>
      <a:lightRig rig="threePt" dir="t"/>
    </a:scene3d>
    <a:sp3d>
      <a:bevelT w="165100" prst="coolSlan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6. COMPONENTE TALENTO</a:t>
            </a:r>
            <a:r>
              <a:rPr lang="es-CO" sz="1400" baseline="0"/>
              <a:t> HUMANO</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901E-402E-8DD1-917323101540}"/>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901E-402E-8DD1-917323101540}"/>
              </c:ext>
            </c:extLst>
          </c:dPt>
          <c:dLbls>
            <c:spPr>
              <a:noFill/>
              <a:ln>
                <a:noFill/>
              </a:ln>
              <a:effectLst/>
            </c:spPr>
            <c:txPr>
              <a:bodyPr/>
              <a:lstStyle/>
              <a:p>
                <a:pPr>
                  <a:defRPr sz="1400" b="1">
                    <a:solidFill>
                      <a:sysClr val="windowText" lastClr="000000"/>
                    </a:solidFill>
                  </a:defRPr>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ENCUESTA!$B$47:$C$47</c:f>
              <c:strCache>
                <c:ptCount val="2"/>
                <c:pt idx="0">
                  <c:v>SI</c:v>
                </c:pt>
                <c:pt idx="1">
                  <c:v>NO</c:v>
                </c:pt>
              </c:strCache>
            </c:strRef>
          </c:cat>
          <c:val>
            <c:numRef>
              <c:f>ENCUESTA!$B$52:$C$52</c:f>
              <c:numCache>
                <c:formatCode>0%</c:formatCode>
                <c:ptCount val="2"/>
                <c:pt idx="0">
                  <c:v>0.69</c:v>
                </c:pt>
                <c:pt idx="1">
                  <c:v>0.31</c:v>
                </c:pt>
              </c:numCache>
            </c:numRef>
          </c:val>
          <c:extLst>
            <c:ext xmlns:c16="http://schemas.microsoft.com/office/drawing/2014/chart" uri="{C3380CC4-5D6E-409C-BE32-E72D297353CC}">
              <c16:uniqueId val="{00000004-901E-402E-8DD1-917323101540}"/>
            </c:ext>
          </c:extLst>
        </c:ser>
        <c:dLbls>
          <c:showLegendKey val="0"/>
          <c:showVal val="0"/>
          <c:showCatName val="0"/>
          <c:showSerName val="0"/>
          <c:showPercent val="1"/>
          <c:showBubbleSize val="0"/>
          <c:showLeaderLines val="1"/>
        </c:dLbls>
      </c:pie3DChart>
    </c:plotArea>
    <c:legend>
      <c:legendPos val="t"/>
      <c:layout>
        <c:manualLayout>
          <c:xMode val="edge"/>
          <c:yMode val="edge"/>
          <c:x val="0.40033836395450567"/>
          <c:y val="0.25412398192493979"/>
          <c:w val="0.24654527559055117"/>
          <c:h val="0.15751873799280244"/>
        </c:manualLayout>
      </c:layout>
      <c:overlay val="0"/>
      <c:txPr>
        <a:bodyPr/>
        <a:lstStyle/>
        <a:p>
          <a:pPr rtl="0">
            <a:defRPr sz="1800" b="1"/>
          </a:pPr>
          <a:endParaRPr lang="es-CO"/>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7. ADMINISTRACIÓN</a:t>
            </a:r>
            <a:r>
              <a:rPr lang="es-CO" sz="1400" baseline="0"/>
              <a:t> DE LA CARRERA JUDICIAL</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E5B1-4DFF-99C9-B9C67D427228}"/>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E5B1-4DFF-99C9-B9C67D427228}"/>
              </c:ext>
            </c:extLst>
          </c:dPt>
          <c:dLbls>
            <c:spPr>
              <a:noFill/>
              <a:ln>
                <a:noFill/>
              </a:ln>
              <a:effectLst/>
            </c:spPr>
            <c:txPr>
              <a:bodyPr/>
              <a:lstStyle/>
              <a:p>
                <a:pPr>
                  <a:defRPr sz="1400" b="1">
                    <a:solidFill>
                      <a:sysClr val="windowText" lastClr="000000"/>
                    </a:solidFill>
                  </a:defRPr>
                </a:pPr>
                <a:endParaRPr lang="es-CO"/>
              </a:p>
            </c:txPr>
            <c:showLegendKey val="0"/>
            <c:showVal val="0"/>
            <c:showCatName val="1"/>
            <c:showSerName val="0"/>
            <c:showPercent val="1"/>
            <c:showBubbleSize val="0"/>
            <c:showLeaderLines val="1"/>
            <c:extLst>
              <c:ext xmlns:c15="http://schemas.microsoft.com/office/drawing/2012/chart" uri="{CE6537A1-D6FC-4f65-9D91-7224C49458BB}"/>
            </c:extLst>
          </c:dLbls>
          <c:cat>
            <c:strRef>
              <c:f>ENCUESTA!$B$56:$C$56</c:f>
              <c:strCache>
                <c:ptCount val="2"/>
                <c:pt idx="0">
                  <c:v>SI</c:v>
                </c:pt>
                <c:pt idx="1">
                  <c:v>NO</c:v>
                </c:pt>
              </c:strCache>
            </c:strRef>
          </c:cat>
          <c:val>
            <c:numRef>
              <c:f>ENCUESTA!$B$63:$C$63</c:f>
              <c:numCache>
                <c:formatCode>0%</c:formatCode>
                <c:ptCount val="2"/>
                <c:pt idx="0">
                  <c:v>0.72</c:v>
                </c:pt>
                <c:pt idx="1">
                  <c:v>0.28000000000000003</c:v>
                </c:pt>
              </c:numCache>
            </c:numRef>
          </c:val>
          <c:extLst>
            <c:ext xmlns:c16="http://schemas.microsoft.com/office/drawing/2014/chart" uri="{C3380CC4-5D6E-409C-BE32-E72D297353CC}">
              <c16:uniqueId val="{00000004-E5B1-4DFF-99C9-B9C67D427228}"/>
            </c:ext>
          </c:extLst>
        </c:ser>
        <c:dLbls>
          <c:showLegendKey val="0"/>
          <c:showVal val="0"/>
          <c:showCatName val="1"/>
          <c:showSerName val="0"/>
          <c:showPercent val="1"/>
          <c:showBubbleSize val="0"/>
          <c:showLeaderLines val="1"/>
        </c:dLbls>
      </c:pie3DChart>
    </c:plotArea>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8. PLAN</a:t>
            </a:r>
            <a:r>
              <a:rPr lang="es-CO" sz="1400" baseline="0"/>
              <a:t> NACIONAL DE DESARROLLO</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8ED8-4459-8D58-D4BF51EF9B2F}"/>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8ED8-4459-8D58-D4BF51EF9B2F}"/>
              </c:ext>
            </c:extLst>
          </c:dPt>
          <c:dLbls>
            <c:dLbl>
              <c:idx val="0"/>
              <c:spPr/>
              <c:txPr>
                <a:bodyPr/>
                <a:lstStyle/>
                <a:p>
                  <a:pPr>
                    <a:defRPr sz="1400" b="1">
                      <a:solidFill>
                        <a:sysClr val="windowText" lastClr="000000"/>
                      </a:solidFill>
                    </a:defRPr>
                  </a:pPr>
                  <a:endParaRPr lang="es-CO"/>
                </a:p>
              </c:txPr>
              <c:showLegendKey val="0"/>
              <c:showVal val="0"/>
              <c:showCatName val="0"/>
              <c:showSerName val="0"/>
              <c:showPercent val="1"/>
              <c:showBubbleSize val="0"/>
              <c:extLst>
                <c:ext xmlns:c16="http://schemas.microsoft.com/office/drawing/2014/chart" uri="{C3380CC4-5D6E-409C-BE32-E72D297353CC}">
                  <c16:uniqueId val="{00000001-8ED8-4459-8D58-D4BF51EF9B2F}"/>
                </c:ext>
              </c:extLst>
            </c:dLbl>
            <c:spPr>
              <a:noFill/>
              <a:ln>
                <a:noFill/>
              </a:ln>
              <a:effectLst/>
            </c:spPr>
            <c:txPr>
              <a:bodyPr/>
              <a:lstStyle/>
              <a:p>
                <a:pPr>
                  <a:defRPr sz="1400" b="1">
                    <a:solidFill>
                      <a:schemeClr val="bg1"/>
                    </a:solidFill>
                  </a:defRPr>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ENCUESTA!$B$67:$C$67</c:f>
              <c:strCache>
                <c:ptCount val="2"/>
                <c:pt idx="0">
                  <c:v>SI</c:v>
                </c:pt>
                <c:pt idx="1">
                  <c:v>NO</c:v>
                </c:pt>
              </c:strCache>
            </c:strRef>
          </c:cat>
          <c:val>
            <c:numRef>
              <c:f>ENCUESTA!$B$70:$C$70</c:f>
              <c:numCache>
                <c:formatCode>0%</c:formatCode>
                <c:ptCount val="2"/>
                <c:pt idx="0">
                  <c:v>0.56999999999999995</c:v>
                </c:pt>
                <c:pt idx="1">
                  <c:v>0.43</c:v>
                </c:pt>
              </c:numCache>
            </c:numRef>
          </c:val>
          <c:extLst>
            <c:ext xmlns:c16="http://schemas.microsoft.com/office/drawing/2014/chart" uri="{C3380CC4-5D6E-409C-BE32-E72D297353CC}">
              <c16:uniqueId val="{00000004-8ED8-4459-8D58-D4BF51EF9B2F}"/>
            </c:ext>
          </c:extLst>
        </c:ser>
        <c:dLbls>
          <c:showLegendKey val="0"/>
          <c:showVal val="0"/>
          <c:showCatName val="0"/>
          <c:showSerName val="0"/>
          <c:showPercent val="1"/>
          <c:showBubbleSize val="0"/>
          <c:showLeaderLines val="1"/>
        </c:dLbls>
      </c:pie3DChart>
    </c:plotArea>
    <c:legend>
      <c:legendPos val="t"/>
      <c:overlay val="0"/>
      <c:txPr>
        <a:bodyPr/>
        <a:lstStyle/>
        <a:p>
          <a:pPr>
            <a:defRPr sz="1600"/>
          </a:pPr>
          <a:endParaRPr lang="es-CO"/>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9</a:t>
            </a:r>
            <a:r>
              <a:rPr lang="es-CO" sz="1400" baseline="0"/>
              <a:t>. SALUD OCUPACIONAL</a:t>
            </a:r>
            <a:endParaRPr lang="es-CO" sz="1400"/>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Pt>
            <c:idx val="0"/>
            <c:bubble3D val="0"/>
            <c:spPr>
              <a:solidFill>
                <a:schemeClr val="accent3">
                  <a:lumMod val="75000"/>
                </a:schemeClr>
              </a:solidFill>
              <a:scene3d>
                <a:camera prst="orthographicFront"/>
                <a:lightRig rig="threePt" dir="t"/>
              </a:scene3d>
              <a:sp3d prstMaterial="matte">
                <a:bevelT w="165100" prst="coolSlant"/>
                <a:bevelB/>
              </a:sp3d>
            </c:spPr>
            <c:extLst>
              <c:ext xmlns:c16="http://schemas.microsoft.com/office/drawing/2014/chart" uri="{C3380CC4-5D6E-409C-BE32-E72D297353CC}">
                <c16:uniqueId val="{00000001-FFAA-4AC5-AD4D-11A90E28A5A4}"/>
              </c:ext>
            </c:extLst>
          </c:dPt>
          <c:dPt>
            <c:idx val="1"/>
            <c:bubble3D val="0"/>
            <c:spPr>
              <a:solidFill>
                <a:srgbClr val="C00000"/>
              </a:solidFill>
              <a:scene3d>
                <a:camera prst="orthographicFront"/>
                <a:lightRig rig="threePt" dir="t"/>
              </a:scene3d>
              <a:sp3d>
                <a:bevelT w="165100" prst="coolSlant"/>
                <a:bevelB w="165100" prst="coolSlant"/>
              </a:sp3d>
            </c:spPr>
            <c:extLst>
              <c:ext xmlns:c16="http://schemas.microsoft.com/office/drawing/2014/chart" uri="{C3380CC4-5D6E-409C-BE32-E72D297353CC}">
                <c16:uniqueId val="{00000003-FFAA-4AC5-AD4D-11A90E28A5A4}"/>
              </c:ext>
            </c:extLst>
          </c:dPt>
          <c:dLbls>
            <c:dLbl>
              <c:idx val="0"/>
              <c:spPr>
                <a:scene3d>
                  <a:camera prst="orthographicFront"/>
                  <a:lightRig rig="threePt" dir="t"/>
                </a:scene3d>
                <a:sp3d>
                  <a:bevelT w="165100" prst="coolSlant"/>
                </a:sp3d>
              </c:spPr>
              <c:txPr>
                <a:bodyPr/>
                <a:lstStyle/>
                <a:p>
                  <a:pPr>
                    <a:defRPr sz="1400" b="1">
                      <a:solidFill>
                        <a:schemeClr val="bg1"/>
                      </a:solidFill>
                    </a:defRPr>
                  </a:pPr>
                  <a:endParaRPr lang="es-CO"/>
                </a:p>
              </c:txPr>
              <c:showLegendKey val="0"/>
              <c:showVal val="0"/>
              <c:showCatName val="0"/>
              <c:showSerName val="0"/>
              <c:showPercent val="1"/>
              <c:showBubbleSize val="0"/>
              <c:extLst>
                <c:ext xmlns:c16="http://schemas.microsoft.com/office/drawing/2014/chart" uri="{C3380CC4-5D6E-409C-BE32-E72D297353CC}">
                  <c16:uniqueId val="{00000001-FFAA-4AC5-AD4D-11A90E28A5A4}"/>
                </c:ext>
              </c:extLst>
            </c:dLbl>
            <c:spPr>
              <a:scene3d>
                <a:camera prst="orthographicFront"/>
                <a:lightRig rig="threePt" dir="t"/>
              </a:scene3d>
              <a:sp3d>
                <a:bevelT w="165100" prst="coolSlant"/>
              </a:sp3d>
            </c:spPr>
            <c:txPr>
              <a:bodyPr/>
              <a:lstStyle/>
              <a:p>
                <a:pPr>
                  <a:defRPr sz="1400" b="1">
                    <a:solidFill>
                      <a:sysClr val="windowText" lastClr="000000"/>
                    </a:solidFill>
                  </a:defRPr>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ENCUESTA!$B$74:$C$74</c:f>
              <c:strCache>
                <c:ptCount val="2"/>
                <c:pt idx="0">
                  <c:v>SI</c:v>
                </c:pt>
                <c:pt idx="1">
                  <c:v>NO</c:v>
                </c:pt>
              </c:strCache>
            </c:strRef>
          </c:cat>
          <c:val>
            <c:numRef>
              <c:f>ENCUESTA!$B$81:$C$81</c:f>
              <c:numCache>
                <c:formatCode>0%</c:formatCode>
                <c:ptCount val="2"/>
                <c:pt idx="0">
                  <c:v>0.62</c:v>
                </c:pt>
                <c:pt idx="1">
                  <c:v>0.38</c:v>
                </c:pt>
              </c:numCache>
            </c:numRef>
          </c:val>
          <c:extLst>
            <c:ext xmlns:c16="http://schemas.microsoft.com/office/drawing/2014/chart" uri="{C3380CC4-5D6E-409C-BE32-E72D297353CC}">
              <c16:uniqueId val="{00000004-FFAA-4AC5-AD4D-11A90E28A5A4}"/>
            </c:ext>
          </c:extLst>
        </c:ser>
        <c:dLbls>
          <c:showLegendKey val="0"/>
          <c:showVal val="0"/>
          <c:showCatName val="0"/>
          <c:showSerName val="0"/>
          <c:showPercent val="1"/>
          <c:showBubbleSize val="0"/>
          <c:showLeaderLines val="1"/>
        </c:dLbls>
      </c:pie3DChart>
    </c:plotArea>
    <c:legend>
      <c:legendPos val="t"/>
      <c:layout>
        <c:manualLayout>
          <c:xMode val="edge"/>
          <c:yMode val="edge"/>
          <c:x val="0.40033836395450567"/>
          <c:y val="0.25412398192493979"/>
          <c:w val="0.24654527559055117"/>
          <c:h val="0.15751873799280244"/>
        </c:manualLayout>
      </c:layout>
      <c:overlay val="0"/>
      <c:txPr>
        <a:bodyPr/>
        <a:lstStyle/>
        <a:p>
          <a:pPr rtl="0">
            <a:defRPr sz="1800" b="1"/>
          </a:pPr>
          <a:endParaRPr lang="es-CO"/>
        </a:p>
      </c:txPr>
    </c:legend>
    <c:plotVisOnly val="1"/>
    <c:dispBlanksAs val="gap"/>
    <c:showDLblsOverMax val="0"/>
  </c:chart>
  <c:spPr>
    <a:solidFill>
      <a:schemeClr val="bg2">
        <a:lumMod val="90000"/>
      </a:schemeClr>
    </a:solidFill>
    <a:scene3d>
      <a:camera prst="orthographicFront"/>
      <a:lightRig rig="threePt" dir="t"/>
    </a:scene3d>
    <a:sp3d>
      <a:bevelT w="152400" h="50800" prst="softRound"/>
    </a:sp3d>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10</xdr:col>
      <xdr:colOff>4762</xdr:colOff>
      <xdr:row>0</xdr:row>
      <xdr:rowOff>57151</xdr:rowOff>
    </xdr:from>
    <xdr:to>
      <xdr:col>17</xdr:col>
      <xdr:colOff>309562</xdr:colOff>
      <xdr:row>7</xdr:row>
      <xdr:rowOff>9526</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7</xdr:row>
      <xdr:rowOff>66674</xdr:rowOff>
    </xdr:from>
    <xdr:to>
      <xdr:col>17</xdr:col>
      <xdr:colOff>371475</xdr:colOff>
      <xdr:row>12</xdr:row>
      <xdr:rowOff>47625</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38099</xdr:colOff>
      <xdr:row>12</xdr:row>
      <xdr:rowOff>209549</xdr:rowOff>
    </xdr:from>
    <xdr:to>
      <xdr:col>17</xdr:col>
      <xdr:colOff>361950</xdr:colOff>
      <xdr:row>21</xdr:row>
      <xdr:rowOff>38100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504825</xdr:colOff>
      <xdr:row>19</xdr:row>
      <xdr:rowOff>28575</xdr:rowOff>
    </xdr:from>
    <xdr:to>
      <xdr:col>2</xdr:col>
      <xdr:colOff>171450</xdr:colOff>
      <xdr:row>22</xdr:row>
      <xdr:rowOff>76200</xdr:rowOff>
    </xdr:to>
    <xdr:sp macro="" textlink="">
      <xdr:nvSpPr>
        <xdr:cNvPr id="14" name="13 Flecha abajo">
          <a:extLst>
            <a:ext uri="{FF2B5EF4-FFF2-40B4-BE49-F238E27FC236}">
              <a16:creationId xmlns:a16="http://schemas.microsoft.com/office/drawing/2014/main" id="{00000000-0008-0000-0000-00000E000000}"/>
            </a:ext>
          </a:extLst>
        </xdr:cNvPr>
        <xdr:cNvSpPr/>
      </xdr:nvSpPr>
      <xdr:spPr>
        <a:xfrm>
          <a:off x="4733925" y="4924425"/>
          <a:ext cx="714375" cy="742950"/>
        </a:xfrm>
        <a:prstGeom prst="downArrow">
          <a:avLst/>
        </a:prstGeom>
        <a:solidFill>
          <a:srgbClr val="FFFF00"/>
        </a:solidFill>
        <a:scene3d>
          <a:camera prst="orthographicFront"/>
          <a:lightRig rig="sunset" dir="t"/>
        </a:scene3d>
        <a:sp3d extrusionH="76200" prstMaterial="metal">
          <a:bevelT/>
          <a:bevelB w="165100" prst="coolSlant"/>
          <a:extrusionClr>
            <a:srgbClr val="92D050"/>
          </a:extrusionClr>
        </a:sp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133349</xdr:colOff>
      <xdr:row>21</xdr:row>
      <xdr:rowOff>114300</xdr:rowOff>
    </xdr:from>
    <xdr:to>
      <xdr:col>10</xdr:col>
      <xdr:colOff>323850</xdr:colOff>
      <xdr:row>31</xdr:row>
      <xdr:rowOff>38100</xdr:rowOff>
    </xdr:to>
    <xdr:graphicFrame macro="">
      <xdr:nvGraphicFramePr>
        <xdr:cNvPr id="17" name="16 Gráfico">
          <a:extLst>
            <a:ext uri="{FF2B5EF4-FFF2-40B4-BE49-F238E27FC236}">
              <a16:creationId xmlns:a16="http://schemas.microsoft.com/office/drawing/2014/main" id="{00000000-0008-0000-00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180975</xdr:colOff>
      <xdr:row>32</xdr:row>
      <xdr:rowOff>28575</xdr:rowOff>
    </xdr:from>
    <xdr:to>
      <xdr:col>11</xdr:col>
      <xdr:colOff>352425</xdr:colOff>
      <xdr:row>43</xdr:row>
      <xdr:rowOff>28574</xdr:rowOff>
    </xdr:to>
    <xdr:graphicFrame macro="">
      <xdr:nvGraphicFramePr>
        <xdr:cNvPr id="18" name="17 Gráfico">
          <a:extLst>
            <a:ext uri="{FF2B5EF4-FFF2-40B4-BE49-F238E27FC236}">
              <a16:creationId xmlns:a16="http://schemas.microsoft.com/office/drawing/2014/main" id="{00000000-0008-0000-00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190500</xdr:colOff>
      <xdr:row>44</xdr:row>
      <xdr:rowOff>66674</xdr:rowOff>
    </xdr:from>
    <xdr:to>
      <xdr:col>12</xdr:col>
      <xdr:colOff>133350</xdr:colOff>
      <xdr:row>52</xdr:row>
      <xdr:rowOff>152399</xdr:rowOff>
    </xdr:to>
    <xdr:graphicFrame macro="">
      <xdr:nvGraphicFramePr>
        <xdr:cNvPr id="19" name="18 Gráfico">
          <a:extLst>
            <a:ext uri="{FF2B5EF4-FFF2-40B4-BE49-F238E27FC236}">
              <a16:creationId xmlns:a16="http://schemas.microsoft.com/office/drawing/2014/main" id="{00000000-0008-0000-00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38101</xdr:colOff>
      <xdr:row>54</xdr:row>
      <xdr:rowOff>76200</xdr:rowOff>
    </xdr:from>
    <xdr:to>
      <xdr:col>12</xdr:col>
      <xdr:colOff>133351</xdr:colOff>
      <xdr:row>62</xdr:row>
      <xdr:rowOff>47625</xdr:rowOff>
    </xdr:to>
    <xdr:graphicFrame macro="">
      <xdr:nvGraphicFramePr>
        <xdr:cNvPr id="21" name="20 Gráfico">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114300</xdr:colOff>
      <xdr:row>63</xdr:row>
      <xdr:rowOff>0</xdr:rowOff>
    </xdr:from>
    <xdr:to>
      <xdr:col>12</xdr:col>
      <xdr:colOff>209550</xdr:colOff>
      <xdr:row>72</xdr:row>
      <xdr:rowOff>133350</xdr:rowOff>
    </xdr:to>
    <xdr:graphicFrame macro="">
      <xdr:nvGraphicFramePr>
        <xdr:cNvPr id="22" name="21 Gráfico">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66675</xdr:colOff>
      <xdr:row>73</xdr:row>
      <xdr:rowOff>95250</xdr:rowOff>
    </xdr:from>
    <xdr:to>
      <xdr:col>12</xdr:col>
      <xdr:colOff>161925</xdr:colOff>
      <xdr:row>83</xdr:row>
      <xdr:rowOff>104775</xdr:rowOff>
    </xdr:to>
    <xdr:graphicFrame macro="">
      <xdr:nvGraphicFramePr>
        <xdr:cNvPr id="23" name="22 Gráfico">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200025</xdr:colOff>
      <xdr:row>84</xdr:row>
      <xdr:rowOff>76200</xdr:rowOff>
    </xdr:from>
    <xdr:to>
      <xdr:col>12</xdr:col>
      <xdr:colOff>295275</xdr:colOff>
      <xdr:row>94</xdr:row>
      <xdr:rowOff>47625</xdr:rowOff>
    </xdr:to>
    <xdr:graphicFrame macro="">
      <xdr:nvGraphicFramePr>
        <xdr:cNvPr id="24" name="23 Gráfico">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361950</xdr:colOff>
      <xdr:row>54</xdr:row>
      <xdr:rowOff>9524</xdr:rowOff>
    </xdr:from>
    <xdr:to>
      <xdr:col>19</xdr:col>
      <xdr:colOff>419100</xdr:colOff>
      <xdr:row>60</xdr:row>
      <xdr:rowOff>180974</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12</xdr:col>
      <xdr:colOff>352425</xdr:colOff>
      <xdr:row>44</xdr:row>
      <xdr:rowOff>76200</xdr:rowOff>
    </xdr:from>
    <xdr:to>
      <xdr:col>20</xdr:col>
      <xdr:colOff>28575</xdr:colOff>
      <xdr:row>52</xdr:row>
      <xdr:rowOff>161925</xdr:rowOff>
    </xdr:to>
    <xdr:graphicFrame macro="">
      <xdr:nvGraphicFramePr>
        <xdr:cNvPr id="16" name="15 Gráfico">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657225</xdr:colOff>
      <xdr:row>96</xdr:row>
      <xdr:rowOff>80962</xdr:rowOff>
    </xdr:from>
    <xdr:to>
      <xdr:col>8</xdr:col>
      <xdr:colOff>428625</xdr:colOff>
      <xdr:row>101</xdr:row>
      <xdr:rowOff>161925</xdr:rowOff>
    </xdr:to>
    <xdr:graphicFrame macro="">
      <xdr:nvGraphicFramePr>
        <xdr:cNvPr id="6" name="Gráfico 5">
          <a:extLst>
            <a:ext uri="{FF2B5EF4-FFF2-40B4-BE49-F238E27FC236}">
              <a16:creationId xmlns:a16="http://schemas.microsoft.com/office/drawing/2014/main" id="{376A606A-1447-4CDA-84BD-37CAA7B2CD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409575</xdr:colOff>
      <xdr:row>109</xdr:row>
      <xdr:rowOff>176212</xdr:rowOff>
    </xdr:from>
    <xdr:to>
      <xdr:col>12</xdr:col>
      <xdr:colOff>228600</xdr:colOff>
      <xdr:row>121</xdr:row>
      <xdr:rowOff>80962</xdr:rowOff>
    </xdr:to>
    <xdr:graphicFrame macro="">
      <xdr:nvGraphicFramePr>
        <xdr:cNvPr id="9" name="Gráfico 8">
          <a:extLst>
            <a:ext uri="{FF2B5EF4-FFF2-40B4-BE49-F238E27FC236}">
              <a16:creationId xmlns:a16="http://schemas.microsoft.com/office/drawing/2014/main" id="{8B7BDD7F-16E9-4980-A3C8-111070C12A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57150</xdr:colOff>
      <xdr:row>122</xdr:row>
      <xdr:rowOff>266700</xdr:rowOff>
    </xdr:from>
    <xdr:to>
      <xdr:col>12</xdr:col>
      <xdr:colOff>28575</xdr:colOff>
      <xdr:row>123</xdr:row>
      <xdr:rowOff>895350</xdr:rowOff>
    </xdr:to>
    <xdr:graphicFrame macro="">
      <xdr:nvGraphicFramePr>
        <xdr:cNvPr id="20" name="Gráfico 19">
          <a:extLst>
            <a:ext uri="{FF2B5EF4-FFF2-40B4-BE49-F238E27FC236}">
              <a16:creationId xmlns:a16="http://schemas.microsoft.com/office/drawing/2014/main" id="{F4926EB3-8F4B-4675-8878-0AD72DC4C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1190624</xdr:colOff>
      <xdr:row>123</xdr:row>
      <xdr:rowOff>1295400</xdr:rowOff>
    </xdr:from>
    <xdr:to>
      <xdr:col>9</xdr:col>
      <xdr:colOff>533399</xdr:colOff>
      <xdr:row>123</xdr:row>
      <xdr:rowOff>2847975</xdr:rowOff>
    </xdr:to>
    <xdr:graphicFrame macro="">
      <xdr:nvGraphicFramePr>
        <xdr:cNvPr id="25" name="Gráfico 24">
          <a:extLst>
            <a:ext uri="{FF2B5EF4-FFF2-40B4-BE49-F238E27FC236}">
              <a16:creationId xmlns:a16="http://schemas.microsoft.com/office/drawing/2014/main" id="{ACD445C8-726C-4751-A0F3-1697ECCD45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M133"/>
  <sheetViews>
    <sheetView tabSelected="1" topLeftCell="A118" zoomScaleNormal="100" workbookViewId="0">
      <selection activeCell="A123" sqref="A123"/>
    </sheetView>
  </sheetViews>
  <sheetFormatPr baseColWidth="10" defaultColWidth="9.140625" defaultRowHeight="15" x14ac:dyDescent="0.25"/>
  <cols>
    <col min="1" max="1" width="86.7109375" style="2" bestFit="1" customWidth="1"/>
    <col min="2" max="2" width="15.7109375" style="2" bestFit="1" customWidth="1"/>
    <col min="3" max="3" width="16.7109375" style="2" bestFit="1" customWidth="1"/>
    <col min="4" max="4" width="25.140625" style="2" bestFit="1" customWidth="1"/>
    <col min="5" max="5" width="21.5703125" style="2" bestFit="1" customWidth="1"/>
    <col min="6" max="6" width="14" style="2" bestFit="1" customWidth="1"/>
    <col min="7" max="7" width="20.7109375" style="2" bestFit="1" customWidth="1"/>
    <col min="8" max="8" width="15.42578125" style="2" customWidth="1"/>
    <col min="9" max="12" width="9.140625" style="2"/>
    <col min="13" max="13" width="9.42578125" style="2" bestFit="1" customWidth="1"/>
    <col min="14" max="16384" width="9.140625" style="2"/>
  </cols>
  <sheetData>
    <row r="2" spans="1:13" x14ac:dyDescent="0.25">
      <c r="A2" s="89" t="s">
        <v>0</v>
      </c>
      <c r="B2" s="90"/>
      <c r="C2" s="90"/>
      <c r="D2" s="43"/>
      <c r="E2" s="44"/>
      <c r="F2" s="44"/>
      <c r="G2" s="44"/>
      <c r="H2" s="44"/>
    </row>
    <row r="3" spans="1:13" x14ac:dyDescent="0.25">
      <c r="A3" s="45" t="s">
        <v>1</v>
      </c>
      <c r="B3" s="46" t="s">
        <v>20</v>
      </c>
      <c r="C3" s="47" t="s">
        <v>21</v>
      </c>
      <c r="D3" s="48" t="s">
        <v>22</v>
      </c>
      <c r="E3" s="49" t="s">
        <v>23</v>
      </c>
      <c r="F3" s="49" t="s">
        <v>24</v>
      </c>
      <c r="G3" s="50" t="s">
        <v>25</v>
      </c>
      <c r="H3" s="51" t="s">
        <v>6</v>
      </c>
    </row>
    <row r="4" spans="1:13" ht="28.5" x14ac:dyDescent="0.25">
      <c r="A4" s="52" t="s">
        <v>61</v>
      </c>
      <c r="B4" s="53">
        <v>33</v>
      </c>
      <c r="C4" s="53">
        <v>51</v>
      </c>
      <c r="D4" s="53">
        <v>13</v>
      </c>
      <c r="E4" s="53">
        <v>7</v>
      </c>
      <c r="F4" s="53">
        <v>3</v>
      </c>
      <c r="G4" s="53">
        <v>7</v>
      </c>
      <c r="H4" s="54">
        <f>SUM(B4:G4)</f>
        <v>114</v>
      </c>
    </row>
    <row r="5" spans="1:13" ht="15" customHeight="1" x14ac:dyDescent="0.25">
      <c r="A5" s="55" t="s">
        <v>19</v>
      </c>
      <c r="B5" s="56">
        <f>B4/$H$4</f>
        <v>0.28999999999999998</v>
      </c>
      <c r="C5" s="56">
        <f t="shared" ref="C5:G5" si="0">C4/$H$4</f>
        <v>0.45</v>
      </c>
      <c r="D5" s="56">
        <f t="shared" si="0"/>
        <v>0.11</v>
      </c>
      <c r="E5" s="56">
        <f t="shared" si="0"/>
        <v>0.06</v>
      </c>
      <c r="F5" s="56">
        <f t="shared" si="0"/>
        <v>0.03</v>
      </c>
      <c r="G5" s="56">
        <f t="shared" si="0"/>
        <v>0.06</v>
      </c>
      <c r="H5" s="57">
        <f>+(B5+C5+D5+E5+F5+G5)</f>
        <v>1</v>
      </c>
    </row>
    <row r="6" spans="1:13" ht="15" customHeight="1" x14ac:dyDescent="0.25">
      <c r="A6" s="58"/>
      <c r="B6" s="59"/>
      <c r="C6" s="59"/>
      <c r="D6" s="59"/>
      <c r="E6" s="59"/>
      <c r="F6" s="59"/>
      <c r="G6" s="59"/>
      <c r="H6" s="59"/>
    </row>
    <row r="7" spans="1:13" ht="15.75" customHeight="1" thickBot="1" x14ac:dyDescent="0.3">
      <c r="A7" s="44"/>
      <c r="B7" s="44"/>
      <c r="C7" s="100"/>
      <c r="D7" s="44"/>
      <c r="E7" s="44"/>
      <c r="F7" s="44"/>
      <c r="G7" s="44"/>
      <c r="H7" s="44"/>
    </row>
    <row r="8" spans="1:13" ht="15.75" thickBot="1" x14ac:dyDescent="0.3">
      <c r="A8" s="86" t="s">
        <v>2</v>
      </c>
      <c r="B8" s="87"/>
      <c r="C8" s="88"/>
      <c r="D8" s="43"/>
      <c r="E8" s="44"/>
      <c r="F8" s="44"/>
      <c r="G8" s="44"/>
      <c r="H8" s="44"/>
    </row>
    <row r="9" spans="1:13" x14ac:dyDescent="0.25">
      <c r="A9" s="60" t="s">
        <v>1</v>
      </c>
      <c r="B9" s="46" t="s">
        <v>20</v>
      </c>
      <c r="C9" s="47" t="s">
        <v>21</v>
      </c>
      <c r="D9" s="48" t="s">
        <v>22</v>
      </c>
      <c r="E9" s="49" t="s">
        <v>23</v>
      </c>
      <c r="F9" s="49" t="s">
        <v>24</v>
      </c>
      <c r="G9" s="50" t="s">
        <v>25</v>
      </c>
      <c r="H9" s="51" t="s">
        <v>6</v>
      </c>
    </row>
    <row r="10" spans="1:13" ht="42.75" x14ac:dyDescent="0.25">
      <c r="A10" s="52" t="s">
        <v>63</v>
      </c>
      <c r="B10" s="53">
        <v>19</v>
      </c>
      <c r="C10" s="53">
        <v>41</v>
      </c>
      <c r="D10" s="53">
        <v>35</v>
      </c>
      <c r="E10" s="53">
        <v>14</v>
      </c>
      <c r="F10" s="53">
        <v>5</v>
      </c>
      <c r="G10" s="53">
        <v>0</v>
      </c>
      <c r="H10" s="54">
        <f>SUM(B10:G10)</f>
        <v>114</v>
      </c>
    </row>
    <row r="11" spans="1:13" ht="18" x14ac:dyDescent="0.25">
      <c r="A11" s="61" t="s">
        <v>19</v>
      </c>
      <c r="B11" s="94">
        <f>B10/$H$10</f>
        <v>0.17</v>
      </c>
      <c r="C11" s="94">
        <f t="shared" ref="C11:G11" si="1">C10/$H$10</f>
        <v>0.36</v>
      </c>
      <c r="D11" s="94">
        <f t="shared" si="1"/>
        <v>0.31</v>
      </c>
      <c r="E11" s="94">
        <f t="shared" si="1"/>
        <v>0.12</v>
      </c>
      <c r="F11" s="94">
        <f t="shared" si="1"/>
        <v>0.04</v>
      </c>
      <c r="G11" s="73">
        <f t="shared" si="1"/>
        <v>0</v>
      </c>
      <c r="H11" s="62">
        <f>SUM(B11:G11)</f>
        <v>1</v>
      </c>
      <c r="M11" s="15"/>
    </row>
    <row r="12" spans="1:13" ht="18" x14ac:dyDescent="0.25">
      <c r="A12" s="58"/>
      <c r="B12" s="59"/>
      <c r="C12" s="59"/>
      <c r="D12" s="59"/>
      <c r="E12" s="59"/>
      <c r="F12" s="59"/>
      <c r="G12" s="59"/>
      <c r="H12" s="59"/>
      <c r="M12" s="16"/>
    </row>
    <row r="13" spans="1:13" ht="18" customHeight="1" thickBot="1" x14ac:dyDescent="0.3">
      <c r="A13" s="44"/>
      <c r="B13" s="44"/>
      <c r="C13" s="100">
        <f>+B11+C11</f>
        <v>0.53</v>
      </c>
      <c r="D13" s="44"/>
      <c r="E13" s="44"/>
      <c r="F13" s="44"/>
      <c r="G13" s="44"/>
      <c r="H13" s="44"/>
    </row>
    <row r="14" spans="1:13" ht="15.75" thickBot="1" x14ac:dyDescent="0.3">
      <c r="A14" s="86" t="s">
        <v>52</v>
      </c>
      <c r="B14" s="87"/>
      <c r="C14" s="88"/>
      <c r="D14" s="43"/>
      <c r="E14" s="44"/>
      <c r="F14" s="44"/>
      <c r="G14" s="44"/>
      <c r="H14" s="44"/>
    </row>
    <row r="15" spans="1:13" x14ac:dyDescent="0.25">
      <c r="A15" s="60" t="s">
        <v>1</v>
      </c>
      <c r="B15" s="46" t="s">
        <v>20</v>
      </c>
      <c r="C15" s="47" t="s">
        <v>21</v>
      </c>
      <c r="D15" s="48" t="s">
        <v>22</v>
      </c>
      <c r="E15" s="49" t="s">
        <v>23</v>
      </c>
      <c r="F15" s="49" t="s">
        <v>24</v>
      </c>
      <c r="G15" s="50" t="s">
        <v>25</v>
      </c>
      <c r="H15" s="51" t="s">
        <v>6</v>
      </c>
    </row>
    <row r="16" spans="1:13" ht="28.5" x14ac:dyDescent="0.25">
      <c r="A16" s="52" t="s">
        <v>3</v>
      </c>
      <c r="B16" s="53">
        <v>13</v>
      </c>
      <c r="C16" s="53">
        <v>48</v>
      </c>
      <c r="D16" s="53">
        <v>33</v>
      </c>
      <c r="E16" s="53">
        <v>15</v>
      </c>
      <c r="F16" s="53">
        <v>5</v>
      </c>
      <c r="G16" s="53">
        <v>0</v>
      </c>
      <c r="H16" s="54">
        <f>SUM(B16:G16)</f>
        <v>114</v>
      </c>
    </row>
    <row r="17" spans="1:8" ht="18" x14ac:dyDescent="0.25">
      <c r="A17" s="63" t="s">
        <v>26</v>
      </c>
      <c r="B17" s="95">
        <f>B16/H16</f>
        <v>0.11</v>
      </c>
      <c r="C17" s="95">
        <f>C16/H16</f>
        <v>0.42</v>
      </c>
      <c r="D17" s="95">
        <f>D16/H16</f>
        <v>0.28999999999999998</v>
      </c>
      <c r="E17" s="95">
        <f>E16/H16</f>
        <v>0.13</v>
      </c>
      <c r="F17" s="95">
        <f>F16/H16</f>
        <v>0.04</v>
      </c>
      <c r="G17" s="64">
        <f>G16/H16</f>
        <v>0</v>
      </c>
      <c r="H17" s="65">
        <f>SUM(B17:G17)</f>
        <v>0.99</v>
      </c>
    </row>
    <row r="18" spans="1:8" ht="18.75" x14ac:dyDescent="0.25">
      <c r="A18" s="7"/>
      <c r="B18" s="19"/>
      <c r="C18" s="19"/>
      <c r="D18" s="19"/>
      <c r="E18" s="19"/>
      <c r="F18" s="19"/>
      <c r="G18" s="19"/>
      <c r="H18" s="20"/>
    </row>
    <row r="19" spans="1:8" ht="18.75" customHeight="1" x14ac:dyDescent="0.25">
      <c r="A19" s="91" t="s">
        <v>28</v>
      </c>
      <c r="B19" s="92"/>
      <c r="C19" s="92"/>
      <c r="D19" s="92"/>
      <c r="E19" s="92"/>
      <c r="F19" s="92"/>
      <c r="G19" s="92"/>
      <c r="H19" s="93"/>
    </row>
    <row r="20" spans="1:8" ht="18.75" x14ac:dyDescent="0.25">
      <c r="A20" s="7"/>
      <c r="B20" s="19"/>
      <c r="C20" s="19"/>
      <c r="D20" s="19"/>
      <c r="E20" s="19"/>
      <c r="F20" s="19"/>
      <c r="G20" s="19"/>
      <c r="H20" s="20"/>
    </row>
    <row r="21" spans="1:8" ht="18.75" x14ac:dyDescent="0.25">
      <c r="A21" s="7"/>
      <c r="B21" s="19"/>
      <c r="C21" s="19"/>
      <c r="D21" s="19"/>
      <c r="E21" s="19"/>
      <c r="F21" s="19"/>
      <c r="G21" s="19"/>
      <c r="H21" s="20"/>
    </row>
    <row r="22" spans="1:8" ht="18.75" x14ac:dyDescent="0.25">
      <c r="A22" s="7"/>
      <c r="B22" s="13"/>
      <c r="C22" s="13"/>
      <c r="D22" s="13"/>
      <c r="E22" s="13"/>
      <c r="F22" s="13"/>
      <c r="G22" s="13"/>
      <c r="H22" s="13"/>
    </row>
    <row r="23" spans="1:8" ht="15.75" customHeight="1" thickBot="1" x14ac:dyDescent="0.3"/>
    <row r="24" spans="1:8" ht="15.75" thickBot="1" x14ac:dyDescent="0.3">
      <c r="A24" s="83" t="s">
        <v>50</v>
      </c>
      <c r="B24" s="84"/>
      <c r="C24" s="85"/>
      <c r="D24" s="1"/>
    </row>
    <row r="25" spans="1:8" ht="15.75" x14ac:dyDescent="0.25">
      <c r="A25" s="5" t="s">
        <v>1</v>
      </c>
      <c r="B25" s="4" t="s">
        <v>29</v>
      </c>
      <c r="C25" s="37" t="s">
        <v>30</v>
      </c>
      <c r="D25" s="10" t="s">
        <v>6</v>
      </c>
      <c r="E25" s="22"/>
      <c r="F25" s="22"/>
      <c r="G25" s="22"/>
    </row>
    <row r="26" spans="1:8" ht="18.75" x14ac:dyDescent="0.25">
      <c r="A26" s="3" t="s">
        <v>31</v>
      </c>
      <c r="B26" s="41">
        <v>112</v>
      </c>
      <c r="C26" s="42">
        <v>2</v>
      </c>
      <c r="D26" s="11">
        <f>+B26+C26</f>
        <v>114</v>
      </c>
      <c r="E26" s="67"/>
      <c r="F26" s="8"/>
      <c r="G26" s="8"/>
    </row>
    <row r="27" spans="1:8" ht="18.75" x14ac:dyDescent="0.25">
      <c r="A27" s="3" t="s">
        <v>32</v>
      </c>
      <c r="B27" s="41">
        <v>113</v>
      </c>
      <c r="C27" s="42">
        <v>1</v>
      </c>
      <c r="D27" s="11">
        <f t="shared" ref="D27:D28" si="2">+B27+C27</f>
        <v>114</v>
      </c>
      <c r="E27" s="67"/>
      <c r="F27" s="8"/>
      <c r="G27" s="8"/>
    </row>
    <row r="28" spans="1:8" ht="36" customHeight="1" x14ac:dyDescent="0.25">
      <c r="A28" s="6" t="s">
        <v>33</v>
      </c>
      <c r="B28" s="41">
        <v>110</v>
      </c>
      <c r="C28" s="42">
        <v>4</v>
      </c>
      <c r="D28" s="11">
        <f t="shared" si="2"/>
        <v>114</v>
      </c>
      <c r="E28" s="67"/>
      <c r="F28" s="8"/>
      <c r="G28" s="8"/>
    </row>
    <row r="29" spans="1:8" ht="18.75" hidden="1" x14ac:dyDescent="0.25">
      <c r="A29" s="9" t="s">
        <v>7</v>
      </c>
      <c r="B29" s="17">
        <f>+(B26+B27+B28)</f>
        <v>335</v>
      </c>
      <c r="C29" s="29">
        <f t="shared" ref="C29" si="3">+(C26+C27+C28)</f>
        <v>7</v>
      </c>
      <c r="D29" s="17">
        <f t="shared" ref="D29" si="4">B29+C29</f>
        <v>342</v>
      </c>
      <c r="E29" s="13"/>
      <c r="F29" s="13"/>
      <c r="G29" s="13"/>
    </row>
    <row r="30" spans="1:8" ht="18.75" x14ac:dyDescent="0.25">
      <c r="A30" s="33" t="s">
        <v>26</v>
      </c>
      <c r="B30" s="31">
        <f>B29/$D$29</f>
        <v>0.98</v>
      </c>
      <c r="C30" s="96">
        <f>C29/$D$29</f>
        <v>0.02</v>
      </c>
      <c r="D30" s="24">
        <f>+B30+C30</f>
        <v>1</v>
      </c>
      <c r="E30" s="19"/>
      <c r="F30" s="19"/>
      <c r="G30" s="19"/>
    </row>
    <row r="31" spans="1:8" ht="18.75" x14ac:dyDescent="0.25">
      <c r="A31" s="9"/>
      <c r="B31" s="13"/>
      <c r="C31" s="13"/>
      <c r="D31" s="13"/>
      <c r="E31" s="13"/>
      <c r="F31" s="13"/>
      <c r="G31" s="13"/>
    </row>
    <row r="32" spans="1:8" ht="18.75" customHeight="1" thickBot="1" x14ac:dyDescent="0.3">
      <c r="E32" s="7"/>
      <c r="F32" s="7"/>
      <c r="G32" s="7"/>
    </row>
    <row r="33" spans="1:7" ht="15.75" thickBot="1" x14ac:dyDescent="0.3">
      <c r="A33" s="83" t="s">
        <v>41</v>
      </c>
      <c r="B33" s="84"/>
      <c r="C33" s="85"/>
      <c r="E33" s="7"/>
      <c r="F33" s="7"/>
      <c r="G33" s="7"/>
    </row>
    <row r="34" spans="1:7" ht="15.75" x14ac:dyDescent="0.25">
      <c r="A34" s="5" t="s">
        <v>1</v>
      </c>
      <c r="B34" s="4" t="s">
        <v>29</v>
      </c>
      <c r="C34" s="37" t="s">
        <v>30</v>
      </c>
      <c r="D34" s="66" t="s">
        <v>6</v>
      </c>
      <c r="E34" s="22"/>
      <c r="F34" s="22"/>
      <c r="G34" s="22"/>
    </row>
    <row r="35" spans="1:7" ht="18.75" x14ac:dyDescent="0.3">
      <c r="A35" s="34" t="s">
        <v>34</v>
      </c>
      <c r="B35" s="80">
        <v>100</v>
      </c>
      <c r="C35" s="80">
        <v>14</v>
      </c>
      <c r="D35" s="12">
        <f>+B35+C35</f>
        <v>114</v>
      </c>
      <c r="E35" s="67"/>
      <c r="F35" s="22"/>
      <c r="G35" s="22"/>
    </row>
    <row r="36" spans="1:7" ht="18.75" x14ac:dyDescent="0.3">
      <c r="A36" s="34" t="s">
        <v>35</v>
      </c>
      <c r="B36" s="80">
        <v>102</v>
      </c>
      <c r="C36" s="80">
        <v>12</v>
      </c>
      <c r="D36" s="12">
        <f t="shared" ref="D36:D41" si="5">+B36+C36</f>
        <v>114</v>
      </c>
      <c r="E36" s="67"/>
      <c r="F36" s="22"/>
      <c r="G36" s="22"/>
    </row>
    <row r="37" spans="1:7" ht="18.75" x14ac:dyDescent="0.3">
      <c r="A37" s="34" t="s">
        <v>36</v>
      </c>
      <c r="B37" s="80">
        <v>93</v>
      </c>
      <c r="C37" s="80">
        <v>21</v>
      </c>
      <c r="D37" s="12">
        <f t="shared" si="5"/>
        <v>114</v>
      </c>
      <c r="E37" s="67"/>
      <c r="F37" s="22"/>
      <c r="G37" s="22"/>
    </row>
    <row r="38" spans="1:7" ht="18.75" x14ac:dyDescent="0.3">
      <c r="A38" s="34" t="s">
        <v>37</v>
      </c>
      <c r="B38" s="80">
        <v>98</v>
      </c>
      <c r="C38" s="80">
        <v>16</v>
      </c>
      <c r="D38" s="12">
        <f t="shared" si="5"/>
        <v>114</v>
      </c>
      <c r="E38" s="67"/>
      <c r="F38" s="22"/>
      <c r="G38" s="22"/>
    </row>
    <row r="39" spans="1:7" ht="18.75" x14ac:dyDescent="0.3">
      <c r="A39" s="34" t="s">
        <v>64</v>
      </c>
      <c r="B39" s="80">
        <v>81</v>
      </c>
      <c r="C39" s="80">
        <v>33</v>
      </c>
      <c r="D39" s="12">
        <f t="shared" si="5"/>
        <v>114</v>
      </c>
      <c r="E39" s="67"/>
      <c r="F39" s="22"/>
      <c r="G39" s="22"/>
    </row>
    <row r="40" spans="1:7" ht="30" x14ac:dyDescent="0.3">
      <c r="A40" s="35" t="s">
        <v>38</v>
      </c>
      <c r="B40" s="80">
        <v>91</v>
      </c>
      <c r="C40" s="80">
        <v>23</v>
      </c>
      <c r="D40" s="12">
        <f t="shared" si="5"/>
        <v>114</v>
      </c>
      <c r="E40" s="67"/>
      <c r="F40" s="22"/>
      <c r="G40" s="22"/>
    </row>
    <row r="41" spans="1:7" ht="18.75" x14ac:dyDescent="0.3">
      <c r="A41" s="36" t="s">
        <v>39</v>
      </c>
      <c r="B41" s="80">
        <v>113</v>
      </c>
      <c r="C41" s="80">
        <v>1</v>
      </c>
      <c r="D41" s="12">
        <f t="shared" si="5"/>
        <v>114</v>
      </c>
      <c r="E41" s="67"/>
      <c r="F41" s="8"/>
      <c r="G41" s="8"/>
    </row>
    <row r="42" spans="1:7" ht="17.25" hidden="1" customHeight="1" x14ac:dyDescent="0.3">
      <c r="A42" s="28" t="s">
        <v>7</v>
      </c>
      <c r="B42" s="17">
        <f>SUM(B35:B41)</f>
        <v>678</v>
      </c>
      <c r="C42" s="17">
        <f>SUM(C35:C41)</f>
        <v>120</v>
      </c>
      <c r="D42" s="18">
        <f t="shared" ref="D42" si="6">+B42+C42</f>
        <v>798</v>
      </c>
      <c r="E42" s="13"/>
      <c r="F42" s="13"/>
      <c r="G42" s="13"/>
    </row>
    <row r="43" spans="1:7" ht="18.75" x14ac:dyDescent="0.25">
      <c r="A43" s="33" t="s">
        <v>26</v>
      </c>
      <c r="B43" s="31">
        <f>B42/$D$42</f>
        <v>0.85</v>
      </c>
      <c r="C43" s="31">
        <f>C42/$D$42</f>
        <v>0.15</v>
      </c>
      <c r="D43" s="24">
        <f>+B43+C43</f>
        <v>1</v>
      </c>
      <c r="E43" s="19"/>
      <c r="F43" s="19"/>
      <c r="G43" s="19"/>
    </row>
    <row r="44" spans="1:7" ht="18.75" x14ac:dyDescent="0.25">
      <c r="A44" s="9"/>
      <c r="B44" s="13"/>
      <c r="C44" s="13"/>
      <c r="D44" s="13"/>
      <c r="E44" s="13"/>
      <c r="F44" s="13"/>
      <c r="G44" s="13"/>
    </row>
    <row r="45" spans="1:7" ht="18.75" customHeight="1" thickBot="1" x14ac:dyDescent="0.3">
      <c r="E45" s="7"/>
      <c r="F45" s="7"/>
      <c r="G45" s="7"/>
    </row>
    <row r="46" spans="1:7" ht="15.75" thickBot="1" x14ac:dyDescent="0.3">
      <c r="A46" s="83" t="s">
        <v>42</v>
      </c>
      <c r="B46" s="84"/>
      <c r="C46" s="85"/>
      <c r="E46" s="7"/>
      <c r="F46" s="7"/>
      <c r="G46" s="7"/>
    </row>
    <row r="47" spans="1:7" ht="15.75" x14ac:dyDescent="0.25">
      <c r="A47" s="5" t="s">
        <v>1</v>
      </c>
      <c r="B47" s="4" t="s">
        <v>29</v>
      </c>
      <c r="C47" s="37" t="s">
        <v>30</v>
      </c>
      <c r="D47" s="10" t="s">
        <v>6</v>
      </c>
      <c r="E47" s="22"/>
      <c r="F47" s="22"/>
      <c r="G47" s="22"/>
    </row>
    <row r="48" spans="1:7" ht="18.75" x14ac:dyDescent="0.25">
      <c r="A48" s="26" t="s">
        <v>40</v>
      </c>
      <c r="B48" s="41">
        <v>94</v>
      </c>
      <c r="C48" s="42">
        <v>20</v>
      </c>
      <c r="D48" s="11">
        <f>+B48+C48</f>
        <v>114</v>
      </c>
      <c r="E48" s="67"/>
      <c r="F48" s="8"/>
      <c r="G48" s="8"/>
    </row>
    <row r="49" spans="1:8" ht="18.75" x14ac:dyDescent="0.25">
      <c r="A49" s="27" t="s">
        <v>43</v>
      </c>
      <c r="B49" s="41">
        <v>67</v>
      </c>
      <c r="C49" s="42">
        <v>47</v>
      </c>
      <c r="D49" s="11">
        <f>+B49+C49</f>
        <v>114</v>
      </c>
      <c r="E49" s="67"/>
      <c r="F49" s="8"/>
      <c r="G49" s="8"/>
    </row>
    <row r="50" spans="1:8" ht="18" customHeight="1" x14ac:dyDescent="0.25">
      <c r="A50" s="27" t="s">
        <v>44</v>
      </c>
      <c r="B50" s="41">
        <v>74</v>
      </c>
      <c r="C50" s="42">
        <v>40</v>
      </c>
      <c r="D50" s="11">
        <f>+B50+C50</f>
        <v>114</v>
      </c>
      <c r="E50" s="67"/>
      <c r="F50" s="8"/>
      <c r="G50" s="8"/>
    </row>
    <row r="51" spans="1:8" ht="18.75" hidden="1" x14ac:dyDescent="0.25">
      <c r="A51" s="28" t="s">
        <v>7</v>
      </c>
      <c r="B51" s="17">
        <f>B48+B49+B50</f>
        <v>235</v>
      </c>
      <c r="C51" s="17">
        <f>C48+C49+C50</f>
        <v>107</v>
      </c>
      <c r="D51" s="17">
        <f>B51+C51</f>
        <v>342</v>
      </c>
      <c r="E51" s="13"/>
      <c r="F51" s="13"/>
      <c r="G51" s="13"/>
    </row>
    <row r="52" spans="1:8" ht="18.75" x14ac:dyDescent="0.25">
      <c r="A52" s="3" t="s">
        <v>26</v>
      </c>
      <c r="B52" s="31">
        <f>B51/$D$51</f>
        <v>0.69</v>
      </c>
      <c r="C52" s="31">
        <f>C51/$D$51</f>
        <v>0.31</v>
      </c>
      <c r="D52" s="24">
        <f>B52+C52</f>
        <v>1</v>
      </c>
      <c r="E52" s="25"/>
      <c r="F52" s="25"/>
      <c r="G52" s="25"/>
    </row>
    <row r="53" spans="1:8" ht="18.75" x14ac:dyDescent="0.25">
      <c r="A53" s="9"/>
      <c r="B53" s="31">
        <f>B48/$D$48</f>
        <v>0.82</v>
      </c>
      <c r="C53" s="31">
        <f>C48/$D$48</f>
        <v>0.18</v>
      </c>
      <c r="D53" s="13"/>
      <c r="E53" s="13"/>
      <c r="F53" s="13"/>
      <c r="G53" s="13"/>
      <c r="H53" s="13"/>
    </row>
    <row r="54" spans="1:8" ht="15.75" thickBot="1" x14ac:dyDescent="0.3"/>
    <row r="55" spans="1:8" ht="15.75" thickBot="1" x14ac:dyDescent="0.3">
      <c r="A55" s="83" t="s">
        <v>4</v>
      </c>
      <c r="B55" s="84"/>
      <c r="C55" s="85"/>
      <c r="D55" s="1"/>
    </row>
    <row r="56" spans="1:8" ht="15.75" x14ac:dyDescent="0.25">
      <c r="A56" s="5" t="s">
        <v>1</v>
      </c>
      <c r="B56" s="4" t="s">
        <v>29</v>
      </c>
      <c r="C56" s="37" t="s">
        <v>30</v>
      </c>
      <c r="D56" s="10" t="s">
        <v>6</v>
      </c>
      <c r="E56" s="22"/>
      <c r="F56" s="22"/>
      <c r="G56" s="22"/>
    </row>
    <row r="57" spans="1:8" ht="45" x14ac:dyDescent="0.25">
      <c r="A57" s="6" t="s">
        <v>45</v>
      </c>
      <c r="B57" s="39">
        <v>95</v>
      </c>
      <c r="C57" s="40">
        <v>19</v>
      </c>
      <c r="D57" s="11">
        <f>+B57+C57</f>
        <v>114</v>
      </c>
      <c r="E57" s="67"/>
      <c r="F57" s="8"/>
      <c r="G57" s="8"/>
    </row>
    <row r="58" spans="1:8" ht="30" x14ac:dyDescent="0.25">
      <c r="A58" s="6" t="s">
        <v>46</v>
      </c>
      <c r="B58" s="39">
        <v>93</v>
      </c>
      <c r="C58" s="40">
        <v>21</v>
      </c>
      <c r="D58" s="11">
        <f>+B58+C58</f>
        <v>114</v>
      </c>
      <c r="E58" s="67"/>
      <c r="F58" s="8"/>
      <c r="G58" s="8"/>
    </row>
    <row r="59" spans="1:8" ht="18.75" x14ac:dyDescent="0.25">
      <c r="A59" s="6" t="s">
        <v>47</v>
      </c>
      <c r="B59" s="39">
        <v>72</v>
      </c>
      <c r="C59" s="40">
        <v>42</v>
      </c>
      <c r="D59" s="11">
        <f>+B59+C59</f>
        <v>114</v>
      </c>
      <c r="E59" s="67"/>
      <c r="F59" s="8"/>
      <c r="G59" s="8"/>
    </row>
    <row r="60" spans="1:8" ht="30" x14ac:dyDescent="0.25">
      <c r="A60" s="6" t="s">
        <v>48</v>
      </c>
      <c r="B60" s="39">
        <v>75</v>
      </c>
      <c r="C60" s="40">
        <v>39</v>
      </c>
      <c r="D60" s="11">
        <f>+B60+C60</f>
        <v>114</v>
      </c>
      <c r="E60" s="67"/>
      <c r="F60" s="8"/>
      <c r="G60" s="8"/>
    </row>
    <row r="61" spans="1:8" ht="18.75" x14ac:dyDescent="0.25">
      <c r="A61" s="6" t="s">
        <v>49</v>
      </c>
      <c r="B61" s="41">
        <v>74</v>
      </c>
      <c r="C61" s="42">
        <v>40</v>
      </c>
      <c r="D61" s="11">
        <f>+B61+C61</f>
        <v>114</v>
      </c>
      <c r="E61" s="67"/>
      <c r="F61" s="8"/>
      <c r="G61" s="8"/>
    </row>
    <row r="62" spans="1:8" ht="18.75" hidden="1" x14ac:dyDescent="0.25">
      <c r="A62" s="28" t="s">
        <v>7</v>
      </c>
      <c r="B62" s="17">
        <f>SUM(B57:B61)</f>
        <v>409</v>
      </c>
      <c r="C62" s="29">
        <f t="shared" ref="C62" si="7">SUM(C57:C61)</f>
        <v>161</v>
      </c>
      <c r="D62" s="17">
        <f t="shared" ref="D62" si="8">B62+C62</f>
        <v>570</v>
      </c>
      <c r="E62" s="13"/>
      <c r="F62" s="13"/>
      <c r="G62" s="13"/>
    </row>
    <row r="63" spans="1:8" ht="18.75" x14ac:dyDescent="0.25">
      <c r="A63" s="33" t="s">
        <v>26</v>
      </c>
      <c r="B63" s="31">
        <f>B62/$D$62</f>
        <v>0.72</v>
      </c>
      <c r="C63" s="96">
        <f>C62/$D$62</f>
        <v>0.28000000000000003</v>
      </c>
      <c r="D63" s="24">
        <f>SUM(B63:C63)</f>
        <v>1</v>
      </c>
      <c r="E63" s="19"/>
      <c r="F63" s="19"/>
      <c r="G63" s="19"/>
    </row>
    <row r="64" spans="1:8" ht="18.75" x14ac:dyDescent="0.25">
      <c r="A64" s="38" t="s">
        <v>51</v>
      </c>
      <c r="B64" s="31">
        <f>B57/D57</f>
        <v>0.83</v>
      </c>
      <c r="C64" s="31">
        <f>C57/D57</f>
        <v>0.17</v>
      </c>
      <c r="D64" s="13"/>
      <c r="E64" s="13"/>
      <c r="F64" s="13"/>
      <c r="G64" s="13"/>
      <c r="H64" s="13"/>
    </row>
    <row r="65" spans="1:8" ht="15.75" thickBot="1" x14ac:dyDescent="0.3"/>
    <row r="66" spans="1:8" ht="15.75" thickBot="1" x14ac:dyDescent="0.3">
      <c r="A66" s="83" t="s">
        <v>5</v>
      </c>
      <c r="B66" s="84"/>
      <c r="C66" s="85"/>
      <c r="D66" s="1"/>
    </row>
    <row r="67" spans="1:8" ht="15.75" x14ac:dyDescent="0.25">
      <c r="A67" s="5" t="s">
        <v>1</v>
      </c>
      <c r="B67" s="4" t="s">
        <v>29</v>
      </c>
      <c r="C67" s="37" t="s">
        <v>30</v>
      </c>
      <c r="D67" s="10" t="s">
        <v>6</v>
      </c>
      <c r="E67" s="22"/>
      <c r="F67" s="22"/>
      <c r="G67" s="22"/>
    </row>
    <row r="68" spans="1:8" ht="18.75" x14ac:dyDescent="0.25">
      <c r="A68" s="6" t="s">
        <v>65</v>
      </c>
      <c r="B68" s="41">
        <v>65</v>
      </c>
      <c r="C68" s="42">
        <v>49</v>
      </c>
      <c r="D68" s="11">
        <f>+B68+C68</f>
        <v>114</v>
      </c>
      <c r="E68" s="67"/>
      <c r="F68" s="8"/>
      <c r="G68" s="8"/>
    </row>
    <row r="69" spans="1:8" ht="18.75" hidden="1" x14ac:dyDescent="0.3">
      <c r="A69" s="1" t="s">
        <v>7</v>
      </c>
      <c r="B69" s="18">
        <f>SUM(B68:B68)</f>
        <v>65</v>
      </c>
      <c r="C69" s="32">
        <f>C68</f>
        <v>49</v>
      </c>
      <c r="D69" s="18">
        <f>D68</f>
        <v>114</v>
      </c>
      <c r="E69" s="14"/>
      <c r="F69" s="14"/>
      <c r="G69" s="14"/>
    </row>
    <row r="70" spans="1:8" ht="18.75" x14ac:dyDescent="0.25">
      <c r="A70" s="33" t="s">
        <v>26</v>
      </c>
      <c r="B70" s="31">
        <f>B69/$D$69</f>
        <v>0.56999999999999995</v>
      </c>
      <c r="C70" s="31">
        <f>C69/$D$69</f>
        <v>0.43</v>
      </c>
      <c r="D70" s="24">
        <f>B70+C70</f>
        <v>1</v>
      </c>
      <c r="E70" s="19"/>
      <c r="F70" s="19"/>
      <c r="G70" s="19"/>
    </row>
    <row r="71" spans="1:8" ht="18.75" x14ac:dyDescent="0.3">
      <c r="B71" s="14"/>
      <c r="C71" s="14"/>
      <c r="D71" s="14"/>
      <c r="E71" s="14"/>
      <c r="F71" s="14"/>
      <c r="G71" s="14"/>
      <c r="H71" s="14"/>
    </row>
    <row r="72" spans="1:8" ht="15.75" thickBot="1" x14ac:dyDescent="0.3">
      <c r="D72" s="7"/>
      <c r="E72" s="7"/>
      <c r="F72" s="7"/>
      <c r="G72" s="7"/>
    </row>
    <row r="73" spans="1:8" ht="15.75" thickBot="1" x14ac:dyDescent="0.3">
      <c r="A73" s="83" t="s">
        <v>8</v>
      </c>
      <c r="B73" s="84"/>
      <c r="C73" s="85"/>
      <c r="D73" s="23"/>
      <c r="E73" s="7"/>
      <c r="F73" s="7"/>
      <c r="G73" s="7"/>
    </row>
    <row r="74" spans="1:8" ht="15.75" x14ac:dyDescent="0.25">
      <c r="A74" s="5" t="s">
        <v>1</v>
      </c>
      <c r="B74" s="4" t="s">
        <v>29</v>
      </c>
      <c r="C74" s="37" t="s">
        <v>30</v>
      </c>
      <c r="D74" s="10" t="s">
        <v>6</v>
      </c>
      <c r="E74" s="22"/>
      <c r="F74" s="22"/>
      <c r="G74" s="22"/>
    </row>
    <row r="75" spans="1:8" ht="18.75" x14ac:dyDescent="0.25">
      <c r="A75" s="6" t="s">
        <v>9</v>
      </c>
      <c r="B75" s="39">
        <v>83</v>
      </c>
      <c r="C75" s="40">
        <v>31</v>
      </c>
      <c r="D75" s="11">
        <f>+B75+C75</f>
        <v>114</v>
      </c>
      <c r="E75" s="67"/>
      <c r="F75" s="8"/>
      <c r="G75" s="8"/>
    </row>
    <row r="76" spans="1:8" ht="18.75" x14ac:dyDescent="0.25">
      <c r="A76" s="6" t="s">
        <v>10</v>
      </c>
      <c r="B76" s="39">
        <v>66</v>
      </c>
      <c r="C76" s="40">
        <v>48</v>
      </c>
      <c r="D76" s="11">
        <f>+B76+C76</f>
        <v>114</v>
      </c>
      <c r="E76" s="67"/>
      <c r="F76" s="8"/>
      <c r="G76" s="8"/>
    </row>
    <row r="77" spans="1:8" ht="18.75" x14ac:dyDescent="0.25">
      <c r="A77" s="6" t="s">
        <v>11</v>
      </c>
      <c r="B77" s="39">
        <v>90</v>
      </c>
      <c r="C77" s="40">
        <v>24</v>
      </c>
      <c r="D77" s="11">
        <f>+B77+C77</f>
        <v>114</v>
      </c>
      <c r="E77" s="67"/>
      <c r="F77" s="8"/>
      <c r="G77" s="8"/>
    </row>
    <row r="78" spans="1:8" ht="18.75" x14ac:dyDescent="0.25">
      <c r="A78" s="6" t="s">
        <v>12</v>
      </c>
      <c r="B78" s="39">
        <v>19</v>
      </c>
      <c r="C78" s="40">
        <v>95</v>
      </c>
      <c r="D78" s="11">
        <f>+B78+C78</f>
        <v>114</v>
      </c>
      <c r="E78" s="67"/>
      <c r="F78" s="8"/>
      <c r="G78" s="8"/>
    </row>
    <row r="79" spans="1:8" ht="18.75" x14ac:dyDescent="0.25">
      <c r="A79" s="6" t="s">
        <v>13</v>
      </c>
      <c r="B79" s="41">
        <v>93</v>
      </c>
      <c r="C79" s="42">
        <v>21</v>
      </c>
      <c r="D79" s="11">
        <f>+B79+C79</f>
        <v>114</v>
      </c>
      <c r="E79" s="67"/>
      <c r="F79" s="8"/>
      <c r="G79" s="8"/>
    </row>
    <row r="80" spans="1:8" ht="18.75" hidden="1" x14ac:dyDescent="0.25">
      <c r="A80" s="28" t="s">
        <v>7</v>
      </c>
      <c r="B80" s="17">
        <f>SUM(B75:B79)</f>
        <v>351</v>
      </c>
      <c r="C80" s="29">
        <f t="shared" ref="C80" si="9">SUM(C75:C79)</f>
        <v>219</v>
      </c>
      <c r="D80" s="17">
        <f t="shared" ref="D80" si="10">B80+C80</f>
        <v>570</v>
      </c>
      <c r="E80" s="13"/>
      <c r="F80" s="13"/>
      <c r="G80" s="13"/>
    </row>
    <row r="81" spans="1:8" ht="18.75" x14ac:dyDescent="0.25">
      <c r="A81" s="33" t="s">
        <v>26</v>
      </c>
      <c r="B81" s="31">
        <f>B80/$D$80</f>
        <v>0.62</v>
      </c>
      <c r="C81" s="31">
        <f>C80/$D$80</f>
        <v>0.38</v>
      </c>
      <c r="D81" s="24">
        <f>B81+C81</f>
        <v>1</v>
      </c>
      <c r="E81" s="19"/>
      <c r="F81" s="19"/>
      <c r="G81" s="19"/>
    </row>
    <row r="82" spans="1:8" x14ac:dyDescent="0.25">
      <c r="D82" s="7"/>
      <c r="E82" s="7"/>
      <c r="F82" s="7"/>
      <c r="G82" s="7"/>
    </row>
    <row r="83" spans="1:8" ht="15.75" thickBot="1" x14ac:dyDescent="0.3">
      <c r="D83" s="7"/>
      <c r="E83" s="7"/>
      <c r="F83" s="7"/>
      <c r="G83" s="7"/>
    </row>
    <row r="84" spans="1:8" ht="15.75" thickBot="1" x14ac:dyDescent="0.3">
      <c r="A84" s="83" t="s">
        <v>27</v>
      </c>
      <c r="B84" s="84"/>
      <c r="C84" s="85"/>
      <c r="D84" s="23"/>
      <c r="E84" s="7"/>
      <c r="F84" s="7"/>
      <c r="G84" s="7"/>
    </row>
    <row r="85" spans="1:8" ht="15.75" x14ac:dyDescent="0.25">
      <c r="A85" s="5" t="s">
        <v>1</v>
      </c>
      <c r="B85" s="4" t="s">
        <v>29</v>
      </c>
      <c r="C85" s="37" t="s">
        <v>30</v>
      </c>
      <c r="D85" s="10" t="s">
        <v>6</v>
      </c>
      <c r="E85" s="22"/>
      <c r="F85" s="22"/>
      <c r="G85" s="22"/>
    </row>
    <row r="86" spans="1:8" ht="18.75" x14ac:dyDescent="0.25">
      <c r="A86" s="6" t="s">
        <v>14</v>
      </c>
      <c r="B86" s="39">
        <v>93</v>
      </c>
      <c r="C86" s="40">
        <v>21</v>
      </c>
      <c r="D86" s="11">
        <f>B86+C86</f>
        <v>114</v>
      </c>
      <c r="E86" s="67"/>
      <c r="F86" s="8"/>
      <c r="G86" s="8"/>
    </row>
    <row r="87" spans="1:8" ht="18.75" x14ac:dyDescent="0.25">
      <c r="A87" s="6" t="s">
        <v>15</v>
      </c>
      <c r="B87" s="39">
        <v>20</v>
      </c>
      <c r="C87" s="40">
        <v>94</v>
      </c>
      <c r="D87" s="11">
        <f t="shared" ref="D87:D91" si="11">B87+C87</f>
        <v>114</v>
      </c>
      <c r="E87" s="67"/>
      <c r="F87" s="8"/>
      <c r="G87" s="8"/>
    </row>
    <row r="88" spans="1:8" ht="18.75" x14ac:dyDescent="0.25">
      <c r="A88" s="6" t="s">
        <v>16</v>
      </c>
      <c r="B88" s="39">
        <v>79</v>
      </c>
      <c r="C88" s="40">
        <v>35</v>
      </c>
      <c r="D88" s="11">
        <f t="shared" si="11"/>
        <v>114</v>
      </c>
      <c r="E88" s="67"/>
      <c r="F88" s="8"/>
      <c r="G88" s="8"/>
    </row>
    <row r="89" spans="1:8" ht="18.75" x14ac:dyDescent="0.25">
      <c r="A89" s="6" t="s">
        <v>17</v>
      </c>
      <c r="B89" s="39">
        <v>35</v>
      </c>
      <c r="C89" s="40">
        <v>79</v>
      </c>
      <c r="D89" s="11">
        <f t="shared" si="11"/>
        <v>114</v>
      </c>
      <c r="E89" s="67"/>
      <c r="F89" s="8"/>
      <c r="G89" s="8"/>
    </row>
    <row r="90" spans="1:8" ht="18.75" x14ac:dyDescent="0.25">
      <c r="A90" s="6" t="s">
        <v>18</v>
      </c>
      <c r="B90" s="41">
        <v>78</v>
      </c>
      <c r="C90" s="42">
        <v>36</v>
      </c>
      <c r="D90" s="11">
        <f t="shared" si="11"/>
        <v>114</v>
      </c>
      <c r="E90" s="67"/>
      <c r="F90" s="8"/>
      <c r="G90" s="8"/>
    </row>
    <row r="91" spans="1:8" ht="18.75" x14ac:dyDescent="0.25">
      <c r="A91" s="9" t="s">
        <v>7</v>
      </c>
      <c r="B91" s="17">
        <f>SUM(B86:B90)</f>
        <v>305</v>
      </c>
      <c r="C91" s="17">
        <f>SUM(C86:C90)</f>
        <v>265</v>
      </c>
      <c r="D91" s="17">
        <f t="shared" si="11"/>
        <v>570</v>
      </c>
      <c r="E91" s="13"/>
      <c r="F91" s="13"/>
      <c r="G91" s="13"/>
    </row>
    <row r="92" spans="1:8" ht="18.75" x14ac:dyDescent="0.25">
      <c r="A92" s="33" t="s">
        <v>26</v>
      </c>
      <c r="B92" s="31">
        <f>B91/$D$91</f>
        <v>0.54</v>
      </c>
      <c r="C92" s="31">
        <f>C91/$D$91</f>
        <v>0.46</v>
      </c>
      <c r="D92" s="21">
        <f>B92+C92</f>
        <v>1</v>
      </c>
      <c r="E92" s="19"/>
      <c r="F92" s="19"/>
      <c r="G92" s="19"/>
    </row>
    <row r="93" spans="1:8" ht="18.75" x14ac:dyDescent="0.25">
      <c r="A93" s="98" t="s">
        <v>74</v>
      </c>
      <c r="B93" s="31">
        <f>B89/$D$89</f>
        <v>0.31</v>
      </c>
      <c r="C93" s="31">
        <f>C89/$D$89</f>
        <v>0.69</v>
      </c>
      <c r="D93" s="21">
        <f>B93+C93</f>
        <v>1</v>
      </c>
      <c r="E93" s="13"/>
      <c r="F93" s="13"/>
      <c r="G93" s="13"/>
      <c r="H93" s="13"/>
    </row>
    <row r="96" spans="1:8" ht="15.75" thickBot="1" x14ac:dyDescent="0.3"/>
    <row r="97" spans="1:7" ht="15.75" thickBot="1" x14ac:dyDescent="0.3">
      <c r="A97" s="83" t="s">
        <v>53</v>
      </c>
      <c r="B97" s="84"/>
      <c r="C97" s="85"/>
      <c r="D97" s="1"/>
    </row>
    <row r="98" spans="1:7" ht="15.75" x14ac:dyDescent="0.25">
      <c r="A98" s="5" t="s">
        <v>1</v>
      </c>
      <c r="B98" s="4" t="s">
        <v>29</v>
      </c>
      <c r="C98" s="37" t="s">
        <v>30</v>
      </c>
      <c r="D98" s="10" t="s">
        <v>6</v>
      </c>
    </row>
    <row r="99" spans="1:7" ht="30" x14ac:dyDescent="0.25">
      <c r="A99" s="6" t="s">
        <v>54</v>
      </c>
      <c r="B99" s="39">
        <v>110</v>
      </c>
      <c r="C99" s="40">
        <v>4</v>
      </c>
      <c r="D99" s="11">
        <f>+B99+C99</f>
        <v>114</v>
      </c>
    </row>
    <row r="100" spans="1:7" ht="18.75" x14ac:dyDescent="0.3">
      <c r="A100" s="1" t="s">
        <v>7</v>
      </c>
      <c r="B100" s="18">
        <f>SUM(B99:B99)</f>
        <v>110</v>
      </c>
      <c r="C100" s="32">
        <f>C99</f>
        <v>4</v>
      </c>
      <c r="D100" s="18">
        <f>D99</f>
        <v>114</v>
      </c>
    </row>
    <row r="101" spans="1:7" ht="18.75" x14ac:dyDescent="0.25">
      <c r="A101" s="33" t="s">
        <v>26</v>
      </c>
      <c r="B101" s="31">
        <f>B100/$D$69</f>
        <v>0.96</v>
      </c>
      <c r="C101" s="31">
        <f>C100/$D$69</f>
        <v>0.04</v>
      </c>
      <c r="D101" s="24">
        <f>B101+C101</f>
        <v>1</v>
      </c>
    </row>
    <row r="104" spans="1:7" x14ac:dyDescent="0.25">
      <c r="A104" s="89" t="s">
        <v>53</v>
      </c>
      <c r="B104" s="90"/>
      <c r="C104" s="90"/>
      <c r="D104" s="43"/>
      <c r="E104" s="44"/>
      <c r="F104" s="44"/>
      <c r="G104" s="44"/>
    </row>
    <row r="105" spans="1:7" x14ac:dyDescent="0.25">
      <c r="A105" s="45" t="s">
        <v>1</v>
      </c>
      <c r="B105" s="46" t="s">
        <v>67</v>
      </c>
      <c r="C105" s="47" t="s">
        <v>68</v>
      </c>
      <c r="D105" s="48" t="s">
        <v>69</v>
      </c>
      <c r="E105" s="49" t="s">
        <v>71</v>
      </c>
      <c r="F105" s="49" t="s">
        <v>70</v>
      </c>
      <c r="G105" s="82" t="s">
        <v>6</v>
      </c>
    </row>
    <row r="106" spans="1:7" ht="18" x14ac:dyDescent="0.25">
      <c r="A106" s="52" t="s">
        <v>66</v>
      </c>
      <c r="B106" s="53">
        <v>13</v>
      </c>
      <c r="C106" s="53">
        <v>57</v>
      </c>
      <c r="D106" s="53">
        <v>3</v>
      </c>
      <c r="E106" s="53">
        <v>39</v>
      </c>
      <c r="F106" s="53">
        <v>2</v>
      </c>
      <c r="G106" s="54">
        <f>SUM(A106:F106)</f>
        <v>114</v>
      </c>
    </row>
    <row r="107" spans="1:7" ht="18" x14ac:dyDescent="0.25">
      <c r="A107" s="61" t="s">
        <v>19</v>
      </c>
      <c r="B107" s="56">
        <f>B106/$G$106</f>
        <v>0.11</v>
      </c>
      <c r="C107" s="56">
        <f t="shared" ref="C107:G107" si="12">C106/$G$106</f>
        <v>0.5</v>
      </c>
      <c r="D107" s="56">
        <f t="shared" si="12"/>
        <v>0.03</v>
      </c>
      <c r="E107" s="56">
        <f t="shared" si="12"/>
        <v>0.34</v>
      </c>
      <c r="F107" s="56">
        <f t="shared" si="12"/>
        <v>0.02</v>
      </c>
      <c r="G107" s="56">
        <f t="shared" si="12"/>
        <v>1</v>
      </c>
    </row>
    <row r="111" spans="1:7" ht="15.75" thickBot="1" x14ac:dyDescent="0.3"/>
    <row r="112" spans="1:7" ht="15.75" thickBot="1" x14ac:dyDescent="0.3">
      <c r="A112" s="83" t="s">
        <v>55</v>
      </c>
      <c r="B112" s="84"/>
      <c r="C112" s="85"/>
      <c r="D112" s="23"/>
    </row>
    <row r="113" spans="1:4" ht="15.75" x14ac:dyDescent="0.25">
      <c r="A113" s="5" t="s">
        <v>1</v>
      </c>
      <c r="B113" s="4" t="s">
        <v>29</v>
      </c>
      <c r="C113" s="37" t="s">
        <v>30</v>
      </c>
      <c r="D113" s="10" t="s">
        <v>6</v>
      </c>
    </row>
    <row r="114" spans="1:4" ht="30" x14ac:dyDescent="0.25">
      <c r="A114" s="6" t="s">
        <v>56</v>
      </c>
      <c r="B114" s="39">
        <v>65</v>
      </c>
      <c r="C114" s="40">
        <v>49</v>
      </c>
      <c r="D114" s="11">
        <f>+B114+C114</f>
        <v>114</v>
      </c>
    </row>
    <row r="115" spans="1:4" ht="18.75" x14ac:dyDescent="0.25">
      <c r="A115" s="6" t="s">
        <v>57</v>
      </c>
      <c r="B115" s="39">
        <v>60</v>
      </c>
      <c r="C115" s="40">
        <v>54</v>
      </c>
      <c r="D115" s="11">
        <f>+B115+C115</f>
        <v>114</v>
      </c>
    </row>
    <row r="116" spans="1:4" ht="30" x14ac:dyDescent="0.25">
      <c r="A116" s="6" t="s">
        <v>58</v>
      </c>
      <c r="B116" s="39">
        <v>43</v>
      </c>
      <c r="C116" s="40">
        <v>71</v>
      </c>
      <c r="D116" s="11">
        <f>+B116+C116</f>
        <v>114</v>
      </c>
    </row>
    <row r="117" spans="1:4" ht="18.75" x14ac:dyDescent="0.25">
      <c r="A117" s="28" t="s">
        <v>7</v>
      </c>
      <c r="B117" s="17">
        <f>SUM(B114:B116)</f>
        <v>168</v>
      </c>
      <c r="C117" s="29">
        <f>SUM(C114:C116)</f>
        <v>174</v>
      </c>
      <c r="D117" s="17">
        <f t="shared" ref="D117" si="13">B117+C117</f>
        <v>342</v>
      </c>
    </row>
    <row r="118" spans="1:4" ht="18.75" x14ac:dyDescent="0.25">
      <c r="A118" s="33" t="s">
        <v>26</v>
      </c>
      <c r="B118" s="31">
        <f>B117/$D$117</f>
        <v>0.49</v>
      </c>
      <c r="C118" s="31">
        <f>C117/$D$117</f>
        <v>0.51</v>
      </c>
      <c r="D118" s="24">
        <f>B118+C118</f>
        <v>1</v>
      </c>
    </row>
    <row r="120" spans="1:4" ht="15.75" thickBot="1" x14ac:dyDescent="0.3"/>
    <row r="121" spans="1:4" ht="15.75" thickBot="1" x14ac:dyDescent="0.3">
      <c r="A121" s="83" t="s">
        <v>72</v>
      </c>
      <c r="B121" s="84"/>
      <c r="C121" s="85"/>
      <c r="D121" s="23"/>
    </row>
    <row r="122" spans="1:4" ht="15.75" x14ac:dyDescent="0.25">
      <c r="A122" s="5" t="s">
        <v>1</v>
      </c>
      <c r="B122" s="4" t="s">
        <v>29</v>
      </c>
      <c r="C122" s="37" t="s">
        <v>30</v>
      </c>
      <c r="D122" s="10" t="s">
        <v>6</v>
      </c>
    </row>
    <row r="123" spans="1:4" ht="90" x14ac:dyDescent="0.25">
      <c r="A123" s="6" t="s">
        <v>59</v>
      </c>
      <c r="B123" s="39">
        <v>93</v>
      </c>
      <c r="C123" s="40">
        <v>21</v>
      </c>
      <c r="D123" s="11">
        <f>+B123+C123</f>
        <v>114</v>
      </c>
    </row>
    <row r="124" spans="1:4" ht="225" x14ac:dyDescent="0.25">
      <c r="A124" s="6" t="s">
        <v>60</v>
      </c>
      <c r="B124" s="39">
        <v>105</v>
      </c>
      <c r="C124" s="40">
        <v>9</v>
      </c>
      <c r="D124" s="11">
        <f>+B124+C124</f>
        <v>114</v>
      </c>
    </row>
    <row r="125" spans="1:4" ht="18.75" x14ac:dyDescent="0.25">
      <c r="A125" s="28" t="s">
        <v>7</v>
      </c>
      <c r="B125" s="17">
        <f>SUM(B123:B124)</f>
        <v>198</v>
      </c>
      <c r="C125" s="29">
        <f>SUM(C123:C124)</f>
        <v>30</v>
      </c>
      <c r="D125" s="17">
        <f t="shared" ref="D125" si="14">B125+C125</f>
        <v>228</v>
      </c>
    </row>
    <row r="126" spans="1:4" ht="18.75" x14ac:dyDescent="0.25">
      <c r="A126" s="33" t="s">
        <v>26</v>
      </c>
      <c r="B126" s="31">
        <f>B125/$D$125</f>
        <v>0.87</v>
      </c>
      <c r="C126" s="31">
        <f>C125/$D$125</f>
        <v>0.13</v>
      </c>
      <c r="D126" s="24">
        <f>B126+C126</f>
        <v>1</v>
      </c>
    </row>
    <row r="127" spans="1:4" ht="30" x14ac:dyDescent="0.25">
      <c r="A127" s="97" t="s">
        <v>75</v>
      </c>
      <c r="B127" s="31">
        <f>B123/$D$123</f>
        <v>0.82</v>
      </c>
      <c r="C127" s="31">
        <f>C123/$D$123</f>
        <v>0.18</v>
      </c>
      <c r="D127" s="24">
        <f t="shared" ref="D127:D128" si="15">B127+C127</f>
        <v>1</v>
      </c>
    </row>
    <row r="128" spans="1:4" ht="18.75" x14ac:dyDescent="0.25">
      <c r="A128" s="3" t="s">
        <v>76</v>
      </c>
      <c r="B128" s="31">
        <f>B124/$D$124</f>
        <v>0.92</v>
      </c>
      <c r="C128" s="31">
        <f>C124/$D$124</f>
        <v>0.08</v>
      </c>
      <c r="D128" s="24">
        <f t="shared" si="15"/>
        <v>1</v>
      </c>
    </row>
    <row r="132" spans="4:5" x14ac:dyDescent="0.25">
      <c r="D132" s="2">
        <v>1220</v>
      </c>
      <c r="E132" s="2">
        <v>100</v>
      </c>
    </row>
    <row r="133" spans="4:5" x14ac:dyDescent="0.25">
      <c r="D133" s="2">
        <v>114</v>
      </c>
      <c r="E133" s="99">
        <f>+D133*E132/D132</f>
        <v>9.3000000000000007</v>
      </c>
    </row>
  </sheetData>
  <mergeCells count="15">
    <mergeCell ref="A121:C121"/>
    <mergeCell ref="A97:C97"/>
    <mergeCell ref="A112:C112"/>
    <mergeCell ref="A8:C8"/>
    <mergeCell ref="A2:C2"/>
    <mergeCell ref="A14:C14"/>
    <mergeCell ref="A24:C24"/>
    <mergeCell ref="A33:C33"/>
    <mergeCell ref="A73:C73"/>
    <mergeCell ref="A84:C84"/>
    <mergeCell ref="A55:C55"/>
    <mergeCell ref="A66:C66"/>
    <mergeCell ref="A19:H19"/>
    <mergeCell ref="A46:C46"/>
    <mergeCell ref="A104:C104"/>
  </mergeCells>
  <printOptions horizontalCentered="1"/>
  <pageMargins left="1.1023622047244095" right="0.70866141732283472" top="0.74803149606299213" bottom="0.74803149606299213" header="0.31496062992125984" footer="0.31496062992125984"/>
  <pageSetup scale="65" orientation="landscape" horizontalDpi="4294967294" verticalDpi="4294967294"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8"/>
  <sheetViews>
    <sheetView topLeftCell="A100" workbookViewId="0">
      <selection activeCell="D108" sqref="D108"/>
    </sheetView>
  </sheetViews>
  <sheetFormatPr baseColWidth="10" defaultRowHeight="15" x14ac:dyDescent="0.25"/>
  <cols>
    <col min="1" max="1" width="116" bestFit="1" customWidth="1"/>
    <col min="2" max="2" width="18.28515625" bestFit="1" customWidth="1"/>
    <col min="3" max="3" width="16.7109375" bestFit="1" customWidth="1"/>
    <col min="4" max="4" width="25.140625" bestFit="1" customWidth="1"/>
    <col min="5" max="5" width="21.5703125" bestFit="1" customWidth="1"/>
    <col min="7" max="7" width="20.7109375" bestFit="1" customWidth="1"/>
    <col min="8" max="8" width="16.7109375" customWidth="1"/>
  </cols>
  <sheetData>
    <row r="1" spans="1:8" x14ac:dyDescent="0.25">
      <c r="A1" s="89" t="s">
        <v>0</v>
      </c>
      <c r="B1" s="90"/>
      <c r="C1" s="90"/>
      <c r="D1" s="43"/>
      <c r="E1" s="44"/>
      <c r="F1" s="44"/>
      <c r="G1" s="44"/>
      <c r="H1" s="44"/>
    </row>
    <row r="2" spans="1:8" x14ac:dyDescent="0.25">
      <c r="A2" s="45" t="s">
        <v>1</v>
      </c>
      <c r="B2" s="46" t="s">
        <v>20</v>
      </c>
      <c r="C2" s="47" t="s">
        <v>21</v>
      </c>
      <c r="D2" s="48" t="s">
        <v>22</v>
      </c>
      <c r="E2" s="49" t="s">
        <v>23</v>
      </c>
      <c r="F2" s="49" t="s">
        <v>24</v>
      </c>
      <c r="G2" s="50" t="s">
        <v>25</v>
      </c>
      <c r="H2" s="51" t="s">
        <v>6</v>
      </c>
    </row>
    <row r="3" spans="1:8" ht="28.5" x14ac:dyDescent="0.25">
      <c r="A3" s="52" t="s">
        <v>62</v>
      </c>
      <c r="B3" s="53">
        <v>33</v>
      </c>
      <c r="C3" s="53">
        <v>51</v>
      </c>
      <c r="D3" s="53">
        <v>13</v>
      </c>
      <c r="E3" s="53">
        <v>7</v>
      </c>
      <c r="F3" s="53">
        <v>3</v>
      </c>
      <c r="G3" s="53">
        <v>7</v>
      </c>
      <c r="H3" s="54">
        <f>SUM(B3:G3)</f>
        <v>114</v>
      </c>
    </row>
    <row r="4" spans="1:8" ht="18" x14ac:dyDescent="0.25">
      <c r="A4" s="61" t="s">
        <v>19</v>
      </c>
      <c r="B4" s="56">
        <f>B3/$H$3</f>
        <v>0.28999999999999998</v>
      </c>
      <c r="C4" s="56">
        <f t="shared" ref="C4:G4" si="0">C3/$H$3</f>
        <v>0.45</v>
      </c>
      <c r="D4" s="56">
        <f t="shared" si="0"/>
        <v>0.11</v>
      </c>
      <c r="E4" s="56">
        <f t="shared" si="0"/>
        <v>0.06</v>
      </c>
      <c r="F4" s="56">
        <f t="shared" si="0"/>
        <v>0.03</v>
      </c>
      <c r="G4" s="56">
        <f t="shared" si="0"/>
        <v>0.06</v>
      </c>
      <c r="H4" s="57">
        <f>+(B4+C4+D4+E4+F4+G4)</f>
        <v>1</v>
      </c>
    </row>
    <row r="5" spans="1:8" ht="18.75" thickBot="1" x14ac:dyDescent="0.3">
      <c r="A5" s="58"/>
      <c r="B5" s="59"/>
      <c r="C5" s="59"/>
      <c r="D5" s="59"/>
      <c r="E5" s="59"/>
      <c r="F5" s="59"/>
      <c r="G5" s="59"/>
      <c r="H5" s="59"/>
    </row>
    <row r="6" spans="1:8" ht="15.75" thickBot="1" x14ac:dyDescent="0.3">
      <c r="A6" s="86" t="s">
        <v>2</v>
      </c>
      <c r="B6" s="87"/>
      <c r="C6" s="88"/>
      <c r="D6" s="43"/>
      <c r="E6" s="44"/>
      <c r="F6" s="44"/>
      <c r="G6" s="44"/>
      <c r="H6" s="44"/>
    </row>
    <row r="7" spans="1:8" x14ac:dyDescent="0.25">
      <c r="A7" s="60" t="s">
        <v>1</v>
      </c>
      <c r="B7" s="46" t="s">
        <v>20</v>
      </c>
      <c r="C7" s="47" t="s">
        <v>21</v>
      </c>
      <c r="D7" s="48" t="s">
        <v>22</v>
      </c>
      <c r="E7" s="49" t="s">
        <v>23</v>
      </c>
      <c r="F7" s="49" t="s">
        <v>24</v>
      </c>
      <c r="G7" s="50" t="s">
        <v>25</v>
      </c>
      <c r="H7" s="51" t="s">
        <v>6</v>
      </c>
    </row>
    <row r="8" spans="1:8" ht="42.75" x14ac:dyDescent="0.25">
      <c r="A8" s="52" t="s">
        <v>63</v>
      </c>
      <c r="B8" s="53">
        <v>19</v>
      </c>
      <c r="C8" s="53">
        <v>41</v>
      </c>
      <c r="D8" s="53">
        <v>35</v>
      </c>
      <c r="E8" s="53">
        <v>14</v>
      </c>
      <c r="F8" s="53">
        <v>5</v>
      </c>
      <c r="G8" s="53">
        <v>0</v>
      </c>
      <c r="H8" s="54">
        <f>SUM(B8:G8)</f>
        <v>114</v>
      </c>
    </row>
    <row r="9" spans="1:8" ht="18" x14ac:dyDescent="0.25">
      <c r="A9" s="61" t="s">
        <v>19</v>
      </c>
      <c r="B9" s="73">
        <f>B8/H8</f>
        <v>0.16669999999999999</v>
      </c>
      <c r="C9" s="73">
        <v>0.53120000000000001</v>
      </c>
      <c r="D9" s="73">
        <f>D8/H8</f>
        <v>0.307</v>
      </c>
      <c r="E9" s="73">
        <f>E8/H8</f>
        <v>0.12280000000000001</v>
      </c>
      <c r="F9" s="73">
        <f>F8/H8</f>
        <v>4.3900000000000002E-2</v>
      </c>
      <c r="G9" s="73">
        <f>G8/H8</f>
        <v>0</v>
      </c>
      <c r="H9" s="62">
        <f>SUM(B9:G9)</f>
        <v>1.1716</v>
      </c>
    </row>
    <row r="10" spans="1:8" ht="15.75" thickBot="1" x14ac:dyDescent="0.3">
      <c r="A10" s="44"/>
      <c r="B10" s="44"/>
      <c r="C10" s="44"/>
      <c r="D10" s="44"/>
      <c r="E10" s="44"/>
      <c r="F10" s="44"/>
      <c r="G10" s="44"/>
      <c r="H10" s="44"/>
    </row>
    <row r="11" spans="1:8" ht="15.75" thickBot="1" x14ac:dyDescent="0.3">
      <c r="A11" s="86" t="s">
        <v>52</v>
      </c>
      <c r="B11" s="87"/>
      <c r="C11" s="88"/>
      <c r="D11" s="43"/>
      <c r="E11" s="44"/>
      <c r="F11" s="44"/>
      <c r="G11" s="44"/>
      <c r="H11" s="44"/>
    </row>
    <row r="12" spans="1:8" x14ac:dyDescent="0.25">
      <c r="A12" s="60" t="s">
        <v>1</v>
      </c>
      <c r="B12" s="46" t="s">
        <v>20</v>
      </c>
      <c r="C12" s="47" t="s">
        <v>21</v>
      </c>
      <c r="D12" s="48" t="s">
        <v>22</v>
      </c>
      <c r="E12" s="49" t="s">
        <v>23</v>
      </c>
      <c r="F12" s="49" t="s">
        <v>24</v>
      </c>
      <c r="G12" s="50" t="s">
        <v>25</v>
      </c>
      <c r="H12" s="51" t="s">
        <v>6</v>
      </c>
    </row>
    <row r="13" spans="1:8" ht="18" x14ac:dyDescent="0.25">
      <c r="A13" s="52" t="s">
        <v>3</v>
      </c>
      <c r="B13" s="53">
        <v>13</v>
      </c>
      <c r="C13" s="53">
        <v>48</v>
      </c>
      <c r="D13" s="53">
        <v>33</v>
      </c>
      <c r="E13" s="53">
        <v>15</v>
      </c>
      <c r="F13" s="53">
        <v>5</v>
      </c>
      <c r="G13" s="53">
        <v>0</v>
      </c>
      <c r="H13" s="54">
        <f>SUM(B13:G13)</f>
        <v>114</v>
      </c>
    </row>
    <row r="14" spans="1:8" ht="18" x14ac:dyDescent="0.25">
      <c r="A14" s="51" t="s">
        <v>26</v>
      </c>
      <c r="B14" s="64">
        <f>B13/H13</f>
        <v>0.114</v>
      </c>
      <c r="C14" s="64">
        <f>C13/H13</f>
        <v>0.42109999999999997</v>
      </c>
      <c r="D14" s="64">
        <f>D13/H13</f>
        <v>0.28949999999999998</v>
      </c>
      <c r="E14" s="64">
        <f>E13/H13</f>
        <v>0.13159999999999999</v>
      </c>
      <c r="F14" s="64">
        <f>F13/H13</f>
        <v>4.3900000000000002E-2</v>
      </c>
      <c r="G14" s="64">
        <f>G13/H13</f>
        <v>0</v>
      </c>
      <c r="H14" s="65">
        <f>SUM(B14:G14)</f>
        <v>1</v>
      </c>
    </row>
    <row r="15" spans="1:8" ht="18.75" thickBot="1" x14ac:dyDescent="0.3">
      <c r="A15" s="58"/>
      <c r="B15" s="74"/>
      <c r="C15" s="74"/>
      <c r="D15" s="74"/>
      <c r="E15" s="74"/>
      <c r="F15" s="74"/>
      <c r="G15" s="74"/>
      <c r="H15" s="78"/>
    </row>
    <row r="16" spans="1:8" ht="15.75" thickBot="1" x14ac:dyDescent="0.3">
      <c r="A16" s="83" t="s">
        <v>50</v>
      </c>
      <c r="B16" s="84"/>
      <c r="C16" s="85"/>
      <c r="D16" s="1"/>
    </row>
    <row r="17" spans="1:6" ht="15.75" x14ac:dyDescent="0.25">
      <c r="A17" s="5" t="s">
        <v>1</v>
      </c>
      <c r="B17" s="4" t="s">
        <v>29</v>
      </c>
      <c r="C17" s="37" t="s">
        <v>30</v>
      </c>
      <c r="D17" s="10" t="s">
        <v>6</v>
      </c>
      <c r="E17" s="69" t="s">
        <v>29</v>
      </c>
      <c r="F17" s="70" t="s">
        <v>30</v>
      </c>
    </row>
    <row r="18" spans="1:6" ht="18.75" x14ac:dyDescent="0.25">
      <c r="A18" s="3" t="s">
        <v>31</v>
      </c>
      <c r="B18" s="41">
        <v>112</v>
      </c>
      <c r="C18" s="42">
        <v>2</v>
      </c>
      <c r="D18" s="11">
        <f>B18+C18</f>
        <v>114</v>
      </c>
      <c r="E18" s="71">
        <f>B18/D18</f>
        <v>0.98</v>
      </c>
      <c r="F18" s="71">
        <f>C18/D18</f>
        <v>0.02</v>
      </c>
    </row>
    <row r="19" spans="1:6" ht="18.75" x14ac:dyDescent="0.25">
      <c r="A19" s="3" t="s">
        <v>32</v>
      </c>
      <c r="B19" s="41">
        <v>113</v>
      </c>
      <c r="C19" s="42">
        <v>1</v>
      </c>
      <c r="D19" s="11">
        <f t="shared" ref="D19:D21" si="1">B19+C19</f>
        <v>114</v>
      </c>
      <c r="E19" s="71">
        <f t="shared" ref="E19:E22" si="2">B19/D19</f>
        <v>0.99</v>
      </c>
      <c r="F19" s="71">
        <f t="shared" ref="F19:F22" si="3">C19/D19</f>
        <v>0.01</v>
      </c>
    </row>
    <row r="20" spans="1:6" ht="30" x14ac:dyDescent="0.25">
      <c r="A20" s="6" t="s">
        <v>33</v>
      </c>
      <c r="B20" s="41">
        <v>110</v>
      </c>
      <c r="C20" s="42">
        <v>4</v>
      </c>
      <c r="D20" s="11">
        <f t="shared" si="1"/>
        <v>114</v>
      </c>
      <c r="E20" s="71">
        <f t="shared" si="2"/>
        <v>0.96</v>
      </c>
      <c r="F20" s="71">
        <f t="shared" si="3"/>
        <v>0.04</v>
      </c>
    </row>
    <row r="21" spans="1:6" ht="18.75" x14ac:dyDescent="0.25">
      <c r="A21" s="9" t="s">
        <v>7</v>
      </c>
      <c r="B21" s="17">
        <f>+(B18+B19+B20)</f>
        <v>335</v>
      </c>
      <c r="C21" s="29">
        <f t="shared" ref="C21" si="4">+(C18+C19+C20)</f>
        <v>7</v>
      </c>
      <c r="D21" s="17">
        <f t="shared" si="1"/>
        <v>342</v>
      </c>
      <c r="E21" s="71">
        <f t="shared" si="2"/>
        <v>0.98</v>
      </c>
      <c r="F21" s="71">
        <f t="shared" si="3"/>
        <v>0.02</v>
      </c>
    </row>
    <row r="22" spans="1:6" ht="18.75" x14ac:dyDescent="0.25">
      <c r="A22" s="79" t="s">
        <v>26</v>
      </c>
      <c r="B22" s="31">
        <f>B21/D21</f>
        <v>0.98</v>
      </c>
      <c r="C22" s="72">
        <f>C21/D21</f>
        <v>0.02</v>
      </c>
      <c r="D22" s="24">
        <f>B22+C22</f>
        <v>1</v>
      </c>
      <c r="E22" s="75">
        <f t="shared" si="2"/>
        <v>0.98</v>
      </c>
      <c r="F22" s="75">
        <f t="shared" si="3"/>
        <v>0.02</v>
      </c>
    </row>
    <row r="23" spans="1:6" ht="19.5" thickBot="1" x14ac:dyDescent="0.3">
      <c r="A23" s="9"/>
      <c r="B23" s="13"/>
      <c r="C23" s="13"/>
      <c r="D23" s="13"/>
    </row>
    <row r="24" spans="1:6" ht="15.75" thickBot="1" x14ac:dyDescent="0.3">
      <c r="A24" s="83" t="s">
        <v>41</v>
      </c>
      <c r="B24" s="84"/>
      <c r="C24" s="85"/>
      <c r="D24" s="2"/>
    </row>
    <row r="25" spans="1:6" ht="15.75" x14ac:dyDescent="0.25">
      <c r="A25" s="5" t="s">
        <v>1</v>
      </c>
      <c r="B25" s="4" t="s">
        <v>29</v>
      </c>
      <c r="C25" s="37" t="s">
        <v>30</v>
      </c>
      <c r="D25" s="66" t="s">
        <v>6</v>
      </c>
      <c r="E25" s="69" t="s">
        <v>29</v>
      </c>
      <c r="F25" s="70" t="s">
        <v>30</v>
      </c>
    </row>
    <row r="26" spans="1:6" ht="18.75" x14ac:dyDescent="0.3">
      <c r="A26" s="34" t="s">
        <v>34</v>
      </c>
      <c r="B26" s="80">
        <v>100</v>
      </c>
      <c r="C26" s="80">
        <v>14</v>
      </c>
      <c r="D26" s="12">
        <f>B26+C26</f>
        <v>114</v>
      </c>
      <c r="E26" s="71">
        <f>B26/D26</f>
        <v>0.88</v>
      </c>
      <c r="F26" s="71">
        <f>C26/D26</f>
        <v>0.12</v>
      </c>
    </row>
    <row r="27" spans="1:6" ht="18.75" x14ac:dyDescent="0.3">
      <c r="A27" s="34" t="s">
        <v>35</v>
      </c>
      <c r="B27" s="80">
        <v>102</v>
      </c>
      <c r="C27" s="80">
        <v>12</v>
      </c>
      <c r="D27" s="12">
        <f>B27+C27</f>
        <v>114</v>
      </c>
      <c r="E27" s="71">
        <f t="shared" ref="E27:E32" si="5">B27/D27</f>
        <v>0.89</v>
      </c>
      <c r="F27" s="71">
        <f t="shared" ref="F27:F32" si="6">C27/D27</f>
        <v>0.11</v>
      </c>
    </row>
    <row r="28" spans="1:6" ht="18.75" x14ac:dyDescent="0.3">
      <c r="A28" s="34" t="s">
        <v>36</v>
      </c>
      <c r="B28" s="80">
        <v>93</v>
      </c>
      <c r="C28" s="80">
        <v>21</v>
      </c>
      <c r="D28" s="12">
        <f>B28+C28</f>
        <v>114</v>
      </c>
      <c r="E28" s="71">
        <f t="shared" si="5"/>
        <v>0.82</v>
      </c>
      <c r="F28" s="71">
        <f t="shared" si="6"/>
        <v>0.18</v>
      </c>
    </row>
    <row r="29" spans="1:6" ht="18.75" x14ac:dyDescent="0.3">
      <c r="A29" s="34" t="s">
        <v>37</v>
      </c>
      <c r="B29" s="80">
        <v>98</v>
      </c>
      <c r="C29" s="80">
        <v>16</v>
      </c>
      <c r="D29" s="12">
        <f>B29+C29</f>
        <v>114</v>
      </c>
      <c r="E29" s="71">
        <f t="shared" si="5"/>
        <v>0.86</v>
      </c>
      <c r="F29" s="71">
        <f t="shared" si="6"/>
        <v>0.14000000000000001</v>
      </c>
    </row>
    <row r="30" spans="1:6" ht="18.75" x14ac:dyDescent="0.3">
      <c r="A30" s="34" t="s">
        <v>64</v>
      </c>
      <c r="B30" s="80">
        <v>81</v>
      </c>
      <c r="C30" s="80">
        <v>33</v>
      </c>
      <c r="D30" s="12">
        <f t="shared" ref="D30:D32" si="7">B30+C30</f>
        <v>114</v>
      </c>
      <c r="E30" s="71">
        <f t="shared" si="5"/>
        <v>0.71</v>
      </c>
      <c r="F30" s="71">
        <f t="shared" si="6"/>
        <v>0.28999999999999998</v>
      </c>
    </row>
    <row r="31" spans="1:6" ht="18.75" x14ac:dyDescent="0.3">
      <c r="A31" s="35" t="s">
        <v>38</v>
      </c>
      <c r="B31" s="80">
        <v>91</v>
      </c>
      <c r="C31" s="80">
        <v>23</v>
      </c>
      <c r="D31" s="12">
        <f t="shared" si="7"/>
        <v>114</v>
      </c>
      <c r="E31" s="71">
        <f t="shared" si="5"/>
        <v>0.8</v>
      </c>
      <c r="F31" s="71">
        <f t="shared" si="6"/>
        <v>0.2</v>
      </c>
    </row>
    <row r="32" spans="1:6" ht="18.75" x14ac:dyDescent="0.3">
      <c r="A32" s="36" t="s">
        <v>39</v>
      </c>
      <c r="B32" s="80">
        <v>113</v>
      </c>
      <c r="C32" s="80">
        <v>1</v>
      </c>
      <c r="D32" s="68">
        <f t="shared" si="7"/>
        <v>114</v>
      </c>
      <c r="E32" s="71">
        <f t="shared" si="5"/>
        <v>0.99</v>
      </c>
      <c r="F32" s="71">
        <f t="shared" si="6"/>
        <v>0.01</v>
      </c>
    </row>
    <row r="33" spans="1:6" ht="18.75" x14ac:dyDescent="0.3">
      <c r="A33" s="28" t="s">
        <v>7</v>
      </c>
      <c r="B33" s="17">
        <f>SUM(B26:B32)</f>
        <v>678</v>
      </c>
      <c r="C33" s="17">
        <f>SUM(C26:C32)</f>
        <v>120</v>
      </c>
      <c r="D33" s="18">
        <f t="shared" ref="D33" si="8">+B33+C33</f>
        <v>798</v>
      </c>
    </row>
    <row r="34" spans="1:6" ht="18.75" x14ac:dyDescent="0.25">
      <c r="A34" s="33" t="s">
        <v>26</v>
      </c>
      <c r="B34" s="31">
        <f>B33/D33</f>
        <v>0.85</v>
      </c>
      <c r="C34" s="72">
        <f>C33/D33</f>
        <v>0.15</v>
      </c>
      <c r="D34" s="24">
        <f>+B34+C34</f>
        <v>1</v>
      </c>
    </row>
    <row r="35" spans="1:6" ht="19.5" thickBot="1" x14ac:dyDescent="0.3">
      <c r="A35" s="9"/>
      <c r="B35" s="13"/>
      <c r="C35" s="13"/>
      <c r="D35" s="13"/>
    </row>
    <row r="36" spans="1:6" ht="15.75" thickBot="1" x14ac:dyDescent="0.3">
      <c r="A36" s="83" t="s">
        <v>42</v>
      </c>
      <c r="B36" s="84"/>
      <c r="C36" s="85"/>
      <c r="D36" s="2"/>
    </row>
    <row r="37" spans="1:6" ht="15.75" x14ac:dyDescent="0.25">
      <c r="A37" s="5" t="s">
        <v>1</v>
      </c>
      <c r="B37" s="4" t="s">
        <v>29</v>
      </c>
      <c r="C37" s="37" t="s">
        <v>30</v>
      </c>
      <c r="D37" s="10" t="s">
        <v>6</v>
      </c>
      <c r="E37" s="69" t="s">
        <v>29</v>
      </c>
      <c r="F37" s="70" t="s">
        <v>30</v>
      </c>
    </row>
    <row r="38" spans="1:6" ht="18.75" x14ac:dyDescent="0.25">
      <c r="A38" s="26" t="s">
        <v>40</v>
      </c>
      <c r="B38" s="41">
        <v>94</v>
      </c>
      <c r="C38" s="42">
        <v>20</v>
      </c>
      <c r="D38" s="11">
        <f>B38+C38</f>
        <v>114</v>
      </c>
      <c r="E38" s="71">
        <f t="shared" ref="E38:E40" si="9">B38/D38</f>
        <v>0.82</v>
      </c>
      <c r="F38" s="71">
        <f t="shared" ref="F38:F40" si="10">C38/D38</f>
        <v>0.18</v>
      </c>
    </row>
    <row r="39" spans="1:6" ht="18.75" x14ac:dyDescent="0.25">
      <c r="A39" s="27" t="s">
        <v>43</v>
      </c>
      <c r="B39" s="41">
        <v>67</v>
      </c>
      <c r="C39" s="42">
        <v>47</v>
      </c>
      <c r="D39" s="11">
        <f t="shared" ref="D39:D40" si="11">B39+C39</f>
        <v>114</v>
      </c>
      <c r="E39" s="71">
        <f t="shared" si="9"/>
        <v>0.59</v>
      </c>
      <c r="F39" s="71">
        <f t="shared" si="10"/>
        <v>0.41</v>
      </c>
    </row>
    <row r="40" spans="1:6" ht="18.75" x14ac:dyDescent="0.25">
      <c r="A40" s="27" t="s">
        <v>44</v>
      </c>
      <c r="B40" s="41">
        <v>74</v>
      </c>
      <c r="C40" s="42">
        <v>40</v>
      </c>
      <c r="D40" s="11">
        <f t="shared" si="11"/>
        <v>114</v>
      </c>
      <c r="E40" s="71">
        <f t="shared" si="9"/>
        <v>0.65</v>
      </c>
      <c r="F40" s="71">
        <f t="shared" si="10"/>
        <v>0.35</v>
      </c>
    </row>
    <row r="41" spans="1:6" ht="18.75" x14ac:dyDescent="0.25">
      <c r="A41" s="28" t="s">
        <v>7</v>
      </c>
      <c r="B41" s="17">
        <f>B38+B39+B40</f>
        <v>235</v>
      </c>
      <c r="C41" s="17">
        <f>C38+C39+C40</f>
        <v>107</v>
      </c>
      <c r="D41" s="17">
        <f>B41+C41</f>
        <v>342</v>
      </c>
    </row>
    <row r="42" spans="1:6" ht="18.75" x14ac:dyDescent="0.25">
      <c r="A42" s="3" t="s">
        <v>26</v>
      </c>
      <c r="B42" s="31">
        <f>B41/D41</f>
        <v>0.69</v>
      </c>
      <c r="C42" s="72">
        <f>C41/D41</f>
        <v>0.31</v>
      </c>
      <c r="D42" s="24">
        <f>+B42+C42</f>
        <v>1</v>
      </c>
    </row>
    <row r="43" spans="1:6" ht="18.75" x14ac:dyDescent="0.25">
      <c r="A43" s="9"/>
      <c r="B43" s="31">
        <f>B38/$D$59</f>
        <v>0.82</v>
      </c>
      <c r="C43" s="31">
        <f>C38/$D$59</f>
        <v>0.18</v>
      </c>
      <c r="D43" s="13"/>
    </row>
    <row r="44" spans="1:6" ht="15.75" thickBot="1" x14ac:dyDescent="0.3">
      <c r="A44" s="2"/>
      <c r="B44" s="2"/>
      <c r="C44" s="2"/>
      <c r="D44" s="2"/>
    </row>
    <row r="45" spans="1:6" ht="15.75" thickBot="1" x14ac:dyDescent="0.3">
      <c r="A45" s="83" t="s">
        <v>4</v>
      </c>
      <c r="B45" s="84"/>
      <c r="C45" s="85"/>
      <c r="D45" s="1"/>
    </row>
    <row r="46" spans="1:6" ht="15.75" x14ac:dyDescent="0.25">
      <c r="A46" s="5" t="s">
        <v>1</v>
      </c>
      <c r="B46" s="4" t="s">
        <v>29</v>
      </c>
      <c r="C46" s="37" t="s">
        <v>30</v>
      </c>
      <c r="D46" s="10" t="s">
        <v>6</v>
      </c>
      <c r="E46" s="69" t="s">
        <v>29</v>
      </c>
      <c r="F46" s="70" t="s">
        <v>30</v>
      </c>
    </row>
    <row r="47" spans="1:6" ht="30" x14ac:dyDescent="0.25">
      <c r="A47" s="6" t="s">
        <v>45</v>
      </c>
      <c r="B47" s="39">
        <v>95</v>
      </c>
      <c r="C47" s="40">
        <v>19</v>
      </c>
      <c r="D47" s="11">
        <f>B47+C47</f>
        <v>114</v>
      </c>
      <c r="E47" s="71">
        <f t="shared" ref="E47:E51" si="12">B47/D47</f>
        <v>0.83</v>
      </c>
      <c r="F47" s="71">
        <f t="shared" ref="F47:F51" si="13">C47/D47</f>
        <v>0.17</v>
      </c>
    </row>
    <row r="48" spans="1:6" ht="30" x14ac:dyDescent="0.25">
      <c r="A48" s="6" t="s">
        <v>46</v>
      </c>
      <c r="B48" s="39">
        <v>93</v>
      </c>
      <c r="C48" s="40">
        <v>21</v>
      </c>
      <c r="D48" s="11">
        <f t="shared" ref="D48:D52" si="14">B48+C48</f>
        <v>114</v>
      </c>
      <c r="E48" s="71">
        <f t="shared" si="12"/>
        <v>0.82</v>
      </c>
      <c r="F48" s="71">
        <f t="shared" si="13"/>
        <v>0.18</v>
      </c>
    </row>
    <row r="49" spans="1:6" ht="18.75" x14ac:dyDescent="0.25">
      <c r="A49" s="6" t="s">
        <v>47</v>
      </c>
      <c r="B49" s="39">
        <v>72</v>
      </c>
      <c r="C49" s="40">
        <v>42</v>
      </c>
      <c r="D49" s="11">
        <f t="shared" si="14"/>
        <v>114</v>
      </c>
      <c r="E49" s="71">
        <f t="shared" si="12"/>
        <v>0.63</v>
      </c>
      <c r="F49" s="71">
        <f t="shared" si="13"/>
        <v>0.37</v>
      </c>
    </row>
    <row r="50" spans="1:6" ht="30" x14ac:dyDescent="0.25">
      <c r="A50" s="6" t="s">
        <v>48</v>
      </c>
      <c r="B50" s="39">
        <v>75</v>
      </c>
      <c r="C50" s="40">
        <v>39</v>
      </c>
      <c r="D50" s="11">
        <f t="shared" si="14"/>
        <v>114</v>
      </c>
      <c r="E50" s="71">
        <f t="shared" si="12"/>
        <v>0.66</v>
      </c>
      <c r="F50" s="71">
        <f t="shared" si="13"/>
        <v>0.34</v>
      </c>
    </row>
    <row r="51" spans="1:6" ht="18.75" x14ac:dyDescent="0.25">
      <c r="A51" s="6" t="s">
        <v>49</v>
      </c>
      <c r="B51" s="41">
        <v>74</v>
      </c>
      <c r="C51" s="42">
        <v>40</v>
      </c>
      <c r="D51" s="11">
        <f t="shared" si="14"/>
        <v>114</v>
      </c>
      <c r="E51" s="71">
        <f t="shared" si="12"/>
        <v>0.65</v>
      </c>
      <c r="F51" s="71">
        <f t="shared" si="13"/>
        <v>0.35</v>
      </c>
    </row>
    <row r="52" spans="1:6" ht="18.75" x14ac:dyDescent="0.25">
      <c r="A52" s="28" t="s">
        <v>7</v>
      </c>
      <c r="B52" s="17">
        <f>SUM(B47:B51)</f>
        <v>409</v>
      </c>
      <c r="C52" s="29">
        <f t="shared" ref="C52" si="15">SUM(C47:C51)</f>
        <v>161</v>
      </c>
      <c r="D52" s="17">
        <f t="shared" si="14"/>
        <v>570</v>
      </c>
    </row>
    <row r="53" spans="1:6" ht="18.75" x14ac:dyDescent="0.25">
      <c r="A53" s="33" t="s">
        <v>26</v>
      </c>
      <c r="B53" s="31">
        <f>B52/D52</f>
        <v>0.72</v>
      </c>
      <c r="C53" s="72">
        <f>C52/D52</f>
        <v>0.28000000000000003</v>
      </c>
      <c r="D53" s="24">
        <f>+B53+C53</f>
        <v>1</v>
      </c>
    </row>
    <row r="54" spans="1:6" ht="18.75" x14ac:dyDescent="0.25">
      <c r="A54" s="38" t="s">
        <v>51</v>
      </c>
      <c r="B54" s="30">
        <f>B47/D47</f>
        <v>0.83330000000000004</v>
      </c>
      <c r="C54" s="30">
        <f>C47/D47</f>
        <v>0.16669999999999999</v>
      </c>
      <c r="D54" s="13"/>
    </row>
    <row r="55" spans="1:6" ht="15.75" thickBot="1" x14ac:dyDescent="0.3">
      <c r="A55" s="2"/>
      <c r="B55" s="2"/>
      <c r="C55" s="2"/>
      <c r="D55" s="2"/>
    </row>
    <row r="56" spans="1:6" ht="15.75" thickBot="1" x14ac:dyDescent="0.3">
      <c r="A56" s="83" t="s">
        <v>5</v>
      </c>
      <c r="B56" s="84"/>
      <c r="C56" s="85"/>
      <c r="D56" s="1"/>
    </row>
    <row r="57" spans="1:6" ht="15.75" x14ac:dyDescent="0.25">
      <c r="A57" s="5" t="s">
        <v>1</v>
      </c>
      <c r="B57" s="4" t="s">
        <v>29</v>
      </c>
      <c r="C57" s="37" t="s">
        <v>30</v>
      </c>
      <c r="D57" s="10" t="s">
        <v>6</v>
      </c>
      <c r="E57" s="4" t="s">
        <v>29</v>
      </c>
      <c r="F57" s="77" t="s">
        <v>30</v>
      </c>
    </row>
    <row r="58" spans="1:6" ht="18.75" x14ac:dyDescent="0.3">
      <c r="A58" s="6" t="s">
        <v>65</v>
      </c>
      <c r="B58" s="41">
        <v>65</v>
      </c>
      <c r="C58" s="42">
        <v>49</v>
      </c>
      <c r="D58" s="11">
        <f>B58+C58</f>
        <v>114</v>
      </c>
      <c r="E58" s="76">
        <f>B58/D58</f>
        <v>0.56999999999999995</v>
      </c>
      <c r="F58" s="76">
        <f t="shared" ref="F58" si="16">C58/D58</f>
        <v>0.43</v>
      </c>
    </row>
    <row r="59" spans="1:6" ht="18.75" x14ac:dyDescent="0.3">
      <c r="A59" s="1" t="s">
        <v>7</v>
      </c>
      <c r="B59" s="18">
        <v>40</v>
      </c>
      <c r="C59" s="32">
        <v>74</v>
      </c>
      <c r="D59" s="18">
        <f>D58</f>
        <v>114</v>
      </c>
    </row>
    <row r="60" spans="1:6" ht="18.75" x14ac:dyDescent="0.25">
      <c r="A60" s="33" t="s">
        <v>26</v>
      </c>
      <c r="B60" s="31">
        <f>B59/D59</f>
        <v>0.35</v>
      </c>
      <c r="C60" s="72">
        <f>C59/D59</f>
        <v>0.65</v>
      </c>
      <c r="D60" s="24">
        <f>+B60+C60</f>
        <v>1</v>
      </c>
    </row>
    <row r="61" spans="1:6" ht="19.5" thickBot="1" x14ac:dyDescent="0.35">
      <c r="A61" s="2"/>
      <c r="B61" s="14"/>
      <c r="C61" s="14"/>
      <c r="D61" s="14"/>
    </row>
    <row r="62" spans="1:6" ht="15.75" thickBot="1" x14ac:dyDescent="0.3">
      <c r="A62" s="83" t="s">
        <v>8</v>
      </c>
      <c r="B62" s="84"/>
      <c r="C62" s="85"/>
      <c r="D62" s="23"/>
    </row>
    <row r="63" spans="1:6" ht="15.75" x14ac:dyDescent="0.25">
      <c r="A63" s="5" t="s">
        <v>1</v>
      </c>
      <c r="B63" s="4" t="s">
        <v>29</v>
      </c>
      <c r="C63" s="37" t="s">
        <v>30</v>
      </c>
      <c r="D63" s="10" t="s">
        <v>6</v>
      </c>
      <c r="E63" s="69" t="s">
        <v>29</v>
      </c>
      <c r="F63" s="70" t="s">
        <v>30</v>
      </c>
    </row>
    <row r="64" spans="1:6" ht="18.75" x14ac:dyDescent="0.25">
      <c r="A64" s="6" t="s">
        <v>9</v>
      </c>
      <c r="B64" s="39">
        <v>83</v>
      </c>
      <c r="C64" s="40">
        <v>31</v>
      </c>
      <c r="D64" s="11">
        <f>B64+C64</f>
        <v>114</v>
      </c>
      <c r="E64" s="71">
        <f t="shared" ref="E64:E68" si="17">B64/D64</f>
        <v>0.73</v>
      </c>
      <c r="F64" s="71">
        <f t="shared" ref="F64:F68" si="18">C64/D64</f>
        <v>0.27</v>
      </c>
    </row>
    <row r="65" spans="1:6" ht="18.75" x14ac:dyDescent="0.25">
      <c r="A65" s="6" t="s">
        <v>10</v>
      </c>
      <c r="B65" s="39">
        <v>66</v>
      </c>
      <c r="C65" s="40">
        <v>48</v>
      </c>
      <c r="D65" s="11">
        <f t="shared" ref="D65:D69" si="19">B65+C65</f>
        <v>114</v>
      </c>
      <c r="E65" s="71">
        <f t="shared" si="17"/>
        <v>0.57999999999999996</v>
      </c>
      <c r="F65" s="71">
        <f t="shared" si="18"/>
        <v>0.42</v>
      </c>
    </row>
    <row r="66" spans="1:6" ht="18.75" x14ac:dyDescent="0.25">
      <c r="A66" s="6" t="s">
        <v>11</v>
      </c>
      <c r="B66" s="39">
        <v>90</v>
      </c>
      <c r="C66" s="40">
        <v>24</v>
      </c>
      <c r="D66" s="11">
        <f t="shared" si="19"/>
        <v>114</v>
      </c>
      <c r="E66" s="71">
        <f t="shared" si="17"/>
        <v>0.79</v>
      </c>
      <c r="F66" s="71">
        <f t="shared" si="18"/>
        <v>0.21</v>
      </c>
    </row>
    <row r="67" spans="1:6" ht="18.75" x14ac:dyDescent="0.25">
      <c r="A67" s="6" t="s">
        <v>12</v>
      </c>
      <c r="B67" s="39">
        <v>19</v>
      </c>
      <c r="C67" s="40">
        <v>95</v>
      </c>
      <c r="D67" s="11">
        <f t="shared" si="19"/>
        <v>114</v>
      </c>
      <c r="E67" s="71">
        <f t="shared" si="17"/>
        <v>0.17</v>
      </c>
      <c r="F67" s="71">
        <f t="shared" si="18"/>
        <v>0.83</v>
      </c>
    </row>
    <row r="68" spans="1:6" ht="18.75" x14ac:dyDescent="0.25">
      <c r="A68" s="6" t="s">
        <v>13</v>
      </c>
      <c r="B68" s="41">
        <v>93</v>
      </c>
      <c r="C68" s="42">
        <v>21</v>
      </c>
      <c r="D68" s="11">
        <f t="shared" si="19"/>
        <v>114</v>
      </c>
      <c r="E68" s="71">
        <f t="shared" si="17"/>
        <v>0.82</v>
      </c>
      <c r="F68" s="71">
        <f t="shared" si="18"/>
        <v>0.18</v>
      </c>
    </row>
    <row r="69" spans="1:6" ht="18.75" x14ac:dyDescent="0.25">
      <c r="A69" s="28" t="s">
        <v>7</v>
      </c>
      <c r="B69" s="17">
        <f>SUM(B64:B68)</f>
        <v>351</v>
      </c>
      <c r="C69" s="29">
        <f t="shared" ref="C69" si="20">SUM(C64:C68)</f>
        <v>219</v>
      </c>
      <c r="D69" s="17">
        <f t="shared" si="19"/>
        <v>570</v>
      </c>
    </row>
    <row r="70" spans="1:6" ht="18.75" x14ac:dyDescent="0.25">
      <c r="A70" s="33" t="s">
        <v>26</v>
      </c>
      <c r="B70" s="31">
        <f>B69/D69</f>
        <v>0.62</v>
      </c>
      <c r="C70" s="72">
        <f>C69/D69</f>
        <v>0.38</v>
      </c>
      <c r="D70" s="24">
        <f>+B70+C70</f>
        <v>1</v>
      </c>
    </row>
    <row r="71" spans="1:6" ht="15.75" thickBot="1" x14ac:dyDescent="0.3"/>
    <row r="72" spans="1:6" ht="15.75" thickBot="1" x14ac:dyDescent="0.3">
      <c r="A72" s="83" t="s">
        <v>27</v>
      </c>
      <c r="B72" s="84"/>
      <c r="C72" s="85"/>
      <c r="D72" s="23"/>
    </row>
    <row r="73" spans="1:6" ht="15.75" x14ac:dyDescent="0.25">
      <c r="A73" s="5" t="s">
        <v>1</v>
      </c>
      <c r="B73" s="4" t="s">
        <v>29</v>
      </c>
      <c r="C73" s="37" t="s">
        <v>30</v>
      </c>
      <c r="D73" s="10" t="s">
        <v>6</v>
      </c>
      <c r="E73" s="69" t="s">
        <v>29</v>
      </c>
      <c r="F73" s="70" t="s">
        <v>30</v>
      </c>
    </row>
    <row r="74" spans="1:6" ht="18.75" x14ac:dyDescent="0.25">
      <c r="A74" s="6" t="s">
        <v>14</v>
      </c>
      <c r="B74" s="39">
        <v>93</v>
      </c>
      <c r="C74" s="40">
        <v>21</v>
      </c>
      <c r="D74" s="11">
        <f>B74+C74</f>
        <v>114</v>
      </c>
      <c r="E74" s="71">
        <f t="shared" ref="E74:E78" si="21">B74/D74</f>
        <v>0.82</v>
      </c>
      <c r="F74" s="71">
        <f t="shared" ref="F74:F78" si="22">C74/D74</f>
        <v>0.18</v>
      </c>
    </row>
    <row r="75" spans="1:6" ht="18.75" x14ac:dyDescent="0.25">
      <c r="A75" s="6" t="s">
        <v>15</v>
      </c>
      <c r="B75" s="39">
        <v>20</v>
      </c>
      <c r="C75" s="40">
        <v>94</v>
      </c>
      <c r="D75" s="11">
        <f t="shared" ref="D75:D79" si="23">B75+C75</f>
        <v>114</v>
      </c>
      <c r="E75" s="71">
        <f t="shared" si="21"/>
        <v>0.18</v>
      </c>
      <c r="F75" s="71">
        <f t="shared" si="22"/>
        <v>0.82</v>
      </c>
    </row>
    <row r="76" spans="1:6" ht="18.75" x14ac:dyDescent="0.25">
      <c r="A76" s="6" t="s">
        <v>16</v>
      </c>
      <c r="B76" s="39">
        <v>79</v>
      </c>
      <c r="C76" s="40">
        <v>35</v>
      </c>
      <c r="D76" s="11">
        <f t="shared" si="23"/>
        <v>114</v>
      </c>
      <c r="E76" s="71">
        <f t="shared" si="21"/>
        <v>0.69</v>
      </c>
      <c r="F76" s="71">
        <f t="shared" si="22"/>
        <v>0.31</v>
      </c>
    </row>
    <row r="77" spans="1:6" ht="18.75" x14ac:dyDescent="0.25">
      <c r="A77" s="6" t="s">
        <v>17</v>
      </c>
      <c r="B77" s="39">
        <v>35</v>
      </c>
      <c r="C77" s="40">
        <v>79</v>
      </c>
      <c r="D77" s="11">
        <f t="shared" si="23"/>
        <v>114</v>
      </c>
      <c r="E77" s="71">
        <f t="shared" si="21"/>
        <v>0.31</v>
      </c>
      <c r="F77" s="71">
        <f t="shared" si="22"/>
        <v>0.69</v>
      </c>
    </row>
    <row r="78" spans="1:6" ht="18.75" x14ac:dyDescent="0.25">
      <c r="A78" s="6" t="s">
        <v>18</v>
      </c>
      <c r="B78" s="41">
        <v>78</v>
      </c>
      <c r="C78" s="42">
        <v>36</v>
      </c>
      <c r="D78" s="11">
        <f t="shared" si="23"/>
        <v>114</v>
      </c>
      <c r="E78" s="71">
        <f t="shared" si="21"/>
        <v>0.68</v>
      </c>
      <c r="F78" s="71">
        <f t="shared" si="22"/>
        <v>0.32</v>
      </c>
    </row>
    <row r="79" spans="1:6" ht="18.75" x14ac:dyDescent="0.25">
      <c r="A79" s="9" t="s">
        <v>7</v>
      </c>
      <c r="B79" s="17">
        <f>SUM(B74:B78)</f>
        <v>305</v>
      </c>
      <c r="C79" s="17">
        <f>SUM(C74:C78)</f>
        <v>265</v>
      </c>
      <c r="D79" s="17">
        <f t="shared" si="23"/>
        <v>570</v>
      </c>
    </row>
    <row r="80" spans="1:6" ht="18.75" x14ac:dyDescent="0.25">
      <c r="A80" s="33" t="s">
        <v>26</v>
      </c>
      <c r="B80" s="31">
        <f>B79/D79</f>
        <v>0.54</v>
      </c>
      <c r="C80" s="72">
        <f>C79/D79</f>
        <v>0.46</v>
      </c>
      <c r="D80" s="24">
        <f>+B80+C80</f>
        <v>1</v>
      </c>
    </row>
    <row r="81" spans="1:8" ht="15.75" thickBot="1" x14ac:dyDescent="0.3"/>
    <row r="82" spans="1:8" ht="15.75" thickBot="1" x14ac:dyDescent="0.3">
      <c r="A82" s="83" t="s">
        <v>53</v>
      </c>
      <c r="B82" s="84"/>
      <c r="C82" s="85"/>
      <c r="D82" s="23"/>
    </row>
    <row r="83" spans="1:8" ht="15.75" x14ac:dyDescent="0.25">
      <c r="A83" s="5" t="s">
        <v>1</v>
      </c>
      <c r="B83" s="4" t="s">
        <v>29</v>
      </c>
      <c r="C83" s="37" t="s">
        <v>30</v>
      </c>
      <c r="D83" s="10" t="s">
        <v>6</v>
      </c>
      <c r="E83" s="69" t="s">
        <v>29</v>
      </c>
      <c r="F83" s="70" t="s">
        <v>30</v>
      </c>
    </row>
    <row r="84" spans="1:8" ht="18.75" x14ac:dyDescent="0.25">
      <c r="A84" s="6" t="s">
        <v>54</v>
      </c>
      <c r="B84" s="39">
        <v>110</v>
      </c>
      <c r="C84" s="40">
        <v>4</v>
      </c>
      <c r="D84" s="11">
        <f>B84+C84</f>
        <v>114</v>
      </c>
      <c r="E84" s="71">
        <f t="shared" ref="E84" si="24">B84/D84</f>
        <v>0.96</v>
      </c>
      <c r="F84" s="71">
        <f t="shared" ref="F84" si="25">C84/D84</f>
        <v>0.04</v>
      </c>
    </row>
    <row r="85" spans="1:8" ht="18.75" x14ac:dyDescent="0.25">
      <c r="A85" s="9" t="s">
        <v>7</v>
      </c>
      <c r="B85" s="17">
        <v>110</v>
      </c>
      <c r="C85" s="17">
        <v>4</v>
      </c>
      <c r="D85" s="17">
        <f t="shared" ref="D85" si="26">B85+C85</f>
        <v>114</v>
      </c>
    </row>
    <row r="86" spans="1:8" ht="18.75" x14ac:dyDescent="0.25">
      <c r="A86" s="33" t="s">
        <v>26</v>
      </c>
      <c r="B86" s="31">
        <f>B85/D85</f>
        <v>0.96</v>
      </c>
      <c r="C86" s="72">
        <f>C85/D85</f>
        <v>0.04</v>
      </c>
      <c r="D86" s="24">
        <f>+B86+C86</f>
        <v>1</v>
      </c>
    </row>
    <row r="88" spans="1:8" x14ac:dyDescent="0.25">
      <c r="A88" s="89" t="s">
        <v>53</v>
      </c>
      <c r="B88" s="90"/>
      <c r="C88" s="90"/>
      <c r="D88" s="43"/>
      <c r="E88" s="44"/>
      <c r="F88" s="44"/>
      <c r="G88" s="44"/>
      <c r="H88" s="44"/>
    </row>
    <row r="89" spans="1:8" x14ac:dyDescent="0.25">
      <c r="A89" s="45" t="s">
        <v>1</v>
      </c>
      <c r="B89" s="46" t="s">
        <v>67</v>
      </c>
      <c r="C89" s="47" t="s">
        <v>68</v>
      </c>
      <c r="D89" s="48" t="s">
        <v>69</v>
      </c>
      <c r="E89" s="49" t="s">
        <v>71</v>
      </c>
      <c r="F89" s="49" t="s">
        <v>70</v>
      </c>
      <c r="G89" s="82" t="s">
        <v>6</v>
      </c>
      <c r="H89" s="81"/>
    </row>
    <row r="90" spans="1:8" ht="18" x14ac:dyDescent="0.25">
      <c r="A90" s="52" t="s">
        <v>66</v>
      </c>
      <c r="B90" s="53">
        <v>13</v>
      </c>
      <c r="C90" s="53">
        <v>57</v>
      </c>
      <c r="D90" s="53">
        <v>3</v>
      </c>
      <c r="E90" s="53">
        <v>39</v>
      </c>
      <c r="F90" s="53">
        <v>2</v>
      </c>
      <c r="G90" s="54">
        <f>SUM(A90:F90)</f>
        <v>114</v>
      </c>
      <c r="H90" s="59"/>
    </row>
    <row r="91" spans="1:8" ht="18" x14ac:dyDescent="0.25">
      <c r="A91" s="61" t="s">
        <v>19</v>
      </c>
      <c r="B91" s="56">
        <f>B90/$H$3</f>
        <v>0.11</v>
      </c>
      <c r="C91" s="56">
        <f t="shared" ref="C91:F91" si="27">C90/$H$3</f>
        <v>0.5</v>
      </c>
      <c r="D91" s="56">
        <f t="shared" si="27"/>
        <v>0.03</v>
      </c>
      <c r="E91" s="56">
        <f t="shared" si="27"/>
        <v>0.34</v>
      </c>
      <c r="F91" s="56">
        <f t="shared" si="27"/>
        <v>0.02</v>
      </c>
      <c r="G91" s="57">
        <f>+(B91+C91+D91+E91+F91)</f>
        <v>1</v>
      </c>
    </row>
    <row r="92" spans="1:8" ht="15.75" thickBot="1" x14ac:dyDescent="0.3"/>
    <row r="93" spans="1:8" ht="15.75" thickBot="1" x14ac:dyDescent="0.3">
      <c r="A93" s="83" t="s">
        <v>55</v>
      </c>
      <c r="B93" s="84"/>
      <c r="C93" s="85"/>
      <c r="D93" s="23"/>
    </row>
    <row r="94" spans="1:8" ht="15.75" x14ac:dyDescent="0.25">
      <c r="A94" s="5" t="s">
        <v>1</v>
      </c>
      <c r="B94" s="4" t="s">
        <v>29</v>
      </c>
      <c r="C94" s="37" t="s">
        <v>30</v>
      </c>
      <c r="D94" s="10" t="s">
        <v>6</v>
      </c>
      <c r="E94" s="69" t="s">
        <v>29</v>
      </c>
      <c r="F94" s="70" t="s">
        <v>30</v>
      </c>
    </row>
    <row r="95" spans="1:8" ht="30" x14ac:dyDescent="0.25">
      <c r="A95" s="6" t="s">
        <v>56</v>
      </c>
      <c r="B95" s="39">
        <v>49</v>
      </c>
      <c r="C95" s="40">
        <v>65</v>
      </c>
      <c r="D95" s="11">
        <f>+B95+C95</f>
        <v>114</v>
      </c>
      <c r="E95" s="71">
        <f t="shared" ref="E95:E97" si="28">B95/D95</f>
        <v>0.43</v>
      </c>
      <c r="F95" s="71">
        <f t="shared" ref="F95:F97" si="29">C95/D95</f>
        <v>0.56999999999999995</v>
      </c>
    </row>
    <row r="96" spans="1:8" ht="18.75" x14ac:dyDescent="0.25">
      <c r="A96" s="6" t="s">
        <v>57</v>
      </c>
      <c r="B96" s="39">
        <v>40</v>
      </c>
      <c r="C96" s="40">
        <v>74</v>
      </c>
      <c r="D96" s="11">
        <f t="shared" ref="D96:D97" si="30">+B96+C96</f>
        <v>114</v>
      </c>
      <c r="E96" s="71">
        <f t="shared" si="28"/>
        <v>0.35</v>
      </c>
      <c r="F96" s="71">
        <f t="shared" si="29"/>
        <v>0.65</v>
      </c>
    </row>
    <row r="97" spans="1:6" ht="18.75" x14ac:dyDescent="0.25">
      <c r="A97" s="6" t="s">
        <v>58</v>
      </c>
      <c r="B97" s="39">
        <v>44</v>
      </c>
      <c r="C97" s="40">
        <v>70</v>
      </c>
      <c r="D97" s="11">
        <f t="shared" si="30"/>
        <v>114</v>
      </c>
      <c r="E97" s="71">
        <f t="shared" si="28"/>
        <v>0.39</v>
      </c>
      <c r="F97" s="71">
        <f t="shared" si="29"/>
        <v>0.61</v>
      </c>
    </row>
    <row r="98" spans="1:6" ht="18.75" x14ac:dyDescent="0.25">
      <c r="A98" s="28" t="s">
        <v>7</v>
      </c>
      <c r="B98" s="17">
        <f>SUM(B95:B97)</f>
        <v>133</v>
      </c>
      <c r="C98" s="29">
        <f>SUM(C95:C97)</f>
        <v>209</v>
      </c>
      <c r="D98" s="17">
        <f t="shared" ref="D98" si="31">B98+C98</f>
        <v>342</v>
      </c>
    </row>
    <row r="99" spans="1:6" ht="18.75" x14ac:dyDescent="0.25">
      <c r="A99" s="33" t="s">
        <v>26</v>
      </c>
      <c r="B99" s="56">
        <f>B98/$D$98</f>
        <v>0.39</v>
      </c>
      <c r="C99" s="31">
        <f>C98/$D$98</f>
        <v>0.61</v>
      </c>
      <c r="D99" s="24">
        <f>B99+C99</f>
        <v>1</v>
      </c>
    </row>
    <row r="100" spans="1:6" ht="15.75" thickBot="1" x14ac:dyDescent="0.3"/>
    <row r="101" spans="1:6" ht="15.75" thickBot="1" x14ac:dyDescent="0.3">
      <c r="A101" s="83" t="s">
        <v>72</v>
      </c>
      <c r="B101" s="84"/>
      <c r="C101" s="85"/>
      <c r="D101" s="23"/>
    </row>
    <row r="102" spans="1:6" ht="15.75" x14ac:dyDescent="0.25">
      <c r="A102" s="5" t="s">
        <v>1</v>
      </c>
      <c r="B102" s="4" t="s">
        <v>29</v>
      </c>
      <c r="C102" s="37" t="s">
        <v>30</v>
      </c>
      <c r="D102" s="10" t="s">
        <v>6</v>
      </c>
    </row>
    <row r="103" spans="1:6" ht="75" x14ac:dyDescent="0.25">
      <c r="A103" s="6" t="s">
        <v>73</v>
      </c>
      <c r="B103" s="39">
        <v>93</v>
      </c>
      <c r="C103" s="40">
        <v>21</v>
      </c>
      <c r="D103" s="11">
        <f>+B103+C103</f>
        <v>114</v>
      </c>
    </row>
    <row r="104" spans="1:6" ht="165" x14ac:dyDescent="0.25">
      <c r="A104" s="6" t="s">
        <v>60</v>
      </c>
      <c r="B104" s="39">
        <v>105</v>
      </c>
      <c r="C104" s="40">
        <v>9</v>
      </c>
      <c r="D104" s="11">
        <f>+B104+C104</f>
        <v>114</v>
      </c>
    </row>
    <row r="105" spans="1:6" ht="18.75" x14ac:dyDescent="0.25">
      <c r="A105" s="28" t="s">
        <v>7</v>
      </c>
      <c r="B105" s="17">
        <f>SUM(B103:B104)</f>
        <v>198</v>
      </c>
      <c r="C105" s="29">
        <f>SUM(C103:C104)</f>
        <v>30</v>
      </c>
      <c r="D105" s="17">
        <f t="shared" ref="D105" si="32">B105+C105</f>
        <v>228</v>
      </c>
    </row>
    <row r="106" spans="1:6" ht="18.75" x14ac:dyDescent="0.25">
      <c r="A106" s="33" t="s">
        <v>26</v>
      </c>
      <c r="B106" s="30">
        <f>B105/$D$105</f>
        <v>0.86839999999999995</v>
      </c>
      <c r="C106" s="30">
        <f>C105/$D$105</f>
        <v>0.13159999999999999</v>
      </c>
      <c r="D106" s="24">
        <f>B106+C106</f>
        <v>1</v>
      </c>
    </row>
    <row r="107" spans="1:6" ht="18.75" x14ac:dyDescent="0.25">
      <c r="A107" s="97" t="s">
        <v>75</v>
      </c>
      <c r="B107" s="30">
        <f>B103/$D$103</f>
        <v>0.81579999999999997</v>
      </c>
      <c r="C107" s="30">
        <f>C103/$D$103</f>
        <v>0.1842</v>
      </c>
      <c r="D107" s="24">
        <f t="shared" ref="D107:D108" si="33">B107+C107</f>
        <v>1</v>
      </c>
    </row>
    <row r="108" spans="1:6" ht="18.75" x14ac:dyDescent="0.25">
      <c r="A108" s="3" t="s">
        <v>76</v>
      </c>
      <c r="B108" s="30">
        <f>B104/$D$104</f>
        <v>0.92110000000000003</v>
      </c>
      <c r="C108" s="30">
        <f>C104/$D$104</f>
        <v>7.8899999999999998E-2</v>
      </c>
      <c r="D108" s="24">
        <f t="shared" si="33"/>
        <v>1</v>
      </c>
    </row>
  </sheetData>
  <mergeCells count="14">
    <mergeCell ref="A82:C82"/>
    <mergeCell ref="A88:C88"/>
    <mergeCell ref="A93:C93"/>
    <mergeCell ref="A101:C101"/>
    <mergeCell ref="A1:C1"/>
    <mergeCell ref="A6:C6"/>
    <mergeCell ref="A11:C11"/>
    <mergeCell ref="A72:C72"/>
    <mergeCell ref="A16:C16"/>
    <mergeCell ref="A24:C24"/>
    <mergeCell ref="A36:C36"/>
    <mergeCell ref="A45:C45"/>
    <mergeCell ref="A56:C56"/>
    <mergeCell ref="A62:C62"/>
  </mergeCells>
  <printOptions horizontalCentered="1"/>
  <pageMargins left="0.9055118110236221" right="0.70866141732283472" top="0.74803149606299213" bottom="0.74803149606299213" header="0.31496062992125984" footer="0.31496062992125984"/>
  <pageSetup scale="60" orientation="landscape" horizontalDpi="4294967294" vertic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ENCUESTA</vt:lpstr>
      <vt:lpstr>% INDIVIDUAL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2022-06-05T23:41:26Z</dcterms:modified>
</cp:coreProperties>
</file>