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codeName="ThisWorkbook" defaultThemeVersion="166925"/>
  <mc:AlternateContent xmlns:mc="http://schemas.openxmlformats.org/markup-compatibility/2006">
    <mc:Choice Requires="x15">
      <x15ac:absPath xmlns:x15ac="http://schemas.microsoft.com/office/spreadsheetml/2010/11/ac" url="C:\Users\acoroneb\Downloads\"/>
    </mc:Choice>
  </mc:AlternateContent>
  <xr:revisionPtr revIDLastSave="0" documentId="13_ncr:1_{F56BFCD8-D29A-48BC-8B44-40477EAC1595}" xr6:coauthVersionLast="36" xr6:coauthVersionMax="36" xr10:uidLastSave="{00000000-0000-0000-0000-000000000000}"/>
  <bookViews>
    <workbookView xWindow="0" yWindow="0" windowWidth="23040" windowHeight="9828" xr2:uid="{00000000-000D-0000-FFFF-FFFF00000000}"/>
  </bookViews>
  <sheets>
    <sheet name="MC CESAR" sheetId="4" r:id="rId1"/>
    <sheet name="MC GUAJIRA" sheetId="5" r:id="rId2"/>
    <sheet name="CD CESAR" sheetId="1" r:id="rId3"/>
    <sheet name="CD GUAJIRA " sheetId="2" r:id="rId4"/>
    <sheet name="LP CESAR" sheetId="6" r:id="rId5"/>
    <sheet name="SAMC CESAR" sheetId="8" r:id="rId6"/>
    <sheet name="SUBASTA INV CESAR" sheetId="9" r:id="rId7"/>
    <sheet name="SUBASTA INV GUAJIRA" sheetId="11" r:id="rId8"/>
    <sheet name="Consolidado" sheetId="3" r:id="rId9"/>
  </sheets>
  <definedNames>
    <definedName name="_xlnm._FilterDatabase" localSheetId="2" hidden="1">'CD CESAR'!$A$1:$K$34</definedName>
    <definedName name="_xlnm._FilterDatabase" localSheetId="3" hidden="1">'CD GUAJIRA '!$A$1:$K$1</definedName>
    <definedName name="_xlnm._FilterDatabase" localSheetId="8" hidden="1">Consolidado!$A$1:$G$56</definedName>
    <definedName name="_xlnm._FilterDatabase" localSheetId="4" hidden="1">'LP CESAR'!$A$1:$K$2</definedName>
    <definedName name="_xlnm._FilterDatabase" localSheetId="0" hidden="1">'MC CESAR'!$A$1:$K$21</definedName>
    <definedName name="_xlnm._FilterDatabase" localSheetId="1" hidden="1">'MC GUAJIRA'!$A$1:$K$5</definedName>
    <definedName name="_xlnm._FilterDatabase" localSheetId="5" hidden="1">'SAMC CESAR'!$A$1:$K$2</definedName>
    <definedName name="_xlnm._FilterDatabase" localSheetId="6" hidden="1">'SUBASTA INV CESAR'!$A$1:$M$5</definedName>
    <definedName name="_xlnm._FilterDatabase" localSheetId="7" hidden="1">'SUBASTA INV GUAJIRA'!$A$1:$M$2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3" i="3" l="1"/>
  <c r="C5" i="3"/>
  <c r="F30" i="3"/>
  <c r="E30" i="3"/>
  <c r="C30" i="3"/>
  <c r="F88" i="3"/>
  <c r="F87" i="3"/>
  <c r="E88" i="3"/>
  <c r="E87" i="3"/>
  <c r="D88" i="3"/>
  <c r="C88" i="3"/>
  <c r="D87" i="3"/>
  <c r="C87" i="3"/>
  <c r="B88" i="3"/>
  <c r="B87" i="3"/>
  <c r="F86" i="3"/>
  <c r="E86" i="3"/>
  <c r="D86" i="3"/>
  <c r="C86" i="3"/>
  <c r="B86" i="3"/>
  <c r="F85" i="3"/>
  <c r="F84" i="3"/>
  <c r="E85" i="3"/>
  <c r="E84" i="3"/>
  <c r="D85" i="3"/>
  <c r="D84" i="3"/>
  <c r="C85" i="3"/>
  <c r="C84" i="3"/>
  <c r="B85" i="3"/>
  <c r="G85" i="3" s="1"/>
  <c r="B84" i="3"/>
  <c r="E83" i="3"/>
  <c r="D83" i="3"/>
  <c r="E24" i="3"/>
  <c r="F83" i="3"/>
  <c r="D35" i="3"/>
  <c r="A2" i="9"/>
  <c r="A3" i="9"/>
  <c r="A4" i="9"/>
  <c r="A5" i="9"/>
  <c r="F82" i="3"/>
  <c r="F81" i="3"/>
  <c r="E82" i="3"/>
  <c r="E81" i="3"/>
  <c r="D82" i="3"/>
  <c r="D81" i="3"/>
  <c r="F80" i="3"/>
  <c r="E80" i="3"/>
  <c r="D80" i="3"/>
  <c r="E79" i="3"/>
  <c r="E74" i="3"/>
  <c r="E73" i="3"/>
  <c r="E72" i="3"/>
  <c r="F71" i="3"/>
  <c r="E71" i="3"/>
  <c r="D71" i="3"/>
  <c r="C71" i="3"/>
  <c r="C81" i="3"/>
  <c r="C82" i="3"/>
  <c r="B81" i="3"/>
  <c r="B82" i="3"/>
  <c r="C80" i="3"/>
  <c r="F68" i="3"/>
  <c r="E66" i="3"/>
  <c r="E65" i="3"/>
  <c r="E64" i="3"/>
  <c r="F79" i="3"/>
  <c r="F78" i="3"/>
  <c r="F77" i="3"/>
  <c r="F76" i="3"/>
  <c r="F75" i="3"/>
  <c r="E78" i="3"/>
  <c r="E77" i="3"/>
  <c r="E76" i="3"/>
  <c r="E75" i="3"/>
  <c r="D78" i="3"/>
  <c r="D77" i="3"/>
  <c r="D76" i="3"/>
  <c r="D75" i="3"/>
  <c r="C79" i="3"/>
  <c r="C78" i="3"/>
  <c r="C77" i="3"/>
  <c r="C76" i="3"/>
  <c r="C75" i="3"/>
  <c r="B75" i="3"/>
  <c r="G75" i="3" s="1"/>
  <c r="B79" i="3"/>
  <c r="B78" i="3"/>
  <c r="G78" i="3" s="1"/>
  <c r="B77" i="3"/>
  <c r="G77" i="3" s="1"/>
  <c r="B76" i="3"/>
  <c r="G76" i="3" s="1"/>
  <c r="F74" i="3"/>
  <c r="D74" i="3"/>
  <c r="C72" i="3"/>
  <c r="C74" i="3"/>
  <c r="B74" i="3"/>
  <c r="G74" i="3" s="1"/>
  <c r="D79" i="3"/>
  <c r="B66" i="3"/>
  <c r="F70" i="3"/>
  <c r="F69" i="3"/>
  <c r="F67" i="3"/>
  <c r="E70" i="3"/>
  <c r="E69" i="3"/>
  <c r="E68" i="3"/>
  <c r="E67" i="3"/>
  <c r="D70" i="3"/>
  <c r="D69" i="3"/>
  <c r="D68" i="3"/>
  <c r="D67" i="3"/>
  <c r="F65" i="3"/>
  <c r="C70" i="3"/>
  <c r="C69" i="3"/>
  <c r="C68" i="3"/>
  <c r="C67" i="3"/>
  <c r="F27" i="3"/>
  <c r="F64" i="3"/>
  <c r="C65" i="3"/>
  <c r="D64" i="3"/>
  <c r="D44" i="3"/>
  <c r="E47" i="3"/>
  <c r="D47" i="3"/>
  <c r="B20" i="3"/>
  <c r="C26" i="3"/>
  <c r="F26" i="3"/>
  <c r="E26" i="3"/>
  <c r="D26" i="3"/>
  <c r="D10" i="3"/>
  <c r="D42" i="3"/>
  <c r="B30" i="3"/>
  <c r="F12" i="3"/>
  <c r="D12" i="3"/>
  <c r="C12" i="3"/>
  <c r="B12" i="3"/>
  <c r="E13" i="3"/>
  <c r="D13" i="3"/>
  <c r="C13" i="3"/>
  <c r="B13" i="3"/>
  <c r="B57" i="3" s="1"/>
  <c r="F11" i="3"/>
  <c r="E10" i="3"/>
  <c r="E9" i="3"/>
  <c r="F10" i="3"/>
  <c r="F9" i="3"/>
  <c r="F8" i="3"/>
  <c r="E11" i="3"/>
  <c r="B10" i="3"/>
  <c r="C10" i="3"/>
  <c r="D8" i="3"/>
  <c r="D11" i="3"/>
  <c r="C11" i="3"/>
  <c r="C9" i="3"/>
  <c r="C8" i="3"/>
  <c r="B9" i="3"/>
  <c r="B8" i="3"/>
  <c r="B7" i="3"/>
  <c r="B6" i="3"/>
  <c r="D46" i="3"/>
  <c r="D45" i="3"/>
  <c r="B17" i="3"/>
  <c r="D41" i="3"/>
  <c r="D40" i="3"/>
  <c r="B47" i="3"/>
  <c r="C47" i="3"/>
  <c r="F47" i="3"/>
  <c r="F46" i="3"/>
  <c r="E46" i="3"/>
  <c r="C46" i="3"/>
  <c r="B46" i="3"/>
  <c r="B45" i="3"/>
  <c r="C45" i="3"/>
  <c r="E45" i="3"/>
  <c r="F44" i="3"/>
  <c r="E44" i="3"/>
  <c r="C44" i="3"/>
  <c r="B44" i="3"/>
  <c r="B43" i="3"/>
  <c r="E42" i="3"/>
  <c r="C42" i="3"/>
  <c r="F40" i="3"/>
  <c r="F41" i="3"/>
  <c r="E40" i="3"/>
  <c r="E41" i="3"/>
  <c r="C40" i="3"/>
  <c r="C41" i="3"/>
  <c r="B40" i="3"/>
  <c r="G40" i="3" s="1"/>
  <c r="B41" i="3"/>
  <c r="G41" i="3" s="1"/>
  <c r="C39" i="3"/>
  <c r="B39" i="3"/>
  <c r="F39" i="3"/>
  <c r="E39" i="3"/>
  <c r="C38" i="3"/>
  <c r="B38" i="3"/>
  <c r="C37" i="3"/>
  <c r="B37" i="3"/>
  <c r="C36" i="3"/>
  <c r="B36" i="3"/>
  <c r="C35" i="3"/>
  <c r="B35" i="3"/>
  <c r="F34" i="3"/>
  <c r="C34" i="3"/>
  <c r="B34" i="3"/>
  <c r="D32" i="3"/>
  <c r="C33" i="3"/>
  <c r="B33" i="3"/>
  <c r="C32" i="3"/>
  <c r="B32" i="3"/>
  <c r="F38" i="3"/>
  <c r="E38" i="3"/>
  <c r="D38" i="3"/>
  <c r="F37" i="3"/>
  <c r="E37" i="3"/>
  <c r="D37" i="3"/>
  <c r="F36" i="3"/>
  <c r="D36" i="3"/>
  <c r="F35" i="3"/>
  <c r="E34" i="3"/>
  <c r="D34" i="3"/>
  <c r="D31" i="3"/>
  <c r="C31" i="3"/>
  <c r="B21" i="3"/>
  <c r="D9" i="3"/>
  <c r="G9" i="3" s="1"/>
  <c r="B29" i="3"/>
  <c r="C29" i="3"/>
  <c r="D29" i="3"/>
  <c r="F29" i="3"/>
  <c r="E28" i="3"/>
  <c r="D28" i="3"/>
  <c r="C28" i="3"/>
  <c r="B28" i="3"/>
  <c r="B27" i="3"/>
  <c r="D27" i="3"/>
  <c r="B26" i="3"/>
  <c r="F24" i="3"/>
  <c r="D23" i="3"/>
  <c r="B23" i="3"/>
  <c r="F17" i="3"/>
  <c r="C17" i="3"/>
  <c r="D17" i="3"/>
  <c r="E17" i="3"/>
  <c r="E20" i="3"/>
  <c r="C20" i="3"/>
  <c r="C22" i="3"/>
  <c r="D22" i="3"/>
  <c r="E22" i="3"/>
  <c r="F22" i="3"/>
  <c r="F21" i="3"/>
  <c r="E21" i="3"/>
  <c r="D21" i="3"/>
  <c r="C21" i="3"/>
  <c r="D20" i="3"/>
  <c r="F20" i="3"/>
  <c r="F19" i="3"/>
  <c r="E19" i="3"/>
  <c r="C19" i="3"/>
  <c r="B19" i="3"/>
  <c r="C15" i="3"/>
  <c r="E15" i="3"/>
  <c r="B14" i="3"/>
  <c r="D30" i="3"/>
  <c r="E29" i="3"/>
  <c r="F28" i="3"/>
  <c r="D18" i="3"/>
  <c r="G47" i="3" l="1"/>
  <c r="G84" i="3"/>
  <c r="B55" i="3"/>
  <c r="D58" i="3"/>
  <c r="F32" i="3"/>
  <c r="D24" i="3"/>
  <c r="E23" i="3"/>
  <c r="F23" i="3"/>
  <c r="G28" i="3"/>
  <c r="C27" i="3"/>
  <c r="F25" i="3"/>
  <c r="C24" i="3"/>
  <c r="D25" i="3"/>
  <c r="E25" i="3"/>
  <c r="D65" i="3"/>
  <c r="F66" i="3"/>
  <c r="F92" i="3" s="1"/>
  <c r="E92" i="3"/>
  <c r="D66" i="3"/>
  <c r="D92" i="3" s="1"/>
  <c r="B65" i="3"/>
  <c r="C64" i="3"/>
  <c r="B64" i="3"/>
  <c r="C66" i="3"/>
  <c r="C92" i="3" s="1"/>
  <c r="C59" i="3"/>
  <c r="F5" i="3"/>
  <c r="C6" i="3"/>
  <c r="E58" i="3"/>
  <c r="B4" i="3"/>
  <c r="D59" i="3"/>
  <c r="C4" i="3"/>
  <c r="F58" i="3"/>
  <c r="B5" i="3"/>
  <c r="C55" i="3"/>
  <c r="D4" i="3"/>
  <c r="D96" i="3" s="1"/>
  <c r="B73" i="3"/>
  <c r="E89" i="3"/>
  <c r="C73" i="3"/>
  <c r="C90" i="3" s="1"/>
  <c r="D73" i="3"/>
  <c r="F73" i="3"/>
  <c r="C89" i="3"/>
  <c r="B92" i="3"/>
  <c r="D72" i="3"/>
  <c r="D89" i="3" s="1"/>
  <c r="B90" i="3"/>
  <c r="F72" i="3"/>
  <c r="F55" i="3"/>
  <c r="E7" i="3"/>
  <c r="E53" i="3" s="1"/>
  <c r="B42" i="3"/>
  <c r="B53" i="3" s="1"/>
  <c r="G79" i="3"/>
  <c r="E33" i="3"/>
  <c r="E31" i="3"/>
  <c r="E99" i="3" s="1"/>
  <c r="F33" i="3"/>
  <c r="F31" i="3"/>
  <c r="G17" i="3"/>
  <c r="G30" i="3"/>
  <c r="B67" i="3"/>
  <c r="G67" i="3" s="1"/>
  <c r="B68" i="3"/>
  <c r="G68" i="3" s="1"/>
  <c r="B69" i="3"/>
  <c r="G69" i="3" s="1"/>
  <c r="B70" i="3"/>
  <c r="G70" i="3" s="1"/>
  <c r="B71" i="3"/>
  <c r="G71" i="3" s="1"/>
  <c r="C57" i="3"/>
  <c r="D57" i="3"/>
  <c r="E57" i="3"/>
  <c r="B83" i="3"/>
  <c r="B80" i="3"/>
  <c r="B98" i="3" s="1"/>
  <c r="B72" i="3"/>
  <c r="D5" i="3"/>
  <c r="D33" i="3"/>
  <c r="E32" i="3"/>
  <c r="B24" i="3"/>
  <c r="C23" i="3"/>
  <c r="C25" i="3"/>
  <c r="B59" i="3"/>
  <c r="G21" i="3"/>
  <c r="C58" i="3"/>
  <c r="F42" i="3"/>
  <c r="B11" i="3"/>
  <c r="B58" i="3" s="1"/>
  <c r="F45" i="3"/>
  <c r="F59" i="3" s="1"/>
  <c r="E59" i="3"/>
  <c r="G42" i="3"/>
  <c r="G45" i="3"/>
  <c r="G46" i="3"/>
  <c r="E5" i="3"/>
  <c r="C7" i="3"/>
  <c r="C53" i="3" s="1"/>
  <c r="F7" i="3"/>
  <c r="F13" i="3"/>
  <c r="F57" i="3" s="1"/>
  <c r="G57" i="3" s="1"/>
  <c r="E12" i="3"/>
  <c r="G12" i="3" s="1"/>
  <c r="G20" i="3"/>
  <c r="E27" i="3"/>
  <c r="B15" i="3"/>
  <c r="G26" i="3"/>
  <c r="D19" i="3"/>
  <c r="D55" i="3" s="1"/>
  <c r="G44" i="3"/>
  <c r="D7" i="3"/>
  <c r="D53" i="3" s="1"/>
  <c r="E8" i="3"/>
  <c r="G8" i="3" s="1"/>
  <c r="D6" i="3"/>
  <c r="E4" i="3"/>
  <c r="E96" i="3" s="1"/>
  <c r="E6" i="3"/>
  <c r="F4" i="3"/>
  <c r="F6" i="3"/>
  <c r="G11" i="3"/>
  <c r="B25" i="3"/>
  <c r="B22" i="3"/>
  <c r="G22" i="3" s="1"/>
  <c r="F43" i="3"/>
  <c r="E43" i="3"/>
  <c r="D43" i="3"/>
  <c r="D54" i="3" s="1"/>
  <c r="C43" i="3"/>
  <c r="G43" i="3"/>
  <c r="G34" i="3"/>
  <c r="G37" i="3"/>
  <c r="G38" i="3"/>
  <c r="E36" i="3"/>
  <c r="E35" i="3"/>
  <c r="G35" i="3" s="1"/>
  <c r="D39" i="3"/>
  <c r="G39" i="3" s="1"/>
  <c r="B31" i="3"/>
  <c r="E18" i="3"/>
  <c r="F18" i="3"/>
  <c r="C18" i="3"/>
  <c r="B18" i="3"/>
  <c r="B54" i="3" s="1"/>
  <c r="B16" i="3"/>
  <c r="D15" i="3"/>
  <c r="F15" i="3"/>
  <c r="D16" i="3"/>
  <c r="D14" i="3"/>
  <c r="F16" i="3"/>
  <c r="F14" i="3"/>
  <c r="E16" i="3"/>
  <c r="E14" i="3"/>
  <c r="C16" i="3"/>
  <c r="C14" i="3"/>
  <c r="G29" i="3"/>
  <c r="G87" i="3"/>
  <c r="G86" i="3"/>
  <c r="G81" i="3"/>
  <c r="G73" i="3"/>
  <c r="G65" i="3"/>
  <c r="F99" i="3"/>
  <c r="D99" i="3"/>
  <c r="C54" i="3" l="1"/>
  <c r="F53" i="3"/>
  <c r="D100" i="3"/>
  <c r="B99" i="3"/>
  <c r="G33" i="3"/>
  <c r="G25" i="3"/>
  <c r="G24" i="3"/>
  <c r="B51" i="3"/>
  <c r="B108" i="3" s="1"/>
  <c r="B96" i="3"/>
  <c r="B49" i="3"/>
  <c r="G5" i="3"/>
  <c r="B89" i="3"/>
  <c r="B93" i="3" s="1"/>
  <c r="G90" i="3"/>
  <c r="G15" i="3"/>
  <c r="G58" i="3"/>
  <c r="G16" i="3"/>
  <c r="G59" i="3"/>
  <c r="G53" i="3"/>
  <c r="G13" i="3"/>
  <c r="C99" i="3"/>
  <c r="G27" i="3"/>
  <c r="E54" i="3"/>
  <c r="G6" i="3"/>
  <c r="B48" i="3"/>
  <c r="F48" i="3"/>
  <c r="E48" i="3"/>
  <c r="D48" i="3"/>
  <c r="C48" i="3"/>
  <c r="G36" i="3"/>
  <c r="E55" i="3"/>
  <c r="G55" i="3" s="1"/>
  <c r="F54" i="3"/>
  <c r="F56" i="3" s="1"/>
  <c r="G19" i="3"/>
  <c r="B56" i="3"/>
  <c r="G7" i="3"/>
  <c r="D56" i="3"/>
  <c r="G10" i="3"/>
  <c r="F51" i="3"/>
  <c r="C56" i="3"/>
  <c r="G18" i="3"/>
  <c r="C96" i="3"/>
  <c r="D97" i="3"/>
  <c r="G80" i="3"/>
  <c r="G83" i="3"/>
  <c r="G72" i="3"/>
  <c r="G32" i="3"/>
  <c r="F96" i="3"/>
  <c r="C97" i="3"/>
  <c r="E100" i="3"/>
  <c r="C98" i="3"/>
  <c r="F100" i="3"/>
  <c r="E98" i="3"/>
  <c r="E97" i="3"/>
  <c r="E101" i="3" s="1"/>
  <c r="E103" i="3" s="1"/>
  <c r="F98" i="3"/>
  <c r="D90" i="3"/>
  <c r="F97" i="3"/>
  <c r="E90" i="3"/>
  <c r="F89" i="3"/>
  <c r="D98" i="3"/>
  <c r="F90" i="3"/>
  <c r="B100" i="3"/>
  <c r="D49" i="3"/>
  <c r="E49" i="3"/>
  <c r="C49" i="3"/>
  <c r="F49" i="3"/>
  <c r="G14" i="3"/>
  <c r="G23" i="3"/>
  <c r="G31" i="3"/>
  <c r="F52" i="3" l="1"/>
  <c r="E50" i="3"/>
  <c r="G49" i="3"/>
  <c r="F50" i="3"/>
  <c r="G54" i="3"/>
  <c r="E56" i="3"/>
  <c r="G56" i="3" s="1"/>
  <c r="B91" i="3"/>
  <c r="F101" i="3"/>
  <c r="F103" i="3" s="1"/>
  <c r="G51" i="3"/>
  <c r="J54" i="3" s="1"/>
  <c r="D50" i="3"/>
  <c r="B52" i="3"/>
  <c r="D101" i="3"/>
  <c r="D103" i="3" s="1"/>
  <c r="B106" i="3"/>
  <c r="B50" i="3"/>
  <c r="F108" i="3"/>
  <c r="G4" i="3"/>
  <c r="G48" i="3" s="1"/>
  <c r="B97" i="3"/>
  <c r="B101" i="3" s="1"/>
  <c r="G66" i="3"/>
  <c r="E91" i="3"/>
  <c r="D91" i="3"/>
  <c r="G88" i="3"/>
  <c r="F91" i="3"/>
  <c r="G82" i="3"/>
  <c r="C106" i="3"/>
  <c r="G99" i="3"/>
  <c r="D93" i="3"/>
  <c r="F106" i="3"/>
  <c r="C93" i="3"/>
  <c r="D51" i="3"/>
  <c r="D52" i="3" s="1"/>
  <c r="D106" i="3"/>
  <c r="E106" i="3"/>
  <c r="E107" i="3" s="1"/>
  <c r="G97" i="3"/>
  <c r="E102" i="3"/>
  <c r="G98" i="3"/>
  <c r="C100" i="3"/>
  <c r="E51" i="3"/>
  <c r="E52" i="3" s="1"/>
  <c r="F93" i="3"/>
  <c r="C91" i="3"/>
  <c r="E93" i="3"/>
  <c r="C50" i="3"/>
  <c r="C51" i="3"/>
  <c r="C52" i="3" s="1"/>
  <c r="D102" i="3" l="1"/>
  <c r="F102" i="3"/>
  <c r="F104" i="3" s="1"/>
  <c r="F107" i="3"/>
  <c r="G92" i="3"/>
  <c r="D107" i="3"/>
  <c r="B103" i="3"/>
  <c r="B102" i="3"/>
  <c r="G50" i="3"/>
  <c r="G52" i="3"/>
  <c r="B107" i="3"/>
  <c r="C101" i="3"/>
  <c r="C102" i="3" s="1"/>
  <c r="E108" i="3"/>
  <c r="E109" i="3" s="1"/>
  <c r="E110" i="3" s="1"/>
  <c r="G106" i="3"/>
  <c r="C108" i="3"/>
  <c r="D108" i="3"/>
  <c r="D109" i="3" s="1"/>
  <c r="F109" i="3"/>
  <c r="G100" i="3"/>
  <c r="G64" i="3"/>
  <c r="G89" i="3" s="1"/>
  <c r="G91" i="3" s="1"/>
  <c r="G96" i="3" l="1"/>
  <c r="G101" i="3" s="1"/>
  <c r="G107" i="3" s="1"/>
  <c r="G93" i="3"/>
  <c r="D110" i="3"/>
  <c r="C109" i="3"/>
  <c r="G108" i="3"/>
  <c r="C103" i="3"/>
  <c r="C104" i="3" s="1"/>
  <c r="C107" i="3"/>
  <c r="J55" i="3"/>
  <c r="J56" i="3" s="1"/>
  <c r="J57" i="3" s="1"/>
  <c r="B109" i="3"/>
  <c r="B110" i="3" s="1"/>
  <c r="F110" i="3"/>
  <c r="G102" i="3" l="1"/>
  <c r="G109" i="3"/>
  <c r="G110" i="3" s="1"/>
  <c r="G103" i="3"/>
  <c r="C110" i="3"/>
  <c r="E104" i="3"/>
  <c r="D104" i="3"/>
  <c r="B104" i="3" l="1"/>
  <c r="G104" i="3" l="1"/>
</calcChain>
</file>

<file path=xl/sharedStrings.xml><?xml version="1.0" encoding="utf-8"?>
<sst xmlns="http://schemas.openxmlformats.org/spreadsheetml/2006/main" count="793" uniqueCount="488">
  <si>
    <t xml:space="preserve">NUMERO PROCESO </t>
  </si>
  <si>
    <t>NO. CONTRATO</t>
  </si>
  <si>
    <t>OBJETO CONTRATO</t>
  </si>
  <si>
    <t xml:space="preserve">MODALIDAD </t>
  </si>
  <si>
    <t>VALOR INICIAL</t>
  </si>
  <si>
    <t>FECHA DE INICIO</t>
  </si>
  <si>
    <t xml:space="preserve">FECHA DE TERMINACION </t>
  </si>
  <si>
    <t>ADICION</t>
  </si>
  <si>
    <t>VALOR ADICION</t>
  </si>
  <si>
    <t xml:space="preserve">NOM CONTRATISTA </t>
  </si>
  <si>
    <t xml:space="preserve">SUPERVISOR </t>
  </si>
  <si>
    <t xml:space="preserve">LINK CONTRATO </t>
  </si>
  <si>
    <t>MINIMA CUANTIA</t>
  </si>
  <si>
    <t>ROBERTO CARLOS BERMUDEZ REALES</t>
  </si>
  <si>
    <t>DIAGNOSTICENTRO AMISTAD S.A.S</t>
  </si>
  <si>
    <t>GABRIEL ENRIQUE PEREZ LONDOÑO</t>
  </si>
  <si>
    <t>EDWIN ANTONIO FIGUEROA COLMENARES</t>
  </si>
  <si>
    <t>CONTRATAR EN NOMBRE DE LA NACIÓN - CONSEJO SUPERIOR DE LA JUDICATURA - DIRECCIÓN EJECUTIVA SECCIONAL DE ADMINISTRACIÓN JUDICIAL DE VALLEDUPAR, EL SERVICIO DE VIGILANCIA, SEGURIDAD PRIVADA Y EL ARRENDAMIENTO DE EQUIPOS TECNOLÓGICOS NECESARIOS PARA LAS SEDES JUDICIALES Y ADMINISTRATIVAS A CARGO DE LA DIRECCIÓN SECCIONAL DE ADMINISTRACIÓN JUDICIAL DE VALLEDUPAR (DEPARTAMENTOS DEL CESAR Y LA GUAJIRA).</t>
  </si>
  <si>
    <t>STS SOLUCIONES EMPRESARIALES S.A.S</t>
  </si>
  <si>
    <t>VICTOR JOSE VANEGAS SERRANO</t>
  </si>
  <si>
    <t>ADALBERTO CORONELL BUELVAS</t>
  </si>
  <si>
    <t>KISHAY MERELLYS TRESPALACIOS RODRIGUEZ</t>
  </si>
  <si>
    <t>SI</t>
  </si>
  <si>
    <t>COMFACESAR</t>
  </si>
  <si>
    <t>MC-VA-02-2023</t>
  </si>
  <si>
    <t>CO1.PCCNTR.4741345</t>
  </si>
  <si>
    <t>CONTRATAR EN NOMBRE DE LA NACIÓN - CONSEJO SUPERIOR DE LA JUDICATURA - DIRECCIÓN EJECUTIVA SECCIONAL DE ADMINISTRACIÓN JUDICIAL DE VALLEDUPAR, EL SUMINISTRO DE COMBUSTIBLE PARA LOS VEHÍCULOS Y PLANTAS ELÉCTRICAS DE LA RAMA JUDICIAL EN EL DEPARTAMENTO DEL CESAR</t>
  </si>
  <si>
    <t xml:space="preserve">MINIMA CUANTIA </t>
  </si>
  <si>
    <t>INVERSIONES SALGUERO S.A.S</t>
  </si>
  <si>
    <t>SILVANA DAZA DAZA</t>
  </si>
  <si>
    <t>https://community.secop.gov.co/Public/Tendering/OpportunityDetail/Index?noticeUID=CO1.NTC.4076806&amp;isFromPublicArea=True&amp;isModal=False</t>
  </si>
  <si>
    <t>MC-VA-03-2023</t>
  </si>
  <si>
    <t>CO1.PCCNTR.4753643</t>
  </si>
  <si>
    <t>CONTRATAR EL SERVICIO DE ASEO EN LAS SEDES DONDE FUNCIONAN LOS DESPACHOS DE LA RAMA JUDICIAL EN LOS MUNICIPIOS DE SAN MARTÍN Y SAN ALBERTO, CESAR</t>
  </si>
  <si>
    <t>BUSCAMOS S.A.S</t>
  </si>
  <si>
    <t xml:space="preserve">https://community.secop.gov.co/Public/Tendering/OpportunityDetail/Index?noticeUID=CO1.NTC.4076911&amp;isFromPublicArea=True&amp;isModal=False
</t>
  </si>
  <si>
    <t>MC-VA-04-2023</t>
  </si>
  <si>
    <t>CO1.PCCNTR.4773217</t>
  </si>
  <si>
    <t>CONTRATAR LA PRESTACIÓN DEL SERVICIO PARA LA REALIZACIÓN DE EVALUACIONES MÉDICAS OCUPACIONALES A LOS FUNCIONARIOS Y EMPLEADOS DEL DISTRITO JUDICIAL DEL CESAR.</t>
  </si>
  <si>
    <t>ATENCION PREHOSPITALARIA Y SEGURIDAD INDUSTRIAL - APREHSI LTDA</t>
  </si>
  <si>
    <t xml:space="preserve">https://community.secop.gov.co/Public/Tendering/OpportunityDetail/Index?noticeUID=CO1.NTC.4101176&amp;isFromPublicArea=True&amp;isModal=False
</t>
  </si>
  <si>
    <t>MC-VA-05-2023</t>
  </si>
  <si>
    <t>CO1.PCCNTR.4880706</t>
  </si>
  <si>
    <t>Contratar el servicio de atención de urgencias y emergencias médicas en sitio, para todos los servidores, contratistas, proveedores y usuarios de las sedes de la rama judicial en la ciudad de valledupar.</t>
  </si>
  <si>
    <t xml:space="preserve">ATENCION PREHOSPITALARIA Y SEGURIDAD INDUSTRIAL APREHSI LTDA </t>
  </si>
  <si>
    <t xml:space="preserve">https://community.secop.gov.co/Public/Tendering/OpportunityDetail/Index?noticeUID=CO1.NTC.4239977&amp;isFromPublicArea=True&amp;isModal=False
</t>
  </si>
  <si>
    <t>MC-VA-06-2023</t>
  </si>
  <si>
    <t>CO1.PCCNTR.4904824</t>
  </si>
  <si>
    <t>CONTRATAR EL SUMINISTRO DE ELEMENTOS DE FERRETERÍA Y ACCESORIOS, PARA LOS DESPACHOS JUDICIALES Y DEMÁS DEPENDENCIAS DE LA RAMA JUDICIAL EN EL DEPARTAMENTO DEL CESAR</t>
  </si>
  <si>
    <t>P&amp;R GRUPO EMPRESARIAL S.A.S</t>
  </si>
  <si>
    <t xml:space="preserve">https://community.secop.gov.co/Public/Tendering/OpportunityDetail/Index?noticeUID=CO1.NTC.4274163&amp;isFromPublicArea=True&amp;isModal=False
</t>
  </si>
  <si>
    <t>MC-VA-07-2023</t>
  </si>
  <si>
    <t>CO1.PCCNTR.4964716</t>
  </si>
  <si>
    <t>CONTRATAR EL SERVICIO DE MANTENIMIENTO, PREVENTIVO Y CORRECTIVO DE LOS VEHÍCULOS QUE CONFORMAN EL PARQUE AUTOMOTOR DE LA RAMA JUDICIAL EN EL DEPARTAMENTO DEL CESAR.</t>
  </si>
  <si>
    <t>AUTOCHEVROLET / James Albeiro Montoya Ramirez</t>
  </si>
  <si>
    <t xml:space="preserve">https://community.secop.gov.co/Public/Tendering/ContractNoticePhases/View?PPI=CO1.PPI.24541527&amp;isFromPublicArea=True&amp;isModal=False
</t>
  </si>
  <si>
    <t>MC-VA-08-2023</t>
  </si>
  <si>
    <t>CO1.PCCNTR.5059215</t>
  </si>
  <si>
    <t>CONTRATAR EL SERVICIO DE MANTENIMIENTO PREVENTIVO Y CORRECTIVO, CON SUMINISTRO E INSTALACIÓN DE REPUESTOS PARA LOS ASCENSORES DE LAS SEDES DE PROPIEDAD Y AL SERVICIO DE LA RAMA JUDICIAL, EN LOS DEPARTAMENTOS DEL CESAR Y LA GUAJIRA, ADSCRITAS A LA DIRECCIÓN EJECUTIVA SECCIONAL DE ADMINISTRACIÓN JUDICIAL DE VALLEDUPAR</t>
  </si>
  <si>
    <t>https://community.secop.gov.co/Public/Tendering/OpportunityDetail/Index?noticeUID=CO1.NTC.4425176&amp;isFromPublicArea=True&amp;isModal=False</t>
  </si>
  <si>
    <t>MC-VA-09-2023</t>
  </si>
  <si>
    <t>CO1.PCCNTR.5073053</t>
  </si>
  <si>
    <t>CONTRATAR LA ADQUISICIÓN DE DESFIBRILADORES EXTERNOS AUTOMÁTICOS - (DEA) CON SU CORRESPONDIENTE INSTALACIÓN, MANTENIMIENTO Y CAPACITACIÓN DE MANEJO, PARA ALGUNAS SEDES EN LOS DEPARTAMENTOS DEL CESAR Y LA GUAJIRA</t>
  </si>
  <si>
    <t>ALLERS S.A</t>
  </si>
  <si>
    <t xml:space="preserve">https://community.secop.gov.co/Public/Tendering/OpportunityDetail/Index?noticeUID=CO1.NTC.4481471&amp;isFromPublicArea=True&amp;isModal=False
</t>
  </si>
  <si>
    <t>MC-VA-10-2023</t>
  </si>
  <si>
    <t>CO1.PCCNTR.5246614</t>
  </si>
  <si>
    <t>CONTRATAR EN NOMBRE DE LA NACION - CONSEJO SUPERIOR DE LA JUDICATURA - DIRECCION EJECUTIVA SECCIONAL DE ADMINISTRACION JUDICIAL DE VALLEDUPAR, EL SERVICIO DE COMPRA, MANTENIMIENTO Y RECARGA PARA LOS EXTINTORES UBICADOS EN LAS SEDES TIPO I, II Y III DEL DISTRITO JUDICIAL DE VALLEDUPAR Y DE LA GUAJIRA, A TODO COSTO, INCLUIDA CAPACITACIÓN PARA EL MANEJO DE LOS MISMOS</t>
  </si>
  <si>
    <t xml:space="preserve">C&amp;C DEL CARIBE SAS </t>
  </si>
  <si>
    <t xml:space="preserve">ROBERTO CARLOS BERMUDEZ REALES </t>
  </si>
  <si>
    <t xml:space="preserve">https://community.secop.gov.co/Public/Tendering/OpportunityDetail/Index?noticeUID=CO1.NTC.4691137&amp;isFromPublicArea=True&amp;isModal=False
</t>
  </si>
  <si>
    <t>MC-VA-12-2023</t>
  </si>
  <si>
    <t>CO1.PCCNTR.5437153</t>
  </si>
  <si>
    <t>CONTRATAR LA COMPRA DE TOGAS PARA JUECES Y MAGISTRADOS DEL DEPARTAMENTO DEL CESAR Y LA GUAJIRA, DOTACIÓN DE CALZADO, VESTIDO DE LABOR; Y BATAS PARA LOS EMPLEADOS DE LA DIRECCIÓN EJECUTIVA SECCIONAL DE ADMINISTRACIÓN JUDICIAL</t>
  </si>
  <si>
    <t xml:space="preserve">FAVIAN JAIMES JAIMES </t>
  </si>
  <si>
    <t>https://community.secop.gov.co/Public/Tendering/OpportunityDetail/Index?noticeUID=CO1.NTC.4957784&amp;isFromPublicArea=True&amp;isModal=False</t>
  </si>
  <si>
    <t>MC-VA-13-2023</t>
  </si>
  <si>
    <t>CO1.PCCNTR.5457204</t>
  </si>
  <si>
    <t>CONTRATAR EL MANTENIMIENTO PREVENTIVO Y CORRECTIVO DE LAS PLANTAS ELÉCTRICAS UBICADAS EN SEDES JUDICIALES DEL DEPARTAMENTO DEL CESAR</t>
  </si>
  <si>
    <t>REFRICESAR INGENIERIA SAS</t>
  </si>
  <si>
    <t xml:space="preserve">https://community.secop.gov.co/Public/Tendering/OpportunityDetail/Index?noticeUID=CO1.NTC.4996492&amp;isFromPublicArea=True&amp;isModal=False
</t>
  </si>
  <si>
    <t>MC-VA-14-2023</t>
  </si>
  <si>
    <t>CO1.PCCNTR.5658859</t>
  </si>
  <si>
    <t>CONTRATAR EN NOMBRE DE LA NACIÓN - CONSEJO SUPERIOR DE LA JUDICATURA - DIRECCIÓN EJECUTIVA SECCIONAL DE ADMINISTRACIÓN JUDICIAL DE VALLEDUPAR EL SERVICIO DE MANTENIMIENTO PREVENTIVO Y CORRECTIVO, INCLUIDO ELSUMINISTRO E INSTALACIÓN DE REPUESTOS AL SISTEMA DE SEGURIDAD CONFORMADO POR LOS CIRCUITOS CERRADOS DE TELEVISIÓN UBICADOS EN DISTINTAS SEDES JUDICIALES DEL DEPARTAMENTO DEL CESAR";</t>
  </si>
  <si>
    <t>NEGOCIOS E INVERSIONES SINGS</t>
  </si>
  <si>
    <t>ADRIAN RUEDA CARREÑO</t>
  </si>
  <si>
    <t xml:space="preserve">https://community.secop.gov.co/Public/Tendering/OpportunityDetail/Index?noticeUID=CO1.NTC.5206903&amp;isFromPublicArea=True&amp;isModal=False
</t>
  </si>
  <si>
    <t>MC-VA-15-2023</t>
  </si>
  <si>
    <t>CO1.PCCNTR.5643104</t>
  </si>
  <si>
    <t>CONTRATAR EL SERVICIO DE MANTENIMIENTO PREVENTIVO Y CORRECTIVO, INCLUIDO EL SUMINISTRO E INSTALACIÓN DE REPUESTOS, DEL SISTEMA DE ALARMAS Y CONTENCIÓN DE INCENDIOS DEL EDIFICIO PALACIO DE JUSTICIA DE LA CIUDAD DE VALLEDUPAR, CESAR</t>
  </si>
  <si>
    <t>ING SOLUCIÓN SAS</t>
  </si>
  <si>
    <t xml:space="preserve">https://community.secop.gov.co/Public/Tendering/OpportunityDetail/Index?noticeUID=CO1.NTC.5219020&amp;isFromPublicArea=True&amp;isModal=False
</t>
  </si>
  <si>
    <t>MC-VA-16-2023</t>
  </si>
  <si>
    <t>CO1.PCCNTR.5673206</t>
  </si>
  <si>
    <t>Contratar en nombre de Nación -Consejo Superior de la Judicatura - Dirección Ejecutiva Administrativa Seccional de Valledupar, la limpieza, desinfección y suministro (en los casos que se requiere) de los tanques de almacenamiento de agua incluido el análisis microbiológico y fisicoquímico, así como los servicios de desratización y fumigación de plagas e insectos en (en los casos que se requiera) en las Sedes Judiciales en el Departamento del Cesar</t>
  </si>
  <si>
    <t>SERVICIOS INTEGRALES JP</t>
  </si>
  <si>
    <t xml:space="preserve">https://community.secop.gov.co/Public/Tendering/OpportunityDetail/Index?noticeUID=CO1.NTC.5252770&amp;isFromPublicArea=True&amp;isModal=False
</t>
  </si>
  <si>
    <t>MC-VA-17-2023</t>
  </si>
  <si>
    <t>CO1.PCCNTR.5676140</t>
  </si>
  <si>
    <t>CONTRATAR LA COMPRA DE INSUMOS PARA EMERGENCIAS, ELEMENTOS DE PROTECCIÓN PERSONAL, Y PUNTOS ECOLÓGICOS PARA EL DISTRITO JUDICIAL DE VALLEDUPAR</t>
  </si>
  <si>
    <t>TCM ENGINEERING GROUP SAS</t>
  </si>
  <si>
    <t xml:space="preserve">https://community.secop.gov.co/Public/Tendering/OpportunityDetail/Index?noticeUID=CO1.NTC.5274279&amp;isFromPublicArea=True&amp;isModal=False
</t>
  </si>
  <si>
    <t>MC-VA-18-2023</t>
  </si>
  <si>
    <t>CO1.PCCNTR.5681993</t>
  </si>
  <si>
    <t>CONTRATAR  EL MANTENIMIENTO, REPARACIÓN E IMPERMEABILIZACIÓN DE CUBIERTA Y OTRAS REPARACIONES MENORES Y ADECUACIONES EN EL EDIFICIO ANTIGUO TELECOM, EN EL MUNICIPIO DE VALLEDUPAR</t>
  </si>
  <si>
    <t>ALVARO JOSE PAJARO ALVAREZ</t>
  </si>
  <si>
    <t>JHON ANTHONY PINTO OSPINA</t>
  </si>
  <si>
    <t xml:space="preserve">https://community.secop.gov.co/Public/Tendering/OpportunityDetail/Index?noticeUID=CO1.NTC.5290413&amp;isFromPublicArea=True&amp;isModal=False
</t>
  </si>
  <si>
    <t>MC-VA-19-2023</t>
  </si>
  <si>
    <t>CO1.PCCNTR.5682783</t>
  </si>
  <si>
    <t>CONTRATAR EL MANTENIMIENTO, REPARACIÓN E IMPERMEABILIZACIÓN DE CUBIERTAS Y OTRAS REPARACIONES MENORES Y ADECUACIONES EN LOS JUZGADOS MUNICIPALES DE CODAZZI, BECERRIL Y LA PAZ, BAJO LA NORMATIVIDAD VIGENTE</t>
  </si>
  <si>
    <t xml:space="preserve">https://community.secop.gov.co/Public/Tendering/OpportunityDetail/Index?noticeUID=CO1.NTC.5295502&amp;isFromPublicArea=True&amp;isModal=False
</t>
  </si>
  <si>
    <t>MC-VA-20-2023</t>
  </si>
  <si>
    <t>CO1.PCCNTR.5689043</t>
  </si>
  <si>
    <t>CONTRATAR EN NOMBRE DE LA NACIÓN CONSEJO SUPERIOR DE LA JUDICATURA - DIRECCIÓN EJECUTIVA SECCIONAL DE ADMINISTRACIÓN JUDICIAL DE VALLEDUPAR, EL MANTENIMIENTO, REPARACIÓN E IMPERMEABILIZACIÓN DE CUBIERTA Y OTRAS REPARACIONES MENORES Y ADECUACIONES EN EL EDIFICIO PALACIO DE JUSTICIA DE VALLEDUPAR</t>
  </si>
  <si>
    <t xml:space="preserve">https://community.secop.gov.co/Public/Tendering/OpportunityDetail/Index?noticeUID=CO1.NTC.5296851&amp;isFromPublicArea=True&amp;isModal=False
</t>
  </si>
  <si>
    <t>MC-VA-22-2023</t>
  </si>
  <si>
    <t>CO1.PCCNTR.5687543</t>
  </si>
  <si>
    <t>CONTRATAR COMPRA E INSTALACIÓN DE ESTANTES METÁLICOS GRADUABLES PARA EL ARCHIVO CENTRAL EN EL DEPARTAMENTO DEL CESAR.</t>
  </si>
  <si>
    <t>SISTEMAS INTELIGENTES</t>
  </si>
  <si>
    <t>ALCIDES ENRIQUE OROZCO GUTIERREZ</t>
  </si>
  <si>
    <t xml:space="preserve">https://community.secop.gov.co/Public/Tendering/OpportunityDetail/Index?noticeUID=CO1.NTC.5315593&amp;isFromPublicArea=True&amp;isModal=False
</t>
  </si>
  <si>
    <t>MC-VA-21-2023</t>
  </si>
  <si>
    <t>CO1.PCCNTR.5699637</t>
  </si>
  <si>
    <t>Contratar la prestación del servicio de publicación en prensa escrita y medio radial de avisos, edictos y demás documentos que requieran ser publicados por los despachos Judiciales de  del Cesar y la Guajira</t>
  </si>
  <si>
    <t>EMISORA MARAVILLA ESTEREO</t>
  </si>
  <si>
    <t xml:space="preserve">https://community.secop.gov.co/Public/Tendering/OpportunityDetail/Index?noticeUID=CO1.NTC.5320353&amp;isFromPublicArea=True&amp;isModal=False
</t>
  </si>
  <si>
    <t>XIOMARA ASUNCION ALMAZO VANEGAS</t>
  </si>
  <si>
    <t>MARIA JOSE ZABALETA RAMOS</t>
  </si>
  <si>
    <t>MARIA TERESA TORREGROZA ROSALES</t>
  </si>
  <si>
    <t>COMFAGUAJIRA</t>
  </si>
  <si>
    <t>CO1.PCCNTR.5439526</t>
  </si>
  <si>
    <t>CONSMOELEC SAS</t>
  </si>
  <si>
    <t>https://community.secop.gov.co/Public/Tendering/OpportunityDetail/Index?noticeUID=CO1.NTC.4914401&amp;isFromPublicArea=True&amp;isModal=False</t>
  </si>
  <si>
    <t>MC-CR-01-2023</t>
  </si>
  <si>
    <t>CO1.PCCNTR.4924627</t>
  </si>
  <si>
    <t>CONTRATAR LA REALIZACION DE EVALUACIONES MÉDICAS OCUPACIONALES DE PREINGRESO, EGRESO Y POST INCAPACIDAD, Y PERIODICOS PARA LOS FUNCIONARIOS Y EMPLEADOS DEL DISTRITO JUDICIAL DE LA GUAJIRA</t>
  </si>
  <si>
    <t>ATENCION MEDICALIZADA INTEGRAL S.A.S.</t>
  </si>
  <si>
    <t>https://community.secop.gov.co/Public/Tendering/OpportunityDetail/Index?noticeUID=CO1.NTC.4275693&amp;isFromPublicArea=True&amp;isModal=False</t>
  </si>
  <si>
    <t>MC-CR-04-2023</t>
  </si>
  <si>
    <t>CONTRATAR ALGUNOS MANTENIMIENTOS DEL PALACIO DE JUSTICIA DE SAN JUAN DEL CESAR - LA GUAJIRA</t>
  </si>
  <si>
    <t>MC-CR-05-2023</t>
  </si>
  <si>
    <t>CO1.PCCNTR.5483964</t>
  </si>
  <si>
    <t>CONTRATAR  EL SERVICIO DE MANTENIMIENTO CON SUMINISTRO DE REPUESTOS E INSTALACIÓN DE LOS VEHÍCULOS ASIGNADOS A LA OFICINA DE COORDINACIÓN ADMINISTRATIVA DE RIOHACHA</t>
  </si>
  <si>
    <t xml:space="preserve">LUIS FABIAN ATENCIO VANEGA </t>
  </si>
  <si>
    <t>https://community.secop.gov.co/Public/Tendering/OpportunityDetail/Index?noticeUID=CO1.NTC.5021897&amp;isFromPublicArea=True&amp;isModal=False</t>
  </si>
  <si>
    <t>MC-CR-06-2023</t>
  </si>
  <si>
    <t>CO1.PCCNTR.5639365</t>
  </si>
  <si>
    <t>CONTRATAR EN NOMBRE DE LA NACIÓN - CONSEJO SUPERIOR DE LA JUDICATURA - DIRECCIÓN SECCIONAL DE ADMINISTRACIÓN JUDICIAL DE VALLEDUPAR- OFICINA DE COORDINACIÓN ADMINISTRATIVA DE RIOHACHA, ALGUNOS MANTENIMIENTO DE LAS SEDES PROPIAS DE VILLANUEVA, URIBIA, DIBULLA Y RIOHACHA- LA GUAJIRA</t>
  </si>
  <si>
    <t xml:space="preserve">BUSINESS CENTER WAL SAS </t>
  </si>
  <si>
    <t>https://community.secop.gov.co/Public/Tendering/OpportunityDetail/Index?noticeUID=CO1.NTC.5221610&amp;isFromPublicArea=True&amp;isModal=False</t>
  </si>
  <si>
    <t>CD-VA-01-2023</t>
  </si>
  <si>
    <t>CO1.PCCNTR.4539228</t>
  </si>
  <si>
    <t>Contratar en nombre de la Nación - Consejo Superior de la Judicatura - Dirección Ejecutiva Seccional de Administración Judicial de Valledupar, el arrendamiento de inmueble para el funcionamiento de los Juzgados de pequeñas causas y competencias múltiples (J06 y J07).</t>
  </si>
  <si>
    <t xml:space="preserve">CONTRATACION DIRECTA  </t>
  </si>
  <si>
    <t>MARIA ALEJANDRA CORDOBA VARGAS</t>
  </si>
  <si>
    <t>https://community.secop.gov.co/Public/Tendering/OpportunityDetail/Index?noticeUID=CO1.NTC.3903902&amp;isFromPublicArea=True&amp;isModal=False</t>
  </si>
  <si>
    <t>CD-VA-02-2023</t>
  </si>
  <si>
    <t>CO1.PCCNTR.4626164</t>
  </si>
  <si>
    <t>Contratar en nombre de la Nación - Consejo Superior de la Judicatura - Dirección Ejecutiva Seccional de Administración Judicial de Valledupar, el arrendamiento de inmueble para funcionamiento de Juzgado Administrativo en el Municipio de Aguachica en el Departamento del Cesar.</t>
  </si>
  <si>
    <t>Luis Carlos Angarita Quintero</t>
  </si>
  <si>
    <t>https://community.secop.gov.co/Public/Tendering/OpportunityDetail/Index?noticeUID=CO1.NTC.4002877&amp;isFromPublicArea=True&amp;isModal=False</t>
  </si>
  <si>
    <t>CD-VA-03-2023</t>
  </si>
  <si>
    <t>CO1.PCCNTR.4739217</t>
  </si>
  <si>
    <t>Contratar en nombre de la Nación - Consejo Superior de la Judicatura - Dirección Ejecutiva Seccional de Administración Judicial de Valledupar, el arrendamiento de inmueble para el funcionamiento de los nuevos juzgados penales de Valledupar creados mediante acuerdo pcsja22-12028 del 19 de diciembre de 2022.</t>
  </si>
  <si>
    <t>YEXENIA LUZ OVALLE ARREDONDO</t>
  </si>
  <si>
    <t>https://community.secop.gov.co/Public/Tendering/OpportunityDetail/Index?noticeUID=CO1.NTC.4132502&amp;isFromPublicArea=True&amp;isModal=False</t>
  </si>
  <si>
    <t>CD-VA-04-2023</t>
  </si>
  <si>
    <t>CO1.PCCNTR.4828140</t>
  </si>
  <si>
    <t>CONTRATAR EN NOMBRE DE LA NACIÓN - CONSEJO SUPERIOR DE LA JUDICATURA - DIRECCIÓN SECCIONAL DE ADMINISTRACIÓN JUDICIAL DE VALLEDUPAR, EL ARRENDAMIENTO DE UN LOCAL EN EL PRIMER PISO DEL INMUEBLE UBICADO EN LA CARRERA 3 NO. 6-49 DEL MUNICIPIO DE SAN ALBERTO - CESAR, PARA EL FUNCIONAMIENTO DEL JUZGADO PROMISCUO MUNICIPAL</t>
  </si>
  <si>
    <t>ERWING MANTILLA VARGAS</t>
  </si>
  <si>
    <t>https://community.secop.gov.co/Public/Tendering/OpportunityDetail/Index?noticeUID=CO1.NTC.4244331&amp;isFromPublicArea=True&amp;isModal=False</t>
  </si>
  <si>
    <t>CD-VA-05-2023</t>
  </si>
  <si>
    <t>CO1.PCCNTR.4881866</t>
  </si>
  <si>
    <t>Contratar en nombre de la Nación - Consejo Superior de la Judicatura - Dirección Ejecutiva Seccional de Administración Judicial de Valledupar, el arrendamiento de inmueble para el funcionamiento del Juzgado 002 Laboral del Circuito de Aguachica, creado según Acuerdo PCSJA22-12028 del 19 de diciembre de 2022</t>
  </si>
  <si>
    <t>CELSO HERNANDEZ TORRES</t>
  </si>
  <si>
    <t>https://community.secop.gov.co/Public/Tendering/OpportunityDetail/Index?noticeUID=CO1.NTC.4379571&amp;isFromPublicArea=True&amp;isModal=False</t>
  </si>
  <si>
    <t>CD-VA-06-2023</t>
  </si>
  <si>
    <t>CO1.PCCNTR.4929076</t>
  </si>
  <si>
    <t>Contratar en nombre de la Nación - Consejo Superior de la Judicatura - Dirección Ejecutiva Seccional de Administración Judicial de Valledupar, el arrendamiento del inmueble ubicado en la Calle 20 # 18A-33 del municipio de Bosconia - Cesar, para al funcionamiento del Juzgado Promiscuo Municipal.</t>
  </si>
  <si>
    <t>AMADA CASTILLO VIDES</t>
  </si>
  <si>
    <t>CD-VA-07-2023</t>
  </si>
  <si>
    <t>CO1.PCCNTR.4938268</t>
  </si>
  <si>
    <t>"PRESTACIÓN DE SERVICIOS PROFESIONALES DE UN ESPECIALISTA EN SEGURIDAD Y SALUD EN EL TRABAJO, PARA APOYAR EN EL CUMPLIMIENTO DE LOS ESTANDARES MINIMOS DEL SISTEMA DE GESTIÓN DE SEGURIDAD Y SALUD EN EL TRABAJO (SG-SST) DE LA RAMA JUDICIAL, ESTABLECIDOS EN LA RESOLUCIÓN 0312 DE 2019, EXPEDIDA POR EL MINISTERIO DE TRABAJO Y AYUDAR EN LA EJECUCION DEL PROGRAMA ANUAL DE BIENESTAR SOCIAL DE LA DIRECCIÓN EJECUTIVA SECCIONAL DE ADMINISTRACIÓN JUDICIAL DE VALLEDUPAR".</t>
  </si>
  <si>
    <t>IVETTE MILENA</t>
  </si>
  <si>
    <t>HEYNNER RAFEL RUIZ GARCES</t>
  </si>
  <si>
    <t>https://community.secop.gov.co/Public/Tendering/OpportunityDetail/Index?noticeUID=CO1.NTC.4390421&amp;isFromPublicArea=True&amp;isModal=False</t>
  </si>
  <si>
    <t>CD-VA-08-2023</t>
  </si>
  <si>
    <t>CO1.PCCNTR.5038117</t>
  </si>
  <si>
    <t>Contratar en nombre de la Nación - Consejo Superior de la Judicatura - Dirección Ejecutiva Seccional de Administración Judicial de Valledupar, el arrendamiento de inmueble para el funcionamiento de Juzgados Promiscuos Municipales de San Diego - Cesar</t>
  </si>
  <si>
    <t>GLADIS LEONOR OÑATE CUELLO</t>
  </si>
  <si>
    <t>https://community.secop.gov.co/Public/Tendering/OpportunityDetail/Index?noticeUID=CO1.NTC.4514987&amp;isFromPublicArea=True&amp;isModal=False</t>
  </si>
  <si>
    <t>CD-VA-09-2023</t>
  </si>
  <si>
    <t>CO1.PCCNTR.5179312</t>
  </si>
  <si>
    <t>CONTRATAR EN NOMBRE DE LA NACIÓN - CONSEJO SUPERIOR DE LA JUDICATURA - DIRECCIÓN EJECUTIVA SECCIONAL DE ADMINISTRACIÓN JUDICIAL DE VALLEDUPAR, LA PRESTACION DE SERVICIOS DE APOYO OPERATIVO Y LOGISTICO PARA EL DESARROLLO DE ACTIVIDADES CONTEMPLADAS EN EL PLAN NACIONAL DE BIENESTAR SOCIAL PARA LOS SERVIDORES JUDICIALES EN EL DEPARTAMENTO DEL CESAR.</t>
  </si>
  <si>
    <t>https://community.secop.gov.co/Public/Tendering/OpportunityDetail/Index?noticeUID=CO1.NTC.4677904&amp;isFromPublicArea=True&amp;isModal=False</t>
  </si>
  <si>
    <t>CD-VA-10-2023</t>
  </si>
  <si>
    <t>CO1.PCCNTR.5301671</t>
  </si>
  <si>
    <t>Contratar en nombre de la Nación - Consejo Superior de la Judicatura - Dirección Ejecutiva Seccional de Administración Judicial de Valledupar, La prestación de los servicios de recolección, transporte, almacenamiento, tratamiento, aprovechamiento y disposición final de Residuos de Aparatos Eléctricos y Electrónicos "RAEE" generados y reintegrados por los diferentes despachos Judiciales y oficinas adscritas.</t>
  </si>
  <si>
    <t>PCSHEK Tecnologia &amp; Servicio S.A.S.</t>
  </si>
  <si>
    <t>https://community.secop.gov.co/Public/Tendering/OpportunityDetail/Index?noticeUID=CO1.NTC.4848230&amp;isFromPublicArea=True&amp;isModal=False</t>
  </si>
  <si>
    <t>CD-VA-011-2023</t>
  </si>
  <si>
    <t>CO1.PCCNTR.5455003</t>
  </si>
  <si>
    <t>COMODATO O PRÉSTAMO DE USO GRATUITO, QUE HACE EL COMODANTE AL CONSEJO SUPERIOR DE LA JUDICATURA - DIRECCION EJECUTIVA SECCIONAL DE ADMINISTRACIÓN JUDICIAL DE VALLEDUPAR, PARA EL USO DE MÁQUINAS DE IMPRESORAS.</t>
  </si>
  <si>
    <t>ANS SERVICES COLOMBIA SAS</t>
  </si>
  <si>
    <t>https://community.secop.gov.co/Public/Tendering/OpportunityDetail/Index?noticeUID=CO1.NTC.5011845&amp;isFromPublicArea=True&amp;isModal=False</t>
  </si>
  <si>
    <t>CD-VA-12-2023</t>
  </si>
  <si>
    <t>CO1.PCCNTR.5483663</t>
  </si>
  <si>
    <t xml:space="preserve">SILVANA DAZA DAZA </t>
  </si>
  <si>
    <t>https://community.secop.gov.co/Public/Tendering/OpportunityDetail/Index?noticeUID=CO1.NTC.5094790&amp;isFromPublicArea=True&amp;isModal=False</t>
  </si>
  <si>
    <t>CD-VA-13-2023</t>
  </si>
  <si>
    <t>CO1.PCCNTR.5483742</t>
  </si>
  <si>
    <t>Contratar en nombre de la Nación - Consejo Superior de la Judicatura - Dirección Ejecutiva Seccional de Administración Judicial de Valledupar, el arrendamiento de inmueble para el funcionamiento del Juzgado 002 Laboral del Circuito de Aguachica.</t>
  </si>
  <si>
    <t>https://community.secop.gov.co/Public/Tendering/OpportunityDetail/Index?noticeUID=CO1.NTC.5095121&amp;isFromPublicArea=True&amp;isModal=False</t>
  </si>
  <si>
    <t>CD-VA-14-2023</t>
  </si>
  <si>
    <t>CO1.PCCNTR.5482971</t>
  </si>
  <si>
    <t>CONTRATAR EN NOMBRE DE LA NACIÓN - CONSEJO SUPERIOR DE LA JUDICATURA - DIRECCIÓN EJECUTIVA SECCIONAL DE ADMINISTRACIÓN JUDICIAL DE VALLEDUPAR, EL ARRENDAMIENTO DE INMUEBLE PARA EL FUNCIONAMIENTO DEL JUZGADO PROMISCUO MUNICIPAL DE EL PASO</t>
  </si>
  <si>
    <t>MARILIN ARZUAGA CORDOBA</t>
  </si>
  <si>
    <t>https://community.secop.gov.co/Public/Tendering/OpportunityDetail/Index?noticeUID=CO1.NTC.5095130&amp;isFromPublicArea=True&amp;isModal=False</t>
  </si>
  <si>
    <t>CD-VA-15-2023</t>
  </si>
  <si>
    <t>CO1.PCCNTR.5487620</t>
  </si>
  <si>
    <t>CONTRATAR EN NOMBRE DE LA NACIÓN - CONSEJO SUPERIOR DE LA JUDICATURA - DIRECCIÓN EJECUTIVA SECCIONAL DE ADMINISTRACIÓN JUDICIAL DE VALLEDUPAR, EL ARRENDAMIENTO DE INMUEBLE PARA EL FUNCIONAMIENTO DEL JUZGADO PROMISCUO MUNICIPAL DE PAILITAS</t>
  </si>
  <si>
    <t>EIDA ESTHER VILARDI CAÑARETE</t>
  </si>
  <si>
    <t>https://community.secop.gov.co/Public/Tendering/OpportunityDetail/Index?noticeUID=CO1.NTC.5100070&amp;isFromPublicArea=True&amp;isModal=False</t>
  </si>
  <si>
    <t>CD-VA-16-2023</t>
  </si>
  <si>
    <t>CO1.PCCNTR.5547900</t>
  </si>
  <si>
    <t>CONTRATAR EN NOMBRE DE LA NACIÓN - CONSEJO SUPERIOR DE LA JUDICATURA - DIRECCIÓN EJECUTIVA SECCIONAL DE ADMINISTRACIÓN JUDICIAL DE VALLEDUPAR, EL ARRENDAMIENTO DE INMUEBLE PARA EL FUNCIONAMIENTO DEL JUZGADO PROMISCUO MUNICIPAL DE PUEBLO BELLO.</t>
  </si>
  <si>
    <t>ANA ROSA LEON CARRASCAL</t>
  </si>
  <si>
    <t>https://community.secop.gov.co/Public/Tendering/OpportunityDetail/Index?noticeUID=CO1.NTC.5177540&amp;isFromPublicArea=True&amp;isModal=False</t>
  </si>
  <si>
    <t>CD-VA-17-2023</t>
  </si>
  <si>
    <t>CO1.PCCNTR.5491696</t>
  </si>
  <si>
    <t>Contratar en nombre de la Nación - Consejo Superior de la Judicatura - Dirección Ejecutiva Seccional de Administración Judicial de Valledupar, el arrendamiento de inmueble para el funcionamiento de los Juzgado 008 Penal del Circuito con función de conocimiento de Valledupar, Juzgados 010 y 011 penales Municipales con Función de Conocimiento de Valledupar y Juzgado 012 Penal Municipal con Función de Control de Garantías de Valledupar</t>
  </si>
  <si>
    <t>https://community.secop.gov.co/Public/Tendering/OpportunityDetail/Index?noticeUID=CO1.NTC.5105418&amp;isFromPublicArea=True&amp;isModal=False</t>
  </si>
  <si>
    <t>CD-VA-18-2023</t>
  </si>
  <si>
    <t>CO1.PCCNTR.5494002</t>
  </si>
  <si>
    <t>https://community.secop.gov.co/Public/Tendering/OpportunityDetail/Index?noticeUID=CO1.NTC.5108353&amp;isFromPublicArea=True&amp;isModal=False</t>
  </si>
  <si>
    <t>CD-VA-19-2023</t>
  </si>
  <si>
    <t>CO1.PCCNTR.5492884</t>
  </si>
  <si>
    <t>CONTRATAR EN NOMBRE DE LA NACIÓN - CONSEJO SUPERIOR DE LA JUDICATURA - DIRECCIÓN EJECUTIVA SECCIONAL DE ADMINISTRACIÓN JUDICIAL DE VALLEDUPAR, EL ARRENDAMIENTO DE INMUEBLE PARA EL FUNCIONAMIENTO DEL JUZGADO PROMISCUO MUNICIPAL DE ASTREA</t>
  </si>
  <si>
    <t>VALENTINA DELGADO MACHADO</t>
  </si>
  <si>
    <t>https://community.secop.gov.co/Public/Tendering/OpportunityDetail/Index?noticeUID=CO1.NTC.5107985&amp;isFromPublicArea=True&amp;isModal=False</t>
  </si>
  <si>
    <t>CD-VA-20-2023</t>
  </si>
  <si>
    <t>CO1.PCCNTR.5493395</t>
  </si>
  <si>
    <t>CONTRATAR EN NOMBRE DE LA NACIÓN - CONSEJO SUPERIOR DE LA JUDICATURA - DIRECCIÓN SECCIONAL DE ADMINISTRACIÓN JUDICIAL DE VALLEDUPAR, EL ARRENDAMIENTO DE UN LOCAL PARA EL FUNCIONAMIENTO DEL JUZGADO PROMISCUO MUNICIPAL DE SAN ALBERTO</t>
  </si>
  <si>
    <t>https://community.secop.gov.co/Public/Tendering/OpportunityDetail/Index?noticeUID=CO1.NTC.5108372&amp;isFromPublicArea=True&amp;isModal=False</t>
  </si>
  <si>
    <t>CD-VA-21-2023</t>
  </si>
  <si>
    <t>CO1.PCCNTR.5493652</t>
  </si>
  <si>
    <t>CONTRATAR EN NOMBRE DE LA NACIÓN - CONSEJO SUPERIOR DE LA JUDICATURA - DIRECCIÓN EJECUTIVA SECCIONAL DE ADMINISTRACIÓN JUDICIAL DE VALLEDUPAR, EL ARRENDAMIENTO DEL INMUEBLE, PARA EL ALMACENAMIENTO Y ARCHIVO DE PROCESOS DE LOS DISTINTOS JUZGADOS DEL MUNICIPIO DE CHIRIGUANÁ.</t>
  </si>
  <si>
    <t>JAIMITH TROYA RIOS</t>
  </si>
  <si>
    <t>https://community.secop.gov.co/Public/Tendering/OpportunityDetail/Index?noticeUID=CO1.NTC.5108635&amp;isFromPublicArea=True&amp;isModal=False</t>
  </si>
  <si>
    <t>CD-VA-22-2023</t>
  </si>
  <si>
    <t>CO1.PCCNTR.5494020</t>
  </si>
  <si>
    <t>CONTRATAR EN NOMBRE DE LA NACIÓN - CONSEJO SUPERIOR DE LA JUDICATURA - DIRECCIÓN EJECUTIVA SECCIONAL DE ADMINISTRACIÓN JUDICIAL DE VALLEDUPAR, EL ARRENDAMIENTO DEL INMUEBLE, PARA EL FUNCIONAMIENTO DEL JUZGADO PROMISCUO MUNICIPAL DE EL COPEY.</t>
  </si>
  <si>
    <t>LUIS MANUEL GOMEZ RODRIGUEZ</t>
  </si>
  <si>
    <t>CD-VA-23-2023</t>
  </si>
  <si>
    <t>CO1.PCCNTR.5494027</t>
  </si>
  <si>
    <t>CONTRATAR EN NOMBRE DE LA NACIÓN - CONSEJO SUPERIOR DE LA JUDICATURA - DIRECCIÓN EJECUTIVA SECCIONAL DE ADMINISTRACIÓN JUDICIAL DE VALLEDUPAR, EL ARRENDAMIENTO DE INMUEBLE PARA EL FUNCIONAMIENTO DEL JUZGADO PROMISCUO MUNICIPAL DE PELAYA.</t>
  </si>
  <si>
    <t>PARROQUIA NUESTRA SEÑORA DE LOS DOLORES</t>
  </si>
  <si>
    <t>https://community.secop.gov.co/Public/Tendering/OpportunityDetail/Index?noticeUID=CO1.NTC.5108393&amp;isFromPublicArea=True&amp;isModal=False</t>
  </si>
  <si>
    <t>CD-VA-24-2023</t>
  </si>
  <si>
    <t>CO1.PCCNTR.5497426</t>
  </si>
  <si>
    <t>CONTRATAR EN NOMBRE DE LA NACIÓN - CONSEJO SUPERIOR DE LA JUDICATURA - DIRECCIÓN EJECUTIVA SECCIONAL DE ADMINISTRACIÓN JUDICIAL DE VALLEDUPAR, EL ARRENDAMIENTO DE INMUEBLE PARA EL FUNCIONAMIENTO DE LOS JUZGADOS CIVILES DEL CIRCUITO ESPECIALIZADOS EN RESTITUCIÓN DE TIERRAS DE VALLEDUPAR</t>
  </si>
  <si>
    <t>ARRENDAVENTAS</t>
  </si>
  <si>
    <t>https://community.secop.gov.co/Public/Tendering/OpportunityDetail/Index?noticeUID=CO1.NTC.5113158&amp;isFromPublicArea=True&amp;isModal=False</t>
  </si>
  <si>
    <t>CD-VA-25-2023</t>
  </si>
  <si>
    <t>CO1.PCCNTR.5495574</t>
  </si>
  <si>
    <t>CONTRATAR EN NOMBRE DE LA NACIÓN - CONSEJO SUPERIOR DE LA JUDICATURA - DIRECCIÓN EJECUTIVA SECCIONAL DE ADMINISTRACIÓN JUDICIAL DE VALLEDUPAR, EL ARRENDAMIENTO DE INMUEBLE CON DESTINO AL FUNCIONAMIENTO DE JUZGADOS PENALES ADSCRITOS A LA DESAJ.</t>
  </si>
  <si>
    <t>ISABELLA SOFIA ARAUJO MORA</t>
  </si>
  <si>
    <t>https://community.secop.gov.co/Public/Tendering/OpportunityDetail/Index?noticeUID=CO1.NTC.5111189&amp;isFromPublicArea=True&amp;isModal=False</t>
  </si>
  <si>
    <t>CD-VA-26-2023</t>
  </si>
  <si>
    <t>CO1.PCCNTR.5494030</t>
  </si>
  <si>
    <t>CONTRATAR EN NOMBRE DE LA NACIÓN - CONSEJO SUPERIOR DE LA JUDICATURA - DIRECCIÓN EJECUTIVA SECCIONAL DE ADMINISTRACIÓN JUDICIAL DE VALLEDUPAR, EL ARRENDAMIENTO DE INMUEBLE PARA EL FUNCIONAMIENTO DEL JUZGADO PROMISCUO MUNICIPAL DE BOSCONIA</t>
  </si>
  <si>
    <t>https://community.secop.gov.co/Public/Tendering/OpportunityDetail/Index?noticeUID=CO1.NTC.5108806&amp;isFromPublicArea=True&amp;isModal=False</t>
  </si>
  <si>
    <t>CD-VA-27-2023</t>
  </si>
  <si>
    <t>CO1.PCCNTR.5505298</t>
  </si>
  <si>
    <t>CONTRATAR EN NOMBRE DE LA NACIÓN - CONSEJO SUPERIOR DE LA JUDICATURA - DIRECCIÓN EJECUTIVA SECCIONAL DE ADMINISTRACIÓN JUDICIAL DE VALLEDUPAR, EL ARRENDAMIENTO DE INMUEBLE PARA EL FUNCIONAMIENTO DE LOS JUZGADO 03 PROMISCUO MUNICIPAL, JUZGADO 02 PENAL DEL CIRCUITO, JUZGADO 03 PENAL CIRCUITO, JUZGADO CIVIL CIRCUITO, Y JUZGADO ADMINISTRATIVO DE AGUACHICA - CESAR</t>
  </si>
  <si>
    <t>https://community.secop.gov.co/Public/Tendering/OpportunityDetail/Index?noticeUID=CO1.NTC.5122271&amp;isFromPublicArea=True&amp;isModal=False</t>
  </si>
  <si>
    <t>CD-VA-28-2023</t>
  </si>
  <si>
    <t>CO1.PCCNTR.5508330</t>
  </si>
  <si>
    <t>CONTRATAR EN NOMBRE DE LA NACIÓN - CONSEJO SUPERIOR DE LA JUDICATURA - DIRECCIÓN EJECUTIVA SECCIONAL DE ADMINISTRACIÓN JUDICIAL DE VALLEDUPAR, EL ARRENDAMIENTO DE INMUEBLE PARA EL FUNCIONAMIENTO DE LOS JUZGADOS ADMINISTRATIVOS</t>
  </si>
  <si>
    <t>INVERSIONES DEL GUATAPURI JW SAS</t>
  </si>
  <si>
    <t>https://community.secop.gov.co/Public/Tendering/OpportunityDetail/Index?noticeUID=CO1.NTC.5122599&amp;isFromPublicArea=True&amp;isModal=False</t>
  </si>
  <si>
    <t>CD-VA-29-2023</t>
  </si>
  <si>
    <t>CO1.PCCNTR.5566632</t>
  </si>
  <si>
    <t>CONTRATAR EN NOMBRE DE LA NACIÓN - CONSEJO SUPERIOR DE LA JUDICATURA - DIRECCIÓN SECCIONAL DE ADMINISTRACIÓN JUDICIAL DE VALLEDUPAR, EL ARRENDAMIENTO DE UN LOCAL PARA EL FUNCIONAMIENTO DEL JUZGADO PROMISCUO MUNICIPAL DE SAN MARTÍN.</t>
  </si>
  <si>
    <t>ABIMAEL MANZANO NOVOA</t>
  </si>
  <si>
    <t>https://community.secop.gov.co/Public/Tendering/OpportunityDetail/Index?noticeUID=CO1.NTC.5200265&amp;isFromPublicArea=True&amp;isModal=False</t>
  </si>
  <si>
    <t>CD-VA-30-2023</t>
  </si>
  <si>
    <t>CO1.PCCNTR.5507577</t>
  </si>
  <si>
    <t>CONTRATAR EN NOMBRE DE LA NACIÓN - CONSEJO SUPERIOR DE LA JUDICATURA - DIRECCIÓN EJECUTIVA SECCIONAL DE ADMINISTRACIÓN JUDICIAL DE VALLEDUPAR, EL ARRENDAMIENTO DE INMUEBLE CON DESTINO AL FUNCIONAMIENTO DEL ARCHIVO CENTRAL DE LA RAMA JUDICIAL</t>
  </si>
  <si>
    <t>INVERSIONES CAQUETA RC SAS</t>
  </si>
  <si>
    <t>https://community.secop.gov.co/Public/Tendering/OpportunityDetail/Index?noticeUID=CO1.NTC.5124824&amp;isFromPublicArea=True&amp;isModal=False</t>
  </si>
  <si>
    <t>CD-VA-31-2023</t>
  </si>
  <si>
    <t>CO1.PCCNTR.5506180</t>
  </si>
  <si>
    <t>CONTRATAR EN NOMBRE DE LA NACIÓN-CONSEJO SUPERIOR DE LA JUDICATURA-DIRECCIÓN EJECUTIVA SECCIONAL DE ADMINISTRACIÓN JUDICIAL DE VALLEDUPAR, EL ARRENDAMIENTO DE INMUEBLE PARA EL FUNCIONAMIENTO JUZGADOS DE EJECUCIÓN DE PENAS Y MEDIDAS DE SEGURIDAD DE VALLEDUPAR, LA OFICINA SECCIONAL DE AUDITORIA INTERNA DEL CONSEJO SUPERIOR DE LA JUDICATURA, JUZGADOS 001</t>
  </si>
  <si>
    <t>CONTRATACIÓN DIRECTA</t>
  </si>
  <si>
    <t>JORGE FABIAN ARAUJO MENDOZA</t>
  </si>
  <si>
    <t xml:space="preserve">https://community.secop.gov.co/Public/Tendering/OpportunityDetail/Index?noticeUID=CO1.NTC.5123511&amp;isFromPublicArea=True&amp;isModal=False
</t>
  </si>
  <si>
    <t>CD-VA-32-2023</t>
  </si>
  <si>
    <t>CO1.PCCNTR.5693882</t>
  </si>
  <si>
    <t>Contratar el arrendamiento de un inmueble, con destino al funcionamiento de Bodega de almacenamiento de mobiliarios, enseres y equipos de oficina reintegrados a la oficina de Almacén de la DESAJ Valledupar.</t>
  </si>
  <si>
    <t>https://community.secop.gov.co/Public/Tendering/OpportunityDetail/Index?noticeUID=CO1.NTC.5353472&amp;isFromPublicArea=True&amp;isModal=False</t>
  </si>
  <si>
    <t>CD-VA-33-2023</t>
  </si>
  <si>
    <t>CO1.PCCNTR.5665461</t>
  </si>
  <si>
    <t>CONTRATAR EL ARRENDAMIENTO DE INMUEBLE PARA EL FUNCIONAMIENTO DE LOS JUZGADOS PENALES PARA ADOLESCENTES, CENTRO DE SERVICIOS Y SALAS DE AUDIENCIA DE VALLEDUPAR</t>
  </si>
  <si>
    <t xml:space="preserve">https://community.secop.gov.co/Public/Tendering/OpportunityDetail/Index?noticeUID=CO1.NTC.5322027&amp;isFromPublicArea=True&amp;isModal=False
</t>
  </si>
  <si>
    <t>CD-CR-01-2023</t>
  </si>
  <si>
    <t>CO1.PCCNTR.4833009</t>
  </si>
  <si>
    <t>Contratar en nombre de la Nación - Consejo Superior de la Judicatura - Dirección Seccional de Administración Judicial de Valledupar- Oficina de Coordinación Administrativa de Riohacha el arrendamiento del inmueble ubicado en la CALLE 10 No 12 esquina en la Ciudad de Riohacha D.T.C., Departamento de La Guajira</t>
  </si>
  <si>
    <t>ORLANDO JOSE GNECCO RODRIGUEZ</t>
  </si>
  <si>
    <t>https://community.secop.gov.co/Public/Tendering/OpportunityDetail/Index?noticeUID=CO1.NTC.2765886&amp;isFromPublicArea=True&amp;isModal=False</t>
  </si>
  <si>
    <t>CD-CR-02-2023</t>
  </si>
  <si>
    <t>CO1.PCCNTR.4942906</t>
  </si>
  <si>
    <t>PRESTACIÓN DE SERVICIOS PROFESIONALES DE UN ESPECIALISTA EN SEGURIDAD Y SALUD EN EL TRABAJO, PARA APOYAR EN EL CUMPLIMIENTO DE LOS ESTANDARES MINIMOS DEL SISTEMA DE GESTIÓN DE SEGURIDAD Y SALUD EN EL TRABAJO (SG-SST) DE LA RAMA JUDICIAL, ESTABLECIDOS EN LA RESOLUCIÓN 0312 DE 2019, EXPEDIDA POR EL MINISTERIO DE TRABAJO Y AYUDAR EN LA EJECUCION DEL PROGRAMA ANUAL DE BIENESTAR SOCIAL DE LA OFICINA DE COORDINACIÓN ADMINISTRATIVA DE RIOHACHA, ADSCRITA A LA DIRECCIÓN SECCIONAL DE VALLEDUPAR</t>
  </si>
  <si>
    <t>IRVIN ALFONSO ROMERO BORJA</t>
  </si>
  <si>
    <t>XIOMARA ASUNCIÓN ALMAZO VANEGAS</t>
  </si>
  <si>
    <t>https://community.secop.gov.co/Public/Tendering/OpportunityDetail/Index?noticeUID=CO1.NTC.4395976&amp;isFromPublicArea=True&amp;isModal=False</t>
  </si>
  <si>
    <t>CD-CR-03-2023</t>
  </si>
  <si>
    <t>CO1.PCCNTR.4943072</t>
  </si>
  <si>
    <t>Contratar en nombre de la Nación - Consejo Superior de la Judicatura - Dirección Seccional de Administración Judicial de Valledupar- Oficina de Coordinación Administrativa de Riohacha el arrendamiento del inmueble ubicado en Calle 15 entre carrera 9 y 10 # 9 - 61 en el Municipio de Maicao., Departamento de La Guajira</t>
  </si>
  <si>
    <t>INMOBILIARIA PINEDO CASTRO</t>
  </si>
  <si>
    <t>LUIS FAVIAN ATENCIO VANEGAS</t>
  </si>
  <si>
    <t>https://community.secop.gov.co/Public/Tendering/OpportunityDetail/Index?noticeUID=CO1.NTC.4396721&amp;isFromPublicArea=True&amp;isModal=False</t>
  </si>
  <si>
    <t>CD-CR-04-2023</t>
  </si>
  <si>
    <t>CO1.PCCNTR.5000991</t>
  </si>
  <si>
    <t>Contratar en nombre de la Nación - Consejo Superior de la Judicatura - Dirección Seccional de Administración Judicial de Valledupar- Oficina de Coordinación Administrativa de Riohacha el arrendamiento del inmueble ubicado en la calle 11 carrera 4 y 5 en el Municipio de Villanueva., Departamento de La Guajira</t>
  </si>
  <si>
    <t>danica alexandra barros weeber</t>
  </si>
  <si>
    <t>Maria Teresa Torregroza Rosales</t>
  </si>
  <si>
    <t>https://community.secop.gov.co/Public/Tendering/OpportunityDetail/Index?noticeUID=CO1.NTC.4468123&amp;isFromPublicArea=True&amp;isModal=False</t>
  </si>
  <si>
    <t>CD-CR-05-2023</t>
  </si>
  <si>
    <t>CO1.PCCNTR.5221051</t>
  </si>
  <si>
    <t>CONTRATAR EN NOMBRE DE LA NACIÓN - CONSEJO SUPERIOR DE LA JUDICATURA - DIRECCIÓN EJECUTIVA SECCIONAL DE ADMINISTRACIÓN JUDICIAL DE VALLEDUPAR, LA PRESTACION DE SERVICIOS DE APOYO OPERATIVO Y LOGISTICO PARA EL DESARROLLO DE ACTIVIDADES CONTEMPLADAS EN EL PLAN NACIONAL DE BIENESTAR SOCIAL PARA LOS SERVIDORES JUDICIALES EN EL DEPARTAMENTO DE LA GUAJIRA.</t>
  </si>
  <si>
    <t>https://community.secop.gov.co/Public/Tendering/OpportunityDetail/Index?noticeUID=CO1.NTC.4738183&amp;isFromPublicArea=True&amp;isModal=False</t>
  </si>
  <si>
    <t>CD-CR-06-2023</t>
  </si>
  <si>
    <t>CO1.PCCNTR.5510631</t>
  </si>
  <si>
    <t>Contratar en nombre de la Nación - Consejo Superior de la Judicatura - Dirección Seccional de Administración Judicial de Valledupar el arrendamiento del inmueble ubicado en la calle 8 N° 12- 86, Edificio "Caracolí" en la Ciudad de Riohacha D.T.C., Departamento de La Guajira</t>
  </si>
  <si>
    <t>https://community.secop.gov.co/Public/Tendering/OpportunityDetail/Index?noticeUID=CO1.NTC.5128534&amp;isFromPublicArea=True&amp;isModal=False</t>
  </si>
  <si>
    <t>CD-CR-07-2023</t>
  </si>
  <si>
    <t>CO1.PCCNTR.5525662</t>
  </si>
  <si>
    <t>Contratar en nombre de la Nación - Consejo Superior de la Judicatura - Dirección Seccional de Administración Judicial de Valledupar el arrendamiento de un inmueble para el funcionamiento del juzgado 001 Promiscuo Municipal de Hatonuevo - La Guajira</t>
  </si>
  <si>
    <t>CONSUELO MARIA PARODI JIMENEZ</t>
  </si>
  <si>
    <t>https://community.secop.gov.co/Public/Tendering/OpportunityDetail/Index?noticeUID=CO1.NTC.5149260&amp;isFromPublicArea=True&amp;isModal=False</t>
  </si>
  <si>
    <t>CD-CR-08-2023</t>
  </si>
  <si>
    <t>CO1.PCCNTR.5506071</t>
  </si>
  <si>
    <t>Contratar en nombre de la Nación - Consejo Superior de la Judicatura - Dirección Seccional de Administración Judicial de Valledupar el arrendamiento del inmueble ubicado en la calle 8 #2 -06, en el municipio de El Molino Departamento de La Guajira</t>
  </si>
  <si>
    <t>MARIA MERCEDES DAZA ZABALETA</t>
  </si>
  <si>
    <t>https://community.secop.gov.co/Public/Tendering/OpportunityDetail/Index?noticeUID=CO1.NTC.5122845&amp;isFromPublicArea=True&amp;isModal=False</t>
  </si>
  <si>
    <t>CD-CR-09-2023</t>
  </si>
  <si>
    <t>CO1.PCCNTR.5508194</t>
  </si>
  <si>
    <t>Contratar en nombre de la Nación - Consejo Superior de la Judicatura - Dirección Seccional de Administración Judicial de Valledupar el arrendamiento del inmueble ubicado en la calle 14 No. 11-68 del Municipio de Maicao en el Departamento de La Guajira</t>
  </si>
  <si>
    <t>TAISIR MOHAMAD AMINE IBRAHIM</t>
  </si>
  <si>
    <t>https://community.secop.gov.co/Public/Tendering/OpportunityDetail/Index?noticeUID=CO1.NTC.5125856&amp;isFromPublicArea=True&amp;isModal=False</t>
  </si>
  <si>
    <t>CD-CR-10-2023</t>
  </si>
  <si>
    <t>CO1.PCCNTR.5502062</t>
  </si>
  <si>
    <t>Contratar en nombre de la Nación - Consejo Superior de la Judicatura - Dirección Seccional de Administración Judicial de Valledupar el arrendamiento del inmueble ubicado en la calle 10 No 5- 140, en el municipio de Barrancas Departamento de La Guajira</t>
  </si>
  <si>
    <t>OLIMPO RAFAEL PELAEZ RAMOS</t>
  </si>
  <si>
    <t>https://community.secop.gov.co/Public/Tendering/OpportunityDetail/Index?noticeUID=CO1.NTC.5118613&amp;isFromPublicArea=True&amp;isModal=False</t>
  </si>
  <si>
    <t>CD-CR-11-2023</t>
  </si>
  <si>
    <t>CO1.PCCNTR.5612889</t>
  </si>
  <si>
    <t>Contratar el arrendamiento del inmueble ubicado en la calle 11ª N° 17- 48, en el municipio de Fonseca departamento de La Guajira</t>
  </si>
  <si>
    <t>AVITAR PROYECTOS INMOBILIARIOS S.A.S.</t>
  </si>
  <si>
    <t>https://community.secop.gov.co/Public/Tendering/OpportunityDetail/Index?noticeUID=CO1.NTC.5260780&amp;isFromPublicArea=True&amp;isModal=False</t>
  </si>
  <si>
    <t>CD-CR-12-2023</t>
  </si>
  <si>
    <t>CO1.PCCNTR.5510191</t>
  </si>
  <si>
    <t>Contratar en nombre de la Nación - Consejo Superior de la Judicatura - Dirección Seccional de Administración Judicial de Valledupar el arrendamiento del inmueble ubicado en la calle 10 N.º 14-67, en el Municipio de Distracción Departamento de La Guajira</t>
  </si>
  <si>
    <t>YANELIS MARIA GUERRA CHINCHIA</t>
  </si>
  <si>
    <t>https://community.secop.gov.co/Public/Tendering/OpportunityDetail/Index?noticeUID=CO1.NTC.5127487&amp;isFromPublicArea=True&amp;isModal=False</t>
  </si>
  <si>
    <t>CD-CR-13-2023</t>
  </si>
  <si>
    <t>CO1.PCCNTR.5502053</t>
  </si>
  <si>
    <t>Contratar en nombre de la Nación - Consejo Superior de la Judicatura - Dirección Seccional de Administración Judicial de Valledupar el arrendamiento del inmueble ubicado en la calle 12a No 8- 05, en el municipio de Villanueva Departamento de La Guajira</t>
  </si>
  <si>
    <t>LIBIA ELVIRA PEREZ GUERRA</t>
  </si>
  <si>
    <t>https://community.secop.gov.co/Public/Tendering/OpportunityDetail/Index?noticeUID=CO1.NTC.5118601&amp;isFromPublicArea=True&amp;isModal=False</t>
  </si>
  <si>
    <t>CD-CR-14-2023</t>
  </si>
  <si>
    <t>CO1.PCCNTR.5508026</t>
  </si>
  <si>
    <t>Contratar en nombre de la Nación - Consejo Superior de la Judicatura - Dirección Seccional de Administración Judicial de Valledupar el arrendamiento de un inmueble ubicado en la carrera 11 Nº 13 - 46, en el municipio de Urumita Departamento de La Guajira</t>
  </si>
  <si>
    <t>MARIA JULIA MAESTRE LIÑAN</t>
  </si>
  <si>
    <t>https://community.secop.gov.co/Public/Tendering/OpportunityDetail/Index?noticeUID=CO1.NTC.5125138&amp;isFromPublicArea=True&amp;isModal=False</t>
  </si>
  <si>
    <t>CD-CR-15-2023</t>
  </si>
  <si>
    <t>CO1.PCCNTR.5502076</t>
  </si>
  <si>
    <t>Contratar en nombre de la Nación - Consejo Superior de la Judicatura - Dirección Seccional de Administración Judicial de Valledupar el arrendamiento del inmueble ubicado en la calle 2 No 4ª -26, en el Municipio de Albania Departamento de La Guajira</t>
  </si>
  <si>
    <t>RAFAEL ANTONIO GIL PINTO</t>
  </si>
  <si>
    <t>https://community.secop.gov.co/Public/Tendering/OpportunityDetail/Index?noticeUID=CO1.NTC.5118532&amp;isFromPublicArea=True&amp;isModal=False</t>
  </si>
  <si>
    <t>CD-CR-17-2023</t>
  </si>
  <si>
    <t>CO1.PCCNTR.5509231</t>
  </si>
  <si>
    <t>Contratar en nombre de la Nación - Consejo Superior de la Judicatura - Dirección Seccional de Administración Judicial de Valledupar el arrendamiento del inmueble ubicado en la calle 14 # 17-90, en el Municipio de Fonseca Departamento de La Guajira</t>
  </si>
  <si>
    <t>PAULINA MARIA GRANADILLO AYALA</t>
  </si>
  <si>
    <t>https://community.secop.gov.co/Public/Tendering/OpportunityDetail/Index?noticeUID=CO1.NTC.5126926&amp;isFromPublicArea=True&amp;isModal=False</t>
  </si>
  <si>
    <t>CD-CR-18-2023</t>
  </si>
  <si>
    <t>CO1.PCCNTR.5511204</t>
  </si>
  <si>
    <t>Contratar en nombre de la Nación - Consejo Superior de la Judicatura - Dirección Seccional de Administración Judicial de Valledupar el arrendamiento de una Bodega ubicada en la carrera 14a # 28-51 del Municipio de Riohacha en el Departamento de La Guajira, para el funcionamiento del Archivo central y al almacenamiento de mobiliarios, enseres y equipos de oficina devueltos al área de Almacén de la Rama Judicial</t>
  </si>
  <si>
    <t>CESAR DAVID BARROS FORERO</t>
  </si>
  <si>
    <t>https://community.secop.gov.co/Public/Tendering/OpportunityDetail/Index?noticeUID=CO1.NTC.5129052&amp;isFromPublicArea=True&amp;isModal=False</t>
  </si>
  <si>
    <t>CD-CR-19-2023</t>
  </si>
  <si>
    <t>CO1.PCCNTR.5509857</t>
  </si>
  <si>
    <t>Contratar en nombre de la Nación - Consejo Superior de la Judicatura - Dirección Seccional de Administración Judicial de Valledupar- Oficina de Coordinación Administrativa de Riohacha el arrendamiento del inmueble ubicado en la Calle 10 No 12 esquina en la Ciudad de Riohacha D.T.C., Departamento de La Guajira</t>
  </si>
  <si>
    <t>https://community.secop.gov.co/Public/Tendering/OpportunityDetail/Index?noticeUID=CO1.NTC.5127938&amp;isFromPublicArea=True&amp;isModal=False</t>
  </si>
  <si>
    <t>CD-CR-20-2023</t>
  </si>
  <si>
    <t>CO1.PCCNTR.5510943</t>
  </si>
  <si>
    <t>Contratar en nombre de la Nación - Consejo Superior de la Judicatura - Dirección Seccional de Administración Judicial de Valledupar- Oficina de Coordinación Administrativa de Riohacha el arrendamiento del inmueble ubicado en Calle 15 # 9 - 61 en el Municipio de Maicao., Departamento de La Guajira</t>
  </si>
  <si>
    <t>https://community.secop.gov.co/Public/Tendering/OpportunityDetail/Index?noticeUID=CO1.NTC.5128953&amp;isFromPublicArea=True&amp;isModal=False</t>
  </si>
  <si>
    <t>CD-CR-21-2023</t>
  </si>
  <si>
    <t>CO1.PCCNTR.5507683</t>
  </si>
  <si>
    <t>Contratar en nombre de la Nación- Consejo Superior de la Judicatura-Dirección Seccional de Administración Judicial de Valledupar- Oficina de Coordinación Administrativa de Riohacha, el arrendamiento de un inmueble para el funcionamiento del Juzgado 02 Promiscuo del Circuito de Villanueva - La Guajira</t>
  </si>
  <si>
    <t>https://community.secop.gov.co/Public/Tendering/OpportunityDetail/Index?noticeUID=CO1.NTC.5124785&amp;isFromPublicArea=True&amp;isModal=False</t>
  </si>
  <si>
    <t>LP-VA-01-2023</t>
  </si>
  <si>
    <t>CO1.PCCNTR.5481215</t>
  </si>
  <si>
    <t>LICITACIÓN PÚBLICA</t>
  </si>
  <si>
    <t>VIPERS LTDA</t>
  </si>
  <si>
    <t>https://community.secop.gov.co/Public/Tendering/OpportunityDetail/Index?noticeUID=CO1.NTC.4948988&amp;isFromPublicArea=True&amp;isModal=False</t>
  </si>
  <si>
    <t>SAMC-VA-01-2023</t>
  </si>
  <si>
    <t>CO1.PCCNTR.5189138</t>
  </si>
  <si>
    <t>Contratar el servicio de mantenimiento preventivo y correctivo de equipos acondicionadores de aire que se encuentran ubicados en las diferentes dependencias y despachos judiciales de la Rama Judicial del Departamento del Cesar y La Guajira.</t>
  </si>
  <si>
    <t>SELECCIÓN ABREVIADA MENOR CUANTÍA</t>
  </si>
  <si>
    <t>FRIO KING IMPORTACIONES Y DISTRIBUCIONES SAS</t>
  </si>
  <si>
    <t>JUAN PABLO HERNANDEZ MINDIOLA</t>
  </si>
  <si>
    <t>https://community.secop.gov.co/Public/Tendering/OpportunityDetail/Index?noticeUID=CO1.NTC.4441311&amp;isFromPublicArea=True&amp;isModal=False</t>
  </si>
  <si>
    <t>SASI-VA-01-2023</t>
  </si>
  <si>
    <t>CO1.PCCNTR.5008084</t>
  </si>
  <si>
    <t>CONTRATAR EL SUMINISTRO E INSTALACIÓN DE MUEBLES DE OFICINA CON DESTINO A LOS DESPACHOS JUDICIALES Y OFICINAS ADSCRITAS A LA DIRECCIÓN SECCIONAL DE ADMINISTRACIÓN JUDICIAL DE VALLEDUPAR, UBICADAS EN LOS DEPARTAMENTOS DEL CESAR Y LA GUAJIRA</t>
  </si>
  <si>
    <t>SELECCION ABREVIADA SUBASTA INVERSA</t>
  </si>
  <si>
    <t>GABRIEL PEREZ LONDOÑO Y YIMMY LINDO PINTO</t>
  </si>
  <si>
    <t xml:space="preserve">https://community.secop.gov.co/Public/Tendering/OpportunityDetail/Index?noticeUID=CO1.NTC.4288739&amp;isFromPublicArea=True&amp;isModal=False
</t>
  </si>
  <si>
    <t>SASI-VA-02-2023</t>
  </si>
  <si>
    <t>CO1.PCCNTR.5608046</t>
  </si>
  <si>
    <t>CONTRATAR EN NOMBRE DE LA NACIÓN - CONSEJO SUPERIOR DE JUDICATURA - DIRECCIÓN EJECUTIVA SECCIONAL DE ADMINISTRACIÓN JUDICIAL DE VALLEDUPAR, EL SERVICIO DE RECEPCION DE DOCUMENTOS, ALISTAMIENTO FISICO, DIGITALIZACION, INDEXACION, Y CARGUE EN EL REPOSITORIO DEFINIDO POR LA ENTIDAD; DE LOS EXPEDIENTES DE LOS DESPACHOS JUDICIALES EN LOS DEPARTAMENTOS DEL CESAR Y LA GUAJIRA CONFORME A PROTOCOLO PARA LA GESTION DE DOCUMENTOS ELECTRONICOS VERSION 02.</t>
  </si>
  <si>
    <t>SIAR SAS</t>
  </si>
  <si>
    <t xml:space="preserve">https://community.secop.gov.co/Public/Tendering/OpportunityDetail/Index?noticeUID=CO1.NTC.5111879&amp;isFromPublicArea=True&amp;isModal=False
</t>
  </si>
  <si>
    <t>SASI-VA-03-2023</t>
  </si>
  <si>
    <t>CO1.PCCNTR.5683006</t>
  </si>
  <si>
    <t>Contratar el suministro e instalación de aires acondicionados, con sus respectivos reguladores de voltaje, para los despachos en los departamentos del Cesar y La Guajira.</t>
  </si>
  <si>
    <t>FRIO KING IMPORTACIONES Y DISTRIBUCIONES S.A.S.</t>
  </si>
  <si>
    <t>https://community.secop.gov.co/Public/Tendering/OpportunityDetail/Index?noticeUID=CO1.NTC.5222532&amp;isFromPublicArea=True&amp;isModal=False</t>
  </si>
  <si>
    <t>SASI-VA-05-2023</t>
  </si>
  <si>
    <t>CO1.PCCNTR.5667819</t>
  </si>
  <si>
    <t>CONTRATAR EL SUMINISTRO E INSTALACIÓN DE MUEBLES DE OFICINA CON DESTINO A LOS DESPACHOS JUDICIALES Y OFICINAS ADSCRITAS A LA DESAJ VALLEDUPAR</t>
  </si>
  <si>
    <t>https://community.secop.gov.co/Public/Tendering/OpportunityDetail/Index?noticeUID=CO1.NTC.5235348&amp;isFromPublicArea=True&amp;isModal=False</t>
  </si>
  <si>
    <t>NÉSTOR JAVIER GÓMEZ FRAGOZO</t>
  </si>
  <si>
    <t>SASI-CR-01-2022</t>
  </si>
  <si>
    <t>CO1.PCCNTR.4329156</t>
  </si>
  <si>
    <t>CONTRATAR EN NOMBRE DE LA NACIÓN - CONSEJO SUPERIOR DE LA JUDICATURA - DIRECCIÓN EJECUTIVA SECCIONAL DE ADMINISTRACIÓN JUDICIAL DE VALLEDUPAR- OFICINA DE COORDINACIÓN ADMINISTRATIVA DE RIOHACHA, A PRECIOS UNITARIOS EL SUMINISTRO E INSTALACIÓN DE ESTANTES METÁLICOS GRADUABLES PARA EL ARCHIVO CENTRAL Y DESPACHOS JUDICIALES DE LA RAMA JUDICIAL EN LOS DEPARTAMENTOS DE LA GUAJIRA Y EL CESAR</t>
  </si>
  <si>
    <t>https://community.secop.gov.co/Public/Tendering/OpportunityDetail/Index?noticeUID=CO1.NTC.3589407&amp;isFromPublicArea=True&amp;isModal=False</t>
  </si>
  <si>
    <t>SASI-CR-01-2021</t>
  </si>
  <si>
    <t>CO1.PCCNTR.2919542</t>
  </si>
  <si>
    <t>Contratar el suministro e instalación de aires acondicionados para los despachos judiciales y oficinas adscritas a la Dirección Seccional de Administración Judicial de Valledupar  ubicadas en las edificaciones propias de la entidad en los departamentos del Cesar y La Guajira</t>
  </si>
  <si>
    <t>JM GRUPO EMPRESARIAL SAS</t>
  </si>
  <si>
    <t>https://community.secop.gov.co/Public/Tendering/OpportunityDetail/Index?noticeUID=CO1.NTC.2214186&amp;isFromPublicArea=True&amp;isModal=False</t>
  </si>
  <si>
    <t>ESTADO LIQUIDACIONES DE CONTRATOS EN SECOP II A CORTE 10/04/2024</t>
  </si>
  <si>
    <t>Vigencia</t>
  </si>
  <si>
    <t>Total</t>
  </si>
  <si>
    <t>CESAR</t>
  </si>
  <si>
    <t>Contratación Directa</t>
  </si>
  <si>
    <t>Liquidado</t>
  </si>
  <si>
    <t>Pendiente a liquidar</t>
  </si>
  <si>
    <t xml:space="preserve">Enviado para firma del supervisor </t>
  </si>
  <si>
    <t>Enviado para firma del Director</t>
  </si>
  <si>
    <t>Enviado para firma del contratista</t>
  </si>
  <si>
    <t xml:space="preserve">Con documentos pedientes </t>
  </si>
  <si>
    <t>Pendientes a terminar gestion</t>
  </si>
  <si>
    <t>Terminación anticipada</t>
  </si>
  <si>
    <t>Arriendos en ejecución</t>
  </si>
  <si>
    <t>Mínima Cuantía</t>
  </si>
  <si>
    <t>Pendientes por pago</t>
  </si>
  <si>
    <t>Licitación Pública</t>
  </si>
  <si>
    <t>En ejecución</t>
  </si>
  <si>
    <t>Selección Abreviada Menor Cuantía</t>
  </si>
  <si>
    <t>Subasta Inversa</t>
  </si>
  <si>
    <t>Total Contratos Cesar</t>
  </si>
  <si>
    <t>Porcentaje liquidado</t>
  </si>
  <si>
    <t>Porcentaje pendiente por liquidar</t>
  </si>
  <si>
    <t>Total liquidaciones menos contratos en ejecución</t>
  </si>
  <si>
    <t>Restante liquidaciones menos pendientes a terminar ejecución</t>
  </si>
  <si>
    <t>Total liquidaciones en trámite</t>
  </si>
  <si>
    <t>Restante liquidaciones menos liquidaciones en trámite</t>
  </si>
  <si>
    <t>Contratos en ejecución</t>
  </si>
  <si>
    <t>La Guajira</t>
  </si>
  <si>
    <t>Contratación directa</t>
  </si>
  <si>
    <t>Pendiente por liquidar</t>
  </si>
  <si>
    <t>Total Contratos La Guajira</t>
  </si>
  <si>
    <t>Pendiente liquidar</t>
  </si>
  <si>
    <t>Total Cesar y Guajira</t>
  </si>
  <si>
    <t>Selección abreviada menor cuantía</t>
  </si>
  <si>
    <t>Subasta inversa</t>
  </si>
  <si>
    <t>Total contratos Cesar y La Guajira</t>
  </si>
  <si>
    <t>Cesar</t>
  </si>
  <si>
    <t>Participación en total</t>
  </si>
  <si>
    <t>Liquidados total Cesar y La Guajira</t>
  </si>
  <si>
    <t>Pendientes por liquidar</t>
  </si>
  <si>
    <t>SUPERVISOR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</si>
</sst>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quot;$&quot;\ #,##0.00"/>
  </numFmts>
  <fonts count="21">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rgb="FF000000"/>
      <name val="Calibri"/>
      <family val="2"/>
      <scheme val="minor"/>
    </font>
    <font>
      <sz val="11"/>
      <name val="Calibri"/>
      <family val="2"/>
      <scheme val="minor"/>
    </font>
    <font>
      <b/>
      <sz val="11"/>
      <name val="Calibri"/>
      <family val="2"/>
      <scheme val="minor"/>
    </font>
    <font>
      <sz val="11"/>
      <color rgb="FFFF0000"/>
      <name val="Calibri"/>
      <family val="2"/>
      <scheme val="minor"/>
    </font>
    <font>
      <b/>
      <sz val="11"/>
      <color rgb="FF000000"/>
      <name val="Calibri"/>
      <family val="2"/>
      <scheme val="minor"/>
    </font>
    <font>
      <sz val="11"/>
      <color rgb="FF000000"/>
      <name val="Aptos Narrow"/>
      <charset val="1"/>
    </font>
    <font>
      <b/>
      <sz val="11"/>
      <color theme="1"/>
      <name val="Calibri"/>
      <family val="2"/>
      <scheme val="minor"/>
    </font>
    <font>
      <sz val="11"/>
      <color theme="1"/>
      <name val="Arial"/>
      <family val="2"/>
    </font>
    <font>
      <b/>
      <sz val="11"/>
      <name val="Calibri"/>
      <family val="2"/>
    </font>
    <font>
      <sz val="11"/>
      <name val="Calibri"/>
      <family val="2"/>
    </font>
    <font>
      <b/>
      <i/>
      <sz val="11"/>
      <color theme="1"/>
      <name val="Arial"/>
      <family val="2"/>
    </font>
    <font>
      <b/>
      <sz val="11"/>
      <color rgb="FF000000"/>
      <name val="Calibri"/>
      <family val="2"/>
      <scheme val="minor"/>
    </font>
    <font>
      <u/>
      <sz val="1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rgb="FF00B0F0"/>
        <bgColor indexed="64"/>
      </patternFill>
    </fill>
    <fill>
      <patternFill patternType="solid">
        <fgColor rgb="FFFFC000"/>
        <bgColor indexed="64"/>
      </patternFill>
    </fill>
    <fill>
      <patternFill patternType="solid">
        <fgColor theme="2"/>
        <bgColor indexed="64"/>
      </patternFill>
    </fill>
  </fills>
  <borders count="9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style="medium">
        <color auto="1"/>
      </left>
      <right style="medium">
        <color auto="1"/>
      </right>
      <top style="medium">
        <color auto="1"/>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bottom/>
      <diagonal/>
    </border>
    <border>
      <left/>
      <right style="thin">
        <color indexed="64"/>
      </right>
      <top style="thin">
        <color indexed="64"/>
      </top>
      <bottom/>
      <diagonal/>
    </border>
    <border>
      <left/>
      <right style="thin">
        <color rgb="FF000000"/>
      </right>
      <top style="thin">
        <color rgb="FF000000"/>
      </top>
      <bottom/>
      <diagonal/>
    </border>
    <border>
      <left style="thin">
        <color indexed="64"/>
      </left>
      <right style="thin">
        <color indexed="64"/>
      </right>
      <top style="thin">
        <color indexed="64"/>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diagonal/>
    </border>
    <border>
      <left style="thin">
        <color indexed="64"/>
      </left>
      <right style="medium">
        <color rgb="FF000000"/>
      </right>
      <top/>
      <bottom/>
      <diagonal/>
    </border>
    <border>
      <left/>
      <right style="medium">
        <color rgb="FF000000"/>
      </right>
      <top/>
      <bottom/>
      <diagonal/>
    </border>
    <border>
      <left style="medium">
        <color rgb="FF000000"/>
      </left>
      <right style="thin">
        <color indexed="64"/>
      </right>
      <top/>
      <bottom style="thin">
        <color indexed="64"/>
      </bottom>
      <diagonal/>
    </border>
    <border>
      <left style="medium">
        <color rgb="FF000000"/>
      </left>
      <right style="thin">
        <color indexed="64"/>
      </right>
      <top style="thin">
        <color indexed="64"/>
      </top>
      <bottom/>
      <diagonal/>
    </border>
    <border>
      <left style="medium">
        <color rgb="FF000000"/>
      </left>
      <right style="thin">
        <color rgb="FF000000"/>
      </right>
      <top style="thin">
        <color rgb="FF000000"/>
      </top>
      <bottom/>
      <diagonal/>
    </border>
    <border>
      <left style="medium">
        <color rgb="FF000000"/>
      </left>
      <right style="thin">
        <color indexed="64"/>
      </right>
      <top style="thin">
        <color indexed="64"/>
      </top>
      <bottom style="thin">
        <color indexed="64"/>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diagonal/>
    </border>
    <border>
      <left style="medium">
        <color rgb="FF000000"/>
      </left>
      <right style="thin">
        <color indexed="64"/>
      </right>
      <top style="thin">
        <color indexed="64"/>
      </top>
      <bottom style="medium">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medium">
        <color rgb="FF000000"/>
      </top>
      <bottom style="thin">
        <color indexed="64"/>
      </bottom>
      <diagonal/>
    </border>
    <border>
      <left style="medium">
        <color rgb="FF000000"/>
      </left>
      <right style="medium">
        <color auto="1"/>
      </right>
      <top style="medium">
        <color auto="1"/>
      </top>
      <bottom style="medium">
        <color auto="1"/>
      </bottom>
      <diagonal/>
    </border>
    <border>
      <left style="medium">
        <color rgb="FF000000"/>
      </left>
      <right style="medium">
        <color auto="1"/>
      </right>
      <top style="medium">
        <color rgb="FF000000"/>
      </top>
      <bottom style="medium">
        <color auto="1"/>
      </bottom>
      <diagonal/>
    </border>
    <border>
      <left style="medium">
        <color auto="1"/>
      </left>
      <right style="medium">
        <color auto="1"/>
      </right>
      <top style="medium">
        <color rgb="FF000000"/>
      </top>
      <bottom style="medium">
        <color auto="1"/>
      </bottom>
      <diagonal/>
    </border>
    <border>
      <left style="medium">
        <color rgb="FF000000"/>
      </left>
      <right style="medium">
        <color auto="1"/>
      </right>
      <top style="medium">
        <color auto="1"/>
      </top>
      <bottom style="medium">
        <color rgb="FF000000"/>
      </bottom>
      <diagonal/>
    </border>
    <border>
      <left style="medium">
        <color auto="1"/>
      </left>
      <right style="medium">
        <color auto="1"/>
      </right>
      <top style="medium">
        <color auto="1"/>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medium">
        <color rgb="FF000000"/>
      </right>
      <top style="medium">
        <color rgb="FF000000"/>
      </top>
      <bottom/>
      <diagonal/>
    </border>
    <border>
      <left style="thin">
        <color indexed="64"/>
      </left>
      <right style="medium">
        <color rgb="FF000000"/>
      </right>
      <top/>
      <bottom style="thin">
        <color indexed="64"/>
      </bottom>
      <diagonal/>
    </border>
    <border>
      <left style="thin">
        <color indexed="64"/>
      </left>
      <right style="medium">
        <color rgb="FF000000"/>
      </right>
      <top style="thin">
        <color indexed="64"/>
      </top>
      <bottom style="thin">
        <color indexed="64"/>
      </bottom>
      <diagonal/>
    </border>
    <border>
      <left style="thin">
        <color indexed="64"/>
      </left>
      <right style="medium">
        <color rgb="FF000000"/>
      </right>
      <top style="thin">
        <color indexed="64"/>
      </top>
      <bottom/>
      <diagonal/>
    </border>
    <border>
      <left style="thin">
        <color indexed="64"/>
      </left>
      <right style="medium">
        <color rgb="FF000000"/>
      </right>
      <top style="medium">
        <color indexed="64"/>
      </top>
      <bottom style="thin">
        <color indexed="64"/>
      </bottom>
      <diagonal/>
    </border>
    <border>
      <left style="thin">
        <color indexed="64"/>
      </left>
      <right style="medium">
        <color rgb="FF000000"/>
      </right>
      <top style="thin">
        <color indexed="64"/>
      </top>
      <bottom style="medium">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indexed="64"/>
      </left>
      <right style="medium">
        <color rgb="FF000000"/>
      </right>
      <top/>
      <bottom style="medium">
        <color rgb="FF000000"/>
      </bottom>
      <diagonal/>
    </border>
    <border>
      <left style="medium">
        <color rgb="FF000000"/>
      </left>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right style="thin">
        <color indexed="64"/>
      </right>
      <top style="medium">
        <color rgb="FF000000"/>
      </top>
      <bottom style="medium">
        <color rgb="FF000000"/>
      </bottom>
      <diagonal/>
    </border>
    <border>
      <left style="thin">
        <color indexed="64"/>
      </left>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auto="1"/>
      </right>
      <top/>
      <bottom/>
      <diagonal/>
    </border>
    <border>
      <left style="medium">
        <color auto="1"/>
      </left>
      <right style="medium">
        <color auto="1"/>
      </right>
      <top/>
      <bottom/>
      <diagonal/>
    </border>
    <border>
      <left style="medium">
        <color auto="1"/>
      </left>
      <right/>
      <top/>
      <bottom/>
      <diagonal/>
    </border>
    <border>
      <left/>
      <right/>
      <top style="thin">
        <color indexed="64"/>
      </top>
      <bottom/>
      <diagonal/>
    </border>
  </borders>
  <cellStyleXfs count="6">
    <xf numFmtId="0" fontId="0" fillId="0" borderId="0"/>
    <xf numFmtId="0" fontId="3" fillId="0" borderId="0" applyNumberForma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3" fillId="0" borderId="0" applyNumberFormat="0" applyFill="0" applyBorder="0" applyAlignment="0" applyProtection="0"/>
  </cellStyleXfs>
  <cellXfs count="347">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4" fillId="0" borderId="11" xfId="0" applyFont="1" applyBorder="1" applyAlignment="1">
      <alignment horizontal="center" vertical="center" wrapText="1"/>
    </xf>
    <xf numFmtId="0" fontId="0" fillId="0" borderId="11" xfId="0"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11" fillId="0" borderId="0" xfId="0" applyFont="1" applyAlignment="1">
      <alignment horizontal="center" vertical="center" wrapText="1"/>
    </xf>
    <xf numFmtId="0" fontId="0" fillId="2" borderId="11" xfId="0" applyFill="1" applyBorder="1" applyAlignment="1">
      <alignment horizontal="center" vertical="center" wrapText="1"/>
    </xf>
    <xf numFmtId="14" fontId="8" fillId="0" borderId="11"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4" fillId="2" borderId="11" xfId="0" applyFont="1" applyFill="1" applyBorder="1" applyAlignment="1">
      <alignment horizontal="center" vertical="center" wrapText="1"/>
    </xf>
    <xf numFmtId="0" fontId="4" fillId="5" borderId="6" xfId="0" applyFont="1" applyFill="1" applyBorder="1" applyAlignment="1">
      <alignment horizontal="center" vertical="center" wrapText="1"/>
    </xf>
    <xf numFmtId="14" fontId="0" fillId="2" borderId="11" xfId="0" applyNumberFormat="1" applyFill="1" applyBorder="1" applyAlignment="1">
      <alignment horizontal="center" vertical="center" wrapText="1"/>
    </xf>
    <xf numFmtId="44" fontId="8" fillId="0" borderId="11" xfId="0" applyNumberFormat="1" applyFont="1" applyBorder="1" applyAlignment="1">
      <alignment horizontal="center" vertical="center" wrapText="1"/>
    </xf>
    <xf numFmtId="0" fontId="0" fillId="2" borderId="11" xfId="0" applyFill="1" applyBorder="1" applyAlignment="1">
      <alignment horizontal="center" vertical="center"/>
    </xf>
    <xf numFmtId="0" fontId="0" fillId="2" borderId="2" xfId="0" applyFill="1" applyBorder="1" applyAlignment="1">
      <alignment horizontal="center" vertical="center" wrapText="1"/>
    </xf>
    <xf numFmtId="0" fontId="2" fillId="0" borderId="0" xfId="0" applyFont="1" applyAlignment="1">
      <alignment horizontal="center" vertical="center" wrapText="1"/>
    </xf>
    <xf numFmtId="0" fontId="0" fillId="0" borderId="15" xfId="0" applyBorder="1" applyAlignment="1">
      <alignment horizontal="center" vertical="center" wrapText="1"/>
    </xf>
    <xf numFmtId="0" fontId="4" fillId="5" borderId="11"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6" fillId="0" borderId="0" xfId="0" applyFont="1" applyAlignment="1">
      <alignment horizontal="center" vertical="center" wrapText="1"/>
    </xf>
    <xf numFmtId="0" fontId="3" fillId="0" borderId="0" xfId="1" applyBorder="1" applyAlignment="1">
      <alignment horizontal="center" vertical="center" wrapText="1"/>
    </xf>
    <xf numFmtId="14" fontId="0" fillId="0" borderId="0" xfId="0" applyNumberFormat="1" applyAlignment="1">
      <alignment horizontal="center" vertical="center" wrapText="1"/>
    </xf>
    <xf numFmtId="0" fontId="4" fillId="5" borderId="12" xfId="0" applyFont="1" applyFill="1" applyBorder="1" applyAlignment="1">
      <alignment horizontal="center" vertical="center" wrapText="1"/>
    </xf>
    <xf numFmtId="0" fontId="3" fillId="0" borderId="11" xfId="5" applyBorder="1" applyAlignment="1">
      <alignment horizontal="center" vertical="center" wrapText="1"/>
    </xf>
    <xf numFmtId="0" fontId="3" fillId="0" borderId="11" xfId="1" applyFill="1" applyBorder="1" applyAlignment="1">
      <alignment horizontal="center" vertical="center" wrapText="1"/>
    </xf>
    <xf numFmtId="0" fontId="4" fillId="5" borderId="21" xfId="0" applyFont="1" applyFill="1" applyBorder="1" applyAlignment="1">
      <alignment horizontal="center" vertical="center" wrapText="1"/>
    </xf>
    <xf numFmtId="0" fontId="4" fillId="5" borderId="17" xfId="0" applyFont="1" applyFill="1" applyBorder="1" applyAlignment="1">
      <alignment horizontal="center" vertical="center" wrapText="1"/>
    </xf>
    <xf numFmtId="14" fontId="8" fillId="2" borderId="12" xfId="0" applyNumberFormat="1" applyFont="1" applyFill="1" applyBorder="1" applyAlignment="1">
      <alignment horizontal="center" vertical="center" wrapText="1"/>
    </xf>
    <xf numFmtId="0" fontId="4" fillId="5" borderId="22" xfId="0" applyFont="1" applyFill="1" applyBorder="1" applyAlignment="1">
      <alignment horizontal="center" vertical="center" wrapText="1"/>
    </xf>
    <xf numFmtId="0" fontId="3" fillId="0" borderId="11" xfId="5" applyFill="1" applyBorder="1" applyAlignment="1">
      <alignment horizontal="center" vertical="center" wrapText="1"/>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15" fillId="3" borderId="1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1" xfId="2" applyNumberFormat="1" applyFont="1" applyFill="1" applyBorder="1" applyAlignment="1">
      <alignment horizontal="center" vertical="center"/>
    </xf>
    <xf numFmtId="0" fontId="6" fillId="0" borderId="0" xfId="0" applyFont="1" applyAlignment="1">
      <alignment horizontal="center" vertical="center"/>
    </xf>
    <xf numFmtId="0" fontId="6" fillId="4" borderId="3"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9" fontId="6" fillId="4" borderId="3" xfId="3" applyFont="1" applyFill="1" applyBorder="1" applyAlignment="1">
      <alignment horizontal="center" vertical="center"/>
    </xf>
    <xf numFmtId="0" fontId="6" fillId="0" borderId="3" xfId="0" applyFont="1" applyBorder="1" applyAlignment="1">
      <alignment horizontal="center" vertical="center"/>
    </xf>
    <xf numFmtId="0" fontId="7" fillId="0" borderId="10" xfId="0" applyFont="1" applyBorder="1" applyAlignment="1">
      <alignment horizontal="center" vertical="center"/>
    </xf>
    <xf numFmtId="9" fontId="6" fillId="0" borderId="3" xfId="3" applyFont="1" applyFill="1" applyBorder="1" applyAlignment="1">
      <alignment horizontal="center" vertical="center"/>
    </xf>
    <xf numFmtId="9" fontId="7" fillId="0" borderId="10" xfId="3" applyFont="1" applyFill="1" applyBorder="1" applyAlignment="1">
      <alignment horizontal="center" vertical="center"/>
    </xf>
    <xf numFmtId="0" fontId="7" fillId="3" borderId="33" xfId="0" applyFont="1" applyFill="1" applyBorder="1" applyAlignment="1">
      <alignment horizontal="center" vertical="center" wrapText="1"/>
    </xf>
    <xf numFmtId="0" fontId="6" fillId="3" borderId="32" xfId="0" applyFont="1" applyFill="1" applyBorder="1" applyAlignment="1">
      <alignment horizontal="center" vertical="center"/>
    </xf>
    <xf numFmtId="0" fontId="6" fillId="3" borderId="26"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6" fillId="3" borderId="32" xfId="2" applyNumberFormat="1" applyFont="1" applyFill="1" applyBorder="1" applyAlignment="1">
      <alignment horizontal="center" vertical="center"/>
    </xf>
    <xf numFmtId="9" fontId="6" fillId="3" borderId="32" xfId="3" applyFont="1" applyFill="1" applyBorder="1" applyAlignment="1">
      <alignment horizontal="center" vertical="center"/>
    </xf>
    <xf numFmtId="0" fontId="6" fillId="4" borderId="32" xfId="0" applyFont="1" applyFill="1" applyBorder="1" applyAlignment="1">
      <alignment horizontal="center" vertical="center"/>
    </xf>
    <xf numFmtId="0" fontId="7" fillId="4" borderId="36"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4" borderId="44"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6" fillId="4" borderId="45" xfId="0" applyFont="1" applyFill="1" applyBorder="1" applyAlignment="1">
      <alignment horizontal="center" vertical="center" wrapText="1"/>
    </xf>
    <xf numFmtId="9" fontId="6" fillId="4" borderId="23" xfId="3" applyFont="1" applyFill="1" applyBorder="1" applyAlignment="1">
      <alignment horizontal="center" vertical="center"/>
    </xf>
    <xf numFmtId="0" fontId="7" fillId="0" borderId="42" xfId="0" applyFont="1" applyBorder="1" applyAlignment="1">
      <alignment horizontal="center" vertical="center" wrapText="1"/>
    </xf>
    <xf numFmtId="0" fontId="6" fillId="0" borderId="36" xfId="0" applyFont="1" applyBorder="1" applyAlignment="1">
      <alignment horizontal="center" vertical="center" wrapText="1"/>
    </xf>
    <xf numFmtId="0" fontId="7" fillId="0" borderId="47" xfId="0" applyFont="1" applyBorder="1" applyAlignment="1">
      <alignment horizontal="center" vertical="center" wrapText="1"/>
    </xf>
    <xf numFmtId="0" fontId="6" fillId="0" borderId="45" xfId="0" applyFont="1" applyBorder="1" applyAlignment="1">
      <alignment horizontal="center" vertical="center" wrapText="1"/>
    </xf>
    <xf numFmtId="9" fontId="6" fillId="0" borderId="23" xfId="0" applyNumberFormat="1" applyFont="1" applyBorder="1" applyAlignment="1">
      <alignment horizontal="center" vertical="center"/>
    </xf>
    <xf numFmtId="0" fontId="7" fillId="0" borderId="48" xfId="0" applyFont="1" applyBorder="1" applyAlignment="1">
      <alignment horizontal="center" vertical="center" wrapText="1"/>
    </xf>
    <xf numFmtId="0" fontId="7" fillId="0" borderId="49" xfId="0" applyFont="1" applyBorder="1" applyAlignment="1">
      <alignment horizontal="center" vertical="center"/>
    </xf>
    <xf numFmtId="0" fontId="7" fillId="0" borderId="50" xfId="0" applyFont="1" applyBorder="1" applyAlignment="1">
      <alignment horizontal="center" vertical="center" wrapText="1"/>
    </xf>
    <xf numFmtId="9" fontId="7" fillId="0" borderId="51" xfId="3" applyFont="1" applyFill="1" applyBorder="1" applyAlignment="1">
      <alignment horizontal="center" vertical="center" wrapText="1"/>
    </xf>
    <xf numFmtId="0" fontId="6" fillId="4" borderId="59" xfId="0" applyFont="1" applyFill="1" applyBorder="1" applyAlignment="1">
      <alignment horizontal="center" vertical="center"/>
    </xf>
    <xf numFmtId="0" fontId="6" fillId="4" borderId="60" xfId="0" applyFont="1" applyFill="1" applyBorder="1" applyAlignment="1">
      <alignment horizontal="center" vertical="center"/>
    </xf>
    <xf numFmtId="0" fontId="6" fillId="4" borderId="61" xfId="0" applyFont="1" applyFill="1" applyBorder="1" applyAlignment="1">
      <alignment horizontal="center" vertical="center"/>
    </xf>
    <xf numFmtId="0" fontId="6" fillId="4" borderId="58" xfId="0" applyFont="1" applyFill="1" applyBorder="1" applyAlignment="1">
      <alignment horizontal="center" vertical="center"/>
    </xf>
    <xf numFmtId="9" fontId="6" fillId="4" borderId="59" xfId="3" applyFont="1" applyFill="1" applyBorder="1" applyAlignment="1">
      <alignment horizontal="center" vertical="center"/>
    </xf>
    <xf numFmtId="9" fontId="6" fillId="4" borderId="62" xfId="3" applyFont="1" applyFill="1" applyBorder="1" applyAlignment="1">
      <alignment horizontal="center" vertical="center"/>
    </xf>
    <xf numFmtId="0" fontId="6" fillId="3" borderId="58" xfId="0" applyFont="1" applyFill="1" applyBorder="1" applyAlignment="1">
      <alignment horizontal="center" vertical="center"/>
    </xf>
    <xf numFmtId="0" fontId="6" fillId="3" borderId="60"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63" xfId="0" applyFont="1" applyFill="1" applyBorder="1" applyAlignment="1">
      <alignment horizontal="center" vertical="center"/>
    </xf>
    <xf numFmtId="0" fontId="15" fillId="3" borderId="63" xfId="0" applyFont="1" applyFill="1" applyBorder="1" applyAlignment="1">
      <alignment horizontal="center" vertical="center"/>
    </xf>
    <xf numFmtId="0" fontId="15" fillId="3" borderId="27" xfId="0" applyFont="1" applyFill="1" applyBorder="1" applyAlignment="1">
      <alignment horizontal="center" vertical="center"/>
    </xf>
    <xf numFmtId="0" fontId="6" fillId="3" borderId="31" xfId="0" applyFont="1" applyFill="1" applyBorder="1" applyAlignment="1">
      <alignment horizontal="center" vertical="center"/>
    </xf>
    <xf numFmtId="0" fontId="15" fillId="3" borderId="31" xfId="0" applyFont="1" applyFill="1" applyBorder="1" applyAlignment="1">
      <alignment horizontal="center" vertical="center"/>
    </xf>
    <xf numFmtId="9" fontId="6" fillId="3" borderId="11" xfId="3" applyFont="1" applyFill="1" applyBorder="1" applyAlignment="1">
      <alignment horizontal="center" vertical="center"/>
    </xf>
    <xf numFmtId="0" fontId="14" fillId="0" borderId="0" xfId="0" applyFont="1" applyAlignment="1">
      <alignment horizontal="center" vertical="center" wrapText="1"/>
    </xf>
    <xf numFmtId="0" fontId="6" fillId="3" borderId="15"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17" xfId="0" applyFont="1" applyFill="1" applyBorder="1" applyAlignment="1">
      <alignment horizontal="center" vertical="center"/>
    </xf>
    <xf numFmtId="0" fontId="0" fillId="3" borderId="12" xfId="0" applyFill="1" applyBorder="1" applyAlignment="1">
      <alignment horizontal="center" vertical="center"/>
    </xf>
    <xf numFmtId="0" fontId="0" fillId="3" borderId="11" xfId="0" applyFill="1" applyBorder="1" applyAlignment="1">
      <alignment horizontal="center" vertical="center"/>
    </xf>
    <xf numFmtId="0" fontId="0" fillId="3" borderId="20" xfId="0" applyFill="1" applyBorder="1" applyAlignment="1">
      <alignment horizontal="center" vertical="center"/>
    </xf>
    <xf numFmtId="0" fontId="0" fillId="3" borderId="19" xfId="0" applyFill="1" applyBorder="1" applyAlignment="1">
      <alignment horizontal="center" vertical="center"/>
    </xf>
    <xf numFmtId="0" fontId="0" fillId="0" borderId="9" xfId="0" applyBorder="1" applyAlignment="1">
      <alignment horizontal="center" vertical="center"/>
    </xf>
    <xf numFmtId="0" fontId="0" fillId="3" borderId="25" xfId="0" applyFill="1" applyBorder="1" applyAlignment="1">
      <alignment horizontal="center" vertical="center"/>
    </xf>
    <xf numFmtId="0" fontId="18" fillId="4" borderId="42" xfId="0" applyFont="1" applyFill="1" applyBorder="1" applyAlignment="1">
      <alignment horizontal="center" vertical="center" wrapText="1"/>
    </xf>
    <xf numFmtId="0" fontId="7" fillId="4" borderId="30" xfId="0" applyFont="1" applyFill="1" applyBorder="1" applyAlignment="1">
      <alignment horizontal="center" vertical="center"/>
    </xf>
    <xf numFmtId="0" fontId="7" fillId="0" borderId="46" xfId="0" applyFont="1" applyBorder="1" applyAlignment="1">
      <alignment horizontal="center" vertical="center"/>
    </xf>
    <xf numFmtId="0" fontId="0" fillId="3" borderId="22" xfId="0" applyFill="1" applyBorder="1" applyAlignment="1">
      <alignment horizontal="center" vertical="center"/>
    </xf>
    <xf numFmtId="0" fontId="7" fillId="3" borderId="28" xfId="0" applyFont="1" applyFill="1" applyBorder="1" applyAlignment="1">
      <alignment horizontal="center" vertical="center" wrapText="1"/>
    </xf>
    <xf numFmtId="0" fontId="6" fillId="3" borderId="12" xfId="2" applyNumberFormat="1" applyFont="1" applyFill="1" applyBorder="1" applyAlignment="1">
      <alignment horizontal="center" vertical="center"/>
    </xf>
    <xf numFmtId="0" fontId="6" fillId="3" borderId="24" xfId="0" applyFont="1" applyFill="1" applyBorder="1" applyAlignment="1">
      <alignment horizontal="center" vertical="center"/>
    </xf>
    <xf numFmtId="0" fontId="6" fillId="3" borderId="41" xfId="0" applyFont="1" applyFill="1" applyBorder="1" applyAlignment="1">
      <alignment horizontal="center" vertical="center"/>
    </xf>
    <xf numFmtId="9" fontId="6" fillId="3" borderId="27" xfId="3" applyFont="1" applyFill="1" applyBorder="1" applyAlignment="1">
      <alignment horizontal="center" vertical="center"/>
    </xf>
    <xf numFmtId="0" fontId="15" fillId="3" borderId="28" xfId="0" applyFont="1" applyFill="1" applyBorder="1" applyAlignment="1">
      <alignment horizontal="center" vertical="center" wrapText="1"/>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3" borderId="32" xfId="2" applyNumberFormat="1" applyFont="1" applyFill="1" applyBorder="1" applyAlignment="1">
      <alignment horizontal="center" vertical="center"/>
    </xf>
    <xf numFmtId="0" fontId="6" fillId="3" borderId="16" xfId="0" applyFont="1" applyFill="1" applyBorder="1" applyAlignment="1">
      <alignment horizontal="center" vertical="center"/>
    </xf>
    <xf numFmtId="0" fontId="6" fillId="3" borderId="18" xfId="0" applyFont="1" applyFill="1" applyBorder="1" applyAlignment="1">
      <alignment horizontal="center" vertical="center"/>
    </xf>
    <xf numFmtId="0" fontId="0" fillId="0" borderId="64" xfId="0" applyBorder="1" applyAlignment="1">
      <alignment horizontal="center" vertical="center" wrapText="1"/>
    </xf>
    <xf numFmtId="0" fontId="0" fillId="0" borderId="27" xfId="0" applyBorder="1" applyAlignment="1">
      <alignment horizontal="center" vertical="center"/>
    </xf>
    <xf numFmtId="0" fontId="0" fillId="0" borderId="56" xfId="0" applyBorder="1" applyAlignment="1">
      <alignment horizontal="center" vertical="center"/>
    </xf>
    <xf numFmtId="0" fontId="0" fillId="0" borderId="63" xfId="0" applyBorder="1" applyAlignment="1">
      <alignment horizontal="center" vertical="center"/>
    </xf>
    <xf numFmtId="0" fontId="15" fillId="3" borderId="67" xfId="0" applyFont="1" applyFill="1" applyBorder="1" applyAlignment="1">
      <alignment horizontal="center" vertical="center"/>
    </xf>
    <xf numFmtId="0" fontId="15" fillId="3" borderId="22" xfId="0" applyFont="1" applyFill="1" applyBorder="1" applyAlignment="1">
      <alignment horizontal="center" vertical="center"/>
    </xf>
    <xf numFmtId="0" fontId="7" fillId="3" borderId="38" xfId="0" applyFont="1" applyFill="1" applyBorder="1" applyAlignment="1">
      <alignment horizontal="center" vertical="center" wrapText="1"/>
    </xf>
    <xf numFmtId="0" fontId="6" fillId="3" borderId="23" xfId="0" applyFont="1" applyFill="1" applyBorder="1" applyAlignment="1">
      <alignment horizontal="center" vertical="center"/>
    </xf>
    <xf numFmtId="0" fontId="6" fillId="3" borderId="69" xfId="0" applyFont="1" applyFill="1" applyBorder="1" applyAlignment="1">
      <alignment horizontal="center" vertical="center"/>
    </xf>
    <xf numFmtId="0" fontId="6" fillId="3" borderId="70"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18" fillId="3" borderId="12" xfId="0" applyFont="1" applyFill="1" applyBorder="1" applyAlignment="1">
      <alignment vertical="center" wrapText="1"/>
    </xf>
    <xf numFmtId="0" fontId="18" fillId="3" borderId="63" xfId="0" applyFont="1" applyFill="1" applyBorder="1" applyAlignment="1">
      <alignment vertical="center" wrapText="1"/>
    </xf>
    <xf numFmtId="0" fontId="6" fillId="3" borderId="38" xfId="0" applyFont="1" applyFill="1" applyBorder="1" applyAlignment="1">
      <alignment horizontal="center" vertical="center" wrapText="1"/>
    </xf>
    <xf numFmtId="0" fontId="6" fillId="3" borderId="68" xfId="0" applyFont="1" applyFill="1" applyBorder="1" applyAlignment="1">
      <alignment horizontal="center" vertical="center"/>
    </xf>
    <xf numFmtId="0" fontId="7" fillId="3" borderId="45" xfId="0" applyFont="1" applyFill="1" applyBorder="1" applyAlignment="1">
      <alignment horizontal="center" vertical="center" wrapText="1"/>
    </xf>
    <xf numFmtId="0" fontId="6" fillId="3" borderId="29" xfId="0" applyFont="1" applyFill="1" applyBorder="1" applyAlignment="1">
      <alignment horizontal="center" vertical="center"/>
    </xf>
    <xf numFmtId="0" fontId="15" fillId="3" borderId="62" xfId="0" applyFont="1" applyFill="1" applyBorder="1" applyAlignment="1">
      <alignment horizontal="center" vertical="center"/>
    </xf>
    <xf numFmtId="0" fontId="15" fillId="3" borderId="16" xfId="0" applyFont="1" applyFill="1" applyBorder="1" applyAlignment="1">
      <alignment horizontal="center" vertical="center"/>
    </xf>
    <xf numFmtId="0" fontId="15" fillId="3" borderId="18" xfId="0" applyFont="1" applyFill="1" applyBorder="1" applyAlignment="1">
      <alignment horizontal="center" vertical="center"/>
    </xf>
    <xf numFmtId="0" fontId="15" fillId="3" borderId="68" xfId="0" applyFont="1" applyFill="1" applyBorder="1" applyAlignment="1">
      <alignment horizontal="center" vertical="center"/>
    </xf>
    <xf numFmtId="0" fontId="7" fillId="3" borderId="71" xfId="0" applyFont="1" applyFill="1" applyBorder="1" applyAlignment="1">
      <alignment horizontal="center" vertical="center" wrapText="1"/>
    </xf>
    <xf numFmtId="0" fontId="7" fillId="3" borderId="72" xfId="0" applyFont="1" applyFill="1" applyBorder="1" applyAlignment="1">
      <alignment horizontal="center" vertical="center"/>
    </xf>
    <xf numFmtId="0" fontId="7" fillId="3" borderId="73" xfId="0" applyFont="1" applyFill="1" applyBorder="1" applyAlignment="1">
      <alignment horizontal="center" vertical="center"/>
    </xf>
    <xf numFmtId="0" fontId="7" fillId="3" borderId="74" xfId="0" applyFont="1" applyFill="1" applyBorder="1" applyAlignment="1">
      <alignment horizontal="center" vertical="center" wrapText="1"/>
    </xf>
    <xf numFmtId="0" fontId="7" fillId="3" borderId="75" xfId="0" applyFont="1" applyFill="1" applyBorder="1" applyAlignment="1">
      <alignment horizontal="center" vertical="center"/>
    </xf>
    <xf numFmtId="0" fontId="7" fillId="3" borderId="76" xfId="0" applyFont="1" applyFill="1" applyBorder="1" applyAlignment="1">
      <alignment horizontal="center" vertical="center"/>
    </xf>
    <xf numFmtId="0" fontId="7" fillId="3" borderId="77" xfId="0" applyFont="1" applyFill="1" applyBorder="1" applyAlignment="1">
      <alignment horizontal="center" vertical="center"/>
    </xf>
    <xf numFmtId="0" fontId="7" fillId="3" borderId="78" xfId="0" applyFont="1" applyFill="1" applyBorder="1" applyAlignment="1">
      <alignment horizontal="center" vertical="center"/>
    </xf>
    <xf numFmtId="0" fontId="6" fillId="3" borderId="68" xfId="2" applyNumberFormat="1" applyFont="1" applyFill="1" applyBorder="1" applyAlignment="1">
      <alignment horizontal="center" vertical="center"/>
    </xf>
    <xf numFmtId="0" fontId="6" fillId="3" borderId="13" xfId="2" applyNumberFormat="1" applyFont="1" applyFill="1" applyBorder="1" applyAlignment="1">
      <alignment horizontal="center" vertical="center"/>
    </xf>
    <xf numFmtId="0" fontId="6" fillId="3" borderId="17" xfId="2" applyNumberFormat="1" applyFont="1" applyFill="1" applyBorder="1" applyAlignment="1">
      <alignment horizontal="center" vertical="center"/>
    </xf>
    <xf numFmtId="9" fontId="6" fillId="3" borderId="63" xfId="3" applyFont="1" applyFill="1" applyBorder="1" applyAlignment="1">
      <alignment horizontal="center" vertical="center"/>
    </xf>
    <xf numFmtId="0" fontId="6" fillId="3" borderId="22" xfId="0" applyFont="1" applyFill="1" applyBorder="1" applyAlignment="1">
      <alignment horizontal="center" vertical="center"/>
    </xf>
    <xf numFmtId="0" fontId="6" fillId="3" borderId="37" xfId="0" applyFont="1" applyFill="1" applyBorder="1" applyAlignment="1">
      <alignment horizontal="center" vertical="center" wrapText="1"/>
    </xf>
    <xf numFmtId="0" fontId="0" fillId="0" borderId="81" xfId="0" applyBorder="1" applyAlignment="1">
      <alignment horizontal="center" vertical="center" wrapText="1"/>
    </xf>
    <xf numFmtId="0" fontId="6" fillId="3" borderId="82" xfId="0" applyFont="1" applyFill="1" applyBorder="1" applyAlignment="1">
      <alignment horizontal="center" vertical="center"/>
    </xf>
    <xf numFmtId="0" fontId="0" fillId="0" borderId="83" xfId="0" applyBorder="1" applyAlignment="1">
      <alignment horizontal="center" vertical="center" wrapText="1"/>
    </xf>
    <xf numFmtId="0" fontId="0" fillId="2" borderId="3" xfId="0" applyFill="1" applyBorder="1" applyAlignment="1">
      <alignment horizontal="center" vertical="center" wrapText="1"/>
    </xf>
    <xf numFmtId="44" fontId="0" fillId="2" borderId="3" xfId="4" applyFont="1" applyFill="1" applyBorder="1" applyAlignment="1">
      <alignment horizontal="center" vertical="center" wrapText="1"/>
    </xf>
    <xf numFmtId="14" fontId="0" fillId="2" borderId="3" xfId="0" applyNumberFormat="1" applyFill="1" applyBorder="1" applyAlignment="1">
      <alignment horizontal="center" vertical="center" wrapText="1"/>
    </xf>
    <xf numFmtId="0" fontId="0" fillId="2" borderId="17" xfId="0" applyFill="1" applyBorder="1" applyAlignment="1">
      <alignment horizontal="center" vertical="center"/>
    </xf>
    <xf numFmtId="44" fontId="0" fillId="2" borderId="11" xfId="4" applyFont="1" applyFill="1" applyBorder="1" applyAlignment="1">
      <alignment horizontal="center" vertical="center" wrapText="1"/>
    </xf>
    <xf numFmtId="0" fontId="0" fillId="5" borderId="11" xfId="0" applyFill="1" applyBorder="1" applyAlignment="1">
      <alignment horizontal="center" vertical="center" wrapText="1"/>
    </xf>
    <xf numFmtId="0" fontId="0" fillId="2" borderId="5" xfId="0" applyFill="1" applyBorder="1" applyAlignment="1">
      <alignment horizontal="center" vertical="center" wrapText="1"/>
    </xf>
    <xf numFmtId="44" fontId="0" fillId="2" borderId="7" xfId="4" applyFont="1" applyFill="1" applyBorder="1" applyAlignment="1">
      <alignment horizontal="center" vertical="center" wrapText="1"/>
    </xf>
    <xf numFmtId="0" fontId="0" fillId="2" borderId="7" xfId="0"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15" fillId="4" borderId="26" xfId="0" applyFont="1" applyFill="1" applyBorder="1" applyAlignment="1">
      <alignment horizontal="center" vertical="center" wrapText="1"/>
    </xf>
    <xf numFmtId="0" fontId="6" fillId="4" borderId="11"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62" xfId="0" applyFont="1" applyFill="1" applyBorder="1" applyAlignment="1">
      <alignment horizontal="center" vertical="center"/>
    </xf>
    <xf numFmtId="0" fontId="7" fillId="4" borderId="45" xfId="0" applyFont="1" applyFill="1" applyBorder="1" applyAlignment="1">
      <alignment horizontal="center" vertical="center" wrapText="1"/>
    </xf>
    <xf numFmtId="0" fontId="18" fillId="4" borderId="34" xfId="0" applyFont="1" applyFill="1" applyBorder="1" applyAlignment="1">
      <alignment horizontal="center" vertical="center" wrapText="1"/>
    </xf>
    <xf numFmtId="0" fontId="6" fillId="4" borderId="16" xfId="0" applyFont="1" applyFill="1" applyBorder="1" applyAlignment="1">
      <alignment horizontal="center" vertical="center"/>
    </xf>
    <xf numFmtId="0" fontId="6" fillId="4" borderId="68" xfId="0" applyFont="1" applyFill="1" applyBorder="1" applyAlignment="1">
      <alignment horizontal="center" vertical="center"/>
    </xf>
    <xf numFmtId="0" fontId="7" fillId="4" borderId="74" xfId="0" applyFont="1" applyFill="1" applyBorder="1" applyAlignment="1">
      <alignment horizontal="center" vertical="center" wrapText="1"/>
    </xf>
    <xf numFmtId="0" fontId="15" fillId="4" borderId="68"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43" xfId="0" applyFont="1" applyFill="1" applyBorder="1" applyAlignment="1">
      <alignment horizontal="center" vertical="center"/>
    </xf>
    <xf numFmtId="0" fontId="15" fillId="4" borderId="35" xfId="0" applyFont="1" applyFill="1" applyBorder="1" applyAlignment="1">
      <alignment horizontal="center" vertical="center" wrapText="1"/>
    </xf>
    <xf numFmtId="0" fontId="6" fillId="4" borderId="12" xfId="0" applyFont="1" applyFill="1" applyBorder="1" applyAlignment="1">
      <alignment horizontal="center" vertical="center"/>
    </xf>
    <xf numFmtId="0" fontId="15" fillId="4" borderId="85" xfId="0" applyFont="1" applyFill="1" applyBorder="1" applyAlignment="1">
      <alignment horizontal="center" vertical="center"/>
    </xf>
    <xf numFmtId="0" fontId="6" fillId="4" borderId="33" xfId="0" applyFont="1" applyFill="1" applyBorder="1" applyAlignment="1">
      <alignment horizontal="center" vertical="center" wrapText="1"/>
    </xf>
    <xf numFmtId="0" fontId="7" fillId="4" borderId="75" xfId="0" applyFont="1" applyFill="1" applyBorder="1" applyAlignment="1">
      <alignment horizontal="center" vertical="center"/>
    </xf>
    <xf numFmtId="0" fontId="7" fillId="4" borderId="76" xfId="0" applyFont="1" applyFill="1" applyBorder="1" applyAlignment="1">
      <alignment horizontal="center" vertical="center"/>
    </xf>
    <xf numFmtId="0" fontId="6" fillId="4" borderId="46" xfId="0" applyFont="1" applyFill="1" applyBorder="1" applyAlignment="1">
      <alignment horizontal="center" vertical="center"/>
    </xf>
    <xf numFmtId="0" fontId="6" fillId="4" borderId="86" xfId="0" applyFont="1" applyFill="1" applyBorder="1" applyAlignment="1">
      <alignment horizontal="center" vertical="center"/>
    </xf>
    <xf numFmtId="0" fontId="7" fillId="0" borderId="52" xfId="0" applyFont="1" applyBorder="1" applyAlignment="1">
      <alignment horizontal="center" vertical="center" wrapText="1"/>
    </xf>
    <xf numFmtId="0" fontId="6" fillId="4" borderId="42" xfId="0" applyFont="1" applyFill="1" applyBorder="1" applyAlignment="1">
      <alignment horizontal="center" vertical="center" wrapText="1"/>
    </xf>
    <xf numFmtId="0" fontId="7" fillId="4" borderId="87" xfId="0" applyFont="1" applyFill="1" applyBorder="1" applyAlignment="1">
      <alignment horizontal="center" vertical="center" wrapText="1"/>
    </xf>
    <xf numFmtId="0" fontId="7" fillId="4" borderId="5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0" fillId="2" borderId="7" xfId="0" applyFill="1" applyBorder="1" applyAlignment="1" applyProtection="1">
      <alignment horizontal="center" vertical="center" wrapText="1"/>
      <protection locked="0"/>
    </xf>
    <xf numFmtId="44" fontId="8" fillId="2" borderId="12" xfId="0" applyNumberFormat="1" applyFont="1" applyFill="1" applyBorder="1" applyAlignment="1">
      <alignment horizontal="center" vertical="center" wrapText="1"/>
    </xf>
    <xf numFmtId="14" fontId="0" fillId="2" borderId="7" xfId="0" applyNumberFormat="1" applyFill="1" applyBorder="1" applyAlignment="1">
      <alignment horizontal="center" vertical="center" wrapText="1"/>
    </xf>
    <xf numFmtId="0" fontId="7" fillId="4" borderId="53" xfId="0" applyFont="1" applyFill="1" applyBorder="1" applyAlignment="1">
      <alignment horizontal="center" vertical="center"/>
    </xf>
    <xf numFmtId="0" fontId="7" fillId="4" borderId="54" xfId="0" applyFont="1" applyFill="1" applyBorder="1" applyAlignment="1">
      <alignment horizontal="center" vertical="center"/>
    </xf>
    <xf numFmtId="0" fontId="6" fillId="3" borderId="88" xfId="0" applyFont="1" applyFill="1" applyBorder="1" applyAlignment="1">
      <alignment horizontal="center" vertical="center" wrapText="1"/>
    </xf>
    <xf numFmtId="0" fontId="6" fillId="3" borderId="89" xfId="2" applyNumberFormat="1" applyFont="1" applyFill="1" applyBorder="1" applyAlignment="1">
      <alignment horizontal="center" vertical="center"/>
    </xf>
    <xf numFmtId="0" fontId="6" fillId="3" borderId="64" xfId="2" applyNumberFormat="1" applyFont="1" applyFill="1" applyBorder="1" applyAlignment="1">
      <alignment horizontal="center" vertical="center"/>
    </xf>
    <xf numFmtId="0" fontId="6" fillId="3" borderId="63" xfId="2" applyNumberFormat="1" applyFont="1" applyFill="1" applyBorder="1" applyAlignment="1">
      <alignment horizontal="center" vertical="center"/>
    </xf>
    <xf numFmtId="0" fontId="6" fillId="3" borderId="27" xfId="2" applyNumberFormat="1" applyFont="1" applyFill="1" applyBorder="1" applyAlignment="1">
      <alignment horizontal="center" vertical="center"/>
    </xf>
    <xf numFmtId="0" fontId="6" fillId="3" borderId="29" xfId="2" applyNumberFormat="1" applyFont="1" applyFill="1" applyBorder="1" applyAlignment="1">
      <alignment horizontal="center" vertical="center"/>
    </xf>
    <xf numFmtId="0" fontId="7" fillId="3" borderId="52" xfId="0" applyFont="1" applyFill="1" applyBorder="1" applyAlignment="1">
      <alignment horizontal="center" vertical="center" wrapText="1"/>
    </xf>
    <xf numFmtId="0" fontId="7"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0" borderId="86" xfId="0" applyFont="1" applyBorder="1" applyAlignment="1">
      <alignment horizontal="center" vertical="center"/>
    </xf>
    <xf numFmtId="0" fontId="6" fillId="0" borderId="59" xfId="0" applyFont="1" applyBorder="1" applyAlignment="1">
      <alignment horizontal="center" vertical="center"/>
    </xf>
    <xf numFmtId="0" fontId="6" fillId="0" borderId="23" xfId="0" applyFont="1" applyBorder="1" applyAlignment="1">
      <alignment horizontal="center" vertical="center"/>
    </xf>
    <xf numFmtId="0" fontId="6" fillId="0" borderId="42" xfId="0" applyFont="1" applyBorder="1" applyAlignment="1">
      <alignment horizontal="center" vertical="center" wrapText="1"/>
    </xf>
    <xf numFmtId="9" fontId="6" fillId="0" borderId="46" xfId="3" applyFont="1" applyFill="1" applyBorder="1" applyAlignment="1">
      <alignment horizontal="center" vertical="center"/>
    </xf>
    <xf numFmtId="9" fontId="6" fillId="0" borderId="59" xfId="3" applyFont="1" applyFill="1" applyBorder="1" applyAlignment="1">
      <alignment horizontal="center" vertical="center"/>
    </xf>
    <xf numFmtId="9" fontId="6" fillId="0" borderId="62" xfId="0" applyNumberFormat="1" applyFont="1" applyBorder="1" applyAlignment="1">
      <alignment horizontal="center" vertical="center"/>
    </xf>
    <xf numFmtId="0" fontId="7" fillId="0" borderId="90" xfId="0" applyFont="1" applyBorder="1" applyAlignment="1">
      <alignment horizontal="center" vertical="center" wrapText="1"/>
    </xf>
    <xf numFmtId="0" fontId="7" fillId="0" borderId="91" xfId="0" applyFont="1" applyBorder="1" applyAlignment="1">
      <alignment horizontal="center" vertical="center"/>
    </xf>
    <xf numFmtId="0" fontId="7" fillId="0" borderId="92" xfId="0" applyFont="1" applyBorder="1" applyAlignment="1">
      <alignment horizontal="center" vertical="center"/>
    </xf>
    <xf numFmtId="0" fontId="7" fillId="3" borderId="79" xfId="2" applyNumberFormat="1" applyFont="1" applyFill="1" applyBorder="1" applyAlignment="1">
      <alignment horizontal="center" vertical="center"/>
    </xf>
    <xf numFmtId="0" fontId="7" fillId="3" borderId="80" xfId="2" applyNumberFormat="1" applyFont="1" applyFill="1" applyBorder="1" applyAlignment="1">
      <alignment horizontal="center" vertical="center"/>
    </xf>
    <xf numFmtId="0" fontId="7" fillId="3" borderId="84" xfId="2" applyNumberFormat="1" applyFont="1" applyFill="1" applyBorder="1" applyAlignment="1">
      <alignment horizontal="center" vertical="center"/>
    </xf>
    <xf numFmtId="0" fontId="6" fillId="0" borderId="60" xfId="0" applyFont="1" applyBorder="1" applyAlignment="1">
      <alignment horizontal="center" vertical="center"/>
    </xf>
    <xf numFmtId="9" fontId="6" fillId="0" borderId="58" xfId="3" applyFont="1" applyFill="1" applyBorder="1" applyAlignment="1">
      <alignment horizontal="center" vertical="center"/>
    </xf>
    <xf numFmtId="0" fontId="7" fillId="0" borderId="56" xfId="0" applyFont="1" applyBorder="1"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1" fillId="0" borderId="11" xfId="0" applyFont="1" applyBorder="1" applyAlignment="1">
      <alignment horizontal="center" vertical="center" wrapText="1"/>
    </xf>
    <xf numFmtId="0" fontId="0" fillId="0" borderId="20" xfId="0" applyFill="1" applyBorder="1" applyAlignment="1">
      <alignment horizontal="center" vertical="center"/>
    </xf>
    <xf numFmtId="0" fontId="0" fillId="0" borderId="11" xfId="0" applyFill="1" applyBorder="1" applyAlignment="1">
      <alignment horizontal="center" vertical="center"/>
    </xf>
    <xf numFmtId="0" fontId="0" fillId="0" borderId="0" xfId="0" applyFill="1" applyAlignment="1">
      <alignment horizontal="center" vertical="center"/>
    </xf>
    <xf numFmtId="0" fontId="12" fillId="0" borderId="20" xfId="0" applyFont="1" applyFill="1" applyBorder="1" applyAlignment="1">
      <alignment horizontal="center" vertical="center" wrapText="1"/>
    </xf>
    <xf numFmtId="0" fontId="0" fillId="0" borderId="20" xfId="0" applyFill="1" applyBorder="1" applyAlignment="1">
      <alignment horizontal="center" vertical="center" wrapText="1"/>
    </xf>
    <xf numFmtId="0" fontId="8" fillId="0" borderId="20" xfId="0" applyFont="1" applyFill="1" applyBorder="1" applyAlignment="1">
      <alignment horizontal="center" vertical="center" wrapText="1"/>
    </xf>
    <xf numFmtId="0" fontId="9" fillId="0" borderId="20" xfId="0" applyFont="1" applyFill="1" applyBorder="1" applyAlignment="1">
      <alignment horizontal="center" vertical="center" wrapText="1"/>
    </xf>
    <xf numFmtId="14" fontId="8" fillId="0" borderId="20" xfId="0" applyNumberFormat="1" applyFont="1" applyFill="1" applyBorder="1" applyAlignment="1">
      <alignment horizontal="center" vertical="center" wrapText="1"/>
    </xf>
    <xf numFmtId="0" fontId="3" fillId="0" borderId="20" xfId="5" applyFill="1" applyBorder="1" applyAlignment="1">
      <alignment horizontal="center" vertical="center" wrapText="1"/>
    </xf>
    <xf numFmtId="0" fontId="12" fillId="0" borderId="15" xfId="0" applyFont="1" applyFill="1" applyBorder="1" applyAlignment="1">
      <alignment horizontal="center" vertical="center" wrapText="1"/>
    </xf>
    <xf numFmtId="0" fontId="0" fillId="0" borderId="11" xfId="0" applyFill="1" applyBorder="1" applyAlignment="1">
      <alignment horizontal="center" vertical="center" wrapText="1"/>
    </xf>
    <xf numFmtId="0" fontId="8" fillId="0" borderId="11" xfId="0" applyFont="1" applyFill="1" applyBorder="1" applyAlignment="1">
      <alignment horizontal="center" vertical="center" wrapText="1"/>
    </xf>
    <xf numFmtId="0" fontId="9" fillId="0" borderId="11" xfId="0" applyFont="1" applyFill="1" applyBorder="1" applyAlignment="1">
      <alignment horizontal="center" vertical="center" wrapText="1"/>
    </xf>
    <xf numFmtId="14" fontId="8" fillId="0" borderId="11" xfId="0" applyNumberFormat="1" applyFont="1" applyFill="1" applyBorder="1" applyAlignment="1">
      <alignment horizontal="center" vertical="center" wrapText="1"/>
    </xf>
    <xf numFmtId="44" fontId="8" fillId="0" borderId="11" xfId="0" applyNumberFormat="1" applyFont="1" applyFill="1" applyBorder="1" applyAlignment="1">
      <alignment horizontal="center" vertical="center" wrapText="1"/>
    </xf>
    <xf numFmtId="0" fontId="19" fillId="0" borderId="16" xfId="0" applyFont="1" applyFill="1" applyBorder="1" applyAlignment="1">
      <alignment horizontal="center" vertical="center"/>
    </xf>
    <xf numFmtId="0" fontId="0" fillId="0" borderId="16" xfId="0" applyFill="1" applyBorder="1" applyAlignment="1">
      <alignment horizontal="center" vertical="center"/>
    </xf>
    <xf numFmtId="0" fontId="0" fillId="0" borderId="16" xfId="0" applyFill="1" applyBorder="1" applyAlignment="1">
      <alignment horizontal="center" vertical="center" wrapText="1"/>
    </xf>
    <xf numFmtId="14" fontId="0" fillId="0" borderId="16" xfId="0" applyNumberFormat="1" applyFill="1" applyBorder="1" applyAlignment="1">
      <alignment horizontal="center" vertical="center"/>
    </xf>
    <xf numFmtId="0" fontId="3" fillId="0" borderId="16" xfId="5" applyFill="1" applyBorder="1" applyAlignment="1">
      <alignment horizontal="center" vertical="center" wrapText="1"/>
    </xf>
    <xf numFmtId="0" fontId="4" fillId="0" borderId="11" xfId="0" applyFont="1" applyFill="1" applyBorder="1" applyAlignment="1">
      <alignment horizontal="center" vertical="center"/>
    </xf>
    <xf numFmtId="14" fontId="0" fillId="0" borderId="11" xfId="0" applyNumberFormat="1" applyFill="1" applyBorder="1" applyAlignment="1">
      <alignment horizontal="center" vertical="center"/>
    </xf>
    <xf numFmtId="0" fontId="4" fillId="0" borderId="12" xfId="0" applyFont="1" applyFill="1" applyBorder="1" applyAlignment="1">
      <alignment horizontal="center" vertical="center"/>
    </xf>
    <xf numFmtId="0" fontId="0" fillId="0" borderId="12" xfId="0" applyFill="1" applyBorder="1" applyAlignment="1">
      <alignment horizontal="center" vertical="center"/>
    </xf>
    <xf numFmtId="0" fontId="0" fillId="0" borderId="12" xfId="0" applyFill="1" applyBorder="1" applyAlignment="1">
      <alignment horizontal="center" vertical="center" wrapText="1"/>
    </xf>
    <xf numFmtId="14" fontId="0" fillId="0" borderId="12" xfId="0" applyNumberFormat="1" applyFill="1" applyBorder="1" applyAlignment="1">
      <alignment horizontal="center" vertical="center"/>
    </xf>
    <xf numFmtId="0" fontId="3" fillId="0" borderId="12" xfId="5" applyFill="1" applyBorder="1" applyAlignment="1">
      <alignment horizontal="center" vertical="center" wrapText="1"/>
    </xf>
    <xf numFmtId="0" fontId="4" fillId="0" borderId="15" xfId="0" applyFont="1" applyFill="1" applyBorder="1" applyAlignment="1">
      <alignment horizontal="center" vertical="center"/>
    </xf>
    <xf numFmtId="0" fontId="4" fillId="0" borderId="20" xfId="0" applyFont="1" applyFill="1" applyBorder="1" applyAlignment="1">
      <alignment horizontal="center" vertical="center"/>
    </xf>
    <xf numFmtId="14" fontId="0" fillId="0" borderId="20" xfId="0" applyNumberFormat="1" applyFill="1" applyBorder="1" applyAlignment="1">
      <alignment horizontal="center" vertical="center"/>
    </xf>
    <xf numFmtId="0" fontId="4" fillId="0" borderId="16" xfId="0" applyFont="1" applyFill="1" applyBorder="1" applyAlignment="1">
      <alignment horizontal="center" vertical="center"/>
    </xf>
    <xf numFmtId="0" fontId="12" fillId="0" borderId="12"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2" xfId="0" applyFont="1" applyFill="1" applyBorder="1" applyAlignment="1">
      <alignment horizontal="center" vertical="center" wrapText="1"/>
    </xf>
    <xf numFmtId="14" fontId="8" fillId="0" borderId="12" xfId="0" applyNumberFormat="1" applyFont="1" applyFill="1" applyBorder="1" applyAlignment="1">
      <alignment horizontal="center" vertical="center"/>
    </xf>
    <xf numFmtId="0" fontId="13" fillId="0" borderId="11" xfId="0" applyFont="1" applyFill="1" applyBorder="1" applyAlignment="1">
      <alignment horizontal="center" vertical="center" wrapText="1"/>
    </xf>
    <xf numFmtId="0" fontId="0" fillId="0" borderId="13" xfId="0" applyFill="1" applyBorder="1" applyAlignment="1">
      <alignment horizontal="center" vertical="center"/>
    </xf>
    <xf numFmtId="0" fontId="12" fillId="0" borderId="11"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8" fillId="0" borderId="16" xfId="4" applyNumberFormat="1" applyFont="1" applyFill="1" applyBorder="1" applyAlignment="1">
      <alignment horizontal="center" vertical="center" wrapText="1"/>
    </xf>
    <xf numFmtId="0" fontId="9" fillId="0" borderId="16" xfId="0" applyFont="1" applyFill="1" applyBorder="1" applyAlignment="1">
      <alignment horizontal="center" vertical="center" wrapText="1"/>
    </xf>
    <xf numFmtId="14" fontId="8" fillId="0" borderId="16" xfId="0" applyNumberFormat="1" applyFont="1" applyFill="1" applyBorder="1" applyAlignment="1">
      <alignment horizontal="center" vertical="center" wrapText="1"/>
    </xf>
    <xf numFmtId="0" fontId="0" fillId="0" borderId="19" xfId="0" applyFill="1" applyBorder="1" applyAlignment="1">
      <alignment horizontal="center" vertical="center" wrapText="1"/>
    </xf>
    <xf numFmtId="0" fontId="4" fillId="0" borderId="20" xfId="0" applyFont="1" applyFill="1" applyBorder="1" applyAlignment="1">
      <alignment horizontal="center" vertical="center" wrapText="1"/>
    </xf>
    <xf numFmtId="0" fontId="3" fillId="0" borderId="20" xfId="1" applyFill="1" applyBorder="1" applyAlignment="1">
      <alignment horizontal="center" vertical="center" wrapText="1"/>
    </xf>
    <xf numFmtId="0" fontId="10" fillId="0" borderId="11" xfId="0" applyFont="1" applyFill="1" applyBorder="1" applyAlignment="1">
      <alignment horizontal="center" vertical="center" wrapText="1"/>
    </xf>
    <xf numFmtId="14" fontId="9" fillId="0" borderId="11" xfId="0"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0" fontId="9" fillId="0" borderId="12" xfId="0" applyFont="1" applyFill="1" applyBorder="1" applyAlignment="1">
      <alignment horizontal="center" vertical="center" wrapText="1"/>
    </xf>
    <xf numFmtId="14" fontId="9" fillId="0" borderId="12" xfId="0" applyNumberFormat="1"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7" fillId="0" borderId="20" xfId="0" applyFont="1" applyFill="1" applyBorder="1" applyAlignment="1">
      <alignment horizontal="center" vertical="center" wrapText="1"/>
    </xf>
    <xf numFmtId="14" fontId="17" fillId="0" borderId="20" xfId="0" applyNumberFormat="1"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7" fillId="0" borderId="11" xfId="0" applyFont="1" applyFill="1" applyBorder="1" applyAlignment="1">
      <alignment horizontal="center" vertical="center" wrapText="1"/>
    </xf>
    <xf numFmtId="14" fontId="17" fillId="0" borderId="11"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0" fillId="0" borderId="11" xfId="0" applyFill="1" applyBorder="1" applyAlignment="1" applyProtection="1">
      <alignment horizontal="center" vertical="center" wrapText="1"/>
      <protection locked="0"/>
    </xf>
    <xf numFmtId="14" fontId="0" fillId="0" borderId="11" xfId="0" applyNumberFormat="1" applyFill="1" applyBorder="1" applyAlignment="1">
      <alignment horizontal="center" vertical="center" wrapText="1"/>
    </xf>
    <xf numFmtId="164" fontId="17" fillId="0" borderId="20" xfId="0" applyNumberFormat="1" applyFont="1" applyFill="1" applyBorder="1" applyAlignment="1">
      <alignment horizontal="center" vertical="center" wrapText="1"/>
    </xf>
    <xf numFmtId="164" fontId="9" fillId="0" borderId="11" xfId="0" applyNumberFormat="1" applyFont="1" applyFill="1" applyBorder="1" applyAlignment="1">
      <alignment horizontal="center" vertical="center" wrapText="1"/>
    </xf>
    <xf numFmtId="164" fontId="17" fillId="0" borderId="11" xfId="0" applyNumberFormat="1" applyFont="1" applyFill="1" applyBorder="1" applyAlignment="1">
      <alignment horizontal="center" vertical="center" wrapText="1"/>
    </xf>
    <xf numFmtId="164" fontId="4" fillId="5" borderId="11" xfId="0" applyNumberFormat="1" applyFont="1" applyFill="1" applyBorder="1" applyAlignment="1">
      <alignment horizontal="center" vertical="center" wrapText="1"/>
    </xf>
    <xf numFmtId="164" fontId="8" fillId="0" borderId="20" xfId="0" applyNumberFormat="1" applyFont="1" applyFill="1" applyBorder="1" applyAlignment="1">
      <alignment horizontal="center" vertical="center" wrapText="1"/>
    </xf>
    <xf numFmtId="164" fontId="9" fillId="0" borderId="12" xfId="0" applyNumberFormat="1" applyFont="1" applyFill="1" applyBorder="1" applyAlignment="1">
      <alignment horizontal="center" vertical="center" wrapText="1"/>
    </xf>
    <xf numFmtId="164" fontId="8" fillId="0" borderId="11" xfId="0" applyNumberFormat="1" applyFont="1" applyFill="1" applyBorder="1" applyAlignment="1">
      <alignment horizontal="center" vertical="center" wrapText="1"/>
    </xf>
    <xf numFmtId="164" fontId="0" fillId="0" borderId="11" xfId="0" applyNumberFormat="1" applyFill="1" applyBorder="1" applyAlignment="1">
      <alignment horizontal="center" vertical="center" wrapText="1"/>
    </xf>
    <xf numFmtId="164" fontId="0" fillId="0" borderId="0" xfId="0" applyNumberFormat="1" applyAlignment="1">
      <alignment horizontal="center" vertical="center" wrapText="1"/>
    </xf>
    <xf numFmtId="164" fontId="0" fillId="0" borderId="0" xfId="0" applyNumberFormat="1"/>
    <xf numFmtId="164" fontId="4" fillId="5" borderId="12" xfId="0" applyNumberFormat="1" applyFont="1" applyFill="1" applyBorder="1" applyAlignment="1">
      <alignment horizontal="center" vertical="center" wrapText="1"/>
    </xf>
    <xf numFmtId="164" fontId="8" fillId="0" borderId="20" xfId="0" applyNumberFormat="1" applyFont="1" applyFill="1" applyBorder="1" applyAlignment="1">
      <alignment horizontal="center" vertical="center"/>
    </xf>
    <xf numFmtId="164" fontId="8" fillId="0" borderId="11" xfId="0" applyNumberFormat="1" applyFont="1" applyFill="1" applyBorder="1" applyAlignment="1">
      <alignment horizontal="center" vertical="center"/>
    </xf>
    <xf numFmtId="164" fontId="8" fillId="0" borderId="16" xfId="0" applyNumberFormat="1" applyFont="1" applyFill="1" applyBorder="1" applyAlignment="1">
      <alignment horizontal="center" vertical="center"/>
    </xf>
    <xf numFmtId="164" fontId="8" fillId="0" borderId="12" xfId="0" applyNumberFormat="1" applyFont="1" applyFill="1" applyBorder="1" applyAlignment="1">
      <alignment horizontal="center" vertical="center"/>
    </xf>
    <xf numFmtId="164" fontId="0" fillId="0" borderId="0" xfId="0" applyNumberFormat="1" applyAlignment="1">
      <alignment horizontal="center" vertical="center"/>
    </xf>
    <xf numFmtId="164" fontId="8" fillId="0" borderId="11" xfId="4" applyNumberFormat="1" applyFont="1" applyFill="1" applyBorder="1" applyAlignment="1">
      <alignment horizontal="center" vertical="center" wrapText="1"/>
    </xf>
    <xf numFmtId="164" fontId="8" fillId="0" borderId="16" xfId="4" applyNumberFormat="1" applyFont="1" applyFill="1" applyBorder="1" applyAlignment="1">
      <alignment horizontal="center" vertical="center" wrapText="1"/>
    </xf>
    <xf numFmtId="0" fontId="0" fillId="0" borderId="3" xfId="0" applyFill="1" applyBorder="1" applyAlignment="1">
      <alignment horizontal="center" vertical="center" wrapText="1"/>
    </xf>
    <xf numFmtId="0" fontId="4"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164" fontId="0" fillId="0" borderId="3" xfId="4" applyNumberFormat="1" applyFont="1" applyFill="1" applyBorder="1" applyAlignment="1">
      <alignment horizontal="center" vertical="center"/>
    </xf>
    <xf numFmtId="14" fontId="8" fillId="0" borderId="3" xfId="0" applyNumberFormat="1" applyFont="1" applyFill="1" applyBorder="1" applyAlignment="1">
      <alignment horizontal="center" vertical="center"/>
    </xf>
    <xf numFmtId="0" fontId="3" fillId="0" borderId="3" xfId="1" applyFill="1" applyBorder="1" applyAlignment="1">
      <alignment horizontal="center" vertical="center" wrapText="1"/>
    </xf>
    <xf numFmtId="0" fontId="4" fillId="0" borderId="3" xfId="0" applyFont="1" applyFill="1" applyBorder="1" applyAlignment="1">
      <alignment horizontal="center" vertical="center"/>
    </xf>
    <xf numFmtId="0" fontId="9" fillId="0" borderId="3" xfId="0" applyFont="1" applyFill="1" applyBorder="1" applyAlignment="1">
      <alignment horizontal="center" vertical="center" wrapText="1"/>
    </xf>
    <xf numFmtId="14" fontId="0" fillId="0" borderId="3" xfId="0" applyNumberFormat="1" applyFill="1" applyBorder="1" applyAlignment="1">
      <alignment horizontal="center" vertical="center"/>
    </xf>
    <xf numFmtId="0" fontId="3" fillId="0" borderId="3" xfId="5" applyFill="1" applyBorder="1" applyAlignment="1">
      <alignment horizontal="center" vertical="center" wrapText="1"/>
    </xf>
    <xf numFmtId="0" fontId="14"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44" fontId="1" fillId="0" borderId="3" xfId="4"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9" fillId="0" borderId="11" xfId="0" applyFont="1" applyFill="1" applyBorder="1" applyAlignment="1">
      <alignment horizontal="center" vertical="center"/>
    </xf>
    <xf numFmtId="0" fontId="10" fillId="0" borderId="15" xfId="0" applyFont="1" applyFill="1" applyBorder="1" applyAlignment="1">
      <alignment horizontal="center" vertical="center"/>
    </xf>
    <xf numFmtId="164" fontId="9" fillId="0" borderId="11" xfId="0" applyNumberFormat="1" applyFont="1" applyFill="1" applyBorder="1" applyAlignment="1">
      <alignment horizontal="center" vertical="center"/>
    </xf>
    <xf numFmtId="14" fontId="9" fillId="0" borderId="11" xfId="0" applyNumberFormat="1" applyFont="1" applyFill="1" applyBorder="1" applyAlignment="1">
      <alignment horizontal="center" vertical="center"/>
    </xf>
    <xf numFmtId="0" fontId="20" fillId="0" borderId="11" xfId="5"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4" fontId="8" fillId="0" borderId="11" xfId="0" applyNumberFormat="1" applyFont="1" applyFill="1" applyBorder="1" applyAlignment="1">
      <alignment horizontal="center" vertical="center" wrapText="1"/>
    </xf>
    <xf numFmtId="44" fontId="0" fillId="0" borderId="11" xfId="4" applyFont="1" applyFill="1" applyBorder="1" applyAlignment="1">
      <alignment horizontal="center" vertical="center" wrapText="1"/>
    </xf>
    <xf numFmtId="0" fontId="4" fillId="5" borderId="3" xfId="0" applyFont="1" applyFill="1" applyBorder="1" applyAlignment="1">
      <alignment horizontal="center" vertical="center" wrapText="1"/>
    </xf>
    <xf numFmtId="0" fontId="3" fillId="2" borderId="3" xfId="5" applyFill="1" applyBorder="1" applyAlignment="1">
      <alignment horizontal="center" vertical="center" wrapText="1"/>
    </xf>
    <xf numFmtId="0" fontId="4" fillId="5" borderId="93" xfId="0" applyFont="1" applyFill="1" applyBorder="1" applyAlignment="1">
      <alignment horizontal="center" vertical="center" wrapText="1"/>
    </xf>
    <xf numFmtId="0" fontId="0" fillId="2" borderId="14" xfId="0" applyFill="1" applyBorder="1" applyAlignment="1">
      <alignment horizontal="center" vertical="center" wrapText="1"/>
    </xf>
    <xf numFmtId="0" fontId="0" fillId="0" borderId="13" xfId="0" applyFill="1" applyBorder="1" applyAlignment="1">
      <alignment horizontal="center" vertical="center" wrapText="1"/>
    </xf>
    <xf numFmtId="0" fontId="0" fillId="2" borderId="13" xfId="0" applyFill="1" applyBorder="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xf>
    <xf numFmtId="0" fontId="14" fillId="0" borderId="0" xfId="0" applyFont="1" applyAlignment="1">
      <alignment horizontal="center" vertical="center" wrapText="1"/>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30" xfId="0" applyFont="1" applyBorder="1" applyAlignment="1">
      <alignment horizontal="center" vertical="center"/>
    </xf>
    <xf numFmtId="0" fontId="7" fillId="4" borderId="57" xfId="0" applyFont="1" applyFill="1" applyBorder="1" applyAlignment="1">
      <alignment horizontal="center" vertical="center"/>
    </xf>
    <xf numFmtId="0" fontId="7" fillId="4" borderId="31" xfId="0" applyFont="1" applyFill="1" applyBorder="1" applyAlignment="1">
      <alignment horizontal="center" vertical="center"/>
    </xf>
    <xf numFmtId="0" fontId="7" fillId="4" borderId="43" xfId="0" applyFont="1" applyFill="1" applyBorder="1" applyAlignment="1">
      <alignment horizontal="center" vertical="center"/>
    </xf>
    <xf numFmtId="0" fontId="7" fillId="4" borderId="4" xfId="0" applyFont="1" applyFill="1" applyBorder="1" applyAlignment="1">
      <alignment horizontal="center" vertical="center"/>
    </xf>
    <xf numFmtId="9" fontId="6" fillId="0" borderId="54" xfId="0" applyNumberFormat="1" applyFont="1" applyBorder="1" applyAlignment="1">
      <alignment horizontal="center" vertical="center"/>
    </xf>
    <xf numFmtId="9" fontId="6" fillId="0" borderId="55" xfId="0" applyNumberFormat="1" applyFont="1" applyBorder="1" applyAlignment="1">
      <alignment horizontal="center" vertical="center"/>
    </xf>
    <xf numFmtId="9" fontId="6" fillId="0" borderId="52" xfId="0" applyNumberFormat="1" applyFont="1" applyBorder="1" applyAlignment="1">
      <alignment horizontal="center" vertical="center"/>
    </xf>
    <xf numFmtId="9" fontId="6" fillId="0" borderId="39" xfId="0" applyNumberFormat="1" applyFont="1" applyBorder="1" applyAlignment="1">
      <alignment horizontal="center" vertical="center"/>
    </xf>
    <xf numFmtId="9" fontId="6" fillId="0" borderId="53" xfId="0" applyNumberFormat="1" applyFont="1" applyBorder="1" applyAlignment="1">
      <alignment horizontal="center" vertical="center"/>
    </xf>
    <xf numFmtId="9" fontId="6" fillId="0" borderId="40" xfId="0" applyNumberFormat="1" applyFont="1" applyBorder="1" applyAlignment="1">
      <alignment horizontal="center" vertical="center"/>
    </xf>
  </cellXfs>
  <cellStyles count="6">
    <cellStyle name="Hipervínculo" xfId="1" builtinId="8"/>
    <cellStyle name="Hyperlink" xfId="5" xr:uid="{00000000-0005-0000-0000-000001000000}"/>
    <cellStyle name="Millares" xfId="2" builtinId="3"/>
    <cellStyle name="Moneda" xfId="4" builtinId="4"/>
    <cellStyle name="Normal" xfId="0" builtinId="0"/>
    <cellStyle name="Porcentaje" xfId="3" builtinId="5"/>
  </cellStyles>
  <dxfs count="0"/>
  <tableStyles count="0" defaultTableStyle="TableStyleMedium2" defaultPivotStyle="PivotStyleLight16"/>
  <colors>
    <mruColors>
      <color rgb="FFF5D5D5"/>
      <color rgb="FFF5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4957784&amp;isFromPublicArea=True&amp;isModal=False" TargetMode="External"/><Relationship Id="rId2" Type="http://schemas.openxmlformats.org/officeDocument/2006/relationships/hyperlink" Target="https://community.secop.gov.co/Public/Tendering/OpportunityDetail/Index?noticeUID=CO1.NTC.4425176&amp;isFromPublicArea=True&amp;isModal=False" TargetMode="External"/><Relationship Id="rId1" Type="http://schemas.openxmlformats.org/officeDocument/2006/relationships/hyperlink" Target="https://community.secop.gov.co/Public/Tendering/OpportunityDetail/Index?noticeUID=CO1.NTC.4076806&amp;isFromPublicArea=True&amp;isModal=Fals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5021897&amp;isFromPublicArea=True&amp;isModal=False" TargetMode="External"/><Relationship Id="rId2" Type="http://schemas.openxmlformats.org/officeDocument/2006/relationships/hyperlink" Target="https://community.secop.gov.co/Public/Tendering/OpportunityDetail/Index?noticeUID=CO1.NTC.4914401&amp;isFromPublicArea=True&amp;isModal=False" TargetMode="External"/><Relationship Id="rId1" Type="http://schemas.openxmlformats.org/officeDocument/2006/relationships/hyperlink" Target="https://community.secop.gov.co/Public/Tendering/OpportunityDetail/Index?noticeUID=CO1.NTC.4275693&amp;isFromPublicArea=True&amp;isModal=False" TargetMode="External"/><Relationship Id="rId5" Type="http://schemas.openxmlformats.org/officeDocument/2006/relationships/printerSettings" Target="../printerSettings/printerSettings2.bin"/><Relationship Id="rId4" Type="http://schemas.openxmlformats.org/officeDocument/2006/relationships/hyperlink" Target="https://community.secop.gov.co/Public/Tendering/OpportunityDetail/Index?noticeUID=CO1.NTC.5221610&amp;isFromPublicArea=True&amp;isModal=Fals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4002877&amp;isFromPublicArea=True&amp;isModal=False" TargetMode="External"/><Relationship Id="rId13" Type="http://schemas.openxmlformats.org/officeDocument/2006/relationships/hyperlink" Target="https://community.secop.gov.co/Public/Tendering/OpportunityDetail/Index?noticeUID=CO1.NTC.5353472&amp;isFromPublicArea=True&amp;isModal=False" TargetMode="External"/><Relationship Id="rId3" Type="http://schemas.openxmlformats.org/officeDocument/2006/relationships/hyperlink" Target="https://community.secop.gov.co/Public/Tendering/OpportunityDetail/Index?noticeUID=CO1.NTC.4677904&amp;isFromPublicArea=True&amp;isModal=False" TargetMode="External"/><Relationship Id="rId7" Type="http://schemas.openxmlformats.org/officeDocument/2006/relationships/hyperlink" Target="https://community.secop.gov.co/Public/Tendering/OpportunityDetail/Index?noticeUID=CO1.NTC.4244331&amp;isFromPublicArea=True&amp;isModal=False" TargetMode="External"/><Relationship Id="rId12" Type="http://schemas.openxmlformats.org/officeDocument/2006/relationships/hyperlink" Target="https://community.secop.gov.co/Public/Tendering/OpportunityDetail/Index?noticeUID=CO1.NTC.5011845&amp;isFromPublicArea=True&amp;isModal=False" TargetMode="External"/><Relationship Id="rId2" Type="http://schemas.openxmlformats.org/officeDocument/2006/relationships/hyperlink" Target="https://community.secop.gov.co/Public/Tendering/OpportunityDetail/Index?noticeUID=CO1.NTC.5094790&amp;isFromPublicArea=True&amp;isModal=False" TargetMode="External"/><Relationship Id="rId1" Type="http://schemas.openxmlformats.org/officeDocument/2006/relationships/hyperlink" Target="https://community.secop.gov.co/Public/Tendering/OpportunityDetail/Index?noticeUID=CO1.NTC.5095121&amp;isFromPublicArea=True&amp;isModal=False" TargetMode="External"/><Relationship Id="rId6" Type="http://schemas.openxmlformats.org/officeDocument/2006/relationships/hyperlink" Target="https://community.secop.gov.co/Public/Tendering/OpportunityDetail/Index?noticeUID=CO1.NTC.4132502&amp;isFromPublicArea=True&amp;isModal=False" TargetMode="External"/><Relationship Id="rId11" Type="http://schemas.openxmlformats.org/officeDocument/2006/relationships/hyperlink" Target="https://community.secop.gov.co/Public/Tendering/OpportunityDetail/Index?noticeUID=CO1.NTC.4848230&amp;isFromPublicArea=True&amp;isModal=False" TargetMode="External"/><Relationship Id="rId5" Type="http://schemas.openxmlformats.org/officeDocument/2006/relationships/hyperlink" Target="https://community.secop.gov.co/Public/Tendering/OpportunityDetail/Index?noticeUID=CO1.NTC.4379571&amp;isFromPublicArea=True&amp;isModal=False" TargetMode="External"/><Relationship Id="rId10" Type="http://schemas.openxmlformats.org/officeDocument/2006/relationships/hyperlink" Target="https://community.secop.gov.co/Public/Tendering/OpportunityDetail/Index?noticeUID=CO1.NTC.4514987&amp;isFromPublicArea=True&amp;isModal=False" TargetMode="External"/><Relationship Id="rId4" Type="http://schemas.openxmlformats.org/officeDocument/2006/relationships/hyperlink" Target="https://community.secop.gov.co/Public/Tendering/OpportunityDetail/Index?noticeUID=CO1.NTC.4379571&amp;isFromPublicArea=True&amp;isModal=False" TargetMode="External"/><Relationship Id="rId9" Type="http://schemas.openxmlformats.org/officeDocument/2006/relationships/hyperlink" Target="https://community.secop.gov.co/Public/Tendering/OpportunityDetail/Index?noticeUID=CO1.NTC.4390421&amp;isFromPublicArea=True&amp;isModal=False" TargetMode="External"/><Relationship Id="rId1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5125138&amp;isFromPublicArea=True&amp;isModal=False" TargetMode="External"/><Relationship Id="rId3" Type="http://schemas.openxmlformats.org/officeDocument/2006/relationships/hyperlink" Target="https://community.secop.gov.co/Public/Tendering/OpportunityDetail/Index?noticeUID=CO1.NTC.5128953&amp;isFromPublicArea=True&amp;isModal=False" TargetMode="External"/><Relationship Id="rId7" Type="http://schemas.openxmlformats.org/officeDocument/2006/relationships/hyperlink" Target="https://community.secop.gov.co/Public/Tendering/OpportunityDetail/Index?noticeUID=CO1.NTC.5118532&amp;isFromPublicArea=True&amp;isModal=False" TargetMode="External"/><Relationship Id="rId2" Type="http://schemas.openxmlformats.org/officeDocument/2006/relationships/hyperlink" Target="https://community.secop.gov.co/Public/Tendering/OpportunityDetail/Index?noticeUID=CO1.NTC.5126926&amp;isFromPublicArea=True&amp;isModal=False" TargetMode="External"/><Relationship Id="rId1" Type="http://schemas.openxmlformats.org/officeDocument/2006/relationships/hyperlink" Target="https://community.secop.gov.co/Public/Tendering/OpportunityDetail/Index?noticeUID=CO1.NTC.5260780&amp;isFromPublicArea=True&amp;isModal=False" TargetMode="External"/><Relationship Id="rId6" Type="http://schemas.openxmlformats.org/officeDocument/2006/relationships/hyperlink" Target="https://community.secop.gov.co/Public/Tendering/OpportunityDetail/Index?noticeUID=CO1.NTC.5129052&amp;isFromPublicArea=True&amp;isModal=False" TargetMode="External"/><Relationship Id="rId5" Type="http://schemas.openxmlformats.org/officeDocument/2006/relationships/hyperlink" Target="https://community.secop.gov.co/Public/Tendering/OpportunityDetail/Index?noticeUID=CO1.NTC.5127938&amp;isFromPublicArea=True&amp;isModal=False" TargetMode="External"/><Relationship Id="rId10" Type="http://schemas.openxmlformats.org/officeDocument/2006/relationships/printerSettings" Target="../printerSettings/printerSettings4.bin"/><Relationship Id="rId4" Type="http://schemas.openxmlformats.org/officeDocument/2006/relationships/hyperlink" Target="https://community.secop.gov.co/Public/Tendering/OpportunityDetail/Index?noticeUID=CO1.NTC.5124785&amp;isFromPublicArea=True&amp;isModal=False" TargetMode="External"/><Relationship Id="rId9" Type="http://schemas.openxmlformats.org/officeDocument/2006/relationships/hyperlink" Target="https://community.secop.gov.co/Public/Tendering/OpportunityDetail/Index?noticeUID=CO1.NTC.5118601&amp;isFromPublicArea=True&amp;isModal=False"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community.secop.gov.co/Public/Tendering/OpportunityDetail/Index?noticeUID=CO1.NTC.4948988&amp;isFromPublicArea=True&amp;isModal=Fals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community.secop.gov.co/Public/Tendering/OpportunityDetail/Index?noticeUID=CO1.NTC.4441311&amp;isFromPublicArea=True&amp;isModal=False"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community.secop.gov.co/Public/Tendering/OpportunityDetail/Index?noticeUID=CO1.NTC.5235348&amp;isFromPublicArea=True&amp;isModal=False" TargetMode="External"/><Relationship Id="rId1" Type="http://schemas.openxmlformats.org/officeDocument/2006/relationships/hyperlink" Target="https://community.secop.gov.co/Public/Tendering/OpportunityDetail/Index?noticeUID=CO1.NTC.5222532&amp;isFromPublicArea=True&amp;isModal=False"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community.secop.gov.co/Public/Tendering/OpportunityDetail/Index?noticeUID=CO1.NTC.3589407&amp;isFromPublicArea=True&amp;isModal=False" TargetMode="External"/><Relationship Id="rId1" Type="http://schemas.openxmlformats.org/officeDocument/2006/relationships/hyperlink" Target="https://community.secop.gov.co/Public/Tendering/OpportunityDetail/Index?noticeUID=CO1.NTC.2214186&amp;isFromPublicArea=True&amp;isModal=Fals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7"/>
  <sheetViews>
    <sheetView showGridLines="0" tabSelected="1" workbookViewId="0">
      <pane ySplit="1" topLeftCell="A2" activePane="bottomLeft" state="frozen"/>
      <selection pane="bottomLeft" activeCell="D32" sqref="D32"/>
    </sheetView>
  </sheetViews>
  <sheetFormatPr baseColWidth="10" defaultColWidth="15.6640625" defaultRowHeight="30" customHeight="1"/>
  <cols>
    <col min="1" max="1" width="3.44140625" style="225" bestFit="1" customWidth="1"/>
    <col min="2" max="2" width="16" style="2" customWidth="1"/>
    <col min="3" max="3" width="19.88671875" style="2" customWidth="1"/>
    <col min="4" max="4" width="26" style="2" customWidth="1"/>
    <col min="5" max="5" width="14.5546875" style="2" customWidth="1"/>
    <col min="6" max="6" width="16.5546875" style="297" customWidth="1"/>
    <col min="7" max="7" width="14.44140625" style="2" customWidth="1"/>
    <col min="8" max="8" width="15.6640625" style="2" customWidth="1"/>
    <col min="9" max="9" width="21" style="2" customWidth="1"/>
    <col min="10" max="10" width="22.88671875" style="2" customWidth="1"/>
    <col min="11" max="11" width="20" style="2" customWidth="1"/>
    <col min="12" max="16384" width="15.6640625" style="2"/>
  </cols>
  <sheetData>
    <row r="1" spans="1:11" ht="39" customHeight="1">
      <c r="A1" s="24"/>
      <c r="B1" s="24" t="s">
        <v>0</v>
      </c>
      <c r="C1" s="24" t="s">
        <v>1</v>
      </c>
      <c r="D1" s="24" t="s">
        <v>2</v>
      </c>
      <c r="E1" s="24" t="s">
        <v>3</v>
      </c>
      <c r="F1" s="292" t="s">
        <v>4</v>
      </c>
      <c r="G1" s="24" t="s">
        <v>5</v>
      </c>
      <c r="H1" s="24" t="s">
        <v>6</v>
      </c>
      <c r="I1" s="24" t="s">
        <v>9</v>
      </c>
      <c r="J1" s="24" t="s">
        <v>10</v>
      </c>
      <c r="K1" s="24" t="s">
        <v>11</v>
      </c>
    </row>
    <row r="2" spans="1:11" s="1" customFormat="1" ht="30.75" customHeight="1">
      <c r="A2" s="223">
        <v>1</v>
      </c>
      <c r="B2" s="226" t="s">
        <v>24</v>
      </c>
      <c r="C2" s="227" t="s">
        <v>25</v>
      </c>
      <c r="D2" s="228" t="s">
        <v>26</v>
      </c>
      <c r="E2" s="229" t="s">
        <v>27</v>
      </c>
      <c r="F2" s="293">
        <v>19000000</v>
      </c>
      <c r="G2" s="230">
        <v>44999</v>
      </c>
      <c r="H2" s="230">
        <v>45291</v>
      </c>
      <c r="I2" s="227" t="s">
        <v>28</v>
      </c>
      <c r="J2" s="227" t="s">
        <v>29</v>
      </c>
      <c r="K2" s="231" t="s">
        <v>30</v>
      </c>
    </row>
    <row r="3" spans="1:11" s="1" customFormat="1" ht="30.75" customHeight="1">
      <c r="A3" s="224">
        <v>2</v>
      </c>
      <c r="B3" s="232" t="s">
        <v>31</v>
      </c>
      <c r="C3" s="233" t="s">
        <v>32</v>
      </c>
      <c r="D3" s="234" t="s">
        <v>33</v>
      </c>
      <c r="E3" s="235" t="s">
        <v>27</v>
      </c>
      <c r="F3" s="294">
        <v>16043774</v>
      </c>
      <c r="G3" s="236">
        <v>44999</v>
      </c>
      <c r="H3" s="236">
        <v>45180</v>
      </c>
      <c r="I3" s="233" t="s">
        <v>34</v>
      </c>
      <c r="J3" s="233" t="s">
        <v>29</v>
      </c>
      <c r="K3" s="26" t="s">
        <v>35</v>
      </c>
    </row>
    <row r="4" spans="1:11" s="1" customFormat="1" ht="30.75" customHeight="1">
      <c r="A4" s="224">
        <v>3</v>
      </c>
      <c r="B4" s="232" t="s">
        <v>36</v>
      </c>
      <c r="C4" s="233" t="s">
        <v>37</v>
      </c>
      <c r="D4" s="234" t="s">
        <v>38</v>
      </c>
      <c r="E4" s="235" t="s">
        <v>27</v>
      </c>
      <c r="F4" s="294">
        <v>11267500</v>
      </c>
      <c r="G4" s="236">
        <v>45009</v>
      </c>
      <c r="H4" s="236">
        <v>45291</v>
      </c>
      <c r="I4" s="233" t="s">
        <v>39</v>
      </c>
      <c r="J4" s="233" t="s">
        <v>13</v>
      </c>
      <c r="K4" s="26" t="s">
        <v>40</v>
      </c>
    </row>
    <row r="5" spans="1:11" s="1" customFormat="1" ht="30.75" customHeight="1">
      <c r="A5" s="223">
        <v>4</v>
      </c>
      <c r="B5" s="232" t="s">
        <v>41</v>
      </c>
      <c r="C5" s="233" t="s">
        <v>42</v>
      </c>
      <c r="D5" s="234" t="s">
        <v>43</v>
      </c>
      <c r="E5" s="235" t="s">
        <v>27</v>
      </c>
      <c r="F5" s="294">
        <v>23100000</v>
      </c>
      <c r="G5" s="236">
        <v>45041</v>
      </c>
      <c r="H5" s="236">
        <v>45284</v>
      </c>
      <c r="I5" s="233" t="s">
        <v>44</v>
      </c>
      <c r="J5" s="233" t="s">
        <v>13</v>
      </c>
      <c r="K5" s="26" t="s">
        <v>45</v>
      </c>
    </row>
    <row r="6" spans="1:11" s="1" customFormat="1" ht="31.5" customHeight="1">
      <c r="A6" s="224">
        <v>5</v>
      </c>
      <c r="B6" s="232" t="s">
        <v>46</v>
      </c>
      <c r="C6" s="233" t="s">
        <v>47</v>
      </c>
      <c r="D6" s="237" t="s">
        <v>48</v>
      </c>
      <c r="E6" s="235" t="s">
        <v>27</v>
      </c>
      <c r="F6" s="294">
        <v>90000000</v>
      </c>
      <c r="G6" s="236">
        <v>45055</v>
      </c>
      <c r="H6" s="236">
        <v>45291</v>
      </c>
      <c r="I6" s="233" t="s">
        <v>49</v>
      </c>
      <c r="J6" s="233" t="s">
        <v>15</v>
      </c>
      <c r="K6" s="26" t="s">
        <v>50</v>
      </c>
    </row>
    <row r="7" spans="1:11" s="1" customFormat="1" ht="30.75" customHeight="1">
      <c r="A7" s="224">
        <v>6</v>
      </c>
      <c r="B7" s="232" t="s">
        <v>51</v>
      </c>
      <c r="C7" s="233" t="s">
        <v>52</v>
      </c>
      <c r="D7" s="237" t="s">
        <v>53</v>
      </c>
      <c r="E7" s="235" t="s">
        <v>27</v>
      </c>
      <c r="F7" s="294">
        <v>45000000</v>
      </c>
      <c r="G7" s="236">
        <v>45062</v>
      </c>
      <c r="H7" s="236">
        <v>45291</v>
      </c>
      <c r="I7" s="233" t="s">
        <v>54</v>
      </c>
      <c r="J7" s="233" t="s">
        <v>29</v>
      </c>
      <c r="K7" s="26" t="s">
        <v>55</v>
      </c>
    </row>
    <row r="8" spans="1:11" s="1" customFormat="1" ht="30.75" customHeight="1">
      <c r="A8" s="223">
        <v>7</v>
      </c>
      <c r="B8" s="232" t="s">
        <v>56</v>
      </c>
      <c r="C8" s="233" t="s">
        <v>57</v>
      </c>
      <c r="D8" s="234" t="s">
        <v>58</v>
      </c>
      <c r="E8" s="235" t="s">
        <v>27</v>
      </c>
      <c r="F8" s="294">
        <v>70000000</v>
      </c>
      <c r="G8" s="236">
        <v>45098</v>
      </c>
      <c r="H8" s="236">
        <v>45291</v>
      </c>
      <c r="I8" s="233" t="s">
        <v>49</v>
      </c>
      <c r="J8" s="233" t="s">
        <v>16</v>
      </c>
      <c r="K8" s="31" t="s">
        <v>59</v>
      </c>
    </row>
    <row r="9" spans="1:11" s="1" customFormat="1" ht="30.75" customHeight="1">
      <c r="A9" s="224">
        <v>8</v>
      </c>
      <c r="B9" s="232" t="s">
        <v>60</v>
      </c>
      <c r="C9" s="233" t="s">
        <v>61</v>
      </c>
      <c r="D9" s="237" t="s">
        <v>62</v>
      </c>
      <c r="E9" s="235" t="s">
        <v>27</v>
      </c>
      <c r="F9" s="294">
        <v>60377617</v>
      </c>
      <c r="G9" s="236">
        <v>45105</v>
      </c>
      <c r="H9" s="236">
        <v>45137</v>
      </c>
      <c r="I9" s="233" t="s">
        <v>63</v>
      </c>
      <c r="J9" s="233" t="s">
        <v>13</v>
      </c>
      <c r="K9" s="26" t="s">
        <v>64</v>
      </c>
    </row>
    <row r="10" spans="1:11" s="1" customFormat="1" ht="30.75" customHeight="1">
      <c r="A10" s="224">
        <v>9</v>
      </c>
      <c r="B10" s="232" t="s">
        <v>65</v>
      </c>
      <c r="C10" s="233" t="s">
        <v>66</v>
      </c>
      <c r="D10" s="234" t="s">
        <v>67</v>
      </c>
      <c r="E10" s="235" t="s">
        <v>27</v>
      </c>
      <c r="F10" s="294">
        <v>20304375</v>
      </c>
      <c r="G10" s="236">
        <v>45139</v>
      </c>
      <c r="H10" s="236">
        <v>45169</v>
      </c>
      <c r="I10" s="233" t="s">
        <v>68</v>
      </c>
      <c r="J10" s="233" t="s">
        <v>69</v>
      </c>
      <c r="K10" s="26" t="s">
        <v>70</v>
      </c>
    </row>
    <row r="11" spans="1:11" s="1" customFormat="1" ht="30.75" customHeight="1">
      <c r="A11" s="223">
        <v>10</v>
      </c>
      <c r="B11" s="232" t="s">
        <v>71</v>
      </c>
      <c r="C11" s="233" t="s">
        <v>72</v>
      </c>
      <c r="D11" s="237" t="s">
        <v>73</v>
      </c>
      <c r="E11" s="235" t="s">
        <v>27</v>
      </c>
      <c r="F11" s="294">
        <v>72252500</v>
      </c>
      <c r="G11" s="236">
        <v>45216</v>
      </c>
      <c r="H11" s="236">
        <v>45260</v>
      </c>
      <c r="I11" s="233" t="s">
        <v>74</v>
      </c>
      <c r="J11" s="233" t="s">
        <v>15</v>
      </c>
      <c r="K11" s="31" t="s">
        <v>75</v>
      </c>
    </row>
    <row r="12" spans="1:11" ht="30.75" customHeight="1">
      <c r="A12" s="224">
        <v>11</v>
      </c>
      <c r="B12" s="238" t="s">
        <v>76</v>
      </c>
      <c r="C12" s="239" t="s">
        <v>77</v>
      </c>
      <c r="D12" s="240" t="s">
        <v>78</v>
      </c>
      <c r="E12" s="240" t="s">
        <v>12</v>
      </c>
      <c r="F12" s="295">
        <v>73390791</v>
      </c>
      <c r="G12" s="241">
        <v>45219</v>
      </c>
      <c r="H12" s="241">
        <v>45289</v>
      </c>
      <c r="I12" s="240" t="s">
        <v>79</v>
      </c>
      <c r="J12" s="240" t="s">
        <v>29</v>
      </c>
      <c r="K12" s="242" t="s">
        <v>80</v>
      </c>
    </row>
    <row r="13" spans="1:11" ht="30.75" customHeight="1">
      <c r="A13" s="224">
        <v>12</v>
      </c>
      <c r="B13" s="243" t="s">
        <v>81</v>
      </c>
      <c r="C13" s="224" t="s">
        <v>82</v>
      </c>
      <c r="D13" s="233" t="s">
        <v>83</v>
      </c>
      <c r="E13" s="233" t="s">
        <v>12</v>
      </c>
      <c r="F13" s="294">
        <v>110299668</v>
      </c>
      <c r="G13" s="244">
        <v>45274</v>
      </c>
      <c r="H13" s="244">
        <v>45291</v>
      </c>
      <c r="I13" s="233" t="s">
        <v>84</v>
      </c>
      <c r="J13" s="233" t="s">
        <v>85</v>
      </c>
      <c r="K13" s="31" t="s">
        <v>86</v>
      </c>
    </row>
    <row r="14" spans="1:11" ht="30.75" customHeight="1">
      <c r="A14" s="223">
        <v>13</v>
      </c>
      <c r="B14" s="245" t="s">
        <v>87</v>
      </c>
      <c r="C14" s="246" t="s">
        <v>88</v>
      </c>
      <c r="D14" s="247" t="s">
        <v>89</v>
      </c>
      <c r="E14" s="247" t="s">
        <v>12</v>
      </c>
      <c r="F14" s="296">
        <v>66541566</v>
      </c>
      <c r="G14" s="248">
        <v>45275</v>
      </c>
      <c r="H14" s="248">
        <v>45291</v>
      </c>
      <c r="I14" s="247" t="s">
        <v>90</v>
      </c>
      <c r="J14" s="247" t="s">
        <v>85</v>
      </c>
      <c r="K14" s="249" t="s">
        <v>91</v>
      </c>
    </row>
    <row r="15" spans="1:11" ht="30.75" customHeight="1">
      <c r="A15" s="224">
        <v>14</v>
      </c>
      <c r="B15" s="250" t="s">
        <v>92</v>
      </c>
      <c r="C15" s="233" t="s">
        <v>93</v>
      </c>
      <c r="D15" s="233" t="s">
        <v>94</v>
      </c>
      <c r="E15" s="233" t="s">
        <v>12</v>
      </c>
      <c r="F15" s="294">
        <v>16835629</v>
      </c>
      <c r="G15" s="244">
        <v>45281</v>
      </c>
      <c r="H15" s="244">
        <v>45291</v>
      </c>
      <c r="I15" s="233" t="s">
        <v>95</v>
      </c>
      <c r="J15" s="233" t="s">
        <v>13</v>
      </c>
      <c r="K15" s="31" t="s">
        <v>96</v>
      </c>
    </row>
    <row r="16" spans="1:11" s="321" customFormat="1" ht="30.75" customHeight="1">
      <c r="A16" s="316">
        <v>15</v>
      </c>
      <c r="B16" s="317" t="s">
        <v>97</v>
      </c>
      <c r="C16" s="235" t="s">
        <v>98</v>
      </c>
      <c r="D16" s="235" t="s">
        <v>99</v>
      </c>
      <c r="E16" s="235" t="s">
        <v>12</v>
      </c>
      <c r="F16" s="318">
        <v>42000000</v>
      </c>
      <c r="G16" s="319">
        <v>45281</v>
      </c>
      <c r="H16" s="319">
        <v>45291</v>
      </c>
      <c r="I16" s="235" t="s">
        <v>100</v>
      </c>
      <c r="J16" s="235" t="s">
        <v>13</v>
      </c>
      <c r="K16" s="320" t="s">
        <v>101</v>
      </c>
    </row>
    <row r="17" spans="1:11" ht="30.75" customHeight="1">
      <c r="A17" s="223">
        <v>16</v>
      </c>
      <c r="B17" s="251" t="s">
        <v>102</v>
      </c>
      <c r="C17" s="223" t="s">
        <v>103</v>
      </c>
      <c r="D17" s="227" t="s">
        <v>104</v>
      </c>
      <c r="E17" s="227" t="s">
        <v>12</v>
      </c>
      <c r="F17" s="293">
        <v>115280270</v>
      </c>
      <c r="G17" s="252">
        <v>45282</v>
      </c>
      <c r="H17" s="252">
        <v>45291</v>
      </c>
      <c r="I17" s="227" t="s">
        <v>105</v>
      </c>
      <c r="J17" s="227" t="s">
        <v>106</v>
      </c>
      <c r="K17" s="231" t="s">
        <v>107</v>
      </c>
    </row>
    <row r="18" spans="1:11" ht="30.75" customHeight="1">
      <c r="A18" s="224">
        <v>17</v>
      </c>
      <c r="B18" s="250" t="s">
        <v>108</v>
      </c>
      <c r="C18" s="224" t="s">
        <v>109</v>
      </c>
      <c r="D18" s="233" t="s">
        <v>110</v>
      </c>
      <c r="E18" s="233" t="s">
        <v>12</v>
      </c>
      <c r="F18" s="294">
        <v>115909425</v>
      </c>
      <c r="G18" s="244">
        <v>45282</v>
      </c>
      <c r="H18" s="244">
        <v>45291</v>
      </c>
      <c r="I18" s="233" t="s">
        <v>105</v>
      </c>
      <c r="J18" s="233" t="s">
        <v>106</v>
      </c>
      <c r="K18" s="26" t="s">
        <v>111</v>
      </c>
    </row>
    <row r="19" spans="1:11" ht="30.75" customHeight="1">
      <c r="A19" s="224">
        <v>18</v>
      </c>
      <c r="B19" s="253" t="s">
        <v>112</v>
      </c>
      <c r="C19" s="240" t="s">
        <v>113</v>
      </c>
      <c r="D19" s="240" t="s">
        <v>114</v>
      </c>
      <c r="E19" s="240" t="s">
        <v>12</v>
      </c>
      <c r="F19" s="295">
        <v>115420000</v>
      </c>
      <c r="G19" s="241">
        <v>45286</v>
      </c>
      <c r="H19" s="241">
        <v>45291</v>
      </c>
      <c r="I19" s="240" t="s">
        <v>105</v>
      </c>
      <c r="J19" s="240" t="s">
        <v>106</v>
      </c>
      <c r="K19" s="242" t="s">
        <v>115</v>
      </c>
    </row>
    <row r="20" spans="1:11" ht="30.75" customHeight="1">
      <c r="A20" s="223">
        <v>19</v>
      </c>
      <c r="B20" s="254" t="s">
        <v>116</v>
      </c>
      <c r="C20" s="255" t="s">
        <v>117</v>
      </c>
      <c r="D20" s="256" t="s">
        <v>118</v>
      </c>
      <c r="E20" s="256" t="s">
        <v>12</v>
      </c>
      <c r="F20" s="296">
        <v>116000000</v>
      </c>
      <c r="G20" s="257">
        <v>45286</v>
      </c>
      <c r="H20" s="257">
        <v>45291</v>
      </c>
      <c r="I20" s="256" t="s">
        <v>119</v>
      </c>
      <c r="J20" s="256" t="s">
        <v>120</v>
      </c>
      <c r="K20" s="249" t="s">
        <v>121</v>
      </c>
    </row>
    <row r="21" spans="1:11" ht="30.75" customHeight="1">
      <c r="A21" s="224">
        <v>20</v>
      </c>
      <c r="B21" s="250" t="s">
        <v>122</v>
      </c>
      <c r="C21" s="233" t="s">
        <v>123</v>
      </c>
      <c r="D21" s="233" t="s">
        <v>124</v>
      </c>
      <c r="E21" s="233" t="s">
        <v>12</v>
      </c>
      <c r="F21" s="294">
        <v>10000000</v>
      </c>
      <c r="G21" s="244">
        <v>45288</v>
      </c>
      <c r="H21" s="244">
        <v>45291</v>
      </c>
      <c r="I21" s="233" t="s">
        <v>125</v>
      </c>
      <c r="J21" s="258" t="s">
        <v>21</v>
      </c>
      <c r="K21" s="31" t="s">
        <v>126</v>
      </c>
    </row>
    <row r="22" spans="1:11" ht="14.4"/>
    <row r="23" spans="1:11" ht="14.4">
      <c r="B23"/>
      <c r="C23"/>
      <c r="D23"/>
      <c r="E23"/>
      <c r="F23" s="291"/>
      <c r="G23"/>
      <c r="H23"/>
      <c r="I23"/>
      <c r="J23"/>
      <c r="K23"/>
    </row>
    <row r="24" spans="1:11" ht="14.4">
      <c r="B24"/>
      <c r="C24"/>
      <c r="D24"/>
      <c r="E24"/>
      <c r="F24" s="291"/>
      <c r="G24"/>
      <c r="H24"/>
      <c r="I24"/>
      <c r="J24"/>
      <c r="K24"/>
    </row>
    <row r="25" spans="1:11" ht="14.4">
      <c r="B25"/>
      <c r="C25"/>
      <c r="D25"/>
      <c r="E25"/>
      <c r="F25" s="291"/>
      <c r="G25"/>
      <c r="H25"/>
      <c r="I25"/>
      <c r="J25"/>
      <c r="K25"/>
    </row>
    <row r="26" spans="1:11" ht="14.4">
      <c r="B26"/>
      <c r="C26"/>
      <c r="D26"/>
      <c r="E26"/>
      <c r="F26" s="291"/>
      <c r="G26"/>
      <c r="H26"/>
      <c r="I26"/>
      <c r="J26"/>
      <c r="K26"/>
    </row>
    <row r="27" spans="1:11" ht="14.4">
      <c r="B27"/>
      <c r="C27"/>
      <c r="D27"/>
      <c r="E27"/>
      <c r="F27" s="291"/>
      <c r="G27"/>
      <c r="H27"/>
      <c r="I27"/>
      <c r="J27"/>
      <c r="K27"/>
    </row>
    <row r="28" spans="1:11" ht="14.4">
      <c r="B28"/>
      <c r="C28"/>
      <c r="D28"/>
      <c r="E28"/>
      <c r="F28" s="291"/>
      <c r="G28"/>
      <c r="H28"/>
      <c r="I28"/>
      <c r="J28"/>
      <c r="K28"/>
    </row>
    <row r="29" spans="1:11" ht="30" customHeight="1">
      <c r="B29"/>
      <c r="C29"/>
      <c r="D29"/>
      <c r="E29"/>
      <c r="F29" s="291"/>
      <c r="G29"/>
      <c r="H29"/>
      <c r="I29"/>
    </row>
    <row r="30" spans="1:11" ht="14.4">
      <c r="B30"/>
      <c r="C30"/>
      <c r="D30"/>
      <c r="E30"/>
      <c r="F30" s="291"/>
      <c r="G30"/>
      <c r="H30"/>
      <c r="I30"/>
    </row>
    <row r="31" spans="1:11" ht="14.4">
      <c r="B31"/>
      <c r="C31"/>
      <c r="D31"/>
      <c r="E31"/>
      <c r="F31" s="291"/>
      <c r="G31"/>
      <c r="H31"/>
      <c r="I31"/>
    </row>
    <row r="32" spans="1:11" ht="14.4">
      <c r="B32"/>
      <c r="C32"/>
      <c r="D32"/>
      <c r="E32"/>
      <c r="F32" s="291"/>
      <c r="G32"/>
      <c r="H32"/>
      <c r="I32"/>
    </row>
    <row r="33" spans="2:9" ht="14.4">
      <c r="B33"/>
      <c r="C33"/>
      <c r="D33"/>
      <c r="E33"/>
      <c r="F33" s="291"/>
      <c r="G33"/>
      <c r="H33"/>
      <c r="I33"/>
    </row>
    <row r="34" spans="2:9" ht="14.4">
      <c r="B34"/>
      <c r="C34"/>
      <c r="D34"/>
      <c r="E34"/>
      <c r="F34" s="291"/>
      <c r="G34"/>
      <c r="H34"/>
      <c r="I34"/>
    </row>
    <row r="35" spans="2:9" ht="14.4">
      <c r="B35"/>
      <c r="C35"/>
      <c r="D35"/>
      <c r="E35"/>
      <c r="F35" s="291"/>
      <c r="G35"/>
      <c r="H35"/>
      <c r="I35"/>
    </row>
    <row r="36" spans="2:9" ht="14.4">
      <c r="B36"/>
      <c r="C36"/>
      <c r="D36"/>
      <c r="E36"/>
      <c r="F36" s="291"/>
      <c r="G36"/>
      <c r="H36"/>
      <c r="I36"/>
    </row>
    <row r="37" spans="2:9" ht="30" customHeight="1">
      <c r="B37"/>
      <c r="C37"/>
      <c r="D37"/>
      <c r="E37"/>
      <c r="F37" s="291"/>
      <c r="G37"/>
      <c r="H37"/>
      <c r="I37"/>
    </row>
  </sheetData>
  <autoFilter ref="A1:K21" xr:uid="{00000000-0009-0000-0000-000000000000}"/>
  <dataValidations count="1">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F4:F13" xr:uid="{00000000-0002-0000-0000-000000000000}">
      <formula1>-9223372036854770000</formula1>
      <formula2>9223372036854770000</formula2>
    </dataValidation>
  </dataValidations>
  <hyperlinks>
    <hyperlink ref="K2" r:id="rId1" xr:uid="{00000000-0004-0000-0000-000000000000}"/>
    <hyperlink ref="K8" r:id="rId2" xr:uid="{00000000-0004-0000-0000-000001000000}"/>
    <hyperlink ref="K11" r:id="rId3" xr:uid="{00000000-0004-0000-0000-000002000000}"/>
  </hyperlinks>
  <pageMargins left="0.7" right="0.7" top="0.75" bottom="0.75" header="0.3" footer="0.3"/>
  <pageSetup scale="10" fitToWidth="0" fitToHeight="0"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3"/>
  <sheetViews>
    <sheetView workbookViewId="0">
      <pane ySplit="1" topLeftCell="A2" activePane="bottomLeft" state="frozen"/>
      <selection pane="bottomLeft" activeCell="K13" sqref="K13"/>
    </sheetView>
  </sheetViews>
  <sheetFormatPr baseColWidth="10" defaultColWidth="15.6640625" defaultRowHeight="14.4"/>
  <cols>
    <col min="1" max="1" width="3.33203125" style="1" bestFit="1" customWidth="1"/>
    <col min="2" max="2" width="15.6640625" style="1" customWidth="1"/>
    <col min="3" max="3" width="20.109375" style="1" customWidth="1"/>
    <col min="4" max="4" width="26" style="1" customWidth="1"/>
    <col min="5" max="5" width="12.109375" style="1" customWidth="1"/>
    <col min="6" max="6" width="16.6640625" style="290" bestFit="1" customWidth="1"/>
    <col min="7" max="7" width="15" style="23" customWidth="1"/>
    <col min="8" max="8" width="16.6640625" style="23" customWidth="1"/>
    <col min="9" max="9" width="23.33203125" style="1" customWidth="1"/>
    <col min="10" max="10" width="23.5546875" style="1" customWidth="1"/>
    <col min="11" max="11" width="19.33203125" style="1" customWidth="1"/>
    <col min="12" max="16384" width="15.6640625" style="1"/>
  </cols>
  <sheetData>
    <row r="1" spans="1:11" ht="28.8">
      <c r="A1" s="19"/>
      <c r="B1" s="19" t="s">
        <v>0</v>
      </c>
      <c r="C1" s="19" t="s">
        <v>1</v>
      </c>
      <c r="D1" s="19" t="s">
        <v>2</v>
      </c>
      <c r="E1" s="19" t="s">
        <v>3</v>
      </c>
      <c r="F1" s="285" t="s">
        <v>4</v>
      </c>
      <c r="G1" s="19" t="s">
        <v>5</v>
      </c>
      <c r="H1" s="19" t="s">
        <v>6</v>
      </c>
      <c r="I1" s="19" t="s">
        <v>9</v>
      </c>
      <c r="J1" s="19" t="s">
        <v>10</v>
      </c>
      <c r="K1" s="19" t="s">
        <v>11</v>
      </c>
    </row>
    <row r="2" spans="1:11" ht="32.25" customHeight="1">
      <c r="A2" s="259">
        <v>1</v>
      </c>
      <c r="B2" s="260" t="s">
        <v>134</v>
      </c>
      <c r="C2" s="233" t="s">
        <v>135</v>
      </c>
      <c r="D2" s="237" t="s">
        <v>136</v>
      </c>
      <c r="E2" s="235" t="s">
        <v>27</v>
      </c>
      <c r="F2" s="298">
        <v>11700000</v>
      </c>
      <c r="G2" s="236">
        <v>45077</v>
      </c>
      <c r="H2" s="236">
        <v>45291</v>
      </c>
      <c r="I2" s="233" t="s">
        <v>137</v>
      </c>
      <c r="J2" s="233" t="s">
        <v>127</v>
      </c>
      <c r="K2" s="31" t="s">
        <v>138</v>
      </c>
    </row>
    <row r="3" spans="1:11" ht="32.25" customHeight="1">
      <c r="A3" s="259">
        <v>2</v>
      </c>
      <c r="B3" s="260" t="s">
        <v>139</v>
      </c>
      <c r="C3" s="233" t="s">
        <v>131</v>
      </c>
      <c r="D3" s="237" t="s">
        <v>140</v>
      </c>
      <c r="E3" s="235" t="s">
        <v>27</v>
      </c>
      <c r="F3" s="298">
        <v>99618415</v>
      </c>
      <c r="G3" s="236">
        <v>45222</v>
      </c>
      <c r="H3" s="236">
        <v>45291</v>
      </c>
      <c r="I3" s="233" t="s">
        <v>132</v>
      </c>
      <c r="J3" s="233" t="s">
        <v>128</v>
      </c>
      <c r="K3" s="31" t="s">
        <v>133</v>
      </c>
    </row>
    <row r="4" spans="1:11" ht="32.25" customHeight="1">
      <c r="A4" s="259">
        <v>3</v>
      </c>
      <c r="B4" s="260" t="s">
        <v>141</v>
      </c>
      <c r="C4" s="233" t="s">
        <v>142</v>
      </c>
      <c r="D4" s="237" t="s">
        <v>143</v>
      </c>
      <c r="E4" s="235" t="s">
        <v>27</v>
      </c>
      <c r="F4" s="298">
        <v>33000000</v>
      </c>
      <c r="G4" s="236">
        <v>45225</v>
      </c>
      <c r="H4" s="236">
        <v>45230</v>
      </c>
      <c r="I4" s="233" t="s">
        <v>14</v>
      </c>
      <c r="J4" s="233" t="s">
        <v>144</v>
      </c>
      <c r="K4" s="31" t="s">
        <v>145</v>
      </c>
    </row>
    <row r="5" spans="1:11" ht="32.25" customHeight="1">
      <c r="A5" s="259">
        <v>4</v>
      </c>
      <c r="B5" s="261" t="s">
        <v>146</v>
      </c>
      <c r="C5" s="240" t="s">
        <v>147</v>
      </c>
      <c r="D5" s="262" t="s">
        <v>148</v>
      </c>
      <c r="E5" s="263" t="s">
        <v>27</v>
      </c>
      <c r="F5" s="299">
        <v>85915810</v>
      </c>
      <c r="G5" s="264">
        <v>45275</v>
      </c>
      <c r="H5" s="264">
        <v>45290</v>
      </c>
      <c r="I5" s="240" t="s">
        <v>149</v>
      </c>
      <c r="J5" s="240" t="s">
        <v>128</v>
      </c>
      <c r="K5" s="242" t="s">
        <v>150</v>
      </c>
    </row>
    <row r="7" spans="1:11">
      <c r="G7" s="1"/>
      <c r="H7" s="1"/>
    </row>
    <row r="8" spans="1:11">
      <c r="G8" s="1"/>
      <c r="H8" s="1"/>
    </row>
    <row r="9" spans="1:11">
      <c r="G9" s="1"/>
      <c r="H9" s="1"/>
    </row>
    <row r="10" spans="1:11">
      <c r="G10" s="1"/>
      <c r="H10" s="1"/>
    </row>
    <row r="11" spans="1:11">
      <c r="G11" s="1"/>
      <c r="H11" s="1"/>
    </row>
    <row r="12" spans="1:11">
      <c r="G12" s="1"/>
      <c r="H12" s="1"/>
    </row>
    <row r="13" spans="1:11">
      <c r="A13"/>
      <c r="C13" s="22"/>
      <c r="G13" s="1"/>
      <c r="H13" s="1"/>
    </row>
    <row r="14" spans="1:11">
      <c r="A14"/>
      <c r="G14" s="1"/>
      <c r="H14" s="1"/>
    </row>
    <row r="15" spans="1:11">
      <c r="G15" s="1"/>
      <c r="H15" s="1"/>
    </row>
    <row r="16" spans="1:11">
      <c r="G16" s="1"/>
      <c r="H16" s="1"/>
    </row>
    <row r="17" spans="7:8">
      <c r="G17" s="1"/>
      <c r="H17" s="1"/>
    </row>
    <row r="18" spans="7:8">
      <c r="G18" s="1"/>
      <c r="H18" s="1"/>
    </row>
    <row r="19" spans="7:8">
      <c r="G19" s="1"/>
      <c r="H19" s="1"/>
    </row>
    <row r="20" spans="7:8">
      <c r="G20" s="1"/>
      <c r="H20" s="1"/>
    </row>
    <row r="21" spans="7:8">
      <c r="G21" s="1"/>
      <c r="H21" s="1"/>
    </row>
    <row r="53" spans="6:11">
      <c r="F53" s="331"/>
      <c r="G53" s="331"/>
      <c r="I53" s="331"/>
      <c r="J53" s="331"/>
      <c r="K53" s="220"/>
    </row>
  </sheetData>
  <autoFilter ref="A1:K5" xr:uid="{00000000-0009-0000-0000-000001000000}"/>
  <mergeCells count="2">
    <mergeCell ref="F53:G53"/>
    <mergeCell ref="I53:J53"/>
  </mergeCells>
  <hyperlinks>
    <hyperlink ref="K2" r:id="rId1" xr:uid="{00000000-0004-0000-0100-000000000000}"/>
    <hyperlink ref="K3" r:id="rId2" xr:uid="{00000000-0004-0000-0100-000001000000}"/>
    <hyperlink ref="K4" r:id="rId3" xr:uid="{00000000-0004-0000-0100-000002000000}"/>
    <hyperlink ref="K5" r:id="rId4" xr:uid="{00000000-0004-0000-0100-000003000000}"/>
  </hyperlinks>
  <pageMargins left="0.7" right="0.7" top="0.75" bottom="0.75" header="0.3" footer="0.3"/>
  <pageSetup scale="10" fitToWidth="0" fitToHeight="0" orientation="portrait" horizontalDpi="0" verticalDpi="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K51"/>
  <sheetViews>
    <sheetView zoomScaleNormal="100" workbookViewId="0">
      <pane ySplit="1" topLeftCell="A2" activePane="bottomLeft" state="frozen"/>
      <selection pane="bottomLeft" activeCell="E36" sqref="E36"/>
    </sheetView>
  </sheetViews>
  <sheetFormatPr baseColWidth="10" defaultColWidth="11.44140625" defaultRowHeight="14.4"/>
  <cols>
    <col min="1" max="1" width="3" style="1" bestFit="1" customWidth="1"/>
    <col min="2" max="2" width="15.109375" style="1" bestFit="1" customWidth="1"/>
    <col min="3" max="3" width="19.88671875" style="1" bestFit="1" customWidth="1"/>
    <col min="4" max="4" width="24" style="1" customWidth="1"/>
    <col min="5" max="5" width="17.6640625" style="1" customWidth="1"/>
    <col min="6" max="6" width="18.44140625" style="290" bestFit="1" customWidth="1"/>
    <col min="7" max="7" width="13" style="1" customWidth="1"/>
    <col min="8" max="8" width="15.6640625" style="1" customWidth="1"/>
    <col min="9" max="9" width="18.6640625" style="1" customWidth="1"/>
    <col min="10" max="10" width="19.5546875" style="1" customWidth="1"/>
    <col min="11" max="11" width="19" style="1" customWidth="1"/>
    <col min="12" max="16374" width="11.44140625" style="1"/>
    <col min="16375" max="16375" width="11.44140625" style="1" bestFit="1" customWidth="1"/>
    <col min="16376" max="16384" width="11.44140625" style="1"/>
  </cols>
  <sheetData>
    <row r="1" spans="1:11" ht="28.8">
      <c r="A1" s="158"/>
      <c r="B1" s="19" t="s">
        <v>0</v>
      </c>
      <c r="C1" s="19" t="s">
        <v>1</v>
      </c>
      <c r="D1" s="19" t="s">
        <v>2</v>
      </c>
      <c r="E1" s="19" t="s">
        <v>3</v>
      </c>
      <c r="F1" s="285" t="s">
        <v>4</v>
      </c>
      <c r="G1" s="19" t="s">
        <v>5</v>
      </c>
      <c r="H1" s="19" t="s">
        <v>6</v>
      </c>
      <c r="I1" s="19" t="s">
        <v>9</v>
      </c>
      <c r="J1" s="19" t="s">
        <v>10</v>
      </c>
      <c r="K1" s="19" t="s">
        <v>11</v>
      </c>
    </row>
    <row r="2" spans="1:11" ht="36.75" customHeight="1">
      <c r="A2" s="265">
        <v>1</v>
      </c>
      <c r="B2" s="266" t="s">
        <v>151</v>
      </c>
      <c r="C2" s="227" t="s">
        <v>152</v>
      </c>
      <c r="D2" s="228" t="s">
        <v>153</v>
      </c>
      <c r="E2" s="227" t="s">
        <v>154</v>
      </c>
      <c r="F2" s="286">
        <v>63000000</v>
      </c>
      <c r="G2" s="230">
        <v>44959</v>
      </c>
      <c r="H2" s="230">
        <v>45230</v>
      </c>
      <c r="I2" s="227" t="s">
        <v>155</v>
      </c>
      <c r="J2" s="228" t="s">
        <v>29</v>
      </c>
      <c r="K2" s="267" t="s">
        <v>156</v>
      </c>
    </row>
    <row r="3" spans="1:11" s="7" customFormat="1" ht="36.75" customHeight="1">
      <c r="A3" s="233">
        <v>2</v>
      </c>
      <c r="B3" s="268" t="s">
        <v>157</v>
      </c>
      <c r="C3" s="235" t="s">
        <v>158</v>
      </c>
      <c r="D3" s="235" t="s">
        <v>159</v>
      </c>
      <c r="E3" s="235" t="s">
        <v>154</v>
      </c>
      <c r="F3" s="283">
        <v>16340000</v>
      </c>
      <c r="G3" s="269">
        <v>44973</v>
      </c>
      <c r="H3" s="269">
        <v>45230</v>
      </c>
      <c r="I3" s="235" t="s">
        <v>160</v>
      </c>
      <c r="J3" s="235" t="s">
        <v>29</v>
      </c>
      <c r="K3" s="31" t="s">
        <v>161</v>
      </c>
    </row>
    <row r="4" spans="1:11" ht="36.75" customHeight="1">
      <c r="A4" s="233">
        <v>3</v>
      </c>
      <c r="B4" s="268" t="s">
        <v>162</v>
      </c>
      <c r="C4" s="235" t="s">
        <v>163</v>
      </c>
      <c r="D4" s="235" t="s">
        <v>164</v>
      </c>
      <c r="E4" s="235" t="s">
        <v>154</v>
      </c>
      <c r="F4" s="283">
        <v>64233333</v>
      </c>
      <c r="G4" s="269">
        <v>44992</v>
      </c>
      <c r="H4" s="269">
        <v>45230</v>
      </c>
      <c r="I4" s="235" t="s">
        <v>165</v>
      </c>
      <c r="J4" s="235" t="s">
        <v>29</v>
      </c>
      <c r="K4" s="31" t="s">
        <v>166</v>
      </c>
    </row>
    <row r="5" spans="1:11" ht="36.75" customHeight="1">
      <c r="A5" s="233">
        <v>4</v>
      </c>
      <c r="B5" s="268" t="s">
        <v>167</v>
      </c>
      <c r="C5" s="235" t="s">
        <v>168</v>
      </c>
      <c r="D5" s="235" t="s">
        <v>169</v>
      </c>
      <c r="E5" s="235" t="s">
        <v>154</v>
      </c>
      <c r="F5" s="283">
        <v>13810069</v>
      </c>
      <c r="G5" s="269">
        <v>45017</v>
      </c>
      <c r="H5" s="269">
        <v>45230</v>
      </c>
      <c r="I5" s="235" t="s">
        <v>170</v>
      </c>
      <c r="J5" s="235" t="s">
        <v>29</v>
      </c>
      <c r="K5" s="31" t="s">
        <v>171</v>
      </c>
    </row>
    <row r="6" spans="1:11" ht="36.75" customHeight="1">
      <c r="A6" s="233">
        <v>5</v>
      </c>
      <c r="B6" s="268" t="s">
        <v>172</v>
      </c>
      <c r="C6" s="235" t="s">
        <v>173</v>
      </c>
      <c r="D6" s="235" t="s">
        <v>174</v>
      </c>
      <c r="E6" s="235" t="s">
        <v>154</v>
      </c>
      <c r="F6" s="283">
        <v>10293333</v>
      </c>
      <c r="G6" s="269">
        <v>45035</v>
      </c>
      <c r="H6" s="269">
        <v>45230</v>
      </c>
      <c r="I6" s="235" t="s">
        <v>175</v>
      </c>
      <c r="J6" s="235" t="s">
        <v>29</v>
      </c>
      <c r="K6" s="31" t="s">
        <v>176</v>
      </c>
    </row>
    <row r="7" spans="1:11" ht="36.75" customHeight="1">
      <c r="A7" s="247">
        <v>6</v>
      </c>
      <c r="B7" s="270" t="s">
        <v>177</v>
      </c>
      <c r="C7" s="271" t="s">
        <v>178</v>
      </c>
      <c r="D7" s="271" t="s">
        <v>179</v>
      </c>
      <c r="E7" s="271" t="s">
        <v>154</v>
      </c>
      <c r="F7" s="287">
        <v>12906666</v>
      </c>
      <c r="G7" s="272">
        <v>45051</v>
      </c>
      <c r="H7" s="272">
        <v>45230</v>
      </c>
      <c r="I7" s="271" t="s">
        <v>180</v>
      </c>
      <c r="J7" s="271" t="s">
        <v>29</v>
      </c>
      <c r="K7" s="249" t="s">
        <v>176</v>
      </c>
    </row>
    <row r="8" spans="1:11" s="322" customFormat="1" ht="33" customHeight="1">
      <c r="A8" s="235">
        <v>7</v>
      </c>
      <c r="B8" s="276" t="s">
        <v>181</v>
      </c>
      <c r="C8" s="277" t="s">
        <v>182</v>
      </c>
      <c r="D8" s="277" t="s">
        <v>183</v>
      </c>
      <c r="E8" s="277" t="s">
        <v>154</v>
      </c>
      <c r="F8" s="284">
        <v>40213326</v>
      </c>
      <c r="G8" s="278">
        <v>45055</v>
      </c>
      <c r="H8" s="278">
        <v>45289</v>
      </c>
      <c r="I8" s="277" t="s">
        <v>184</v>
      </c>
      <c r="J8" s="277" t="s">
        <v>185</v>
      </c>
      <c r="K8" s="320" t="s">
        <v>186</v>
      </c>
    </row>
    <row r="9" spans="1:11" ht="36.75" customHeight="1">
      <c r="A9" s="227">
        <v>8</v>
      </c>
      <c r="B9" s="273" t="s">
        <v>187</v>
      </c>
      <c r="C9" s="274" t="s">
        <v>188</v>
      </c>
      <c r="D9" s="274" t="s">
        <v>189</v>
      </c>
      <c r="E9" s="274" t="s">
        <v>154</v>
      </c>
      <c r="F9" s="282">
        <v>11000000</v>
      </c>
      <c r="G9" s="275">
        <v>45079</v>
      </c>
      <c r="H9" s="275">
        <v>45230</v>
      </c>
      <c r="I9" s="274" t="s">
        <v>190</v>
      </c>
      <c r="J9" s="274" t="s">
        <v>29</v>
      </c>
      <c r="K9" s="231" t="s">
        <v>191</v>
      </c>
    </row>
    <row r="10" spans="1:11" ht="32.25" customHeight="1">
      <c r="A10" s="233">
        <v>9</v>
      </c>
      <c r="B10" s="268" t="s">
        <v>192</v>
      </c>
      <c r="C10" s="235" t="s">
        <v>193</v>
      </c>
      <c r="D10" s="235" t="s">
        <v>194</v>
      </c>
      <c r="E10" s="235" t="s">
        <v>154</v>
      </c>
      <c r="F10" s="283">
        <v>234176626</v>
      </c>
      <c r="G10" s="269">
        <v>45114</v>
      </c>
      <c r="H10" s="269">
        <v>45280</v>
      </c>
      <c r="I10" s="235" t="s">
        <v>23</v>
      </c>
      <c r="J10" s="234" t="s">
        <v>13</v>
      </c>
      <c r="K10" s="31" t="s">
        <v>195</v>
      </c>
    </row>
    <row r="11" spans="1:11" ht="32.25" customHeight="1">
      <c r="A11" s="227">
        <v>10</v>
      </c>
      <c r="B11" s="273" t="s">
        <v>196</v>
      </c>
      <c r="C11" s="274" t="s">
        <v>197</v>
      </c>
      <c r="D11" s="274" t="s">
        <v>198</v>
      </c>
      <c r="E11" s="274" t="s">
        <v>154</v>
      </c>
      <c r="F11" s="282">
        <v>0</v>
      </c>
      <c r="G11" s="275">
        <v>45168</v>
      </c>
      <c r="H11" s="275">
        <v>45174</v>
      </c>
      <c r="I11" s="274" t="s">
        <v>199</v>
      </c>
      <c r="J11" s="274" t="s">
        <v>15</v>
      </c>
      <c r="K11" s="231" t="s">
        <v>200</v>
      </c>
    </row>
    <row r="12" spans="1:11" ht="32.25" customHeight="1">
      <c r="A12" s="233">
        <v>11</v>
      </c>
      <c r="B12" s="276" t="s">
        <v>201</v>
      </c>
      <c r="C12" s="277" t="s">
        <v>202</v>
      </c>
      <c r="D12" s="277" t="s">
        <v>203</v>
      </c>
      <c r="E12" s="277" t="s">
        <v>154</v>
      </c>
      <c r="F12" s="284">
        <v>0</v>
      </c>
      <c r="G12" s="278">
        <v>45217</v>
      </c>
      <c r="H12" s="278">
        <v>46678</v>
      </c>
      <c r="I12" s="277" t="s">
        <v>204</v>
      </c>
      <c r="J12" s="277" t="s">
        <v>20</v>
      </c>
      <c r="K12" s="31" t="s">
        <v>205</v>
      </c>
    </row>
    <row r="13" spans="1:11" ht="32.25" customHeight="1">
      <c r="A13" s="233">
        <v>12</v>
      </c>
      <c r="B13" s="268" t="s">
        <v>206</v>
      </c>
      <c r="C13" s="235" t="s">
        <v>207</v>
      </c>
      <c r="D13" s="235" t="s">
        <v>189</v>
      </c>
      <c r="E13" s="235" t="s">
        <v>154</v>
      </c>
      <c r="F13" s="283">
        <v>27060000</v>
      </c>
      <c r="G13" s="236">
        <v>45231</v>
      </c>
      <c r="H13" s="269">
        <v>45596</v>
      </c>
      <c r="I13" s="235" t="s">
        <v>190</v>
      </c>
      <c r="J13" s="235" t="s">
        <v>208</v>
      </c>
      <c r="K13" s="31" t="s">
        <v>209</v>
      </c>
    </row>
    <row r="14" spans="1:11" ht="32.25" customHeight="1">
      <c r="A14" s="233">
        <v>13</v>
      </c>
      <c r="B14" s="268" t="s">
        <v>210</v>
      </c>
      <c r="C14" s="235" t="s">
        <v>211</v>
      </c>
      <c r="D14" s="235" t="s">
        <v>212</v>
      </c>
      <c r="E14" s="235" t="s">
        <v>154</v>
      </c>
      <c r="F14" s="283">
        <v>13088000</v>
      </c>
      <c r="G14" s="236">
        <v>45231</v>
      </c>
      <c r="H14" s="269">
        <v>45596</v>
      </c>
      <c r="I14" s="235" t="s">
        <v>175</v>
      </c>
      <c r="J14" s="235" t="s">
        <v>208</v>
      </c>
      <c r="K14" s="31" t="s">
        <v>213</v>
      </c>
    </row>
    <row r="15" spans="1:11" ht="32.25" customHeight="1">
      <c r="A15" s="233">
        <v>14</v>
      </c>
      <c r="B15" s="279" t="s">
        <v>214</v>
      </c>
      <c r="C15" s="233" t="s">
        <v>215</v>
      </c>
      <c r="D15" s="234" t="s">
        <v>216</v>
      </c>
      <c r="E15" s="233" t="s">
        <v>154</v>
      </c>
      <c r="F15" s="288">
        <v>18117876</v>
      </c>
      <c r="G15" s="236">
        <v>45231</v>
      </c>
      <c r="H15" s="236">
        <v>45596</v>
      </c>
      <c r="I15" s="233" t="s">
        <v>217</v>
      </c>
      <c r="J15" s="234" t="s">
        <v>208</v>
      </c>
      <c r="K15" s="26" t="s">
        <v>218</v>
      </c>
    </row>
    <row r="16" spans="1:11" ht="32.25" customHeight="1">
      <c r="A16" s="233">
        <v>15</v>
      </c>
      <c r="B16" s="279" t="s">
        <v>219</v>
      </c>
      <c r="C16" s="233" t="s">
        <v>220</v>
      </c>
      <c r="D16" s="234" t="s">
        <v>221</v>
      </c>
      <c r="E16" s="233" t="s">
        <v>154</v>
      </c>
      <c r="F16" s="288">
        <v>10509442</v>
      </c>
      <c r="G16" s="236">
        <v>45231</v>
      </c>
      <c r="H16" s="236">
        <v>45596</v>
      </c>
      <c r="I16" s="233" t="s">
        <v>222</v>
      </c>
      <c r="J16" s="234" t="s">
        <v>208</v>
      </c>
      <c r="K16" s="26" t="s">
        <v>223</v>
      </c>
    </row>
    <row r="17" spans="1:11" ht="32.25" customHeight="1">
      <c r="A17" s="233">
        <v>16</v>
      </c>
      <c r="B17" s="279" t="s">
        <v>224</v>
      </c>
      <c r="C17" s="233" t="s">
        <v>225</v>
      </c>
      <c r="D17" s="234" t="s">
        <v>226</v>
      </c>
      <c r="E17" s="233" t="s">
        <v>154</v>
      </c>
      <c r="F17" s="288">
        <v>11500000</v>
      </c>
      <c r="G17" s="236">
        <v>45231</v>
      </c>
      <c r="H17" s="236">
        <v>45596</v>
      </c>
      <c r="I17" s="233" t="s">
        <v>227</v>
      </c>
      <c r="J17" s="234" t="s">
        <v>208</v>
      </c>
      <c r="K17" s="26" t="s">
        <v>228</v>
      </c>
    </row>
    <row r="18" spans="1:11" ht="32.25" customHeight="1">
      <c r="A18" s="233">
        <v>17</v>
      </c>
      <c r="B18" s="279" t="s">
        <v>229</v>
      </c>
      <c r="C18" s="233" t="s">
        <v>230</v>
      </c>
      <c r="D18" s="234" t="s">
        <v>231</v>
      </c>
      <c r="E18" s="233" t="s">
        <v>154</v>
      </c>
      <c r="F18" s="288">
        <v>100860000</v>
      </c>
      <c r="G18" s="236">
        <v>45231</v>
      </c>
      <c r="H18" s="236">
        <v>45596</v>
      </c>
      <c r="I18" s="233" t="s">
        <v>165</v>
      </c>
      <c r="J18" s="234" t="s">
        <v>208</v>
      </c>
      <c r="K18" s="26" t="s">
        <v>232</v>
      </c>
    </row>
    <row r="19" spans="1:11" ht="32.25" customHeight="1">
      <c r="A19" s="233">
        <v>18</v>
      </c>
      <c r="B19" s="279" t="s">
        <v>233</v>
      </c>
      <c r="C19" s="233" t="s">
        <v>234</v>
      </c>
      <c r="D19" s="234" t="s">
        <v>153</v>
      </c>
      <c r="E19" s="233" t="s">
        <v>154</v>
      </c>
      <c r="F19" s="288">
        <v>86100000</v>
      </c>
      <c r="G19" s="236">
        <v>45231</v>
      </c>
      <c r="H19" s="236">
        <v>45596</v>
      </c>
      <c r="I19" s="233" t="s">
        <v>155</v>
      </c>
      <c r="J19" s="234" t="s">
        <v>208</v>
      </c>
      <c r="K19" s="26" t="s">
        <v>235</v>
      </c>
    </row>
    <row r="20" spans="1:11" ht="32.25" customHeight="1">
      <c r="A20" s="233">
        <v>19</v>
      </c>
      <c r="B20" s="279" t="s">
        <v>236</v>
      </c>
      <c r="C20" s="233" t="s">
        <v>237</v>
      </c>
      <c r="D20" s="234" t="s">
        <v>238</v>
      </c>
      <c r="E20" s="233" t="s">
        <v>154</v>
      </c>
      <c r="F20" s="288">
        <v>12828900</v>
      </c>
      <c r="G20" s="236">
        <v>45231</v>
      </c>
      <c r="H20" s="236">
        <v>45596</v>
      </c>
      <c r="I20" s="233" t="s">
        <v>239</v>
      </c>
      <c r="J20" s="234" t="s">
        <v>208</v>
      </c>
      <c r="K20" s="26" t="s">
        <v>240</v>
      </c>
    </row>
    <row r="21" spans="1:11" ht="32.25" customHeight="1">
      <c r="A21" s="233">
        <v>20</v>
      </c>
      <c r="B21" s="279" t="s">
        <v>241</v>
      </c>
      <c r="C21" s="233" t="s">
        <v>242</v>
      </c>
      <c r="D21" s="234" t="s">
        <v>243</v>
      </c>
      <c r="E21" s="233" t="s">
        <v>154</v>
      </c>
      <c r="F21" s="288">
        <v>24266264</v>
      </c>
      <c r="G21" s="236">
        <v>45231</v>
      </c>
      <c r="H21" s="236">
        <v>45596</v>
      </c>
      <c r="I21" s="233" t="s">
        <v>170</v>
      </c>
      <c r="J21" s="234" t="s">
        <v>208</v>
      </c>
      <c r="K21" s="26" t="s">
        <v>244</v>
      </c>
    </row>
    <row r="22" spans="1:11" ht="32.25" customHeight="1">
      <c r="A22" s="233">
        <v>21</v>
      </c>
      <c r="B22" s="279" t="s">
        <v>245</v>
      </c>
      <c r="C22" s="233" t="s">
        <v>246</v>
      </c>
      <c r="D22" s="234" t="s">
        <v>247</v>
      </c>
      <c r="E22" s="233" t="s">
        <v>154</v>
      </c>
      <c r="F22" s="288">
        <v>14354924</v>
      </c>
      <c r="G22" s="236">
        <v>45231</v>
      </c>
      <c r="H22" s="236">
        <v>45595</v>
      </c>
      <c r="I22" s="233" t="s">
        <v>248</v>
      </c>
      <c r="J22" s="234" t="s">
        <v>208</v>
      </c>
      <c r="K22" s="26" t="s">
        <v>249</v>
      </c>
    </row>
    <row r="23" spans="1:11" ht="32.25" customHeight="1">
      <c r="A23" s="233">
        <v>22</v>
      </c>
      <c r="B23" s="279" t="s">
        <v>250</v>
      </c>
      <c r="C23" s="233" t="s">
        <v>251</v>
      </c>
      <c r="D23" s="234" t="s">
        <v>252</v>
      </c>
      <c r="E23" s="233" t="s">
        <v>154</v>
      </c>
      <c r="F23" s="288">
        <v>10181152</v>
      </c>
      <c r="G23" s="236">
        <v>45231</v>
      </c>
      <c r="H23" s="236">
        <v>45596</v>
      </c>
      <c r="I23" s="233" t="s">
        <v>253</v>
      </c>
      <c r="J23" s="234" t="s">
        <v>208</v>
      </c>
      <c r="K23" s="26" t="s">
        <v>249</v>
      </c>
    </row>
    <row r="24" spans="1:11" ht="32.25" customHeight="1">
      <c r="A24" s="233">
        <v>23</v>
      </c>
      <c r="B24" s="279" t="s">
        <v>254</v>
      </c>
      <c r="C24" s="233" t="s">
        <v>255</v>
      </c>
      <c r="D24" s="234" t="s">
        <v>256</v>
      </c>
      <c r="E24" s="233" t="s">
        <v>154</v>
      </c>
      <c r="F24" s="288">
        <v>17220000</v>
      </c>
      <c r="G24" s="236">
        <v>45231</v>
      </c>
      <c r="H24" s="236">
        <v>45596</v>
      </c>
      <c r="I24" s="233" t="s">
        <v>257</v>
      </c>
      <c r="J24" s="234" t="s">
        <v>208</v>
      </c>
      <c r="K24" s="26" t="s">
        <v>258</v>
      </c>
    </row>
    <row r="25" spans="1:11" ht="32.25" customHeight="1">
      <c r="A25" s="233">
        <v>24</v>
      </c>
      <c r="B25" s="279" t="s">
        <v>259</v>
      </c>
      <c r="C25" s="233" t="s">
        <v>260</v>
      </c>
      <c r="D25" s="234" t="s">
        <v>261</v>
      </c>
      <c r="E25" s="233" t="s">
        <v>154</v>
      </c>
      <c r="F25" s="288">
        <v>17220000</v>
      </c>
      <c r="G25" s="236">
        <v>45231</v>
      </c>
      <c r="H25" s="236">
        <v>45596</v>
      </c>
      <c r="I25" s="233" t="s">
        <v>262</v>
      </c>
      <c r="J25" s="234" t="s">
        <v>208</v>
      </c>
      <c r="K25" s="26" t="s">
        <v>263</v>
      </c>
    </row>
    <row r="26" spans="1:11" ht="32.25" customHeight="1">
      <c r="A26" s="233">
        <v>25</v>
      </c>
      <c r="B26" s="279" t="s">
        <v>264</v>
      </c>
      <c r="C26" s="233" t="s">
        <v>265</v>
      </c>
      <c r="D26" s="234" t="s">
        <v>266</v>
      </c>
      <c r="E26" s="233" t="s">
        <v>154</v>
      </c>
      <c r="F26" s="288">
        <v>218858976</v>
      </c>
      <c r="G26" s="236">
        <v>45231</v>
      </c>
      <c r="H26" s="236">
        <v>45596</v>
      </c>
      <c r="I26" s="233" t="s">
        <v>267</v>
      </c>
      <c r="J26" s="234" t="s">
        <v>208</v>
      </c>
      <c r="K26" s="26" t="s">
        <v>268</v>
      </c>
    </row>
    <row r="27" spans="1:11" ht="32.25" customHeight="1">
      <c r="A27" s="233">
        <v>26</v>
      </c>
      <c r="B27" s="279" t="s">
        <v>269</v>
      </c>
      <c r="C27" s="233" t="s">
        <v>270</v>
      </c>
      <c r="D27" s="234" t="s">
        <v>271</v>
      </c>
      <c r="E27" s="233" t="s">
        <v>154</v>
      </c>
      <c r="F27" s="288">
        <v>27060000</v>
      </c>
      <c r="G27" s="236">
        <v>45231</v>
      </c>
      <c r="H27" s="236">
        <v>45596</v>
      </c>
      <c r="I27" s="233" t="s">
        <v>180</v>
      </c>
      <c r="J27" s="234" t="s">
        <v>208</v>
      </c>
      <c r="K27" s="26" t="s">
        <v>272</v>
      </c>
    </row>
    <row r="28" spans="1:11" ht="32.25" customHeight="1">
      <c r="A28" s="233">
        <v>27</v>
      </c>
      <c r="B28" s="279" t="s">
        <v>273</v>
      </c>
      <c r="C28" s="233" t="s">
        <v>274</v>
      </c>
      <c r="D28" s="234" t="s">
        <v>275</v>
      </c>
      <c r="E28" s="233" t="s">
        <v>154</v>
      </c>
      <c r="F28" s="288">
        <v>59118156</v>
      </c>
      <c r="G28" s="236">
        <v>45231</v>
      </c>
      <c r="H28" s="236">
        <v>45596</v>
      </c>
      <c r="I28" s="233" t="s">
        <v>160</v>
      </c>
      <c r="J28" s="234" t="s">
        <v>208</v>
      </c>
      <c r="K28" s="26" t="s">
        <v>276</v>
      </c>
    </row>
    <row r="29" spans="1:11" ht="32.25" customHeight="1">
      <c r="A29" s="233">
        <v>28</v>
      </c>
      <c r="B29" s="279" t="s">
        <v>277</v>
      </c>
      <c r="C29" s="233" t="s">
        <v>278</v>
      </c>
      <c r="D29" s="234" t="s">
        <v>279</v>
      </c>
      <c r="E29" s="233" t="s">
        <v>154</v>
      </c>
      <c r="F29" s="288">
        <v>535611634</v>
      </c>
      <c r="G29" s="236">
        <v>45231</v>
      </c>
      <c r="H29" s="236">
        <v>45596</v>
      </c>
      <c r="I29" s="233" t="s">
        <v>280</v>
      </c>
      <c r="J29" s="234" t="s">
        <v>208</v>
      </c>
      <c r="K29" s="26" t="s">
        <v>281</v>
      </c>
    </row>
    <row r="30" spans="1:11" ht="32.25" customHeight="1">
      <c r="A30" s="233">
        <v>29</v>
      </c>
      <c r="B30" s="279" t="s">
        <v>282</v>
      </c>
      <c r="C30" s="233" t="s">
        <v>283</v>
      </c>
      <c r="D30" s="234" t="s">
        <v>284</v>
      </c>
      <c r="E30" s="233" t="s">
        <v>154</v>
      </c>
      <c r="F30" s="288">
        <v>26225000</v>
      </c>
      <c r="G30" s="236">
        <v>45231</v>
      </c>
      <c r="H30" s="236">
        <v>45596</v>
      </c>
      <c r="I30" s="233" t="s">
        <v>285</v>
      </c>
      <c r="J30" s="234" t="s">
        <v>208</v>
      </c>
      <c r="K30" s="26" t="s">
        <v>286</v>
      </c>
    </row>
    <row r="31" spans="1:11" ht="32.25" customHeight="1">
      <c r="A31" s="233">
        <v>30</v>
      </c>
      <c r="B31" s="279" t="s">
        <v>287</v>
      </c>
      <c r="C31" s="233" t="s">
        <v>288</v>
      </c>
      <c r="D31" s="234" t="s">
        <v>289</v>
      </c>
      <c r="E31" s="233" t="s">
        <v>154</v>
      </c>
      <c r="F31" s="288">
        <v>376294246</v>
      </c>
      <c r="G31" s="236">
        <v>45231</v>
      </c>
      <c r="H31" s="236">
        <v>45596</v>
      </c>
      <c r="I31" s="233" t="s">
        <v>290</v>
      </c>
      <c r="J31" s="234" t="s">
        <v>208</v>
      </c>
      <c r="K31" s="26" t="s">
        <v>291</v>
      </c>
    </row>
    <row r="32" spans="1:11" ht="32.25" customHeight="1">
      <c r="A32" s="233">
        <v>31</v>
      </c>
      <c r="B32" s="279" t="s">
        <v>292</v>
      </c>
      <c r="C32" s="233" t="s">
        <v>293</v>
      </c>
      <c r="D32" s="280" t="s">
        <v>294</v>
      </c>
      <c r="E32" s="233" t="s">
        <v>295</v>
      </c>
      <c r="F32" s="289">
        <v>416160000</v>
      </c>
      <c r="G32" s="281">
        <v>45231</v>
      </c>
      <c r="H32" s="281">
        <v>45566</v>
      </c>
      <c r="I32" s="233" t="s">
        <v>296</v>
      </c>
      <c r="J32" s="280" t="s">
        <v>208</v>
      </c>
      <c r="K32" s="31" t="s">
        <v>297</v>
      </c>
    </row>
    <row r="33" spans="1:11" ht="32.25" customHeight="1">
      <c r="A33" s="233">
        <v>32</v>
      </c>
      <c r="B33" s="279" t="s">
        <v>298</v>
      </c>
      <c r="C33" s="233" t="s">
        <v>299</v>
      </c>
      <c r="D33" s="280" t="s">
        <v>300</v>
      </c>
      <c r="E33" s="233" t="s">
        <v>295</v>
      </c>
      <c r="F33" s="289">
        <v>70831280</v>
      </c>
      <c r="G33" s="281">
        <v>45286</v>
      </c>
      <c r="H33" s="281">
        <v>45473</v>
      </c>
      <c r="I33" s="280" t="s">
        <v>290</v>
      </c>
      <c r="J33" s="280" t="s">
        <v>208</v>
      </c>
      <c r="K33" s="31" t="s">
        <v>301</v>
      </c>
    </row>
    <row r="34" spans="1:11" ht="32.25" customHeight="1">
      <c r="A34" s="233">
        <v>33</v>
      </c>
      <c r="B34" s="279" t="s">
        <v>302</v>
      </c>
      <c r="C34" s="233" t="s">
        <v>303</v>
      </c>
      <c r="D34" s="280" t="s">
        <v>304</v>
      </c>
      <c r="E34" s="233" t="s">
        <v>295</v>
      </c>
      <c r="F34" s="289">
        <v>118250000</v>
      </c>
      <c r="G34" s="281">
        <v>45275</v>
      </c>
      <c r="H34" s="281">
        <v>45443</v>
      </c>
      <c r="I34" s="280" t="s">
        <v>296</v>
      </c>
      <c r="J34" s="233" t="s">
        <v>208</v>
      </c>
      <c r="K34" s="31" t="s">
        <v>305</v>
      </c>
    </row>
    <row r="36" spans="1:11">
      <c r="B36"/>
      <c r="C36"/>
      <c r="D36"/>
      <c r="E36"/>
      <c r="F36" s="291"/>
      <c r="G36"/>
      <c r="H36"/>
      <c r="I36"/>
      <c r="J36"/>
    </row>
    <row r="37" spans="1:11">
      <c r="B37"/>
      <c r="C37"/>
      <c r="D37"/>
      <c r="E37"/>
      <c r="F37" s="291"/>
      <c r="G37"/>
      <c r="H37"/>
      <c r="I37"/>
      <c r="J37"/>
    </row>
    <row r="38" spans="1:11">
      <c r="B38"/>
      <c r="C38"/>
      <c r="D38"/>
      <c r="E38"/>
      <c r="F38" s="291"/>
      <c r="G38"/>
      <c r="H38"/>
      <c r="I38"/>
      <c r="J38"/>
    </row>
    <row r="39" spans="1:11">
      <c r="B39"/>
      <c r="C39"/>
      <c r="D39"/>
      <c r="E39"/>
      <c r="F39" s="291"/>
      <c r="G39"/>
      <c r="H39"/>
      <c r="I39"/>
      <c r="J39"/>
    </row>
    <row r="40" spans="1:11">
      <c r="B40"/>
      <c r="C40"/>
      <c r="D40"/>
      <c r="E40"/>
      <c r="F40" s="291"/>
      <c r="G40"/>
      <c r="H40"/>
      <c r="I40"/>
      <c r="J40"/>
    </row>
    <row r="41" spans="1:11">
      <c r="B41"/>
      <c r="C41"/>
      <c r="D41"/>
      <c r="E41"/>
      <c r="F41" s="291"/>
      <c r="G41"/>
      <c r="H41"/>
      <c r="I41"/>
      <c r="J41"/>
    </row>
    <row r="42" spans="1:11">
      <c r="B42"/>
      <c r="C42"/>
      <c r="D42"/>
      <c r="E42"/>
      <c r="F42" s="291"/>
      <c r="G42"/>
      <c r="H42"/>
      <c r="I42"/>
      <c r="J42"/>
    </row>
    <row r="43" spans="1:11">
      <c r="B43"/>
      <c r="C43"/>
      <c r="D43"/>
      <c r="E43"/>
      <c r="F43" s="291"/>
      <c r="G43"/>
      <c r="H43"/>
      <c r="I43"/>
      <c r="J43"/>
    </row>
    <row r="44" spans="1:11">
      <c r="B44"/>
      <c r="C44"/>
      <c r="D44"/>
      <c r="E44"/>
      <c r="F44" s="291"/>
      <c r="G44"/>
      <c r="H44"/>
      <c r="I44"/>
      <c r="J44"/>
    </row>
    <row r="45" spans="1:11">
      <c r="B45"/>
      <c r="C45"/>
      <c r="D45"/>
      <c r="E45"/>
      <c r="F45" s="291"/>
      <c r="G45"/>
      <c r="H45"/>
      <c r="I45"/>
      <c r="J45"/>
    </row>
    <row r="46" spans="1:11">
      <c r="B46"/>
      <c r="C46"/>
      <c r="D46"/>
      <c r="E46"/>
      <c r="F46" s="291"/>
      <c r="G46"/>
      <c r="H46"/>
      <c r="I46"/>
      <c r="J46"/>
    </row>
    <row r="47" spans="1:11">
      <c r="B47"/>
      <c r="C47"/>
      <c r="D47"/>
      <c r="E47"/>
      <c r="F47" s="291"/>
      <c r="G47"/>
      <c r="H47"/>
      <c r="I47"/>
      <c r="J47"/>
    </row>
    <row r="48" spans="1:11">
      <c r="B48"/>
      <c r="C48"/>
      <c r="D48"/>
      <c r="E48"/>
      <c r="F48" s="291"/>
      <c r="G48"/>
      <c r="H48"/>
      <c r="I48"/>
      <c r="J48"/>
    </row>
    <row r="49" spans="2:10">
      <c r="B49"/>
      <c r="C49"/>
      <c r="D49"/>
      <c r="E49"/>
      <c r="F49" s="291"/>
      <c r="G49"/>
      <c r="H49"/>
      <c r="I49"/>
      <c r="J49"/>
    </row>
    <row r="50" spans="2:10">
      <c r="B50"/>
      <c r="C50"/>
      <c r="D50"/>
      <c r="E50"/>
      <c r="F50" s="291"/>
      <c r="G50"/>
      <c r="H50"/>
      <c r="I50"/>
      <c r="J50"/>
    </row>
    <row r="51" spans="2:10">
      <c r="B51"/>
      <c r="C51"/>
      <c r="D51"/>
      <c r="E51"/>
      <c r="F51" s="291"/>
      <c r="G51"/>
      <c r="H51"/>
      <c r="I51"/>
      <c r="J51"/>
    </row>
  </sheetData>
  <autoFilter ref="A1:K34" xr:uid="{00000000-0009-0000-0000-000002000000}"/>
  <dataConsolidate/>
  <dataValidations count="3">
    <dataValidation type="textLength" allowBlank="1" showInputMessage="1" showErrorMessage="1" errorTitle="Entrada no válida" error="Escriba un texto " promptTitle="Cualquier contenido" prompt=" Registre COMPLETO nombres y apellidos del Supervisor del contrato." sqref="J32:J33" xr:uid="{00000000-0002-0000-0200-000000000000}">
      <formula1>0</formula1>
      <formula2>4000</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I33:I34" xr:uid="{00000000-0002-0000-0200-000001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D32:D34" xr:uid="{00000000-0002-0000-0200-000002000000}">
      <formula1>0</formula1>
      <formula2>390</formula2>
    </dataValidation>
  </dataValidations>
  <hyperlinks>
    <hyperlink ref="K14" r:id="rId1" xr:uid="{00000000-0004-0000-0200-000000000000}"/>
    <hyperlink ref="K13" r:id="rId2" xr:uid="{00000000-0004-0000-0200-000001000000}"/>
    <hyperlink ref="K10" r:id="rId3" xr:uid="{00000000-0004-0000-0200-000002000000}"/>
    <hyperlink ref="K7" r:id="rId4" xr:uid="{00000000-0004-0000-0200-000003000000}"/>
    <hyperlink ref="K6" r:id="rId5" xr:uid="{00000000-0004-0000-0200-000004000000}"/>
    <hyperlink ref="K4" r:id="rId6" xr:uid="{00000000-0004-0000-0200-000005000000}"/>
    <hyperlink ref="K5" r:id="rId7" xr:uid="{00000000-0004-0000-0200-000006000000}"/>
    <hyperlink ref="K3" r:id="rId8" xr:uid="{00000000-0004-0000-0200-000007000000}"/>
    <hyperlink ref="K8" r:id="rId9" xr:uid="{00000000-0004-0000-0200-000008000000}"/>
    <hyperlink ref="K9" r:id="rId10" xr:uid="{00000000-0004-0000-0200-000009000000}"/>
    <hyperlink ref="K11" r:id="rId11" xr:uid="{00000000-0004-0000-0200-00000A000000}"/>
    <hyperlink ref="K12" r:id="rId12" xr:uid="{00000000-0004-0000-0200-00000B000000}"/>
    <hyperlink ref="K33" r:id="rId13" xr:uid="{00000000-0004-0000-0200-00000C000000}"/>
  </hyperlinks>
  <pageMargins left="0.7" right="0.7" top="0.75" bottom="0.75" header="0.3" footer="0.3"/>
  <pageSetup orientation="portrait"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dimension ref="A1:K39"/>
  <sheetViews>
    <sheetView zoomScaleNormal="100" workbookViewId="0">
      <pane ySplit="1" topLeftCell="A17" activePane="bottomLeft" state="frozen"/>
      <selection pane="bottomLeft" activeCell="K33" sqref="K33"/>
    </sheetView>
  </sheetViews>
  <sheetFormatPr baseColWidth="10" defaultColWidth="11.44140625" defaultRowHeight="14.4"/>
  <cols>
    <col min="1" max="1" width="3" style="2" bestFit="1" customWidth="1"/>
    <col min="2" max="2" width="14.88671875" style="2" customWidth="1"/>
    <col min="3" max="3" width="19.88671875" style="2" bestFit="1" customWidth="1"/>
    <col min="4" max="4" width="27.33203125" style="2" customWidth="1"/>
    <col min="5" max="5" width="16.6640625" style="2" bestFit="1" customWidth="1"/>
    <col min="6" max="6" width="18.88671875" style="297" bestFit="1" customWidth="1"/>
    <col min="7" max="7" width="13.33203125" style="2" customWidth="1"/>
    <col min="8" max="8" width="14.33203125" style="2" customWidth="1"/>
    <col min="9" max="9" width="21.33203125" style="2" bestFit="1" customWidth="1"/>
    <col min="10" max="10" width="23" style="2" customWidth="1"/>
    <col min="11" max="11" width="18.88671875" style="2" customWidth="1"/>
    <col min="12" max="16384" width="11.44140625" style="2"/>
  </cols>
  <sheetData>
    <row r="1" spans="1:11" ht="28.8">
      <c r="A1" s="24"/>
      <c r="B1" s="24" t="s">
        <v>0</v>
      </c>
      <c r="C1" s="24" t="s">
        <v>1</v>
      </c>
      <c r="D1" s="24" t="s">
        <v>2</v>
      </c>
      <c r="E1" s="24" t="s">
        <v>3</v>
      </c>
      <c r="F1" s="292" t="s">
        <v>4</v>
      </c>
      <c r="G1" s="24" t="s">
        <v>5</v>
      </c>
      <c r="H1" s="24" t="s">
        <v>6</v>
      </c>
      <c r="I1" s="24" t="s">
        <v>487</v>
      </c>
      <c r="J1" s="24" t="s">
        <v>9</v>
      </c>
      <c r="K1" s="24" t="s">
        <v>11</v>
      </c>
    </row>
    <row r="2" spans="1:11" ht="33.75" customHeight="1">
      <c r="A2" s="300">
        <v>1</v>
      </c>
      <c r="B2" s="301" t="s">
        <v>306</v>
      </c>
      <c r="C2" s="300" t="s">
        <v>307</v>
      </c>
      <c r="D2" s="302" t="s">
        <v>308</v>
      </c>
      <c r="E2" s="300" t="s">
        <v>154</v>
      </c>
      <c r="F2" s="303">
        <v>100500000</v>
      </c>
      <c r="G2" s="304">
        <v>45026</v>
      </c>
      <c r="H2" s="304">
        <v>45230</v>
      </c>
      <c r="I2" s="234" t="s">
        <v>19</v>
      </c>
      <c r="J2" s="300" t="s">
        <v>309</v>
      </c>
      <c r="K2" s="305" t="s">
        <v>310</v>
      </c>
    </row>
    <row r="3" spans="1:11" ht="33.75" customHeight="1">
      <c r="A3" s="300">
        <v>2</v>
      </c>
      <c r="B3" s="301" t="s">
        <v>311</v>
      </c>
      <c r="C3" s="300" t="s">
        <v>312</v>
      </c>
      <c r="D3" s="302" t="s">
        <v>313</v>
      </c>
      <c r="E3" s="300" t="s">
        <v>154</v>
      </c>
      <c r="F3" s="303">
        <v>40039993</v>
      </c>
      <c r="G3" s="304">
        <v>45056</v>
      </c>
      <c r="H3" s="304">
        <v>45289</v>
      </c>
      <c r="I3" s="234" t="s">
        <v>315</v>
      </c>
      <c r="J3" s="300" t="s">
        <v>314</v>
      </c>
      <c r="K3" s="305" t="s">
        <v>316</v>
      </c>
    </row>
    <row r="4" spans="1:11" ht="33.75" customHeight="1">
      <c r="A4" s="300">
        <v>3</v>
      </c>
      <c r="B4" s="301" t="s">
        <v>317</v>
      </c>
      <c r="C4" s="300" t="s">
        <v>318</v>
      </c>
      <c r="D4" s="302" t="s">
        <v>319</v>
      </c>
      <c r="E4" s="300" t="s">
        <v>154</v>
      </c>
      <c r="F4" s="303">
        <v>58986413</v>
      </c>
      <c r="G4" s="304">
        <v>45056</v>
      </c>
      <c r="H4" s="304">
        <v>45230</v>
      </c>
      <c r="I4" s="234" t="s">
        <v>321</v>
      </c>
      <c r="J4" s="300" t="s">
        <v>320</v>
      </c>
      <c r="K4" s="305" t="s">
        <v>322</v>
      </c>
    </row>
    <row r="5" spans="1:11" ht="33.75" customHeight="1">
      <c r="A5" s="300">
        <v>4</v>
      </c>
      <c r="B5" s="301" t="s">
        <v>323</v>
      </c>
      <c r="C5" s="300" t="s">
        <v>324</v>
      </c>
      <c r="D5" s="302" t="s">
        <v>325</v>
      </c>
      <c r="E5" s="300" t="s">
        <v>154</v>
      </c>
      <c r="F5" s="303">
        <v>15800000</v>
      </c>
      <c r="G5" s="304">
        <v>45071</v>
      </c>
      <c r="H5" s="304">
        <v>45230</v>
      </c>
      <c r="I5" s="234" t="s">
        <v>327</v>
      </c>
      <c r="J5" s="300" t="s">
        <v>326</v>
      </c>
      <c r="K5" s="305" t="s">
        <v>328</v>
      </c>
    </row>
    <row r="6" spans="1:11" ht="33.75" customHeight="1">
      <c r="A6" s="300">
        <v>5</v>
      </c>
      <c r="B6" s="301" t="s">
        <v>329</v>
      </c>
      <c r="C6" s="300" t="s">
        <v>330</v>
      </c>
      <c r="D6" s="302" t="s">
        <v>331</v>
      </c>
      <c r="E6" s="300" t="s">
        <v>154</v>
      </c>
      <c r="F6" s="303">
        <v>98000000</v>
      </c>
      <c r="G6" s="304">
        <v>45126</v>
      </c>
      <c r="H6" s="304">
        <v>45291</v>
      </c>
      <c r="I6" s="234" t="s">
        <v>315</v>
      </c>
      <c r="J6" s="300" t="s">
        <v>130</v>
      </c>
      <c r="K6" s="305" t="s">
        <v>332</v>
      </c>
    </row>
    <row r="7" spans="1:11" ht="33.75" customHeight="1">
      <c r="A7" s="300">
        <v>6</v>
      </c>
      <c r="B7" s="301" t="s">
        <v>333</v>
      </c>
      <c r="C7" s="300" t="s">
        <v>334</v>
      </c>
      <c r="D7" s="302" t="s">
        <v>335</v>
      </c>
      <c r="E7" s="300" t="s">
        <v>154</v>
      </c>
      <c r="F7" s="303">
        <v>452658522</v>
      </c>
      <c r="G7" s="304">
        <v>45231</v>
      </c>
      <c r="H7" s="304">
        <v>45596</v>
      </c>
      <c r="I7" s="10" t="s">
        <v>321</v>
      </c>
      <c r="J7" s="300" t="s">
        <v>320</v>
      </c>
      <c r="K7" s="305" t="s">
        <v>336</v>
      </c>
    </row>
    <row r="8" spans="1:11" ht="33.75" customHeight="1">
      <c r="A8" s="300">
        <v>7</v>
      </c>
      <c r="B8" s="301" t="s">
        <v>337</v>
      </c>
      <c r="C8" s="300" t="s">
        <v>338</v>
      </c>
      <c r="D8" s="302" t="s">
        <v>339</v>
      </c>
      <c r="E8" s="300" t="s">
        <v>154</v>
      </c>
      <c r="F8" s="303">
        <v>14121510</v>
      </c>
      <c r="G8" s="304">
        <v>45238</v>
      </c>
      <c r="H8" s="304">
        <v>45596</v>
      </c>
      <c r="I8" s="10" t="s">
        <v>321</v>
      </c>
      <c r="J8" s="300" t="s">
        <v>340</v>
      </c>
      <c r="K8" s="305" t="s">
        <v>341</v>
      </c>
    </row>
    <row r="9" spans="1:11" ht="33.75" customHeight="1">
      <c r="A9" s="300">
        <v>8</v>
      </c>
      <c r="B9" s="301" t="s">
        <v>342</v>
      </c>
      <c r="C9" s="300" t="s">
        <v>343</v>
      </c>
      <c r="D9" s="302" t="s">
        <v>344</v>
      </c>
      <c r="E9" s="300" t="s">
        <v>154</v>
      </c>
      <c r="F9" s="303">
        <v>11483948</v>
      </c>
      <c r="G9" s="304">
        <v>45232</v>
      </c>
      <c r="H9" s="304">
        <v>45596</v>
      </c>
      <c r="I9" s="10" t="s">
        <v>19</v>
      </c>
      <c r="J9" s="300" t="s">
        <v>345</v>
      </c>
      <c r="K9" s="305" t="s">
        <v>346</v>
      </c>
    </row>
    <row r="10" spans="1:11" ht="33.75" customHeight="1">
      <c r="A10" s="300">
        <v>9</v>
      </c>
      <c r="B10" s="301" t="s">
        <v>347</v>
      </c>
      <c r="C10" s="300" t="s">
        <v>348</v>
      </c>
      <c r="D10" s="302" t="s">
        <v>349</v>
      </c>
      <c r="E10" s="300" t="s">
        <v>154</v>
      </c>
      <c r="F10" s="303">
        <v>177679208</v>
      </c>
      <c r="G10" s="304">
        <v>45232</v>
      </c>
      <c r="H10" s="304">
        <v>45596</v>
      </c>
      <c r="I10" s="10" t="s">
        <v>129</v>
      </c>
      <c r="J10" s="300" t="s">
        <v>350</v>
      </c>
      <c r="K10" s="305" t="s">
        <v>351</v>
      </c>
    </row>
    <row r="11" spans="1:11" ht="33.75" customHeight="1">
      <c r="A11" s="300">
        <v>10</v>
      </c>
      <c r="B11" s="301" t="s">
        <v>352</v>
      </c>
      <c r="C11" s="300" t="s">
        <v>353</v>
      </c>
      <c r="D11" s="302" t="s">
        <v>354</v>
      </c>
      <c r="E11" s="300" t="s">
        <v>154</v>
      </c>
      <c r="F11" s="303">
        <v>17071802</v>
      </c>
      <c r="G11" s="304">
        <v>45231</v>
      </c>
      <c r="H11" s="304">
        <v>45596</v>
      </c>
      <c r="I11" s="10" t="s">
        <v>19</v>
      </c>
      <c r="J11" s="300" t="s">
        <v>355</v>
      </c>
      <c r="K11" s="305" t="s">
        <v>356</v>
      </c>
    </row>
    <row r="12" spans="1:11" ht="33.75" customHeight="1">
      <c r="A12" s="300">
        <v>11</v>
      </c>
      <c r="B12" s="306" t="s">
        <v>357</v>
      </c>
      <c r="C12" s="300" t="s">
        <v>358</v>
      </c>
      <c r="D12" s="300" t="s">
        <v>359</v>
      </c>
      <c r="E12" s="307" t="s">
        <v>154</v>
      </c>
      <c r="F12" s="303">
        <v>13132014</v>
      </c>
      <c r="G12" s="308">
        <v>45253</v>
      </c>
      <c r="H12" s="308">
        <v>45596</v>
      </c>
      <c r="I12" s="10" t="s">
        <v>144</v>
      </c>
      <c r="J12" s="300" t="s">
        <v>360</v>
      </c>
      <c r="K12" s="309" t="s">
        <v>361</v>
      </c>
    </row>
    <row r="13" spans="1:11" ht="33.75" customHeight="1">
      <c r="A13" s="300">
        <v>12</v>
      </c>
      <c r="B13" s="301" t="s">
        <v>362</v>
      </c>
      <c r="C13" s="300" t="s">
        <v>363</v>
      </c>
      <c r="D13" s="302" t="s">
        <v>364</v>
      </c>
      <c r="E13" s="300" t="s">
        <v>154</v>
      </c>
      <c r="F13" s="303">
        <v>16264134</v>
      </c>
      <c r="G13" s="304">
        <v>45231</v>
      </c>
      <c r="H13" s="304">
        <v>45596</v>
      </c>
      <c r="I13" s="10" t="s">
        <v>321</v>
      </c>
      <c r="J13" s="300" t="s">
        <v>365</v>
      </c>
      <c r="K13" s="305" t="s">
        <v>366</v>
      </c>
    </row>
    <row r="14" spans="1:11" ht="33.75" customHeight="1">
      <c r="A14" s="300">
        <v>13</v>
      </c>
      <c r="B14" s="301" t="s">
        <v>367</v>
      </c>
      <c r="C14" s="300" t="s">
        <v>368</v>
      </c>
      <c r="D14" s="302" t="s">
        <v>369</v>
      </c>
      <c r="E14" s="300" t="s">
        <v>154</v>
      </c>
      <c r="F14" s="303">
        <v>19990104</v>
      </c>
      <c r="G14" s="304">
        <v>45231</v>
      </c>
      <c r="H14" s="304">
        <v>45596</v>
      </c>
      <c r="I14" s="10" t="s">
        <v>129</v>
      </c>
      <c r="J14" s="300" t="s">
        <v>370</v>
      </c>
      <c r="K14" s="309" t="s">
        <v>371</v>
      </c>
    </row>
    <row r="15" spans="1:11" ht="33.75" customHeight="1">
      <c r="A15" s="300">
        <v>14</v>
      </c>
      <c r="B15" s="301" t="s">
        <v>372</v>
      </c>
      <c r="C15" s="300" t="s">
        <v>373</v>
      </c>
      <c r="D15" s="302" t="s">
        <v>374</v>
      </c>
      <c r="E15" s="300" t="s">
        <v>154</v>
      </c>
      <c r="F15" s="303">
        <v>13972394</v>
      </c>
      <c r="G15" s="304">
        <v>45231</v>
      </c>
      <c r="H15" s="304">
        <v>45596</v>
      </c>
      <c r="I15" s="10" t="s">
        <v>19</v>
      </c>
      <c r="J15" s="300" t="s">
        <v>375</v>
      </c>
      <c r="K15" s="309" t="s">
        <v>376</v>
      </c>
    </row>
    <row r="16" spans="1:11" ht="33.75" customHeight="1">
      <c r="A16" s="300">
        <v>15</v>
      </c>
      <c r="B16" s="301" t="s">
        <v>377</v>
      </c>
      <c r="C16" s="300" t="s">
        <v>378</v>
      </c>
      <c r="D16" s="302" t="s">
        <v>379</v>
      </c>
      <c r="E16" s="300" t="s">
        <v>154</v>
      </c>
      <c r="F16" s="303">
        <v>22967886</v>
      </c>
      <c r="G16" s="304">
        <v>45231</v>
      </c>
      <c r="H16" s="304">
        <v>45596</v>
      </c>
      <c r="I16" s="10" t="s">
        <v>19</v>
      </c>
      <c r="J16" s="300" t="s">
        <v>380</v>
      </c>
      <c r="K16" s="309" t="s">
        <v>381</v>
      </c>
    </row>
    <row r="17" spans="1:11" ht="33.75" customHeight="1">
      <c r="A17" s="300">
        <v>16</v>
      </c>
      <c r="B17" s="301" t="s">
        <v>382</v>
      </c>
      <c r="C17" s="300" t="s">
        <v>383</v>
      </c>
      <c r="D17" s="302" t="s">
        <v>384</v>
      </c>
      <c r="E17" s="300" t="s">
        <v>154</v>
      </c>
      <c r="F17" s="303">
        <v>28900940</v>
      </c>
      <c r="G17" s="304">
        <v>45231</v>
      </c>
      <c r="H17" s="304">
        <v>45596</v>
      </c>
      <c r="I17" s="10" t="s">
        <v>19</v>
      </c>
      <c r="J17" s="300" t="s">
        <v>385</v>
      </c>
      <c r="K17" s="309" t="s">
        <v>386</v>
      </c>
    </row>
    <row r="18" spans="1:11" ht="33.75" customHeight="1">
      <c r="A18" s="300">
        <v>17</v>
      </c>
      <c r="B18" s="301" t="s">
        <v>387</v>
      </c>
      <c r="C18" s="300" t="s">
        <v>388</v>
      </c>
      <c r="D18" s="302" t="s">
        <v>389</v>
      </c>
      <c r="E18" s="300" t="s">
        <v>154</v>
      </c>
      <c r="F18" s="303">
        <v>165492810</v>
      </c>
      <c r="G18" s="304">
        <v>45231</v>
      </c>
      <c r="H18" s="304">
        <v>45596</v>
      </c>
      <c r="I18" s="10" t="s">
        <v>129</v>
      </c>
      <c r="J18" s="300" t="s">
        <v>390</v>
      </c>
      <c r="K18" s="309" t="s">
        <v>391</v>
      </c>
    </row>
    <row r="19" spans="1:11" ht="33.75" customHeight="1">
      <c r="A19" s="300">
        <v>18</v>
      </c>
      <c r="B19" s="301" t="s">
        <v>392</v>
      </c>
      <c r="C19" s="300" t="s">
        <v>393</v>
      </c>
      <c r="D19" s="302" t="s">
        <v>394</v>
      </c>
      <c r="E19" s="300" t="s">
        <v>154</v>
      </c>
      <c r="F19" s="303">
        <v>28900940</v>
      </c>
      <c r="G19" s="304">
        <v>45239</v>
      </c>
      <c r="H19" s="304">
        <v>45596</v>
      </c>
      <c r="I19" s="10" t="s">
        <v>19</v>
      </c>
      <c r="J19" s="300" t="s">
        <v>309</v>
      </c>
      <c r="K19" s="309" t="s">
        <v>395</v>
      </c>
    </row>
    <row r="20" spans="1:11" ht="33.75" customHeight="1">
      <c r="A20" s="300">
        <v>19</v>
      </c>
      <c r="B20" s="301" t="s">
        <v>396</v>
      </c>
      <c r="C20" s="300" t="s">
        <v>397</v>
      </c>
      <c r="D20" s="302" t="s">
        <v>398</v>
      </c>
      <c r="E20" s="300" t="s">
        <v>154</v>
      </c>
      <c r="F20" s="303">
        <v>126546436</v>
      </c>
      <c r="G20" s="304">
        <v>45239</v>
      </c>
      <c r="H20" s="304">
        <v>45596</v>
      </c>
      <c r="I20" s="10" t="s">
        <v>321</v>
      </c>
      <c r="J20" s="300" t="s">
        <v>320</v>
      </c>
      <c r="K20" s="309" t="s">
        <v>399</v>
      </c>
    </row>
    <row r="21" spans="1:11" ht="33.75" customHeight="1">
      <c r="A21" s="300">
        <v>20</v>
      </c>
      <c r="B21" s="301" t="s">
        <v>400</v>
      </c>
      <c r="C21" s="300" t="s">
        <v>401</v>
      </c>
      <c r="D21" s="302" t="s">
        <v>402</v>
      </c>
      <c r="E21" s="300" t="s">
        <v>154</v>
      </c>
      <c r="F21" s="303">
        <v>36900000</v>
      </c>
      <c r="G21" s="304">
        <v>45231</v>
      </c>
      <c r="H21" s="304">
        <v>45596</v>
      </c>
      <c r="I21" s="10" t="s">
        <v>129</v>
      </c>
      <c r="J21" s="300" t="s">
        <v>326</v>
      </c>
      <c r="K21" s="309" t="s">
        <v>403</v>
      </c>
    </row>
    <row r="22" spans="1:11">
      <c r="B22" s="5"/>
    </row>
    <row r="23" spans="1:11">
      <c r="B23"/>
      <c r="C23"/>
      <c r="D23"/>
      <c r="E23"/>
      <c r="F23" s="291"/>
      <c r="G23"/>
      <c r="H23"/>
      <c r="I23"/>
      <c r="J23"/>
    </row>
    <row r="24" spans="1:11">
      <c r="B24"/>
      <c r="C24"/>
      <c r="D24"/>
      <c r="E24"/>
      <c r="F24" s="291"/>
      <c r="G24"/>
      <c r="H24"/>
      <c r="I24"/>
      <c r="J24"/>
    </row>
    <row r="25" spans="1:11">
      <c r="B25"/>
      <c r="C25"/>
      <c r="D25"/>
      <c r="E25"/>
      <c r="F25" s="291"/>
      <c r="G25"/>
      <c r="H25"/>
      <c r="I25"/>
      <c r="J25"/>
    </row>
    <row r="26" spans="1:11">
      <c r="B26"/>
      <c r="C26"/>
      <c r="D26"/>
      <c r="E26"/>
      <c r="F26" s="291"/>
      <c r="G26"/>
      <c r="H26"/>
      <c r="I26"/>
      <c r="J26"/>
    </row>
    <row r="27" spans="1:11">
      <c r="B27"/>
      <c r="C27"/>
      <c r="D27"/>
      <c r="E27"/>
      <c r="F27" s="291"/>
      <c r="G27"/>
      <c r="H27"/>
      <c r="I27"/>
      <c r="J27"/>
    </row>
    <row r="28" spans="1:11">
      <c r="B28"/>
      <c r="C28"/>
      <c r="D28"/>
      <c r="E28"/>
      <c r="F28" s="291"/>
      <c r="G28"/>
      <c r="H28"/>
      <c r="I28"/>
      <c r="J28"/>
    </row>
    <row r="29" spans="1:11">
      <c r="B29"/>
      <c r="C29"/>
      <c r="D29"/>
      <c r="E29"/>
      <c r="F29" s="291"/>
      <c r="G29"/>
      <c r="H29"/>
      <c r="I29"/>
      <c r="J29"/>
    </row>
    <row r="30" spans="1:11">
      <c r="B30"/>
      <c r="C30"/>
      <c r="D30"/>
      <c r="E30"/>
      <c r="F30" s="291"/>
      <c r="G30"/>
      <c r="H30"/>
      <c r="I30"/>
      <c r="J30"/>
    </row>
    <row r="31" spans="1:11">
      <c r="B31"/>
      <c r="C31"/>
      <c r="D31"/>
      <c r="E31"/>
      <c r="F31" s="291"/>
      <c r="G31"/>
      <c r="H31"/>
      <c r="I31"/>
      <c r="J31"/>
    </row>
    <row r="32" spans="1:11">
      <c r="B32"/>
      <c r="C32"/>
      <c r="D32"/>
      <c r="E32"/>
      <c r="F32" s="291"/>
      <c r="G32"/>
      <c r="H32"/>
      <c r="I32"/>
      <c r="J32"/>
    </row>
    <row r="33" spans="2:10">
      <c r="B33"/>
      <c r="C33"/>
      <c r="D33"/>
      <c r="E33"/>
      <c r="F33" s="291"/>
      <c r="G33"/>
      <c r="H33"/>
      <c r="I33"/>
      <c r="J33"/>
    </row>
    <row r="34" spans="2:10">
      <c r="B34"/>
      <c r="C34"/>
      <c r="D34"/>
      <c r="E34"/>
      <c r="F34" s="291"/>
      <c r="G34"/>
      <c r="H34"/>
      <c r="I34"/>
      <c r="J34"/>
    </row>
    <row r="35" spans="2:10">
      <c r="B35"/>
      <c r="C35"/>
      <c r="D35"/>
      <c r="E35"/>
      <c r="F35" s="291"/>
      <c r="G35"/>
      <c r="H35"/>
      <c r="I35"/>
      <c r="J35"/>
    </row>
    <row r="36" spans="2:10">
      <c r="B36"/>
      <c r="C36"/>
      <c r="D36"/>
      <c r="E36"/>
      <c r="F36" s="291"/>
      <c r="G36"/>
      <c r="H36"/>
      <c r="I36"/>
      <c r="J36"/>
    </row>
    <row r="37" spans="2:10">
      <c r="B37"/>
      <c r="C37"/>
      <c r="D37"/>
      <c r="E37"/>
      <c r="F37" s="291"/>
      <c r="G37"/>
      <c r="H37"/>
      <c r="I37"/>
      <c r="J37"/>
    </row>
    <row r="39" spans="2:10">
      <c r="E39" s="332"/>
      <c r="F39" s="332"/>
    </row>
  </sheetData>
  <autoFilter ref="A1:K21" xr:uid="{00000000-0009-0000-0000-000003000000}"/>
  <sortState ref="B23:C23">
    <sortCondition ref="B23"/>
  </sortState>
  <mergeCells count="1">
    <mergeCell ref="E39:F39"/>
  </mergeCells>
  <hyperlinks>
    <hyperlink ref="K12" r:id="rId1" xr:uid="{00000000-0004-0000-0300-000000000000}"/>
    <hyperlink ref="K17" r:id="rId2" xr:uid="{00000000-0004-0000-0300-000001000000}"/>
    <hyperlink ref="K20" r:id="rId3" xr:uid="{00000000-0004-0000-0300-000002000000}"/>
    <hyperlink ref="K21" r:id="rId4" xr:uid="{00000000-0004-0000-0300-000003000000}"/>
    <hyperlink ref="K19" r:id="rId5" xr:uid="{00000000-0004-0000-0300-000004000000}"/>
    <hyperlink ref="K18" r:id="rId6" xr:uid="{00000000-0004-0000-0300-000005000000}"/>
    <hyperlink ref="K16" r:id="rId7" xr:uid="{00000000-0004-0000-0300-000006000000}"/>
    <hyperlink ref="K15" r:id="rId8" xr:uid="{00000000-0004-0000-0300-000007000000}"/>
    <hyperlink ref="K14" r:id="rId9" xr:uid="{00000000-0004-0000-0300-000008000000}"/>
  </hyperlinks>
  <pageMargins left="0.7" right="0.7" top="0.75" bottom="0.75" header="0.3" footer="0.3"/>
  <pageSetup orientation="portrait"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7"/>
  <sheetViews>
    <sheetView workbookViewId="0">
      <pane ySplit="1" topLeftCell="A2" activePane="bottomLeft" state="frozen"/>
      <selection pane="bottomLeft" activeCell="I1" sqref="I1:I1048576"/>
    </sheetView>
  </sheetViews>
  <sheetFormatPr baseColWidth="10" defaultColWidth="11.44140625" defaultRowHeight="14.4"/>
  <cols>
    <col min="1" max="1" width="2.33203125" style="1" bestFit="1" customWidth="1"/>
    <col min="2" max="2" width="15.109375" style="1" customWidth="1"/>
    <col min="3" max="3" width="20.6640625" style="1" bestFit="1" customWidth="1"/>
    <col min="4" max="4" width="22.5546875" style="1" customWidth="1"/>
    <col min="5" max="5" width="15.88671875" style="1" customWidth="1"/>
    <col min="6" max="6" width="19.109375" style="1" bestFit="1" customWidth="1"/>
    <col min="7" max="7" width="14.44140625" style="1" customWidth="1"/>
    <col min="8" max="8" width="17.88671875" style="1" customWidth="1"/>
    <col min="9" max="9" width="22.109375" style="1" customWidth="1"/>
    <col min="10" max="10" width="23.109375" style="1" customWidth="1"/>
    <col min="11" max="11" width="18.6640625" style="1" bestFit="1" customWidth="1"/>
    <col min="12" max="12" width="15" style="1" customWidth="1"/>
    <col min="13" max="16384" width="11.44140625" style="1"/>
  </cols>
  <sheetData>
    <row r="1" spans="1:11" ht="28.8">
      <c r="A1" s="28"/>
      <c r="B1" s="24" t="s">
        <v>0</v>
      </c>
      <c r="C1" s="24" t="s">
        <v>1</v>
      </c>
      <c r="D1" s="28" t="s">
        <v>2</v>
      </c>
      <c r="E1" s="24" t="s">
        <v>3</v>
      </c>
      <c r="F1" s="24" t="s">
        <v>4</v>
      </c>
      <c r="G1" s="24" t="s">
        <v>5</v>
      </c>
      <c r="H1" s="24" t="s">
        <v>6</v>
      </c>
      <c r="I1" s="24" t="s">
        <v>9</v>
      </c>
      <c r="J1" s="28" t="s">
        <v>10</v>
      </c>
      <c r="K1" s="24" t="s">
        <v>11</v>
      </c>
    </row>
    <row r="2" spans="1:11" ht="27.75" customHeight="1">
      <c r="A2" s="4">
        <v>1</v>
      </c>
      <c r="B2" s="3" t="s">
        <v>404</v>
      </c>
      <c r="C2" s="4" t="s">
        <v>405</v>
      </c>
      <c r="D2" s="10" t="s">
        <v>17</v>
      </c>
      <c r="E2" s="4" t="s">
        <v>406</v>
      </c>
      <c r="F2" s="14">
        <v>3420399896</v>
      </c>
      <c r="G2" s="9">
        <v>45231</v>
      </c>
      <c r="H2" s="9">
        <v>45900</v>
      </c>
      <c r="I2" s="4" t="s">
        <v>407</v>
      </c>
      <c r="J2" s="4" t="s">
        <v>16</v>
      </c>
      <c r="K2" s="25" t="s">
        <v>408</v>
      </c>
    </row>
    <row r="3" spans="1:11" customFormat="1"/>
    <row r="4" spans="1:11">
      <c r="B4"/>
      <c r="C4"/>
      <c r="D4"/>
      <c r="E4"/>
      <c r="F4"/>
      <c r="G4"/>
      <c r="H4"/>
    </row>
    <row r="5" spans="1:11">
      <c r="B5"/>
      <c r="C5"/>
      <c r="D5"/>
      <c r="E5"/>
      <c r="F5"/>
      <c r="G5"/>
      <c r="H5"/>
    </row>
    <row r="6" spans="1:11">
      <c r="B6"/>
      <c r="C6"/>
      <c r="D6"/>
      <c r="E6"/>
      <c r="F6"/>
      <c r="G6"/>
      <c r="H6"/>
    </row>
    <row r="7" spans="1:11">
      <c r="B7"/>
      <c r="C7"/>
      <c r="D7"/>
      <c r="E7"/>
      <c r="F7"/>
      <c r="G7"/>
      <c r="H7"/>
    </row>
    <row r="8" spans="1:11">
      <c r="B8"/>
      <c r="C8"/>
      <c r="D8"/>
      <c r="E8"/>
      <c r="F8"/>
      <c r="G8"/>
      <c r="H8"/>
    </row>
    <row r="9" spans="1:11">
      <c r="B9"/>
      <c r="C9"/>
      <c r="D9"/>
      <c r="E9"/>
      <c r="F9"/>
      <c r="G9"/>
      <c r="H9"/>
    </row>
    <row r="10" spans="1:11">
      <c r="B10"/>
      <c r="C10"/>
      <c r="D10"/>
      <c r="E10"/>
      <c r="F10"/>
      <c r="G10"/>
      <c r="H10"/>
    </row>
    <row r="11" spans="1:11">
      <c r="B11"/>
      <c r="C11"/>
      <c r="D11"/>
      <c r="E11"/>
      <c r="F11"/>
      <c r="G11"/>
      <c r="H11"/>
    </row>
    <row r="12" spans="1:11">
      <c r="B12"/>
      <c r="C12"/>
      <c r="D12"/>
      <c r="E12"/>
      <c r="F12"/>
      <c r="G12"/>
      <c r="H12"/>
    </row>
    <row r="13" spans="1:11">
      <c r="B13"/>
      <c r="C13"/>
      <c r="D13"/>
      <c r="E13"/>
      <c r="F13"/>
      <c r="G13"/>
      <c r="H13"/>
    </row>
    <row r="14" spans="1:11">
      <c r="B14"/>
      <c r="C14"/>
      <c r="D14"/>
      <c r="E14"/>
      <c r="F14"/>
      <c r="G14"/>
      <c r="H14"/>
    </row>
    <row r="15" spans="1:11">
      <c r="B15"/>
      <c r="C15"/>
      <c r="D15"/>
      <c r="E15"/>
      <c r="F15"/>
      <c r="G15"/>
      <c r="H15"/>
    </row>
    <row r="16" spans="1:11">
      <c r="B16"/>
      <c r="C16"/>
      <c r="D16"/>
      <c r="E16"/>
      <c r="F16"/>
      <c r="G16"/>
      <c r="H16"/>
    </row>
    <row r="17" spans="2:8">
      <c r="B17"/>
      <c r="C17"/>
      <c r="D17"/>
      <c r="E17"/>
      <c r="F17"/>
      <c r="G17"/>
      <c r="H17"/>
    </row>
  </sheetData>
  <autoFilter ref="A1:K2" xr:uid="{00000000-0009-0000-0000-000004000000}"/>
  <hyperlinks>
    <hyperlink ref="K2" r:id="rId1" xr:uid="{00000000-0004-0000-0400-000000000000}"/>
  </hyperlinks>
  <pageMargins left="0.7" right="0.7" top="0.75" bottom="0.75" header="0.3" footer="0.3"/>
  <pageSetup orientation="portrait" horizontalDpi="0"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4"/>
  <sheetViews>
    <sheetView workbookViewId="0">
      <pane ySplit="1" topLeftCell="A2" activePane="bottomLeft" state="frozen"/>
      <selection pane="bottomLeft" activeCell="I1" sqref="I1:I1048576"/>
    </sheetView>
  </sheetViews>
  <sheetFormatPr baseColWidth="10" defaultColWidth="11.44140625" defaultRowHeight="14.4"/>
  <cols>
    <col min="1" max="1" width="3.44140625" style="17" customWidth="1"/>
    <col min="2" max="2" width="16.88671875" style="17" customWidth="1"/>
    <col min="3" max="3" width="20.6640625" style="17" bestFit="1" customWidth="1"/>
    <col min="4" max="4" width="24.44140625" style="17" customWidth="1"/>
    <col min="5" max="5" width="18.88671875" style="17" customWidth="1"/>
    <col min="6" max="6" width="17.5546875" style="17" bestFit="1" customWidth="1"/>
    <col min="7" max="7" width="16.6640625" style="17" bestFit="1" customWidth="1"/>
    <col min="8" max="8" width="18" style="17" customWidth="1"/>
    <col min="9" max="9" width="20.6640625" style="17" customWidth="1"/>
    <col min="10" max="10" width="22.44140625" style="17" customWidth="1"/>
    <col min="11" max="11" width="21" style="17" customWidth="1"/>
    <col min="12" max="12" width="13.6640625" style="17" customWidth="1"/>
    <col min="13" max="16384" width="11.44140625" style="17"/>
  </cols>
  <sheetData>
    <row r="1" spans="1:12" ht="28.8">
      <c r="A1" s="27"/>
      <c r="B1" s="12" t="s">
        <v>0</v>
      </c>
      <c r="C1" s="12" t="s">
        <v>1</v>
      </c>
      <c r="D1" s="12" t="s">
        <v>2</v>
      </c>
      <c r="E1" s="12" t="s">
        <v>3</v>
      </c>
      <c r="F1" s="12" t="s">
        <v>4</v>
      </c>
      <c r="G1" s="12" t="s">
        <v>5</v>
      </c>
      <c r="H1" s="12" t="s">
        <v>6</v>
      </c>
      <c r="I1" s="12" t="s">
        <v>9</v>
      </c>
      <c r="J1" s="27" t="s">
        <v>10</v>
      </c>
      <c r="K1" s="27" t="s">
        <v>11</v>
      </c>
      <c r="L1" s="221"/>
    </row>
    <row r="2" spans="1:12" ht="48" customHeight="1">
      <c r="A2" s="222">
        <v>1</v>
      </c>
      <c r="B2" s="310" t="s">
        <v>409</v>
      </c>
      <c r="C2" s="311" t="s">
        <v>410</v>
      </c>
      <c r="D2" s="311" t="s">
        <v>411</v>
      </c>
      <c r="E2" s="311" t="s">
        <v>412</v>
      </c>
      <c r="F2" s="312">
        <v>120000000</v>
      </c>
      <c r="G2" s="313">
        <v>45118</v>
      </c>
      <c r="H2" s="313">
        <v>45291</v>
      </c>
      <c r="I2" s="314" t="s">
        <v>413</v>
      </c>
      <c r="J2" s="315" t="s">
        <v>414</v>
      </c>
      <c r="K2" s="31" t="s">
        <v>415</v>
      </c>
      <c r="L2" s="221"/>
    </row>
    <row r="3" spans="1:12">
      <c r="A3" s="221"/>
      <c r="B3" s="221"/>
      <c r="C3" s="221"/>
      <c r="D3" s="221"/>
      <c r="E3" s="221"/>
      <c r="F3" s="221"/>
      <c r="G3" s="221"/>
      <c r="H3" s="221"/>
      <c r="I3"/>
      <c r="J3"/>
      <c r="K3"/>
      <c r="L3" s="221"/>
    </row>
    <row r="4" spans="1:12">
      <c r="A4" s="221"/>
      <c r="B4"/>
      <c r="C4"/>
      <c r="D4"/>
      <c r="E4"/>
      <c r="F4"/>
      <c r="G4"/>
      <c r="H4"/>
      <c r="I4"/>
      <c r="J4"/>
      <c r="K4"/>
      <c r="L4" s="221"/>
    </row>
    <row r="5" spans="1:12">
      <c r="A5" s="221"/>
      <c r="B5"/>
      <c r="C5"/>
      <c r="D5"/>
      <c r="E5"/>
      <c r="F5"/>
      <c r="G5"/>
      <c r="H5"/>
      <c r="I5"/>
      <c r="J5"/>
      <c r="K5"/>
      <c r="L5" s="221"/>
    </row>
    <row r="6" spans="1:12">
      <c r="A6" s="221"/>
      <c r="B6"/>
      <c r="C6"/>
      <c r="D6"/>
      <c r="E6"/>
      <c r="F6"/>
      <c r="G6"/>
      <c r="H6"/>
      <c r="I6"/>
      <c r="J6"/>
      <c r="K6"/>
      <c r="L6" s="221"/>
    </row>
    <row r="7" spans="1:12">
      <c r="A7" s="221"/>
      <c r="B7"/>
      <c r="C7"/>
      <c r="D7"/>
      <c r="E7"/>
      <c r="F7"/>
      <c r="G7"/>
      <c r="H7"/>
      <c r="I7"/>
      <c r="J7"/>
      <c r="K7"/>
      <c r="L7" s="221"/>
    </row>
    <row r="8" spans="1:12">
      <c r="A8" s="221"/>
      <c r="B8"/>
      <c r="C8"/>
      <c r="D8"/>
      <c r="E8"/>
      <c r="F8"/>
      <c r="G8"/>
      <c r="H8"/>
      <c r="I8"/>
      <c r="J8"/>
      <c r="K8"/>
      <c r="L8" s="221"/>
    </row>
    <row r="9" spans="1:12">
      <c r="A9" s="221"/>
      <c r="B9"/>
      <c r="C9"/>
      <c r="D9"/>
      <c r="E9"/>
      <c r="F9"/>
      <c r="G9"/>
      <c r="H9"/>
      <c r="I9"/>
      <c r="J9"/>
      <c r="K9"/>
      <c r="L9" s="221"/>
    </row>
    <row r="10" spans="1:12">
      <c r="A10" s="221"/>
      <c r="B10"/>
      <c r="C10"/>
      <c r="D10"/>
      <c r="E10"/>
      <c r="F10"/>
      <c r="G10"/>
      <c r="H10"/>
      <c r="I10"/>
      <c r="J10"/>
      <c r="K10"/>
      <c r="L10" s="221"/>
    </row>
    <row r="11" spans="1:12">
      <c r="A11" s="221"/>
      <c r="B11"/>
      <c r="C11"/>
      <c r="D11"/>
      <c r="E11"/>
      <c r="F11"/>
      <c r="G11"/>
      <c r="H11"/>
      <c r="I11"/>
      <c r="J11"/>
      <c r="K11"/>
      <c r="L11" s="221"/>
    </row>
    <row r="12" spans="1:12">
      <c r="A12" s="221"/>
      <c r="B12"/>
      <c r="C12"/>
      <c r="D12"/>
      <c r="E12"/>
      <c r="F12"/>
      <c r="G12"/>
      <c r="H12"/>
      <c r="I12"/>
      <c r="J12"/>
      <c r="K12"/>
      <c r="L12" s="221"/>
    </row>
    <row r="13" spans="1:12">
      <c r="A13" s="221"/>
      <c r="B13"/>
      <c r="C13"/>
      <c r="D13"/>
      <c r="E13"/>
      <c r="F13"/>
      <c r="G13"/>
      <c r="H13"/>
      <c r="I13"/>
      <c r="J13"/>
      <c r="K13"/>
      <c r="L13" s="221"/>
    </row>
    <row r="14" spans="1:12">
      <c r="A14" s="221"/>
      <c r="B14"/>
      <c r="C14"/>
      <c r="D14"/>
      <c r="E14"/>
      <c r="F14"/>
      <c r="G14"/>
      <c r="H14"/>
      <c r="I14"/>
      <c r="J14"/>
      <c r="K14"/>
      <c r="L14" s="221"/>
    </row>
    <row r="15" spans="1:12">
      <c r="B15"/>
      <c r="C15"/>
      <c r="D15"/>
      <c r="E15"/>
      <c r="F15"/>
      <c r="G15"/>
      <c r="H15"/>
      <c r="I15"/>
    </row>
    <row r="16" spans="1:12">
      <c r="B16"/>
      <c r="C16"/>
      <c r="D16"/>
      <c r="E16"/>
      <c r="F16"/>
      <c r="G16"/>
      <c r="H16"/>
      <c r="I16"/>
    </row>
    <row r="17" spans="2:9">
      <c r="B17"/>
      <c r="C17"/>
      <c r="D17"/>
      <c r="E17"/>
      <c r="F17"/>
      <c r="G17"/>
      <c r="H17"/>
      <c r="I17"/>
    </row>
    <row r="18" spans="2:9">
      <c r="B18"/>
      <c r="C18"/>
      <c r="D18"/>
      <c r="E18"/>
      <c r="F18"/>
      <c r="G18"/>
      <c r="H18"/>
      <c r="I18"/>
    </row>
    <row r="19" spans="2:9">
      <c r="B19" s="333"/>
      <c r="C19" s="333"/>
      <c r="D19" s="221"/>
      <c r="E19" s="6"/>
      <c r="F19" s="1"/>
      <c r="G19" s="221"/>
      <c r="H19" s="221"/>
    </row>
    <row r="20" spans="2:9">
      <c r="B20" s="89"/>
      <c r="C20" s="221"/>
      <c r="D20" s="221"/>
      <c r="E20" s="221"/>
      <c r="F20" s="221"/>
      <c r="G20" s="221"/>
      <c r="H20" s="221"/>
    </row>
    <row r="21" spans="2:9">
      <c r="B21" s="89"/>
      <c r="C21" s="221"/>
      <c r="D21" s="221"/>
      <c r="E21" s="221"/>
      <c r="F21" s="221"/>
      <c r="G21" s="221"/>
      <c r="H21" s="221"/>
    </row>
    <row r="22" spans="2:9">
      <c r="B22" s="89"/>
      <c r="C22" s="221"/>
      <c r="D22" s="221"/>
      <c r="E22" s="221"/>
      <c r="F22" s="221"/>
      <c r="G22" s="221"/>
      <c r="H22" s="221"/>
    </row>
    <row r="23" spans="2:9">
      <c r="B23" s="221"/>
      <c r="C23" s="221"/>
      <c r="D23" s="221"/>
      <c r="E23" s="221"/>
      <c r="F23" s="221"/>
      <c r="G23" s="221"/>
      <c r="H23" s="221"/>
    </row>
    <row r="24" spans="2:9">
      <c r="B24" s="333"/>
      <c r="C24" s="333"/>
      <c r="D24" s="221"/>
      <c r="E24" s="221"/>
      <c r="F24" s="221"/>
      <c r="G24" s="221"/>
      <c r="H24" s="221"/>
    </row>
  </sheetData>
  <autoFilter ref="A1:K2" xr:uid="{00000000-0009-0000-0000-000005000000}"/>
  <mergeCells count="2">
    <mergeCell ref="B24:C24"/>
    <mergeCell ref="B19:C19"/>
  </mergeCells>
  <hyperlinks>
    <hyperlink ref="K2"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
  <sheetViews>
    <sheetView workbookViewId="0">
      <pane ySplit="1" topLeftCell="A2" activePane="bottomLeft" state="frozen"/>
      <selection pane="bottomLeft" activeCell="A4" sqref="A4"/>
    </sheetView>
  </sheetViews>
  <sheetFormatPr baseColWidth="10" defaultColWidth="11.44140625" defaultRowHeight="14.4"/>
  <cols>
    <col min="1" max="1" width="3.33203125" style="2" bestFit="1" customWidth="1"/>
    <col min="2" max="2" width="16.44140625" style="2" customWidth="1"/>
    <col min="3" max="3" width="20.33203125" style="2" customWidth="1"/>
    <col min="4" max="4" width="22.109375" style="2" customWidth="1"/>
    <col min="5" max="5" width="20.5546875" style="2" customWidth="1"/>
    <col min="6" max="6" width="18.88671875" style="2" customWidth="1"/>
    <col min="7" max="7" width="14.109375" style="2" customWidth="1"/>
    <col min="8" max="8" width="16" style="2" bestFit="1" customWidth="1"/>
    <col min="9" max="9" width="14.33203125" style="2" customWidth="1"/>
    <col min="10" max="10" width="18" style="2" bestFit="1" customWidth="1"/>
    <col min="11" max="11" width="22.88671875" style="2" customWidth="1"/>
    <col min="12" max="12" width="22" style="2" customWidth="1"/>
    <col min="13" max="13" width="18.6640625" style="2" customWidth="1"/>
    <col min="14" max="16384" width="11.44140625" style="2"/>
  </cols>
  <sheetData>
    <row r="1" spans="1:13" ht="36" customHeight="1">
      <c r="A1" s="28"/>
      <c r="B1" s="19" t="s">
        <v>0</v>
      </c>
      <c r="C1" s="30" t="s">
        <v>1</v>
      </c>
      <c r="D1" s="24" t="s">
        <v>2</v>
      </c>
      <c r="E1" s="27" t="s">
        <v>3</v>
      </c>
      <c r="F1" s="27" t="s">
        <v>4</v>
      </c>
      <c r="G1" s="27" t="s">
        <v>5</v>
      </c>
      <c r="H1" s="27" t="s">
        <v>6</v>
      </c>
      <c r="I1" s="27" t="s">
        <v>7</v>
      </c>
      <c r="J1" s="27" t="s">
        <v>8</v>
      </c>
      <c r="K1" s="27" t="s">
        <v>9</v>
      </c>
      <c r="L1" s="327" t="s">
        <v>10</v>
      </c>
      <c r="M1" s="325" t="s">
        <v>11</v>
      </c>
    </row>
    <row r="2" spans="1:13" ht="31.5" customHeight="1">
      <c r="A2" s="15">
        <f t="shared" ref="A2:A5" si="0">ROW() - ROW($A$1)</f>
        <v>1</v>
      </c>
      <c r="B2" s="189" t="s">
        <v>416</v>
      </c>
      <c r="C2" s="161" t="s">
        <v>417</v>
      </c>
      <c r="D2" s="190" t="s">
        <v>418</v>
      </c>
      <c r="E2" s="161" t="s">
        <v>419</v>
      </c>
      <c r="F2" s="191">
        <v>217659529.34999999</v>
      </c>
      <c r="G2" s="192">
        <v>45077</v>
      </c>
      <c r="H2" s="29">
        <v>45122</v>
      </c>
      <c r="I2" s="161" t="s">
        <v>22</v>
      </c>
      <c r="J2" s="160">
        <v>72369309</v>
      </c>
      <c r="K2" s="161" t="s">
        <v>18</v>
      </c>
      <c r="L2" s="328" t="s">
        <v>420</v>
      </c>
      <c r="M2" s="326" t="s">
        <v>421</v>
      </c>
    </row>
    <row r="3" spans="1:13" s="225" customFormat="1" ht="31.5" customHeight="1">
      <c r="A3" s="259">
        <f t="shared" si="0"/>
        <v>2</v>
      </c>
      <c r="B3" s="279" t="s">
        <v>422</v>
      </c>
      <c r="C3" s="233" t="s">
        <v>423</v>
      </c>
      <c r="D3" s="234" t="s">
        <v>424</v>
      </c>
      <c r="E3" s="233" t="s">
        <v>419</v>
      </c>
      <c r="F3" s="237">
        <v>1200000000</v>
      </c>
      <c r="G3" s="236">
        <v>45265</v>
      </c>
      <c r="H3" s="236">
        <v>45321</v>
      </c>
      <c r="I3" s="236" t="s">
        <v>22</v>
      </c>
      <c r="J3" s="323"/>
      <c r="K3" s="233" t="s">
        <v>425</v>
      </c>
      <c r="L3" s="329" t="s">
        <v>20</v>
      </c>
      <c r="M3" s="309" t="s">
        <v>426</v>
      </c>
    </row>
    <row r="4" spans="1:13" s="225" customFormat="1" ht="31.5" customHeight="1">
      <c r="A4" s="259">
        <f t="shared" si="0"/>
        <v>3</v>
      </c>
      <c r="B4" s="279" t="s">
        <v>427</v>
      </c>
      <c r="C4" s="233" t="s">
        <v>428</v>
      </c>
      <c r="D4" s="233" t="s">
        <v>429</v>
      </c>
      <c r="E4" s="233" t="s">
        <v>419</v>
      </c>
      <c r="F4" s="324">
        <v>603993250</v>
      </c>
      <c r="G4" s="281">
        <v>45282</v>
      </c>
      <c r="H4" s="281">
        <v>45306</v>
      </c>
      <c r="I4" s="233"/>
      <c r="J4" s="233"/>
      <c r="K4" s="233" t="s">
        <v>430</v>
      </c>
      <c r="L4" s="329" t="s">
        <v>414</v>
      </c>
      <c r="M4" s="309" t="s">
        <v>431</v>
      </c>
    </row>
    <row r="5" spans="1:13" ht="31.5" customHeight="1">
      <c r="A5" s="156">
        <f t="shared" si="0"/>
        <v>4</v>
      </c>
      <c r="B5" s="11" t="s">
        <v>432</v>
      </c>
      <c r="C5" s="8" t="s">
        <v>433</v>
      </c>
      <c r="D5" s="8" t="s">
        <v>434</v>
      </c>
      <c r="E5" s="8" t="s">
        <v>419</v>
      </c>
      <c r="F5" s="157">
        <v>411162000</v>
      </c>
      <c r="G5" s="13">
        <v>45279</v>
      </c>
      <c r="H5" s="13">
        <v>45291</v>
      </c>
      <c r="I5" s="8" t="s">
        <v>22</v>
      </c>
      <c r="J5" s="157">
        <v>205028000</v>
      </c>
      <c r="K5" s="8" t="s">
        <v>119</v>
      </c>
      <c r="L5" s="330" t="s">
        <v>15</v>
      </c>
      <c r="M5" s="326" t="s">
        <v>435</v>
      </c>
    </row>
  </sheetData>
  <autoFilter ref="A1:M5" xr:uid="{00000000-0009-0000-0000-000006000000}"/>
  <dataValidations count="1">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D2" xr:uid="{00000000-0002-0000-0600-000000000000}">
      <formula1>0</formula1>
      <formula2>390</formula2>
    </dataValidation>
  </dataValidations>
  <hyperlinks>
    <hyperlink ref="M4" r:id="rId1" xr:uid="{00000000-0004-0000-0600-000000000000}"/>
    <hyperlink ref="M5" r:id="rId2" xr:uid="{00000000-0004-0000-0600-000001000000}"/>
  </hyperlinks>
  <pageMargins left="0.7" right="0.7" top="0.75" bottom="0.75" header="0.3" footer="0.3"/>
  <pageSetup orientation="portrait" horizontalDpi="0" verticalDpi="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
  <sheetViews>
    <sheetView topLeftCell="C1" workbookViewId="0">
      <selection activeCell="G6" sqref="G6"/>
    </sheetView>
  </sheetViews>
  <sheetFormatPr baseColWidth="10" defaultColWidth="11.44140625" defaultRowHeight="50.1" customHeight="1"/>
  <cols>
    <col min="1" max="1" width="2.33203125" style="1" bestFit="1" customWidth="1"/>
    <col min="2" max="2" width="15.88671875" style="1" customWidth="1"/>
    <col min="3" max="3" width="20.109375" style="1" customWidth="1"/>
    <col min="4" max="4" width="18.88671875" style="1" customWidth="1"/>
    <col min="5" max="5" width="18.6640625" style="1" customWidth="1"/>
    <col min="6" max="6" width="16.6640625" style="1" bestFit="1" customWidth="1"/>
    <col min="7" max="7" width="14.44140625" style="1" customWidth="1"/>
    <col min="8" max="8" width="15.109375" style="1" customWidth="1"/>
    <col min="9" max="9" width="13.44140625" style="1" customWidth="1"/>
    <col min="10" max="10" width="18" style="1" bestFit="1" customWidth="1"/>
    <col min="11" max="11" width="18.109375" style="1" bestFit="1" customWidth="1"/>
    <col min="12" max="12" width="15.33203125" style="1" bestFit="1" customWidth="1"/>
    <col min="13" max="13" width="18.5546875" style="1" customWidth="1"/>
    <col min="14" max="16384" width="11.44140625" style="1"/>
  </cols>
  <sheetData>
    <row r="1" spans="1:13" ht="28.8">
      <c r="A1" s="24"/>
      <c r="B1" s="19" t="s">
        <v>0</v>
      </c>
      <c r="C1" s="19" t="s">
        <v>1</v>
      </c>
      <c r="D1" s="19" t="s">
        <v>2</v>
      </c>
      <c r="E1" s="19" t="s">
        <v>3</v>
      </c>
      <c r="F1" s="19" t="s">
        <v>4</v>
      </c>
      <c r="G1" s="19" t="s">
        <v>5</v>
      </c>
      <c r="H1" s="19" t="s">
        <v>6</v>
      </c>
      <c r="I1" s="19" t="s">
        <v>7</v>
      </c>
      <c r="J1" s="19" t="s">
        <v>8</v>
      </c>
      <c r="K1" s="19" t="s">
        <v>9</v>
      </c>
      <c r="L1" s="20" t="s">
        <v>10</v>
      </c>
      <c r="M1" s="325" t="s">
        <v>11</v>
      </c>
    </row>
    <row r="2" spans="1:13" ht="46.5" customHeight="1">
      <c r="A2" s="8">
        <v>1</v>
      </c>
      <c r="B2" s="188" t="s">
        <v>437</v>
      </c>
      <c r="C2" s="153" t="s">
        <v>438</v>
      </c>
      <c r="D2" s="153" t="s">
        <v>439</v>
      </c>
      <c r="E2" s="153" t="s">
        <v>412</v>
      </c>
      <c r="F2" s="154">
        <v>207595500</v>
      </c>
      <c r="G2" s="155">
        <v>44917</v>
      </c>
      <c r="H2" s="155">
        <v>44926</v>
      </c>
      <c r="I2" s="153"/>
      <c r="J2" s="154">
        <v>103504000</v>
      </c>
      <c r="K2" s="153" t="s">
        <v>436</v>
      </c>
      <c r="L2" s="159" t="s">
        <v>420</v>
      </c>
      <c r="M2" s="326" t="s">
        <v>440</v>
      </c>
    </row>
    <row r="3" spans="1:13" ht="46.5" customHeight="1">
      <c r="A3" s="8">
        <v>2</v>
      </c>
      <c r="B3" s="188" t="s">
        <v>441</v>
      </c>
      <c r="C3" s="153" t="s">
        <v>442</v>
      </c>
      <c r="D3" s="153" t="s">
        <v>443</v>
      </c>
      <c r="E3" s="16" t="s">
        <v>412</v>
      </c>
      <c r="F3" s="154">
        <v>125431078.53</v>
      </c>
      <c r="G3" s="155">
        <v>44483</v>
      </c>
      <c r="H3" s="155">
        <v>44544</v>
      </c>
      <c r="I3" s="153"/>
      <c r="J3" s="153"/>
      <c r="K3" s="153" t="s">
        <v>444</v>
      </c>
      <c r="L3" s="159" t="s">
        <v>420</v>
      </c>
      <c r="M3" s="326" t="s">
        <v>445</v>
      </c>
    </row>
    <row r="4" spans="1:13" ht="14.4"/>
  </sheetData>
  <autoFilter ref="A1:M2" xr:uid="{00000000-0009-0000-0000-000007000000}"/>
  <hyperlinks>
    <hyperlink ref="M3" r:id="rId1" xr:uid="{00000000-0004-0000-0700-000000000000}"/>
    <hyperlink ref="M2" r:id="rId2" xr:uid="{00000000-0004-0000-0700-000001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11"/>
  <sheetViews>
    <sheetView showGridLines="0" workbookViewId="0">
      <pane ySplit="2" topLeftCell="A101" activePane="bottomLeft" state="frozen"/>
      <selection pane="bottomLeft" activeCell="E95" sqref="E95"/>
    </sheetView>
  </sheetViews>
  <sheetFormatPr baseColWidth="10" defaultColWidth="11.44140625" defaultRowHeight="14.4"/>
  <cols>
    <col min="1" max="1" width="34.21875" style="1" customWidth="1"/>
    <col min="2" max="2" width="18.44140625" style="2" customWidth="1"/>
    <col min="3" max="3" width="10" style="2" customWidth="1"/>
    <col min="4" max="4" width="9.88671875" style="2" customWidth="1"/>
    <col min="5" max="5" width="10.6640625" style="2" customWidth="1"/>
    <col min="6" max="6" width="10.5546875" style="2" customWidth="1"/>
    <col min="7" max="7" width="11.109375" style="2" customWidth="1"/>
    <col min="8" max="8" width="10.109375" style="2" bestFit="1" customWidth="1"/>
    <col min="9" max="9" width="30" style="2" customWidth="1"/>
    <col min="10" max="16384" width="11.44140625" style="2"/>
  </cols>
  <sheetData>
    <row r="1" spans="1:7">
      <c r="A1" s="334" t="s">
        <v>446</v>
      </c>
      <c r="B1" s="335"/>
      <c r="C1" s="335"/>
      <c r="D1" s="335"/>
      <c r="E1" s="335"/>
      <c r="F1" s="335"/>
      <c r="G1" s="336"/>
    </row>
    <row r="2" spans="1:7">
      <c r="A2" s="184" t="s">
        <v>447</v>
      </c>
      <c r="B2" s="110">
        <v>2019</v>
      </c>
      <c r="C2" s="110">
        <v>2020</v>
      </c>
      <c r="D2" s="110">
        <v>2021</v>
      </c>
      <c r="E2" s="110">
        <v>2022</v>
      </c>
      <c r="F2" s="110">
        <v>2023</v>
      </c>
      <c r="G2" s="111" t="s">
        <v>448</v>
      </c>
    </row>
    <row r="3" spans="1:7" ht="18" customHeight="1">
      <c r="A3" s="125" t="s">
        <v>449</v>
      </c>
      <c r="B3" s="126"/>
      <c r="C3" s="126"/>
      <c r="D3" s="126"/>
      <c r="E3" s="126"/>
      <c r="F3" s="126"/>
      <c r="G3" s="127"/>
    </row>
    <row r="4" spans="1:7" ht="27.6">
      <c r="A4" s="136" t="s">
        <v>450</v>
      </c>
      <c r="B4" s="137">
        <f>'CD CESAR'!C41</f>
        <v>0</v>
      </c>
      <c r="C4" s="137">
        <f>'CD CESAR'!E41</f>
        <v>0</v>
      </c>
      <c r="D4" s="137">
        <f>'CD CESAR'!G41</f>
        <v>0</v>
      </c>
      <c r="E4" s="137" t="e">
        <f>'CD CESAR'!#REF!</f>
        <v>#REF!</v>
      </c>
      <c r="F4" s="137" t="e">
        <f>'CD CESAR'!#REF!</f>
        <v>#REF!</v>
      </c>
      <c r="G4" s="138" t="e">
        <f t="shared" ref="G4:G13" si="0">SUM(B4:F4)</f>
        <v>#REF!</v>
      </c>
    </row>
    <row r="5" spans="1:7">
      <c r="A5" s="121" t="s">
        <v>451</v>
      </c>
      <c r="B5" s="113">
        <f>'CD CESAR'!C39+'CD CESAR'!C40</f>
        <v>0</v>
      </c>
      <c r="C5" s="113">
        <f>'CD CESAR'!E39+'CD CESAR'!E40</f>
        <v>0</v>
      </c>
      <c r="D5" s="113">
        <f>'CD CESAR'!G39+'CD CESAR'!G40</f>
        <v>0</v>
      </c>
      <c r="E5" s="113" t="e">
        <f>'CD CESAR'!#REF!+'CD CESAR'!#REF!</f>
        <v>#REF!</v>
      </c>
      <c r="F5" s="113" t="e">
        <f>'CD CESAR'!#REF!+'CD CESAR'!#REF!</f>
        <v>#REF!</v>
      </c>
      <c r="G5" s="129" t="e">
        <f t="shared" si="0"/>
        <v>#REF!</v>
      </c>
    </row>
    <row r="6" spans="1:7" ht="27.6">
      <c r="A6" s="104" t="s">
        <v>452</v>
      </c>
      <c r="B6" s="106">
        <f>'CD CESAR'!C37+'CD CESAR'!C38</f>
        <v>0</v>
      </c>
      <c r="C6" s="106">
        <f>'CD CESAR'!E37+'CD CESAR'!E38</f>
        <v>0</v>
      </c>
      <c r="D6" s="106">
        <f>'CD CESAR'!G37+'CD CESAR'!G38</f>
        <v>0</v>
      </c>
      <c r="E6" s="106" t="e">
        <f>'CD CESAR'!#REF!+'CD CESAR'!#REF!</f>
        <v>#REF!</v>
      </c>
      <c r="F6" s="106" t="e">
        <f>'CD CESAR'!#REF!+'CD CESAR'!#REF!</f>
        <v>#REF!</v>
      </c>
      <c r="G6" s="131" t="e">
        <f t="shared" si="0"/>
        <v>#REF!</v>
      </c>
    </row>
    <row r="7" spans="1:7" ht="41.4">
      <c r="A7" s="128" t="s">
        <v>453</v>
      </c>
      <c r="B7" s="113">
        <f>'CD CESAR'!E44</f>
        <v>0</v>
      </c>
      <c r="C7" s="113">
        <f>'CD CESAR'!E45</f>
        <v>0</v>
      </c>
      <c r="D7" s="113">
        <f>'CD CESAR'!E46</f>
        <v>0</v>
      </c>
      <c r="E7" s="113">
        <f>'CD CESAR'!E47</f>
        <v>0</v>
      </c>
      <c r="F7" s="113">
        <f>'CD CESAR'!E48</f>
        <v>0</v>
      </c>
      <c r="G7" s="129">
        <f t="shared" si="0"/>
        <v>0</v>
      </c>
    </row>
    <row r="8" spans="1:7" ht="27.6">
      <c r="A8" s="50" t="s">
        <v>454</v>
      </c>
      <c r="B8" s="32">
        <f>'CD CESAR'!F44</f>
        <v>0</v>
      </c>
      <c r="C8" s="32">
        <f>'CD CESAR'!F45</f>
        <v>0</v>
      </c>
      <c r="D8" s="32">
        <f>'CD CESAR'!F46</f>
        <v>0</v>
      </c>
      <c r="E8" s="32">
        <f>'CD CESAR'!F47</f>
        <v>0</v>
      </c>
      <c r="F8" s="32">
        <f>'CD CESAR'!F48</f>
        <v>0</v>
      </c>
      <c r="G8" s="82">
        <f t="shared" si="0"/>
        <v>0</v>
      </c>
    </row>
    <row r="9" spans="1:7" ht="41.4">
      <c r="A9" s="51" t="s">
        <v>455</v>
      </c>
      <c r="B9" s="33">
        <f>'CD CESAR'!G44</f>
        <v>0</v>
      </c>
      <c r="C9" s="33">
        <f>'CD CESAR'!G45</f>
        <v>0</v>
      </c>
      <c r="D9" s="33">
        <f>'CD CESAR'!G46</f>
        <v>0</v>
      </c>
      <c r="E9" s="33">
        <f>'CD CESAR'!G47</f>
        <v>0</v>
      </c>
      <c r="F9" s="33">
        <f>'CD CESAR'!G48</f>
        <v>0</v>
      </c>
      <c r="G9" s="83">
        <f t="shared" si="0"/>
        <v>0</v>
      </c>
    </row>
    <row r="10" spans="1:7" ht="27.6">
      <c r="A10" s="53" t="s">
        <v>456</v>
      </c>
      <c r="B10" s="95">
        <f>'CD CESAR'!H44</f>
        <v>0</v>
      </c>
      <c r="C10" s="95">
        <f>'CD CESAR'!H45</f>
        <v>0</v>
      </c>
      <c r="D10" s="103">
        <f>'CD CESAR'!H46</f>
        <v>0</v>
      </c>
      <c r="E10" s="94">
        <f>'CD CESAR'!H47</f>
        <v>0</v>
      </c>
      <c r="F10" s="94">
        <f>'CD CESAR'!H48</f>
        <v>0</v>
      </c>
      <c r="G10" s="84">
        <f t="shared" si="0"/>
        <v>0</v>
      </c>
    </row>
    <row r="11" spans="1:7" ht="32.25" customHeight="1">
      <c r="A11" s="53" t="s">
        <v>457</v>
      </c>
      <c r="B11" s="95" t="e">
        <f>'CD CESAR'!#REF!</f>
        <v>#REF!</v>
      </c>
      <c r="C11" s="95" t="e">
        <f>'CD CESAR'!#REF!</f>
        <v>#REF!</v>
      </c>
      <c r="D11" s="95" t="e">
        <f>'CD CESAR'!#REF!</f>
        <v>#REF!</v>
      </c>
      <c r="E11" s="95" t="e">
        <f>'CD CESAR'!#REF!</f>
        <v>#REF!</v>
      </c>
      <c r="F11" s="95" t="e">
        <f>'CD CESAR'!#REF!</f>
        <v>#REF!</v>
      </c>
      <c r="G11" s="84" t="e">
        <f t="shared" si="0"/>
        <v>#REF!</v>
      </c>
    </row>
    <row r="12" spans="1:7" ht="32.25" customHeight="1">
      <c r="A12" s="54" t="s">
        <v>458</v>
      </c>
      <c r="B12" s="95" t="e">
        <f>'CD CESAR'!#REF!</f>
        <v>#REF!</v>
      </c>
      <c r="C12" s="95" t="e">
        <f>'CD CESAR'!#REF!</f>
        <v>#REF!</v>
      </c>
      <c r="D12" s="95" t="e">
        <f>'CD CESAR'!#REF!</f>
        <v>#REF!</v>
      </c>
      <c r="E12" s="95" t="e">
        <f>'CD CESAR'!#REF!</f>
        <v>#REF!</v>
      </c>
      <c r="F12" s="94" t="e">
        <f>'CD CESAR'!#REF!</f>
        <v>#REF!</v>
      </c>
      <c r="G12" s="84" t="e">
        <f t="shared" si="0"/>
        <v>#REF!</v>
      </c>
    </row>
    <row r="13" spans="1:7" ht="27.6">
      <c r="A13" s="52" t="s">
        <v>459</v>
      </c>
      <c r="B13" s="94" t="e">
        <f>'CD CESAR'!#REF!</f>
        <v>#REF!</v>
      </c>
      <c r="C13" s="94" t="e">
        <f>'CD CESAR'!#REF!</f>
        <v>#REF!</v>
      </c>
      <c r="D13" s="94" t="e">
        <f>'CD CESAR'!#REF!</f>
        <v>#REF!</v>
      </c>
      <c r="E13" s="94" t="e">
        <f>'CD CESAR'!#REF!</f>
        <v>#REF!</v>
      </c>
      <c r="F13" s="94" t="e">
        <f>'CD CESAR'!#REF!</f>
        <v>#REF!</v>
      </c>
      <c r="G13" s="84" t="e">
        <f t="shared" si="0"/>
        <v>#REF!</v>
      </c>
    </row>
    <row r="14" spans="1:7">
      <c r="A14" s="136" t="s">
        <v>460</v>
      </c>
      <c r="B14" s="137">
        <f>'MC CESAR'!C28</f>
        <v>0</v>
      </c>
      <c r="C14" s="137">
        <f>'MC CESAR'!E28</f>
        <v>0</v>
      </c>
      <c r="D14" s="142">
        <f>'MC CESAR'!G28</f>
        <v>0</v>
      </c>
      <c r="E14" s="140" t="e">
        <f>'MC CESAR'!#REF!</f>
        <v>#REF!</v>
      </c>
      <c r="F14" s="143" t="e">
        <f>'MC CESAR'!#REF!</f>
        <v>#REF!</v>
      </c>
      <c r="G14" s="138" t="e">
        <f t="shared" ref="G14:G32" si="1">SUM(B14:F14)</f>
        <v>#REF!</v>
      </c>
    </row>
    <row r="15" spans="1:7">
      <c r="A15" s="48" t="s">
        <v>451</v>
      </c>
      <c r="B15" s="35">
        <f>'MC CESAR'!C26+'MC CESAR'!C27</f>
        <v>0</v>
      </c>
      <c r="C15" s="35">
        <f>'MC CESAR'!E26+'MC CESAR'!E27</f>
        <v>0</v>
      </c>
      <c r="D15" s="35">
        <f>'MC CESAR'!G26+'MC CESAR'!G27</f>
        <v>0</v>
      </c>
      <c r="E15" s="35" t="e">
        <f>'MC CESAR'!#REF!+'MC CESAR'!#REF!</f>
        <v>#REF!</v>
      </c>
      <c r="F15" s="35" t="e">
        <f>'MC CESAR'!#REF!+'MC CESAR'!#REF!</f>
        <v>#REF!</v>
      </c>
      <c r="G15" s="80" t="e">
        <f t="shared" si="1"/>
        <v>#REF!</v>
      </c>
    </row>
    <row r="16" spans="1:7" ht="27.6">
      <c r="A16" s="130" t="s">
        <v>452</v>
      </c>
      <c r="B16" s="122">
        <f>'MC CESAR'!C24+'MC CESAR'!C25</f>
        <v>0</v>
      </c>
      <c r="C16" s="122">
        <f>'MC CESAR'!E24+'MC CESAR'!E25</f>
        <v>0</v>
      </c>
      <c r="D16" s="122">
        <f>'MC CESAR'!G24+'MC CESAR'!G25</f>
        <v>0</v>
      </c>
      <c r="E16" s="122" t="e">
        <f>'MC CESAR'!#REF!+'MC CESAR'!#REF!</f>
        <v>#REF!</v>
      </c>
      <c r="F16" s="122" t="e">
        <f>'MC CESAR'!#REF!+'MC CESAR'!#REF!</f>
        <v>#REF!</v>
      </c>
      <c r="G16" s="123" t="e">
        <f t="shared" ref="G16:G22" si="2">SUM(B16:F16)</f>
        <v>#REF!</v>
      </c>
    </row>
    <row r="17" spans="1:7" ht="41.4">
      <c r="A17" s="124" t="s">
        <v>453</v>
      </c>
      <c r="B17" s="113">
        <f>'MC CESAR'!E31</f>
        <v>0</v>
      </c>
      <c r="C17" s="113">
        <f>'MC CESAR'!E32</f>
        <v>0</v>
      </c>
      <c r="D17" s="113">
        <f>'MC CESAR'!E33</f>
        <v>0</v>
      </c>
      <c r="E17" s="113">
        <f>'MC CESAR'!E34</f>
        <v>0</v>
      </c>
      <c r="F17" s="113">
        <f>'MC CESAR'!E35</f>
        <v>0</v>
      </c>
      <c r="G17" s="86">
        <f t="shared" si="2"/>
        <v>0</v>
      </c>
    </row>
    <row r="18" spans="1:7" ht="27.6">
      <c r="A18" s="50" t="s">
        <v>454</v>
      </c>
      <c r="B18" s="33">
        <f>'MC CESAR'!F31</f>
        <v>0</v>
      </c>
      <c r="C18" s="33">
        <f>'MC CESAR'!F32</f>
        <v>0</v>
      </c>
      <c r="D18" s="33">
        <f>'MC CESAR'!F33</f>
        <v>0</v>
      </c>
      <c r="E18" s="33">
        <f>'MC CESAR'!F34</f>
        <v>0</v>
      </c>
      <c r="F18" s="33">
        <f>'MC CESAR'!F35</f>
        <v>0</v>
      </c>
      <c r="G18" s="81">
        <f t="shared" si="2"/>
        <v>0</v>
      </c>
    </row>
    <row r="19" spans="1:7" ht="41.4">
      <c r="A19" s="51" t="s">
        <v>455</v>
      </c>
      <c r="B19" s="92">
        <f>'MC CESAR'!G31</f>
        <v>0</v>
      </c>
      <c r="C19" s="92">
        <f>'MC CESAR'!G32</f>
        <v>0</v>
      </c>
      <c r="D19" s="92">
        <f>'MC CESAR'!G33</f>
        <v>0</v>
      </c>
      <c r="E19" s="92">
        <f>'MC CESAR'!G34</f>
        <v>0</v>
      </c>
      <c r="F19" s="92">
        <f>'MC CESAR'!G35</f>
        <v>0</v>
      </c>
      <c r="G19" s="84">
        <f t="shared" si="2"/>
        <v>0</v>
      </c>
    </row>
    <row r="20" spans="1:7" ht="27.6">
      <c r="A20" s="53" t="s">
        <v>456</v>
      </c>
      <c r="B20" s="95">
        <f>'MC CESAR'!H31</f>
        <v>0</v>
      </c>
      <c r="C20" s="95">
        <f>'MC CESAR'!H32</f>
        <v>0</v>
      </c>
      <c r="D20" s="95">
        <f>'MC CESAR'!H33</f>
        <v>0</v>
      </c>
      <c r="E20" s="95">
        <f>'MC CESAR'!H34</f>
        <v>0</v>
      </c>
      <c r="F20" s="95">
        <f>'MC CESAR'!H35</f>
        <v>0</v>
      </c>
      <c r="G20" s="85">
        <f t="shared" si="2"/>
        <v>0</v>
      </c>
    </row>
    <row r="21" spans="1:7" ht="27.6">
      <c r="A21" s="53" t="s">
        <v>457</v>
      </c>
      <c r="B21" s="95" t="e">
        <f>'MC CESAR'!#REF!</f>
        <v>#REF!</v>
      </c>
      <c r="C21" s="95" t="e">
        <f>'MC CESAR'!#REF!</f>
        <v>#REF!</v>
      </c>
      <c r="D21" s="95" t="e">
        <f>'MC CESAR'!#REF!</f>
        <v>#REF!</v>
      </c>
      <c r="E21" s="95" t="e">
        <f>'MC CESAR'!#REF!</f>
        <v>#REF!</v>
      </c>
      <c r="F21" s="95" t="e">
        <f>'MC CESAR'!#REF!</f>
        <v>#REF!</v>
      </c>
      <c r="G21" s="85" t="e">
        <f t="shared" si="2"/>
        <v>#REF!</v>
      </c>
    </row>
    <row r="22" spans="1:7" ht="27.6">
      <c r="A22" s="52" t="s">
        <v>461</v>
      </c>
      <c r="B22" s="94" t="e">
        <f>'MC CESAR'!#REF!</f>
        <v>#REF!</v>
      </c>
      <c r="C22" s="94" t="e">
        <f>'MC CESAR'!#REF!</f>
        <v>#REF!</v>
      </c>
      <c r="D22" s="94" t="e">
        <f>'MC CESAR'!#REF!</f>
        <v>#REF!</v>
      </c>
      <c r="E22" s="94" t="e">
        <f>'MC CESAR'!#REF!</f>
        <v>#REF!</v>
      </c>
      <c r="F22" s="94" t="e">
        <f>'MC CESAR'!#REF!</f>
        <v>#REF!</v>
      </c>
      <c r="G22" s="84" t="e">
        <f t="shared" si="2"/>
        <v>#REF!</v>
      </c>
    </row>
    <row r="23" spans="1:7" ht="27.6">
      <c r="A23" s="139" t="s">
        <v>462</v>
      </c>
      <c r="B23" s="140">
        <f>'LP CESAR'!C9</f>
        <v>0</v>
      </c>
      <c r="C23" s="140">
        <f>'LP CESAR'!E9</f>
        <v>0</v>
      </c>
      <c r="D23" s="140">
        <f>'LP CESAR'!G9</f>
        <v>0</v>
      </c>
      <c r="E23" s="140" t="e">
        <f>'LP CESAR'!#REF!</f>
        <v>#REF!</v>
      </c>
      <c r="F23" s="140" t="e">
        <f>'LP CESAR'!#REF!</f>
        <v>#REF!</v>
      </c>
      <c r="G23" s="141" t="e">
        <f t="shared" si="1"/>
        <v>#REF!</v>
      </c>
    </row>
    <row r="24" spans="1:7">
      <c r="A24" s="48" t="s">
        <v>451</v>
      </c>
      <c r="B24" s="35">
        <f>'LP CESAR'!C7</f>
        <v>0</v>
      </c>
      <c r="C24" s="35">
        <f>'LP CESAR'!C15</f>
        <v>0</v>
      </c>
      <c r="D24" s="35">
        <f>'LP CESAR'!G7+'LP CESAR'!G8</f>
        <v>0</v>
      </c>
      <c r="E24" s="35" t="e">
        <f>'LP CESAR'!#REF!+'LP CESAR'!#REF!</f>
        <v>#REF!</v>
      </c>
      <c r="F24" s="35" t="e">
        <f>'LP CESAR'!#REF!+'LP CESAR'!#REF!</f>
        <v>#REF!</v>
      </c>
      <c r="G24" s="80" t="e">
        <f t="shared" ref="G24:G30" si="3">SUM(B24:F24)</f>
        <v>#REF!</v>
      </c>
    </row>
    <row r="25" spans="1:7" ht="27.6">
      <c r="A25" s="130" t="s">
        <v>452</v>
      </c>
      <c r="B25" s="122">
        <f>'LP CESAR'!C5+'LP CESAR'!C6</f>
        <v>0</v>
      </c>
      <c r="C25" s="122">
        <f>'LP CESAR'!E5+'LP CESAR'!E6</f>
        <v>0</v>
      </c>
      <c r="D25" s="122">
        <f>'LP CESAR'!G5+'LP CESAR'!G6</f>
        <v>0</v>
      </c>
      <c r="E25" s="122" t="e">
        <f>'LP CESAR'!#REF!+'LP CESAR'!#REF!</f>
        <v>#REF!</v>
      </c>
      <c r="F25" s="122" t="e">
        <f>'LP CESAR'!#REF!+'LP CESAR'!#REF!</f>
        <v>#REF!</v>
      </c>
      <c r="G25" s="132" t="e">
        <f t="shared" si="3"/>
        <v>#REF!</v>
      </c>
    </row>
    <row r="26" spans="1:7" ht="41.4">
      <c r="A26" s="149" t="s">
        <v>453</v>
      </c>
      <c r="B26" s="113">
        <f>'LP CESAR'!E12</f>
        <v>0</v>
      </c>
      <c r="C26" s="113">
        <f>'LP CESAR'!E13</f>
        <v>0</v>
      </c>
      <c r="D26" s="113">
        <f>'LP CESAR'!E14</f>
        <v>0</v>
      </c>
      <c r="E26" s="113">
        <f>'LP CESAR'!E15</f>
        <v>0</v>
      </c>
      <c r="F26" s="113">
        <f>'LP CESAR'!E16</f>
        <v>0</v>
      </c>
      <c r="G26" s="129">
        <f t="shared" si="3"/>
        <v>0</v>
      </c>
    </row>
    <row r="27" spans="1:7" ht="27.6">
      <c r="A27" s="50" t="s">
        <v>454</v>
      </c>
      <c r="B27" s="148">
        <f>'LP CESAR'!F12</f>
        <v>0</v>
      </c>
      <c r="C27" s="33">
        <f>'LP CESAR'!F13</f>
        <v>0</v>
      </c>
      <c r="D27" s="33">
        <f>'LP CESAR'!F14</f>
        <v>0</v>
      </c>
      <c r="E27" s="33">
        <f>'LP CESAR'!F15</f>
        <v>0</v>
      </c>
      <c r="F27" s="37">
        <f>'LP CESAR'!F16</f>
        <v>0</v>
      </c>
      <c r="G27" s="82">
        <f t="shared" si="3"/>
        <v>0</v>
      </c>
    </row>
    <row r="28" spans="1:7" ht="41.4">
      <c r="A28" s="50" t="s">
        <v>455</v>
      </c>
      <c r="B28" s="90">
        <f>'LP CESAR'!G12</f>
        <v>0</v>
      </c>
      <c r="C28" s="32">
        <f>'LP CESAR'!G13</f>
        <v>0</v>
      </c>
      <c r="D28" s="32">
        <f>'LP CESAR'!G14</f>
        <v>0</v>
      </c>
      <c r="E28" s="32">
        <f>'LP CESAR'!G15</f>
        <v>0</v>
      </c>
      <c r="F28" s="36">
        <f>'LP CESAR'!G16</f>
        <v>0</v>
      </c>
      <c r="G28" s="85">
        <f t="shared" si="3"/>
        <v>0</v>
      </c>
    </row>
    <row r="29" spans="1:7" ht="27.6">
      <c r="A29" s="53" t="s">
        <v>456</v>
      </c>
      <c r="B29" s="90">
        <f>'LP CESAR'!H12</f>
        <v>0</v>
      </c>
      <c r="C29" s="32">
        <f>'LP CESAR'!H13</f>
        <v>0</v>
      </c>
      <c r="D29" s="32">
        <f>'LP CESAR'!H14</f>
        <v>0</v>
      </c>
      <c r="E29" s="32">
        <f>'LP CESAR'!H15</f>
        <v>0</v>
      </c>
      <c r="F29" s="32">
        <f>'LP CESAR'!H16</f>
        <v>0</v>
      </c>
      <c r="G29" s="87">
        <f t="shared" si="3"/>
        <v>0</v>
      </c>
    </row>
    <row r="30" spans="1:7">
      <c r="A30" s="54" t="s">
        <v>463</v>
      </c>
      <c r="B30" s="33" t="e">
        <f>'LP CESAR'!#REF!</f>
        <v>#REF!</v>
      </c>
      <c r="C30" s="33" t="e">
        <f>'LP CESAR'!#REF!</f>
        <v>#REF!</v>
      </c>
      <c r="D30" s="33" t="e">
        <f>'LP CESAR'!#REF!</f>
        <v>#REF!</v>
      </c>
      <c r="E30" s="33" t="e">
        <f>'LP CESAR'!#REF!</f>
        <v>#REF!</v>
      </c>
      <c r="F30" s="37" t="e">
        <f>'LP CESAR'!#REF!</f>
        <v>#REF!</v>
      </c>
      <c r="G30" s="84" t="e">
        <f t="shared" si="3"/>
        <v>#REF!</v>
      </c>
    </row>
    <row r="31" spans="1:7" ht="41.4">
      <c r="A31" s="136" t="s">
        <v>464</v>
      </c>
      <c r="B31" s="137">
        <f>'SAMC CESAR'!C9</f>
        <v>0</v>
      </c>
      <c r="C31" s="137">
        <f>'SAMC CESAR'!E9</f>
        <v>0</v>
      </c>
      <c r="D31" s="137">
        <f>'SAMC CESAR'!G9</f>
        <v>0</v>
      </c>
      <c r="E31" s="137" t="e">
        <f>'SAMC CESAR'!#REF!</f>
        <v>#REF!</v>
      </c>
      <c r="F31" s="137" t="e">
        <f>'SAMC CESAR'!#REF!</f>
        <v>#REF!</v>
      </c>
      <c r="G31" s="138" t="e">
        <f t="shared" si="1"/>
        <v>#REF!</v>
      </c>
    </row>
    <row r="32" spans="1:7">
      <c r="A32" s="48" t="s">
        <v>451</v>
      </c>
      <c r="B32" s="35">
        <f>'SAMC CESAR'!C7+'SAMC CESAR'!C8</f>
        <v>0</v>
      </c>
      <c r="C32" s="35">
        <f>'SAMC CESAR'!E7+'SAMC CESAR'!E8</f>
        <v>0</v>
      </c>
      <c r="D32" s="35">
        <f>'SAMC CESAR'!G7+'SAMC CESAR'!G8</f>
        <v>0</v>
      </c>
      <c r="E32" s="35" t="e">
        <f>'SAMC CESAR'!#REF!+'SAMC CESAR'!#REF!</f>
        <v>#REF!</v>
      </c>
      <c r="F32" s="35" t="e">
        <f>'SAMC CESAR'!#REF!+'SAMC CESAR'!#REF!</f>
        <v>#REF!</v>
      </c>
      <c r="G32" s="80" t="e">
        <f t="shared" si="1"/>
        <v>#REF!</v>
      </c>
    </row>
    <row r="33" spans="1:7" ht="27.6">
      <c r="A33" s="130" t="s">
        <v>452</v>
      </c>
      <c r="B33" s="122">
        <f>'SAMC CESAR'!C5+'SAMC CESAR'!C6</f>
        <v>0</v>
      </c>
      <c r="C33" s="122">
        <f>'SAMC CESAR'!E5+'SAMC CESAR'!E6</f>
        <v>0</v>
      </c>
      <c r="D33" s="122">
        <f>'SAMC CESAR'!G5+'SAMC CESAR'!G6</f>
        <v>0</v>
      </c>
      <c r="E33" s="122" t="e">
        <f>'SAMC CESAR'!#REF!+'SAMC CESAR'!#REF!</f>
        <v>#REF!</v>
      </c>
      <c r="F33" s="122" t="e">
        <f>'SAMC CESAR'!#REF!+'SAMC CESAR'!#REF!</f>
        <v>#REF!</v>
      </c>
      <c r="G33" s="123" t="e">
        <f t="shared" ref="G33:G47" si="4">SUM(B33:F33)</f>
        <v>#REF!</v>
      </c>
    </row>
    <row r="34" spans="1:7" ht="41.4">
      <c r="A34" s="149" t="s">
        <v>453</v>
      </c>
      <c r="B34" s="113">
        <f>'SAMC CESAR'!E12</f>
        <v>0</v>
      </c>
      <c r="C34" s="113">
        <f>'SAMC CESAR'!E13</f>
        <v>0</v>
      </c>
      <c r="D34" s="113">
        <f>'SAMC CESAR'!E14</f>
        <v>0</v>
      </c>
      <c r="E34" s="113">
        <f>'SAMC CESAR'!E15</f>
        <v>0</v>
      </c>
      <c r="F34" s="114">
        <f>'SAMC CESAR'!E16</f>
        <v>0</v>
      </c>
      <c r="G34" s="129">
        <f t="shared" si="4"/>
        <v>0</v>
      </c>
    </row>
    <row r="35" spans="1:7" ht="27.6">
      <c r="A35" s="50" t="s">
        <v>454</v>
      </c>
      <c r="B35" s="148">
        <f>'SAMC CESAR'!F12</f>
        <v>0</v>
      </c>
      <c r="C35" s="33">
        <f>'SAMC CESAR'!F13</f>
        <v>0</v>
      </c>
      <c r="D35" s="33">
        <f>'SAMC CESAR'!F14</f>
        <v>0</v>
      </c>
      <c r="E35" s="33">
        <f>'SAMC CESAR'!G15</f>
        <v>0</v>
      </c>
      <c r="F35" s="37">
        <f>'SAMC CESAR'!F16</f>
        <v>0</v>
      </c>
      <c r="G35" s="82">
        <f t="shared" si="4"/>
        <v>0</v>
      </c>
    </row>
    <row r="36" spans="1:7" ht="41.4">
      <c r="A36" s="50" t="s">
        <v>455</v>
      </c>
      <c r="B36" s="90">
        <f>'SAMC CESAR'!G12</f>
        <v>0</v>
      </c>
      <c r="C36" s="32">
        <f>'SAMC CESAR'!G13</f>
        <v>0</v>
      </c>
      <c r="D36" s="32">
        <f>'SAMC CESAR'!G14</f>
        <v>0</v>
      </c>
      <c r="E36" s="32">
        <f>'SAMC CESAR'!G15</f>
        <v>0</v>
      </c>
      <c r="F36" s="36">
        <f>'SAMC CESAR'!G16</f>
        <v>0</v>
      </c>
      <c r="G36" s="85">
        <f t="shared" si="4"/>
        <v>0</v>
      </c>
    </row>
    <row r="37" spans="1:7" ht="27.6">
      <c r="A37" s="53" t="s">
        <v>456</v>
      </c>
      <c r="B37" s="90">
        <f>'SAMC CESAR'!H12</f>
        <v>0</v>
      </c>
      <c r="C37" s="32">
        <f>'SAMC CESAR'!H13</f>
        <v>0</v>
      </c>
      <c r="D37" s="32">
        <f>'SAMC CESAR'!H14</f>
        <v>0</v>
      </c>
      <c r="E37" s="32">
        <f>'SAMC CESAR'!H15</f>
        <v>0</v>
      </c>
      <c r="F37" s="32">
        <f>'SAMC CESAR'!H16</f>
        <v>0</v>
      </c>
      <c r="G37" s="87">
        <f t="shared" si="4"/>
        <v>0</v>
      </c>
    </row>
    <row r="38" spans="1:7" ht="30.75" customHeight="1">
      <c r="A38" s="53" t="s">
        <v>457</v>
      </c>
      <c r="B38" s="99" t="e">
        <f>'SAMC CESAR'!#REF!</f>
        <v>#REF!</v>
      </c>
      <c r="C38" s="96" t="e">
        <f>'SAMC CESAR'!#REF!</f>
        <v>#REF!</v>
      </c>
      <c r="D38" s="96" t="e">
        <f>'SAMC CESAR'!#REF!</f>
        <v>#REF!</v>
      </c>
      <c r="E38" s="96" t="e">
        <f>'SAMC CESAR'!#REF!</f>
        <v>#REF!</v>
      </c>
      <c r="F38" s="97" t="e">
        <f>'SAMC CESAR'!#REF!</f>
        <v>#REF!</v>
      </c>
      <c r="G38" s="84" t="e">
        <f t="shared" si="4"/>
        <v>#REF!</v>
      </c>
    </row>
    <row r="39" spans="1:7">
      <c r="A39" s="136" t="s">
        <v>465</v>
      </c>
      <c r="B39" s="137" t="e">
        <f>'SUBASTA INV CESAR'!#REF!</f>
        <v>#REF!</v>
      </c>
      <c r="C39" s="137" t="e">
        <f>'SUBASTA INV CESAR'!#REF!</f>
        <v>#REF!</v>
      </c>
      <c r="D39" s="137" t="e">
        <f>'SUBASTA INV CESAR'!#REF!</f>
        <v>#REF!</v>
      </c>
      <c r="E39" s="137" t="e">
        <f>'SUBASTA INV CESAR'!#REF!</f>
        <v>#REF!</v>
      </c>
      <c r="F39" s="137" t="e">
        <f>'SUBASTA INV CESAR'!#REF!</f>
        <v>#REF!</v>
      </c>
      <c r="G39" s="138" t="e">
        <f t="shared" si="4"/>
        <v>#REF!</v>
      </c>
    </row>
    <row r="40" spans="1:7">
      <c r="A40" s="121" t="s">
        <v>451</v>
      </c>
      <c r="B40" s="113" t="e">
        <f>'SUBASTA INV CESAR'!#REF!+'SUBASTA INV CESAR'!#REF!</f>
        <v>#REF!</v>
      </c>
      <c r="C40" s="113" t="e">
        <f>'SUBASTA INV CESAR'!#REF!+'SUBASTA INV CESAR'!#REF!</f>
        <v>#REF!</v>
      </c>
      <c r="D40" s="113" t="e">
        <f>'SUBASTA INV CESAR'!#REF!+'SUBASTA INV CESAR'!#REF!</f>
        <v>#REF!</v>
      </c>
      <c r="E40" s="113" t="e">
        <f>'SUBASTA INV CESAR'!#REF!+'SUBASTA INV CESAR'!#REF!</f>
        <v>#REF!</v>
      </c>
      <c r="F40" s="113" t="e">
        <f>'SUBASTA INV CESAR'!#REF!+'SUBASTA INV CESAR'!#REF!</f>
        <v>#REF!</v>
      </c>
      <c r="G40" s="129" t="e">
        <f t="shared" si="4"/>
        <v>#REF!</v>
      </c>
    </row>
    <row r="41" spans="1:7" s="98" customFormat="1" ht="27.6">
      <c r="A41" s="104" t="s">
        <v>452</v>
      </c>
      <c r="B41" s="106" t="e">
        <f>'SUBASTA INV CESAR'!#REF!+'SUBASTA INV CESAR'!#REF!</f>
        <v>#REF!</v>
      </c>
      <c r="C41" s="106" t="e">
        <f>'SUBASTA INV CESAR'!#REF!+'SUBASTA INV CESAR'!#REF!</f>
        <v>#REF!</v>
      </c>
      <c r="D41" s="106" t="e">
        <f>'SUBASTA INV CESAR'!#REF!+'SUBASTA INV CESAR'!#REF!</f>
        <v>#REF!</v>
      </c>
      <c r="E41" s="106" t="e">
        <f>'SUBASTA INV CESAR'!#REF!+'SUBASTA INV CESAR'!#REF!</f>
        <v>#REF!</v>
      </c>
      <c r="F41" s="106" t="e">
        <f>'SUBASTA INV CESAR'!#REF!+'SUBASTA INV CESAR'!#REF!</f>
        <v>#REF!</v>
      </c>
      <c r="G41" s="131" t="e">
        <f t="shared" si="4"/>
        <v>#REF!</v>
      </c>
    </row>
    <row r="42" spans="1:7" ht="41.4">
      <c r="A42" s="55" t="s">
        <v>453</v>
      </c>
      <c r="B42" s="133" t="e">
        <f>'SUBASTA INV CESAR'!#REF!</f>
        <v>#REF!</v>
      </c>
      <c r="C42" s="133" t="e">
        <f>'SUBASTA INV CESAR'!#REF!</f>
        <v>#REF!</v>
      </c>
      <c r="D42" s="133" t="e">
        <f>'SUBASTA INV CESAR'!#REF!</f>
        <v>#REF!</v>
      </c>
      <c r="E42" s="133" t="e">
        <f>'SUBASTA INV CESAR'!#REF!</f>
        <v>#REF!</v>
      </c>
      <c r="F42" s="134" t="e">
        <f>'SUBASTA INV CESAR'!#REF!</f>
        <v>#REF!</v>
      </c>
      <c r="G42" s="135" t="e">
        <f t="shared" si="4"/>
        <v>#REF!</v>
      </c>
    </row>
    <row r="43" spans="1:7" ht="27.6">
      <c r="A43" s="50" t="s">
        <v>454</v>
      </c>
      <c r="B43" s="92" t="e">
        <f>'SUBASTA INV CESAR'!#REF!</f>
        <v>#REF!</v>
      </c>
      <c r="C43" s="92" t="e">
        <f>'SUBASTA INV CESAR'!#REF!</f>
        <v>#REF!</v>
      </c>
      <c r="D43" s="92" t="e">
        <f>'SUBASTA INV CESAR'!#REF!</f>
        <v>#REF!</v>
      </c>
      <c r="E43" s="92" t="e">
        <f>'SUBASTA INV CESAR'!#REF!</f>
        <v>#REF!</v>
      </c>
      <c r="F43" s="93" t="e">
        <f>'SUBASTA INV CESAR'!#REF!</f>
        <v>#REF!</v>
      </c>
      <c r="G43" s="85" t="e">
        <f t="shared" si="4"/>
        <v>#REF!</v>
      </c>
    </row>
    <row r="44" spans="1:7" ht="41.4">
      <c r="A44" s="51" t="s">
        <v>455</v>
      </c>
      <c r="B44" s="34" t="e">
        <f>'SUBASTA INV CESAR'!#REF!</f>
        <v>#REF!</v>
      </c>
      <c r="C44" s="34" t="e">
        <f>'SUBASTA INV CESAR'!#REF!</f>
        <v>#REF!</v>
      </c>
      <c r="D44" s="34" t="e">
        <f>'SUBASTA INV CESAR'!#REF!</f>
        <v>#REF!</v>
      </c>
      <c r="E44" s="34" t="e">
        <f>'SUBASTA INV CESAR'!#REF!</f>
        <v>#REF!</v>
      </c>
      <c r="F44" s="91" t="e">
        <f>'SUBASTA INV CESAR'!#REF!</f>
        <v>#REF!</v>
      </c>
      <c r="G44" s="85" t="e">
        <f t="shared" si="4"/>
        <v>#REF!</v>
      </c>
    </row>
    <row r="45" spans="1:7" ht="27.6">
      <c r="A45" s="52" t="s">
        <v>456</v>
      </c>
      <c r="B45" s="120" t="e">
        <f>'SUBASTA INV CESAR'!#REF!</f>
        <v>#REF!</v>
      </c>
      <c r="C45" s="92" t="e">
        <f>'SUBASTA INV CESAR'!#REF!</f>
        <v>#REF!</v>
      </c>
      <c r="D45" s="92" t="e">
        <f>'SUBASTA INV CESAR'!#REF!</f>
        <v>#REF!</v>
      </c>
      <c r="E45" s="92" t="e">
        <f>'SUBASTA INV CESAR'!#REF!</f>
        <v>#REF!</v>
      </c>
      <c r="F45" s="92" t="e">
        <f>'SUBASTA INV CESAR'!#REF!</f>
        <v>#REF!</v>
      </c>
      <c r="G45" s="87" t="e">
        <f t="shared" si="4"/>
        <v>#REF!</v>
      </c>
    </row>
    <row r="46" spans="1:7" ht="29.25" customHeight="1">
      <c r="A46" s="53" t="s">
        <v>457</v>
      </c>
      <c r="B46" s="95" t="e">
        <f>'SUBASTA INV CESAR'!#REF!</f>
        <v>#REF!</v>
      </c>
      <c r="C46" s="95" t="e">
        <f>'SUBASTA INV CESAR'!#REF!</f>
        <v>#REF!</v>
      </c>
      <c r="D46" s="95" t="e">
        <f>'SUBASTA INV CESAR'!#REF!</f>
        <v>#REF!</v>
      </c>
      <c r="E46" s="95" t="e">
        <f>'SUBASTA INV CESAR'!#REF!</f>
        <v>#REF!</v>
      </c>
      <c r="F46" s="95" t="e">
        <f>'SUBASTA INV CESAR'!#REF!</f>
        <v>#REF!</v>
      </c>
      <c r="G46" s="119" t="e">
        <f t="shared" si="4"/>
        <v>#REF!</v>
      </c>
    </row>
    <row r="47" spans="1:7" ht="29.25" customHeight="1">
      <c r="A47" s="53" t="s">
        <v>461</v>
      </c>
      <c r="B47" s="95" t="e">
        <f>'SUBASTA INV CESAR'!#REF!</f>
        <v>#REF!</v>
      </c>
      <c r="C47" s="95" t="e">
        <f>'SUBASTA INV CESAR'!#REF!</f>
        <v>#REF!</v>
      </c>
      <c r="D47" s="95" t="e">
        <f>'SUBASTA INV CESAR'!#REF!</f>
        <v>#REF!</v>
      </c>
      <c r="E47" s="95" t="e">
        <f>'SUBASTA INV CESAR'!#REF!</f>
        <v>#REF!</v>
      </c>
      <c r="F47" s="95" t="e">
        <f>'SUBASTA INV CESAR'!#REF!</f>
        <v>#REF!</v>
      </c>
      <c r="G47" s="119" t="e">
        <f t="shared" si="4"/>
        <v>#REF!</v>
      </c>
    </row>
    <row r="48" spans="1:7" ht="27.6">
      <c r="A48" s="201" t="s">
        <v>466</v>
      </c>
      <c r="B48" s="202" t="e">
        <f t="shared" ref="B48:G48" si="5">+B4+B14+B23+B31+B39</f>
        <v>#REF!</v>
      </c>
      <c r="C48" s="202" t="e">
        <f t="shared" si="5"/>
        <v>#REF!</v>
      </c>
      <c r="D48" s="202" t="e">
        <f t="shared" si="5"/>
        <v>#REF!</v>
      </c>
      <c r="E48" s="202" t="e">
        <f t="shared" si="5"/>
        <v>#REF!</v>
      </c>
      <c r="F48" s="202" t="e">
        <f t="shared" si="5"/>
        <v>#REF!</v>
      </c>
      <c r="G48" s="203" t="e">
        <f t="shared" si="5"/>
        <v>#REF!</v>
      </c>
    </row>
    <row r="49" spans="1:10">
      <c r="A49" s="195" t="s">
        <v>451</v>
      </c>
      <c r="B49" s="196" t="e">
        <f>+B5+B15+B24+B32+B40</f>
        <v>#REF!</v>
      </c>
      <c r="C49" s="196" t="e">
        <f>+C5+C15+C24+C32+C40</f>
        <v>#REF!</v>
      </c>
      <c r="D49" s="196" t="e">
        <f>+D5+D15+D24+D32+D40</f>
        <v>#REF!</v>
      </c>
      <c r="E49" s="196" t="e">
        <f>+E5+E15+E24+E32+E40</f>
        <v>#REF!</v>
      </c>
      <c r="F49" s="196" t="e">
        <f>+F5+F15+F24+F32+F40</f>
        <v>#REF!</v>
      </c>
      <c r="G49" s="197" t="e">
        <f>G5+G15+G24+G32+G40</f>
        <v>#REF!</v>
      </c>
      <c r="H49" s="56"/>
    </row>
    <row r="50" spans="1:10" ht="27.6">
      <c r="A50" s="50" t="s">
        <v>467</v>
      </c>
      <c r="B50" s="88" t="e">
        <f t="shared" ref="B50:G50" si="6">+B49/B48</f>
        <v>#REF!</v>
      </c>
      <c r="C50" s="88" t="e">
        <f t="shared" si="6"/>
        <v>#REF!</v>
      </c>
      <c r="D50" s="88" t="e">
        <f t="shared" si="6"/>
        <v>#REF!</v>
      </c>
      <c r="E50" s="88" t="e">
        <f t="shared" si="6"/>
        <v>#REF!</v>
      </c>
      <c r="F50" s="88" t="e">
        <f t="shared" si="6"/>
        <v>#REF!</v>
      </c>
      <c r="G50" s="108" t="e">
        <f t="shared" si="6"/>
        <v>#REF!</v>
      </c>
      <c r="H50" s="57"/>
    </row>
    <row r="51" spans="1:10" ht="27.6">
      <c r="A51" s="50" t="s">
        <v>452</v>
      </c>
      <c r="B51" s="32" t="e">
        <f>+B6+B16+B25+B33+B41</f>
        <v>#REF!</v>
      </c>
      <c r="C51" s="32" t="e">
        <f>+C6+C16+C25+C33+C41</f>
        <v>#REF!</v>
      </c>
      <c r="D51" s="32" t="e">
        <f>+D6+D16+D25+D33+D41</f>
        <v>#REF!</v>
      </c>
      <c r="E51" s="32" t="e">
        <f>+E6+E16+E25+E33+E41</f>
        <v>#REF!</v>
      </c>
      <c r="F51" s="32" t="e">
        <f>+F6+F16+F25+F33+F41</f>
        <v>#REF!</v>
      </c>
      <c r="G51" s="82" t="e">
        <f>G6+G16+G25+G33+G41</f>
        <v>#REF!</v>
      </c>
      <c r="H51" s="49"/>
    </row>
    <row r="52" spans="1:10" ht="41.4">
      <c r="A52" s="50" t="s">
        <v>468</v>
      </c>
      <c r="B52" s="88" t="e">
        <f t="shared" ref="B52:G52" si="7">+B51/B48</f>
        <v>#REF!</v>
      </c>
      <c r="C52" s="88" t="e">
        <f t="shared" si="7"/>
        <v>#REF!</v>
      </c>
      <c r="D52" s="88" t="e">
        <f t="shared" si="7"/>
        <v>#REF!</v>
      </c>
      <c r="E52" s="88" t="e">
        <f t="shared" si="7"/>
        <v>#REF!</v>
      </c>
      <c r="F52" s="88" t="e">
        <f t="shared" si="7"/>
        <v>#REF!</v>
      </c>
      <c r="G52" s="147" t="e">
        <f t="shared" si="7"/>
        <v>#REF!</v>
      </c>
      <c r="H52" s="57"/>
    </row>
    <row r="53" spans="1:10" ht="41.4">
      <c r="A53" s="50" t="s">
        <v>453</v>
      </c>
      <c r="B53" s="38" t="e">
        <f>B7+B17+B26+B34+B42</f>
        <v>#REF!</v>
      </c>
      <c r="C53" s="38" t="e">
        <f>C7+C17+C26+C34+C42</f>
        <v>#REF!</v>
      </c>
      <c r="D53" s="38" t="e">
        <f>D7+D17+D26+D34+D42</f>
        <v>#REF!</v>
      </c>
      <c r="E53" s="38" t="e">
        <f>E7+E17+E26+E34+E42</f>
        <v>#REF!</v>
      </c>
      <c r="F53" s="145" t="e">
        <f>F7+F17+F26+F34+F42</f>
        <v>#REF!</v>
      </c>
      <c r="G53" s="214" t="e">
        <f>SUM(B53:F53)</f>
        <v>#REF!</v>
      </c>
      <c r="H53" s="112"/>
      <c r="I53" s="1"/>
    </row>
    <row r="54" spans="1:10" ht="28.8">
      <c r="A54" s="50" t="s">
        <v>454</v>
      </c>
      <c r="B54" s="38" t="e">
        <f>B8+B18+B27+B35+B43</f>
        <v>#REF!</v>
      </c>
      <c r="C54" s="38" t="e">
        <f>C8+C18+C27+C35+C43</f>
        <v>#REF!</v>
      </c>
      <c r="D54" s="38" t="e">
        <f>D8+D18+D27+D35+D43</f>
        <v>#REF!</v>
      </c>
      <c r="E54" s="38" t="e">
        <f>E8+E18+E27+E35+E43</f>
        <v>#REF!</v>
      </c>
      <c r="F54" s="145" t="e">
        <f>F9+F18+F27+F35+F43</f>
        <v>#REF!</v>
      </c>
      <c r="G54" s="215" t="e">
        <f>G8+G18+G27+G35+G43</f>
        <v>#REF!</v>
      </c>
      <c r="H54" s="112"/>
      <c r="I54" s="152" t="s">
        <v>469</v>
      </c>
      <c r="J54" s="115" t="e">
        <f>G51-G57</f>
        <v>#REF!</v>
      </c>
    </row>
    <row r="55" spans="1:10" ht="41.4">
      <c r="A55" s="51" t="s">
        <v>455</v>
      </c>
      <c r="B55" s="105" t="e">
        <f>+B9+B19+B28+B36+B44</f>
        <v>#REF!</v>
      </c>
      <c r="C55" s="105" t="e">
        <f>+C9+C19+C28+C36+C44</f>
        <v>#REF!</v>
      </c>
      <c r="D55" s="105" t="e">
        <f>+D9+D19+D28+D36+D44</f>
        <v>#REF!</v>
      </c>
      <c r="E55" s="105" t="e">
        <f>+E9+E19+E28+E36+E44</f>
        <v>#REF!</v>
      </c>
      <c r="F55" s="146" t="e">
        <f>+F9+F19+F28+F36+F44</f>
        <v>#REF!</v>
      </c>
      <c r="G55" s="216" t="e">
        <f>SUM(B55:F55)</f>
        <v>#REF!</v>
      </c>
      <c r="H55" s="112"/>
      <c r="I55" s="18" t="s">
        <v>470</v>
      </c>
      <c r="J55" s="116" t="e">
        <f>J54-G58</f>
        <v>#REF!</v>
      </c>
    </row>
    <row r="56" spans="1:10" ht="41.4">
      <c r="A56" s="50" t="s">
        <v>471</v>
      </c>
      <c r="B56" s="38" t="e">
        <f>B53+B54+B55</f>
        <v>#REF!</v>
      </c>
      <c r="C56" s="38" t="e">
        <f>C53+C54+C55</f>
        <v>#REF!</v>
      </c>
      <c r="D56" s="38" t="e">
        <f>D53+D54+D55</f>
        <v>#REF!</v>
      </c>
      <c r="E56" s="38" t="e">
        <f>E53+E54+E55</f>
        <v>#REF!</v>
      </c>
      <c r="F56" s="145" t="e">
        <f>F53+F54+F55</f>
        <v>#REF!</v>
      </c>
      <c r="G56" s="144" t="e">
        <f>SUM(B56:F56)</f>
        <v>#REF!</v>
      </c>
      <c r="H56" s="56"/>
      <c r="I56" s="150" t="s">
        <v>472</v>
      </c>
      <c r="J56" s="118" t="e">
        <f>J55-G56</f>
        <v>#REF!</v>
      </c>
    </row>
    <row r="57" spans="1:10" ht="27.6">
      <c r="A57" s="50" t="s">
        <v>473</v>
      </c>
      <c r="B57" s="32" t="e">
        <f>B13+B30</f>
        <v>#REF!</v>
      </c>
      <c r="C57" s="32" t="e">
        <f>C13+C30</f>
        <v>#REF!</v>
      </c>
      <c r="D57" s="32" t="e">
        <f>D13+D30</f>
        <v>#REF!</v>
      </c>
      <c r="E57" s="32" t="e">
        <f>E13+E30</f>
        <v>#REF!</v>
      </c>
      <c r="F57" s="37" t="e">
        <f>F13+F30</f>
        <v>#REF!</v>
      </c>
      <c r="G57" s="198" t="e">
        <f>SUM(B57:F57)</f>
        <v>#REF!</v>
      </c>
      <c r="H57" s="49"/>
      <c r="J57" s="117" t="e">
        <f>J56-G59</f>
        <v>#REF!</v>
      </c>
    </row>
    <row r="58" spans="1:10" ht="27.6">
      <c r="A58" s="53" t="s">
        <v>457</v>
      </c>
      <c r="B58" s="32" t="e">
        <f>B11+B21+B38+B46</f>
        <v>#REF!</v>
      </c>
      <c r="C58" s="32" t="e">
        <f>C11+C21+C38+C46</f>
        <v>#REF!</v>
      </c>
      <c r="D58" s="32" t="e">
        <f>D11+D21+D38+D46</f>
        <v>#REF!</v>
      </c>
      <c r="E58" s="36" t="e">
        <f>E11+E21+E38+E46</f>
        <v>#REF!</v>
      </c>
      <c r="F58" s="32" t="e">
        <f>F11+F21+F38+F46</f>
        <v>#REF!</v>
      </c>
      <c r="G58" s="199" t="e">
        <f>SUM(B58:F58)</f>
        <v>#REF!</v>
      </c>
      <c r="H58" s="49"/>
    </row>
    <row r="59" spans="1:10" ht="27.6">
      <c r="A59" s="109" t="s">
        <v>456</v>
      </c>
      <c r="B59" s="106" t="e">
        <f>B10+B20+B29+B37+B45</f>
        <v>#REF!</v>
      </c>
      <c r="C59" s="106" t="e">
        <f>C10+C20+C29+C45+C37</f>
        <v>#REF!</v>
      </c>
      <c r="D59" s="106" t="e">
        <f>D10+D20+D29+D45+D37</f>
        <v>#REF!</v>
      </c>
      <c r="E59" s="151" t="e">
        <f>E10+E20+E29+E45+E37</f>
        <v>#REF!</v>
      </c>
      <c r="F59" s="106" t="e">
        <f>F10+F20+F29+F45+F37</f>
        <v>#REF!</v>
      </c>
      <c r="G59" s="200" t="e">
        <f>SUM(B59:F59)</f>
        <v>#REF!</v>
      </c>
      <c r="H59" s="107"/>
    </row>
    <row r="60" spans="1:10">
      <c r="A60" s="21"/>
      <c r="B60" s="39"/>
      <c r="C60" s="39"/>
      <c r="D60" s="39"/>
      <c r="E60" s="39"/>
      <c r="F60" s="39"/>
      <c r="G60" s="39"/>
      <c r="H60" s="39"/>
    </row>
    <row r="61" spans="1:10">
      <c r="A61" s="21"/>
      <c r="B61" s="39"/>
      <c r="C61" s="39"/>
      <c r="D61" s="39"/>
      <c r="E61" s="39"/>
      <c r="F61" s="39"/>
      <c r="G61" s="39"/>
      <c r="H61" s="39"/>
    </row>
    <row r="62" spans="1:10">
      <c r="A62" s="100" t="s">
        <v>447</v>
      </c>
      <c r="B62" s="339">
        <v>2019</v>
      </c>
      <c r="C62" s="339">
        <v>2020</v>
      </c>
      <c r="D62" s="339">
        <v>2021</v>
      </c>
      <c r="E62" s="339">
        <v>2022</v>
      </c>
      <c r="F62" s="339">
        <v>2023</v>
      </c>
      <c r="G62" s="337" t="s">
        <v>448</v>
      </c>
      <c r="H62" s="101"/>
    </row>
    <row r="63" spans="1:10">
      <c r="A63" s="169" t="s">
        <v>474</v>
      </c>
      <c r="B63" s="340"/>
      <c r="C63" s="340"/>
      <c r="D63" s="340"/>
      <c r="E63" s="340"/>
      <c r="F63" s="340"/>
      <c r="G63" s="338"/>
      <c r="H63" s="58"/>
    </row>
    <row r="64" spans="1:10" ht="27.6">
      <c r="A64" s="172" t="s">
        <v>475</v>
      </c>
      <c r="B64" s="180">
        <f>'CD GUAJIRA '!C28</f>
        <v>0</v>
      </c>
      <c r="C64" s="180">
        <f>'CD GUAJIRA '!E28</f>
        <v>0</v>
      </c>
      <c r="D64" s="180">
        <f>'CD GUAJIRA '!G28</f>
        <v>0</v>
      </c>
      <c r="E64" s="180" t="e">
        <f>'CD GUAJIRA '!#REF!</f>
        <v>#REF!</v>
      </c>
      <c r="F64" s="180" t="e">
        <f>'CD GUAJIRA '!#REF!</f>
        <v>#REF!</v>
      </c>
      <c r="G64" s="181" t="e">
        <f>SUM(B64:F64)</f>
        <v>#REF!</v>
      </c>
      <c r="H64" s="58"/>
    </row>
    <row r="65" spans="1:7">
      <c r="A65" s="62" t="s">
        <v>451</v>
      </c>
      <c r="B65" s="42">
        <f>'CD GUAJIRA '!C26+'CD GUAJIRA '!C27</f>
        <v>0</v>
      </c>
      <c r="C65" s="42">
        <f>'CD GUAJIRA '!E26+'CD GUAJIRA '!E27</f>
        <v>0</v>
      </c>
      <c r="D65" s="42">
        <f>'CD GUAJIRA '!G26+'CD GUAJIRA '!G27</f>
        <v>0</v>
      </c>
      <c r="E65" s="42" t="e">
        <f>'CD GUAJIRA '!#REF!+'CD GUAJIRA '!#REF!</f>
        <v>#REF!</v>
      </c>
      <c r="F65" s="42" t="e">
        <f>'CD GUAJIRA '!#REF!+'CD GUAJIRA '!#REF!</f>
        <v>#REF!</v>
      </c>
      <c r="G65" s="77" t="e">
        <f t="shared" ref="G65:G88" si="8">SUM(B65:F65)</f>
        <v>#REF!</v>
      </c>
    </row>
    <row r="66" spans="1:7" s="98" customFormat="1" ht="27.6">
      <c r="A66" s="168" t="s">
        <v>476</v>
      </c>
      <c r="B66" s="166">
        <f>'CD GUAJIRA '!C24+'CD GUAJIRA '!C25</f>
        <v>0</v>
      </c>
      <c r="C66" s="166">
        <f>'CD GUAJIRA '!E24+'CD GUAJIRA '!E25</f>
        <v>0</v>
      </c>
      <c r="D66" s="166">
        <f>'CD GUAJIRA '!G24+'CD GUAJIRA '!G25</f>
        <v>0</v>
      </c>
      <c r="E66" s="166" t="e">
        <f>'CD GUAJIRA '!#REF!+'CD GUAJIRA '!#REF!</f>
        <v>#REF!</v>
      </c>
      <c r="F66" s="166" t="e">
        <f>'CD GUAJIRA '!#REF!+'CD GUAJIRA '!#REF!</f>
        <v>#REF!</v>
      </c>
      <c r="G66" s="167" t="e">
        <f t="shared" si="8"/>
        <v>#REF!</v>
      </c>
    </row>
    <row r="67" spans="1:7" ht="41.4">
      <c r="A67" s="162" t="s">
        <v>453</v>
      </c>
      <c r="B67" s="170">
        <f>'CD GUAJIRA '!E31</f>
        <v>0</v>
      </c>
      <c r="C67" s="170">
        <f>'CD GUAJIRA '!E32</f>
        <v>0</v>
      </c>
      <c r="D67" s="170">
        <f>'CD GUAJIRA '!E33</f>
        <v>0</v>
      </c>
      <c r="E67" s="170">
        <f>'CD GUAJIRA '!E34</f>
        <v>0</v>
      </c>
      <c r="F67" s="170">
        <f>'CD GUAJIRA '!E35</f>
        <v>0</v>
      </c>
      <c r="G67" s="171">
        <f>SUM(B67:F67)</f>
        <v>0</v>
      </c>
    </row>
    <row r="68" spans="1:7" ht="27.6">
      <c r="A68" s="163" t="s">
        <v>454</v>
      </c>
      <c r="B68" s="165">
        <f>'CD GUAJIRA '!F31</f>
        <v>0</v>
      </c>
      <c r="C68" s="165">
        <f>'CD GUAJIRA '!F32</f>
        <v>0</v>
      </c>
      <c r="D68" s="165">
        <f>'CD GUAJIRA '!F33</f>
        <v>0</v>
      </c>
      <c r="E68" s="165">
        <f>'CD GUAJIRA '!F34</f>
        <v>0</v>
      </c>
      <c r="F68" s="165">
        <f>'CD GUAJIRA '!F35</f>
        <v>0</v>
      </c>
      <c r="G68" s="173">
        <f>SUM(B68:F68)</f>
        <v>0</v>
      </c>
    </row>
    <row r="69" spans="1:7" ht="41.4">
      <c r="A69" s="163" t="s">
        <v>455</v>
      </c>
      <c r="B69" s="165">
        <f>'CD GUAJIRA '!G31</f>
        <v>0</v>
      </c>
      <c r="C69" s="165">
        <f>'CD GUAJIRA '!G32</f>
        <v>0</v>
      </c>
      <c r="D69" s="165">
        <f>'CD GUAJIRA '!G33</f>
        <v>0</v>
      </c>
      <c r="E69" s="165">
        <f>'CD GUAJIRA '!G34</f>
        <v>0</v>
      </c>
      <c r="F69" s="165">
        <f>'CD GUAJIRA '!G35</f>
        <v>0</v>
      </c>
      <c r="G69" s="173">
        <f>SUM(B69:F69)</f>
        <v>0</v>
      </c>
    </row>
    <row r="70" spans="1:7" ht="27.6">
      <c r="A70" s="164" t="s">
        <v>456</v>
      </c>
      <c r="B70" s="165">
        <f>'CD GUAJIRA '!H31</f>
        <v>0</v>
      </c>
      <c r="C70" s="165">
        <f>'CD GUAJIRA '!H32</f>
        <v>0</v>
      </c>
      <c r="D70" s="165">
        <f>'CD GUAJIRA '!H33</f>
        <v>0</v>
      </c>
      <c r="E70" s="165">
        <f>'CD GUAJIRA '!H34</f>
        <v>0</v>
      </c>
      <c r="F70" s="165">
        <f>'CD GUAJIRA '!H35</f>
        <v>0</v>
      </c>
      <c r="G70" s="173">
        <f>SUM(B70:F70)</f>
        <v>0</v>
      </c>
    </row>
    <row r="71" spans="1:7" ht="27.6">
      <c r="A71" s="176" t="s">
        <v>457</v>
      </c>
      <c r="B71" s="177" t="e">
        <f>'CD GUAJIRA '!#REF!</f>
        <v>#REF!</v>
      </c>
      <c r="C71" s="177" t="e">
        <f>'CD GUAJIRA '!#REF!</f>
        <v>#REF!</v>
      </c>
      <c r="D71" s="177" t="e">
        <f>'CD GUAJIRA '!#REF!</f>
        <v>#REF!</v>
      </c>
      <c r="E71" s="177" t="e">
        <f>'CD GUAJIRA '!#REF!</f>
        <v>#REF!</v>
      </c>
      <c r="F71" s="177" t="e">
        <f>'CD GUAJIRA '!#REF!</f>
        <v>#REF!</v>
      </c>
      <c r="G71" s="178" t="e">
        <f>SUM(B71:F71)</f>
        <v>#REF!</v>
      </c>
    </row>
    <row r="72" spans="1:7">
      <c r="A72" s="172" t="s">
        <v>460</v>
      </c>
      <c r="B72" s="180" t="e">
        <f>'MC GUAJIRA'!#REF!</f>
        <v>#REF!</v>
      </c>
      <c r="C72" s="180" t="e">
        <f>'MC GUAJIRA'!#REF!</f>
        <v>#REF!</v>
      </c>
      <c r="D72" s="180" t="e">
        <f>'MC GUAJIRA'!#REF!</f>
        <v>#REF!</v>
      </c>
      <c r="E72" s="180" t="e">
        <f>'MC GUAJIRA'!#REF!</f>
        <v>#REF!</v>
      </c>
      <c r="F72" s="180" t="e">
        <f>'MC GUAJIRA'!#REF!</f>
        <v>#REF!</v>
      </c>
      <c r="G72" s="181" t="e">
        <f t="shared" si="8"/>
        <v>#REF!</v>
      </c>
    </row>
    <row r="73" spans="1:7" ht="14.25" customHeight="1">
      <c r="A73" s="179" t="s">
        <v>451</v>
      </c>
      <c r="B73" s="42" t="e">
        <f>'MC GUAJIRA'!#REF!+'MC GUAJIRA'!#REF!</f>
        <v>#REF!</v>
      </c>
      <c r="C73" s="42" t="e">
        <f>'MC GUAJIRA'!#REF!+'MC GUAJIRA'!#REF!</f>
        <v>#REF!</v>
      </c>
      <c r="D73" s="42" t="e">
        <f>'MC GUAJIRA'!#REF!+'MC GUAJIRA'!#REF!</f>
        <v>#REF!</v>
      </c>
      <c r="E73" s="42" t="e">
        <f>'MC GUAJIRA'!#REF!+'MC GUAJIRA'!#REF!</f>
        <v>#REF!</v>
      </c>
      <c r="F73" s="42" t="e">
        <f>'MC GUAJIRA'!#REF!+'MC GUAJIRA'!#REF!</f>
        <v>#REF!</v>
      </c>
      <c r="G73" s="77" t="e">
        <f t="shared" si="8"/>
        <v>#REF!</v>
      </c>
    </row>
    <row r="74" spans="1:7" ht="27.6">
      <c r="A74" s="63" t="s">
        <v>476</v>
      </c>
      <c r="B74" s="166" t="e">
        <f>'MC GUAJIRA'!#REF!+'MC GUAJIRA'!#REF!</f>
        <v>#REF!</v>
      </c>
      <c r="C74" s="166" t="e">
        <f>'MC GUAJIRA'!#REF!+'MC GUAJIRA'!#REF!</f>
        <v>#REF!</v>
      </c>
      <c r="D74" s="166" t="e">
        <f>'MC GUAJIRA'!#REF!+'MC GUAJIRA'!#REF!</f>
        <v>#REF!</v>
      </c>
      <c r="E74" s="166" t="e">
        <f>'MC GUAJIRA'!#REF!+'MC GUAJIRA'!#REF!</f>
        <v>#REF!</v>
      </c>
      <c r="F74" s="166" t="e">
        <f>'MC GUAJIRA'!#REF!+'MC GUAJIRA'!#REF!</f>
        <v>#REF!</v>
      </c>
      <c r="G74" s="167" t="e">
        <f t="shared" ref="G74:G79" si="9">SUM(B74:F74)</f>
        <v>#REF!</v>
      </c>
    </row>
    <row r="75" spans="1:7" ht="41.4">
      <c r="A75" s="162" t="s">
        <v>453</v>
      </c>
      <c r="B75" s="170" t="e">
        <f>'MC GUAJIRA'!#REF!</f>
        <v>#REF!</v>
      </c>
      <c r="C75" s="170" t="e">
        <f>'MC GUAJIRA'!#REF!</f>
        <v>#REF!</v>
      </c>
      <c r="D75" s="170" t="e">
        <f>'MC GUAJIRA'!#REF!</f>
        <v>#REF!</v>
      </c>
      <c r="E75" s="170" t="e">
        <f>'MC GUAJIRA'!#REF!</f>
        <v>#REF!</v>
      </c>
      <c r="F75" s="170" t="e">
        <f>'MC GUAJIRA'!#REF!</f>
        <v>#REF!</v>
      </c>
      <c r="G75" s="171" t="e">
        <f t="shared" si="9"/>
        <v>#REF!</v>
      </c>
    </row>
    <row r="76" spans="1:7" ht="27.6">
      <c r="A76" s="163" t="s">
        <v>454</v>
      </c>
      <c r="B76" s="165" t="e">
        <f>'MC GUAJIRA'!#REF!</f>
        <v>#REF!</v>
      </c>
      <c r="C76" s="165" t="e">
        <f>'MC GUAJIRA'!#REF!</f>
        <v>#REF!</v>
      </c>
      <c r="D76" s="165" t="e">
        <f>'MC GUAJIRA'!#REF!</f>
        <v>#REF!</v>
      </c>
      <c r="E76" s="165" t="e">
        <f>'MC GUAJIRA'!#REF!</f>
        <v>#REF!</v>
      </c>
      <c r="F76" s="165" t="e">
        <f>'MC GUAJIRA'!#REF!</f>
        <v>#REF!</v>
      </c>
      <c r="G76" s="173" t="e">
        <f t="shared" si="9"/>
        <v>#REF!</v>
      </c>
    </row>
    <row r="77" spans="1:7" ht="41.4">
      <c r="A77" s="163" t="s">
        <v>455</v>
      </c>
      <c r="B77" s="165" t="e">
        <f>'MC GUAJIRA'!#REF!</f>
        <v>#REF!</v>
      </c>
      <c r="C77" s="165" t="e">
        <f>'MC GUAJIRA'!#REF!</f>
        <v>#REF!</v>
      </c>
      <c r="D77" s="165" t="e">
        <f>'MC GUAJIRA'!#REF!</f>
        <v>#REF!</v>
      </c>
      <c r="E77" s="165" t="e">
        <f>'MC GUAJIRA'!#REF!</f>
        <v>#REF!</v>
      </c>
      <c r="F77" s="165" t="e">
        <f>'MC GUAJIRA'!#REF!</f>
        <v>#REF!</v>
      </c>
      <c r="G77" s="173" t="e">
        <f t="shared" si="9"/>
        <v>#REF!</v>
      </c>
    </row>
    <row r="78" spans="1:7" ht="27.6">
      <c r="A78" s="164" t="s">
        <v>456</v>
      </c>
      <c r="B78" s="165" t="e">
        <f>'MC GUAJIRA'!#REF!</f>
        <v>#REF!</v>
      </c>
      <c r="C78" s="165" t="e">
        <f>'MC GUAJIRA'!#REF!</f>
        <v>#REF!</v>
      </c>
      <c r="D78" s="165" t="e">
        <f>'MC GUAJIRA'!#REF!</f>
        <v>#REF!</v>
      </c>
      <c r="E78" s="165" t="e">
        <f>'MC GUAJIRA'!#REF!</f>
        <v>#REF!</v>
      </c>
      <c r="F78" s="165" t="e">
        <f>'MC GUAJIRA'!#REF!</f>
        <v>#REF!</v>
      </c>
      <c r="G78" s="173" t="e">
        <f t="shared" si="9"/>
        <v>#REF!</v>
      </c>
    </row>
    <row r="79" spans="1:7" ht="27.6">
      <c r="A79" s="176" t="s">
        <v>457</v>
      </c>
      <c r="B79" s="177" t="e">
        <f>'MC GUAJIRA'!#REF!</f>
        <v>#REF!</v>
      </c>
      <c r="C79" s="177" t="e">
        <f>'MC GUAJIRA'!#REF!</f>
        <v>#REF!</v>
      </c>
      <c r="D79" s="177" t="e">
        <f>'MC GUAJIRA'!#REF!</f>
        <v>#REF!</v>
      </c>
      <c r="E79" s="177" t="e">
        <f>'MC GUAJIRA'!#REF!</f>
        <v>#REF!</v>
      </c>
      <c r="F79" s="177" t="e">
        <f>'MC GUAJIRA'!#REF!</f>
        <v>#REF!</v>
      </c>
      <c r="G79" s="178" t="e">
        <f t="shared" si="9"/>
        <v>#REF!</v>
      </c>
    </row>
    <row r="80" spans="1:7" ht="27.6">
      <c r="A80" s="186" t="s">
        <v>462</v>
      </c>
      <c r="B80" s="175" t="e">
        <f>#REF!</f>
        <v>#REF!</v>
      </c>
      <c r="C80" s="175" t="e">
        <f>#REF!</f>
        <v>#REF!</v>
      </c>
      <c r="D80" s="175" t="e">
        <f>#REF!</f>
        <v>#REF!</v>
      </c>
      <c r="E80" s="175" t="e">
        <f>#REF!</f>
        <v>#REF!</v>
      </c>
      <c r="F80" s="175" t="e">
        <f>#REF!</f>
        <v>#REF!</v>
      </c>
      <c r="G80" s="174" t="e">
        <f t="shared" si="8"/>
        <v>#REF!</v>
      </c>
    </row>
    <row r="81" spans="1:7">
      <c r="A81" s="185" t="s">
        <v>451</v>
      </c>
      <c r="B81" s="182" t="e">
        <f>#REF!+#REF!</f>
        <v>#REF!</v>
      </c>
      <c r="C81" s="182" t="e">
        <f>#REF!+#REF!</f>
        <v>#REF!</v>
      </c>
      <c r="D81" s="182" t="e">
        <f>#REF!+#REF!</f>
        <v>#REF!</v>
      </c>
      <c r="E81" s="182" t="e">
        <f>#REF!+#REF!</f>
        <v>#REF!</v>
      </c>
      <c r="F81" s="182" t="e">
        <f>#REF!+#REF!</f>
        <v>#REF!</v>
      </c>
      <c r="G81" s="183" t="e">
        <f t="shared" si="8"/>
        <v>#REF!</v>
      </c>
    </row>
    <row r="82" spans="1:7" ht="27.6">
      <c r="A82" s="63" t="s">
        <v>476</v>
      </c>
      <c r="B82" s="166" t="e">
        <f>#REF!+#REF!</f>
        <v>#REF!</v>
      </c>
      <c r="C82" s="166" t="e">
        <f>#REF!+#REF!</f>
        <v>#REF!</v>
      </c>
      <c r="D82" s="166" t="e">
        <f>#REF!+#REF!</f>
        <v>#REF!</v>
      </c>
      <c r="E82" s="166" t="e">
        <f>#REF!+#REF!</f>
        <v>#REF!</v>
      </c>
      <c r="F82" s="166" t="e">
        <f>#REF!+#REF!</f>
        <v>#REF!</v>
      </c>
      <c r="G82" s="167" t="e">
        <f t="shared" si="8"/>
        <v>#REF!</v>
      </c>
    </row>
    <row r="83" spans="1:7" ht="41.4">
      <c r="A83" s="187" t="s">
        <v>464</v>
      </c>
      <c r="B83" s="193" t="e">
        <f>#REF!</f>
        <v>#REF!</v>
      </c>
      <c r="C83" s="193" t="e">
        <f>#REF!</f>
        <v>#REF!</v>
      </c>
      <c r="D83" s="193" t="e">
        <f>#REF!</f>
        <v>#REF!</v>
      </c>
      <c r="E83" s="193" t="e">
        <f>#REF!</f>
        <v>#REF!</v>
      </c>
      <c r="F83" s="193" t="e">
        <f>#REF!</f>
        <v>#REF!</v>
      </c>
      <c r="G83" s="194" t="e">
        <f t="shared" si="8"/>
        <v>#REF!</v>
      </c>
    </row>
    <row r="84" spans="1:7">
      <c r="A84" s="185" t="s">
        <v>451</v>
      </c>
      <c r="B84" s="182" t="e">
        <f>#REF!+#REF!</f>
        <v>#REF!</v>
      </c>
      <c r="C84" s="182" t="e">
        <f>#REF!+#REF!</f>
        <v>#REF!</v>
      </c>
      <c r="D84" s="182" t="e">
        <f>#REF!+#REF!</f>
        <v>#REF!</v>
      </c>
      <c r="E84" s="182" t="e">
        <f>#REF!+#REF!</f>
        <v>#REF!</v>
      </c>
      <c r="F84" s="182" t="e">
        <f>#REF!+#REF!</f>
        <v>#REF!</v>
      </c>
      <c r="G84" s="183" t="e">
        <f>SUM(B84:F84)</f>
        <v>#REF!</v>
      </c>
    </row>
    <row r="85" spans="1:7" ht="27.6">
      <c r="A85" s="63" t="s">
        <v>476</v>
      </c>
      <c r="B85" s="166" t="e">
        <f>#REF!+#REF!</f>
        <v>#REF!</v>
      </c>
      <c r="C85" s="166" t="e">
        <f>#REF!+#REF!</f>
        <v>#REF!</v>
      </c>
      <c r="D85" s="166" t="e">
        <f>#REF!+#REF!</f>
        <v>#REF!</v>
      </c>
      <c r="E85" s="166" t="e">
        <f>#REF!+#REF!</f>
        <v>#REF!</v>
      </c>
      <c r="F85" s="166" t="e">
        <f>#REF!+#REF!</f>
        <v>#REF!</v>
      </c>
      <c r="G85" s="167" t="e">
        <f>SUM(B85:F85)</f>
        <v>#REF!</v>
      </c>
    </row>
    <row r="86" spans="1:7">
      <c r="A86" s="172" t="s">
        <v>465</v>
      </c>
      <c r="B86" s="180" t="e">
        <f>'SUBASTA INV GUAJIRA'!#REF!</f>
        <v>#REF!</v>
      </c>
      <c r="C86" s="180" t="e">
        <f>'SUBASTA INV GUAJIRA'!#REF!</f>
        <v>#REF!</v>
      </c>
      <c r="D86" s="180" t="e">
        <f>'SUBASTA INV GUAJIRA'!#REF!</f>
        <v>#REF!</v>
      </c>
      <c r="E86" s="180" t="e">
        <f>'SUBASTA INV GUAJIRA'!#REF!</f>
        <v>#REF!</v>
      </c>
      <c r="F86" s="180" t="e">
        <f>'SUBASTA INV GUAJIRA'!#REF!</f>
        <v>#REF!</v>
      </c>
      <c r="G86" s="181" t="e">
        <f t="shared" si="8"/>
        <v>#REF!</v>
      </c>
    </row>
    <row r="87" spans="1:7">
      <c r="A87" s="179" t="s">
        <v>451</v>
      </c>
      <c r="B87" s="42" t="e">
        <f>'SUBASTA INV GUAJIRA'!#REF!+'SUBASTA INV GUAJIRA'!#REF!</f>
        <v>#REF!</v>
      </c>
      <c r="C87" s="42" t="e">
        <f>'SUBASTA INV GUAJIRA'!#REF!+'SUBASTA INV GUAJIRA'!#REF!</f>
        <v>#REF!</v>
      </c>
      <c r="D87" s="42" t="e">
        <f>'SUBASTA INV GUAJIRA'!#REF!+'SUBASTA INV GUAJIRA'!#REF!</f>
        <v>#REF!</v>
      </c>
      <c r="E87" s="42" t="e">
        <f>'SUBASTA INV GUAJIRA'!#REF!+'SUBASTA INV GUAJIRA'!#REF!</f>
        <v>#REF!</v>
      </c>
      <c r="F87" s="42" t="e">
        <f>'SUBASTA INV GUAJIRA'!#REF!+'SUBASTA INV GUAJIRA'!#REF!</f>
        <v>#REF!</v>
      </c>
      <c r="G87" s="77" t="e">
        <f t="shared" si="8"/>
        <v>#REF!</v>
      </c>
    </row>
    <row r="88" spans="1:7" ht="27.6">
      <c r="A88" s="61" t="s">
        <v>476</v>
      </c>
      <c r="B88" s="41" t="e">
        <f>'SUBASTA INV GUAJIRA'!#REF!+'SUBASTA INV GUAJIRA'!#REF!</f>
        <v>#REF!</v>
      </c>
      <c r="C88" s="41" t="e">
        <f>'SUBASTA INV GUAJIRA'!#REF!+'SUBASTA INV GUAJIRA'!#REF!</f>
        <v>#REF!</v>
      </c>
      <c r="D88" s="41" t="e">
        <f>'SUBASTA INV GUAJIRA'!#REF!+'SUBASTA INV GUAJIRA'!#REF!</f>
        <v>#REF!</v>
      </c>
      <c r="E88" s="41" t="e">
        <f>'SUBASTA INV GUAJIRA'!#REF!+'SUBASTA INV GUAJIRA'!#REF!</f>
        <v>#REF!</v>
      </c>
      <c r="F88" s="41" t="e">
        <f>'SUBASTA INV GUAJIRA'!#REF!+'SUBASTA INV GUAJIRA'!#REF!</f>
        <v>#REF!</v>
      </c>
      <c r="G88" s="75" t="e">
        <f t="shared" si="8"/>
        <v>#REF!</v>
      </c>
    </row>
    <row r="89" spans="1:7" ht="27.6">
      <c r="A89" s="59" t="s">
        <v>477</v>
      </c>
      <c r="B89" s="42" t="e">
        <f>B64+B72+B80+B83+B86</f>
        <v>#REF!</v>
      </c>
      <c r="C89" s="42" t="e">
        <f>C64+C72+C80+C83+C86</f>
        <v>#REF!</v>
      </c>
      <c r="D89" s="42" t="e">
        <f>D64+D72+D80+D83+D86</f>
        <v>#REF!</v>
      </c>
      <c r="E89" s="42" t="e">
        <f t="shared" ref="E89:G90" si="10">+E64+E72+E80+E83+E86</f>
        <v>#REF!</v>
      </c>
      <c r="F89" s="42" t="e">
        <f t="shared" si="10"/>
        <v>#REF!</v>
      </c>
      <c r="G89" s="76" t="e">
        <f t="shared" si="10"/>
        <v>#REF!</v>
      </c>
    </row>
    <row r="90" spans="1:7">
      <c r="A90" s="60" t="s">
        <v>451</v>
      </c>
      <c r="B90" s="40" t="e">
        <f>+B65+B73+B81+B84+B87</f>
        <v>#REF!</v>
      </c>
      <c r="C90" s="40" t="e">
        <f>+C65+C73+C81+C84+C87</f>
        <v>#REF!</v>
      </c>
      <c r="D90" s="40" t="e">
        <f>+D65+D73+D81+D84+D87</f>
        <v>#REF!</v>
      </c>
      <c r="E90" s="40" t="e">
        <f t="shared" si="10"/>
        <v>#REF!</v>
      </c>
      <c r="F90" s="40" t="e">
        <f t="shared" si="10"/>
        <v>#REF!</v>
      </c>
      <c r="G90" s="74" t="e">
        <f t="shared" si="10"/>
        <v>#REF!</v>
      </c>
    </row>
    <row r="91" spans="1:7" ht="27.6">
      <c r="A91" s="60" t="s">
        <v>467</v>
      </c>
      <c r="B91" s="43" t="e">
        <f>+B90/B89</f>
        <v>#REF!</v>
      </c>
      <c r="C91" s="43" t="e">
        <f t="shared" ref="C91:F91" si="11">+C90/C89</f>
        <v>#REF!</v>
      </c>
      <c r="D91" s="43" t="e">
        <f t="shared" si="11"/>
        <v>#REF!</v>
      </c>
      <c r="E91" s="43" t="e">
        <f t="shared" si="11"/>
        <v>#REF!</v>
      </c>
      <c r="F91" s="43" t="e">
        <f t="shared" si="11"/>
        <v>#REF!</v>
      </c>
      <c r="G91" s="78" t="e">
        <f>+G90/G89</f>
        <v>#REF!</v>
      </c>
    </row>
    <row r="92" spans="1:7" ht="27.6">
      <c r="A92" s="60" t="s">
        <v>478</v>
      </c>
      <c r="B92" s="40" t="e">
        <f>B66+B74+B82+B85+B88</f>
        <v>#REF!</v>
      </c>
      <c r="C92" s="40" t="e">
        <f>C66+C74+C82+C85+C88</f>
        <v>#REF!</v>
      </c>
      <c r="D92" s="40" t="e">
        <f t="shared" ref="D92:F92" si="12">D66+D74+D82+D85+D88</f>
        <v>#REF!</v>
      </c>
      <c r="E92" s="40" t="e">
        <f t="shared" si="12"/>
        <v>#REF!</v>
      </c>
      <c r="F92" s="40" t="e">
        <f t="shared" si="12"/>
        <v>#REF!</v>
      </c>
      <c r="G92" s="74" t="e">
        <f>G66+G74+G82+G85+G88</f>
        <v>#REF!</v>
      </c>
    </row>
    <row r="93" spans="1:7" ht="41.4">
      <c r="A93" s="63" t="s">
        <v>468</v>
      </c>
      <c r="B93" s="64" t="e">
        <f>+B92/B89</f>
        <v>#REF!</v>
      </c>
      <c r="C93" s="64" t="e">
        <f t="shared" ref="C93:F93" si="13">+C92/C89</f>
        <v>#REF!</v>
      </c>
      <c r="D93" s="64" t="e">
        <f t="shared" si="13"/>
        <v>#REF!</v>
      </c>
      <c r="E93" s="64" t="e">
        <f t="shared" si="13"/>
        <v>#REF!</v>
      </c>
      <c r="F93" s="64" t="e">
        <f t="shared" si="13"/>
        <v>#REF!</v>
      </c>
      <c r="G93" s="79" t="e">
        <f>+G92/G89</f>
        <v>#REF!</v>
      </c>
    </row>
    <row r="94" spans="1:7">
      <c r="A94" s="21"/>
      <c r="B94" s="21"/>
      <c r="C94" s="21"/>
      <c r="D94" s="21"/>
      <c r="E94" s="21"/>
      <c r="F94" s="21"/>
      <c r="G94" s="21"/>
    </row>
    <row r="95" spans="1:7" ht="27.6">
      <c r="A95" s="65" t="s">
        <v>479</v>
      </c>
      <c r="B95" s="102">
        <v>2019</v>
      </c>
      <c r="C95" s="102">
        <v>2020</v>
      </c>
      <c r="D95" s="102">
        <v>2021</v>
      </c>
      <c r="E95" s="102">
        <v>2022</v>
      </c>
      <c r="F95" s="102">
        <v>2023</v>
      </c>
      <c r="G95" s="204" t="s">
        <v>448</v>
      </c>
    </row>
    <row r="96" spans="1:7" ht="27.6">
      <c r="A96" s="66" t="s">
        <v>475</v>
      </c>
      <c r="B96" s="44">
        <f t="shared" ref="B96:G96" si="14">B4+B64</f>
        <v>0</v>
      </c>
      <c r="C96" s="44">
        <f t="shared" si="14"/>
        <v>0</v>
      </c>
      <c r="D96" s="44">
        <f t="shared" si="14"/>
        <v>0</v>
      </c>
      <c r="E96" s="44" t="e">
        <f t="shared" si="14"/>
        <v>#REF!</v>
      </c>
      <c r="F96" s="44" t="e">
        <f t="shared" si="14"/>
        <v>#REF!</v>
      </c>
      <c r="G96" s="205" t="e">
        <f t="shared" si="14"/>
        <v>#REF!</v>
      </c>
    </row>
    <row r="97" spans="1:7">
      <c r="A97" s="66" t="s">
        <v>460</v>
      </c>
      <c r="B97" s="44" t="e">
        <f t="shared" ref="B97:G97" si="15">B14+B72</f>
        <v>#REF!</v>
      </c>
      <c r="C97" s="44" t="e">
        <f t="shared" si="15"/>
        <v>#REF!</v>
      </c>
      <c r="D97" s="44" t="e">
        <f t="shared" si="15"/>
        <v>#REF!</v>
      </c>
      <c r="E97" s="44" t="e">
        <f t="shared" si="15"/>
        <v>#REF!</v>
      </c>
      <c r="F97" s="44" t="e">
        <f t="shared" si="15"/>
        <v>#REF!</v>
      </c>
      <c r="G97" s="205" t="e">
        <f t="shared" si="15"/>
        <v>#REF!</v>
      </c>
    </row>
    <row r="98" spans="1:7">
      <c r="A98" s="66" t="s">
        <v>462</v>
      </c>
      <c r="B98" s="44" t="e">
        <f t="shared" ref="B98:G98" si="16">B23+B80</f>
        <v>#REF!</v>
      </c>
      <c r="C98" s="44" t="e">
        <f t="shared" si="16"/>
        <v>#REF!</v>
      </c>
      <c r="D98" s="44" t="e">
        <f t="shared" si="16"/>
        <v>#REF!</v>
      </c>
      <c r="E98" s="44" t="e">
        <f t="shared" si="16"/>
        <v>#REF!</v>
      </c>
      <c r="F98" s="44" t="e">
        <f t="shared" si="16"/>
        <v>#REF!</v>
      </c>
      <c r="G98" s="205" t="e">
        <f t="shared" si="16"/>
        <v>#REF!</v>
      </c>
    </row>
    <row r="99" spans="1:7" ht="41.4">
      <c r="A99" s="66" t="s">
        <v>480</v>
      </c>
      <c r="B99" s="44" t="e">
        <f t="shared" ref="B99:G99" si="17">B31+B83</f>
        <v>#REF!</v>
      </c>
      <c r="C99" s="44" t="e">
        <f t="shared" si="17"/>
        <v>#REF!</v>
      </c>
      <c r="D99" s="44" t="e">
        <f t="shared" si="17"/>
        <v>#REF!</v>
      </c>
      <c r="E99" s="44" t="e">
        <f t="shared" si="17"/>
        <v>#REF!</v>
      </c>
      <c r="F99" s="44" t="e">
        <f t="shared" si="17"/>
        <v>#REF!</v>
      </c>
      <c r="G99" s="205" t="e">
        <f t="shared" si="17"/>
        <v>#REF!</v>
      </c>
    </row>
    <row r="100" spans="1:7">
      <c r="A100" s="68" t="s">
        <v>481</v>
      </c>
      <c r="B100" s="206" t="e">
        <f t="shared" ref="B100:G100" si="18">B39+B86</f>
        <v>#REF!</v>
      </c>
      <c r="C100" s="206" t="e">
        <f t="shared" si="18"/>
        <v>#REF!</v>
      </c>
      <c r="D100" s="206" t="e">
        <f t="shared" si="18"/>
        <v>#REF!</v>
      </c>
      <c r="E100" s="206" t="e">
        <f t="shared" si="18"/>
        <v>#REF!</v>
      </c>
      <c r="F100" s="206" t="e">
        <f t="shared" si="18"/>
        <v>#REF!</v>
      </c>
      <c r="G100" s="217" t="e">
        <f t="shared" si="18"/>
        <v>#REF!</v>
      </c>
    </row>
    <row r="101" spans="1:7" ht="41.4">
      <c r="A101" s="211" t="s">
        <v>482</v>
      </c>
      <c r="B101" s="212" t="e">
        <f t="shared" ref="B101:G101" si="19">SUM(B96:B100)</f>
        <v>#REF!</v>
      </c>
      <c r="C101" s="212" t="e">
        <f t="shared" si="19"/>
        <v>#REF!</v>
      </c>
      <c r="D101" s="212" t="e">
        <f t="shared" si="19"/>
        <v>#REF!</v>
      </c>
      <c r="E101" s="212" t="e">
        <f t="shared" si="19"/>
        <v>#REF!</v>
      </c>
      <c r="F101" s="213" t="e">
        <f t="shared" si="19"/>
        <v>#REF!</v>
      </c>
      <c r="G101" s="219" t="e">
        <f t="shared" si="19"/>
        <v>#REF!</v>
      </c>
    </row>
    <row r="102" spans="1:7">
      <c r="A102" s="207" t="s">
        <v>483</v>
      </c>
      <c r="B102" s="208" t="e">
        <f t="shared" ref="B102:G102" si="20">+B48/B101</f>
        <v>#REF!</v>
      </c>
      <c r="C102" s="208" t="e">
        <f t="shared" si="20"/>
        <v>#REF!</v>
      </c>
      <c r="D102" s="208" t="e">
        <f t="shared" si="20"/>
        <v>#REF!</v>
      </c>
      <c r="E102" s="208" t="e">
        <f t="shared" si="20"/>
        <v>#REF!</v>
      </c>
      <c r="F102" s="208" t="e">
        <f t="shared" si="20"/>
        <v>#REF!</v>
      </c>
      <c r="G102" s="218" t="e">
        <f t="shared" si="20"/>
        <v>#REF!</v>
      </c>
    </row>
    <row r="103" spans="1:7">
      <c r="A103" s="66" t="s">
        <v>474</v>
      </c>
      <c r="B103" s="46" t="e">
        <f>+B89/B101</f>
        <v>#REF!</v>
      </c>
      <c r="C103" s="46" t="e">
        <f t="shared" ref="C103:G103" si="21">+C89/C101</f>
        <v>#REF!</v>
      </c>
      <c r="D103" s="46" t="e">
        <f t="shared" si="21"/>
        <v>#REF!</v>
      </c>
      <c r="E103" s="46" t="e">
        <f>+E89/E101</f>
        <v>#REF!</v>
      </c>
      <c r="F103" s="46" t="e">
        <f>+F89/F101</f>
        <v>#REF!</v>
      </c>
      <c r="G103" s="209" t="e">
        <f t="shared" si="21"/>
        <v>#REF!</v>
      </c>
    </row>
    <row r="104" spans="1:7" ht="27.6">
      <c r="A104" s="68" t="s">
        <v>484</v>
      </c>
      <c r="B104" s="69" t="e">
        <f>SUM(B102:B103)</f>
        <v>#REF!</v>
      </c>
      <c r="C104" s="69" t="e">
        <f t="shared" ref="C104:G104" si="22">SUM(C102:C103)</f>
        <v>#REF!</v>
      </c>
      <c r="D104" s="69" t="e">
        <f t="shared" si="22"/>
        <v>#REF!</v>
      </c>
      <c r="E104" s="69" t="e">
        <f t="shared" si="22"/>
        <v>#REF!</v>
      </c>
      <c r="F104" s="69" t="e">
        <f>SUM(F102:F103)</f>
        <v>#REF!</v>
      </c>
      <c r="G104" s="210" t="e">
        <f t="shared" si="22"/>
        <v>#REF!</v>
      </c>
    </row>
    <row r="105" spans="1:7">
      <c r="A105" s="21"/>
      <c r="B105" s="39"/>
      <c r="C105" s="39"/>
      <c r="D105" s="39"/>
      <c r="E105" s="39"/>
      <c r="F105" s="39"/>
      <c r="G105" s="39"/>
    </row>
    <row r="106" spans="1:7" ht="41.4">
      <c r="A106" s="70" t="s">
        <v>485</v>
      </c>
      <c r="B106" s="71" t="e">
        <f>+B49+B90</f>
        <v>#REF!</v>
      </c>
      <c r="C106" s="71" t="e">
        <f>+C49+C90</f>
        <v>#REF!</v>
      </c>
      <c r="D106" s="71" t="e">
        <f>+D49+D90</f>
        <v>#REF!</v>
      </c>
      <c r="E106" s="71" t="e">
        <f>+E49+E90</f>
        <v>#REF!</v>
      </c>
      <c r="F106" s="71" t="e">
        <f>+F49+F90</f>
        <v>#REF!</v>
      </c>
      <c r="G106" s="71" t="e">
        <f>SUM(B106:F106)</f>
        <v>#REF!</v>
      </c>
    </row>
    <row r="107" spans="1:7" ht="27.6">
      <c r="A107" s="67" t="s">
        <v>467</v>
      </c>
      <c r="B107" s="47" t="e">
        <f t="shared" ref="B107:G107" si="23">B106/B101</f>
        <v>#REF!</v>
      </c>
      <c r="C107" s="47" t="e">
        <f t="shared" si="23"/>
        <v>#REF!</v>
      </c>
      <c r="D107" s="47" t="e">
        <f t="shared" si="23"/>
        <v>#REF!</v>
      </c>
      <c r="E107" s="47" t="e">
        <f t="shared" si="23"/>
        <v>#REF!</v>
      </c>
      <c r="F107" s="47" t="e">
        <f t="shared" si="23"/>
        <v>#REF!</v>
      </c>
      <c r="G107" s="47" t="e">
        <f t="shared" si="23"/>
        <v>#REF!</v>
      </c>
    </row>
    <row r="108" spans="1:7" ht="27.6">
      <c r="A108" s="67" t="s">
        <v>486</v>
      </c>
      <c r="B108" s="45" t="e">
        <f>+B51+B92</f>
        <v>#REF!</v>
      </c>
      <c r="C108" s="45" t="e">
        <f>+C51+C92</f>
        <v>#REF!</v>
      </c>
      <c r="D108" s="45" t="e">
        <f>+D51+D92</f>
        <v>#REF!</v>
      </c>
      <c r="E108" s="45" t="e">
        <f>+E51+E92</f>
        <v>#REF!</v>
      </c>
      <c r="F108" s="45" t="e">
        <f>+F51+F92</f>
        <v>#REF!</v>
      </c>
      <c r="G108" s="45" t="e">
        <f>SUM(B108:F108)</f>
        <v>#REF!</v>
      </c>
    </row>
    <row r="109" spans="1:7" ht="41.4">
      <c r="A109" s="72" t="s">
        <v>468</v>
      </c>
      <c r="B109" s="73" t="e">
        <f>+B108/B101</f>
        <v>#REF!</v>
      </c>
      <c r="C109" s="73" t="e">
        <f t="shared" ref="C109:F109" si="24">+C108/C101</f>
        <v>#REF!</v>
      </c>
      <c r="D109" s="73" t="e">
        <f t="shared" si="24"/>
        <v>#REF!</v>
      </c>
      <c r="E109" s="73" t="e">
        <f t="shared" si="24"/>
        <v>#REF!</v>
      </c>
      <c r="F109" s="73" t="e">
        <f t="shared" si="24"/>
        <v>#REF!</v>
      </c>
      <c r="G109" s="73" t="e">
        <f>+G108/G101</f>
        <v>#REF!</v>
      </c>
    </row>
    <row r="110" spans="1:7">
      <c r="A110" s="21"/>
      <c r="B110" s="343" t="e">
        <f t="shared" ref="B110:G110" si="25">+B107+B109</f>
        <v>#REF!</v>
      </c>
      <c r="C110" s="345" t="e">
        <f t="shared" si="25"/>
        <v>#REF!</v>
      </c>
      <c r="D110" s="345" t="e">
        <f t="shared" si="25"/>
        <v>#REF!</v>
      </c>
      <c r="E110" s="345" t="e">
        <f t="shared" si="25"/>
        <v>#REF!</v>
      </c>
      <c r="F110" s="345" t="e">
        <f t="shared" si="25"/>
        <v>#REF!</v>
      </c>
      <c r="G110" s="341" t="e">
        <f t="shared" si="25"/>
        <v>#REF!</v>
      </c>
    </row>
    <row r="111" spans="1:7">
      <c r="A111" s="21"/>
      <c r="B111" s="344"/>
      <c r="C111" s="346"/>
      <c r="D111" s="346"/>
      <c r="E111" s="346"/>
      <c r="F111" s="346"/>
      <c r="G111" s="342"/>
    </row>
  </sheetData>
  <autoFilter ref="A1:G56" xr:uid="{00000000-0009-0000-0000-000008000000}">
    <filterColumn colId="0" showButton="0"/>
    <filterColumn colId="1" showButton="0"/>
    <filterColumn colId="2" showButton="0"/>
    <filterColumn colId="3" showButton="0"/>
    <filterColumn colId="4" showButton="0"/>
    <filterColumn colId="5" showButton="0"/>
  </autoFilter>
  <mergeCells count="13">
    <mergeCell ref="G110:G111"/>
    <mergeCell ref="B110:B111"/>
    <mergeCell ref="C110:C111"/>
    <mergeCell ref="D110:D111"/>
    <mergeCell ref="E110:E111"/>
    <mergeCell ref="F110:F111"/>
    <mergeCell ref="A1:G1"/>
    <mergeCell ref="G62:G63"/>
    <mergeCell ref="B62:B63"/>
    <mergeCell ref="C62:C63"/>
    <mergeCell ref="D62:D63"/>
    <mergeCell ref="E62:E63"/>
    <mergeCell ref="F62:F63"/>
  </mergeCells>
  <pageMargins left="0.7" right="0.7" top="0.75" bottom="0.75" header="0.3" footer="0.3"/>
  <pageSetup paperSize="30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8F47CA7593FB747AD9D661DCF6D3880" ma:contentTypeVersion="14" ma:contentTypeDescription="Crear nuevo documento." ma:contentTypeScope="" ma:versionID="8763d98d156717788a25da14b61bd7da">
  <xsd:schema xmlns:xsd="http://www.w3.org/2001/XMLSchema" xmlns:xs="http://www.w3.org/2001/XMLSchema" xmlns:p="http://schemas.microsoft.com/office/2006/metadata/properties" xmlns:ns3="832889b1-9119-4f04-b84a-e1c5b4d3f9c6" xmlns:ns4="8866fe18-3436-4a1a-978b-005426e936bb" targetNamespace="http://schemas.microsoft.com/office/2006/metadata/properties" ma:root="true" ma:fieldsID="94e252821e5d51101b05e3aa86f19dc3" ns3:_="" ns4:_="">
    <xsd:import namespace="832889b1-9119-4f04-b84a-e1c5b4d3f9c6"/>
    <xsd:import namespace="8866fe18-3436-4a1a-978b-005426e936bb"/>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SystemTags" minOccurs="0"/>
                <xsd:element ref="ns3:MediaServiceGenerationTime" minOccurs="0"/>
                <xsd:element ref="ns3:MediaServiceEventHashCode" minOccurs="0"/>
                <xsd:element ref="ns3:MediaLengthInSeconds" minOccurs="0"/>
                <xsd:element ref="ns3:_activity" minOccurs="0"/>
                <xsd:element ref="ns4:SharedWithUsers" minOccurs="0"/>
                <xsd:element ref="ns4:SharedWithDetails" minOccurs="0"/>
                <xsd:element ref="ns4:SharingHintHash"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2889b1-9119-4f04-b84a-e1c5b4d3f9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_activity" ma:index="17" nillable="true" ma:displayName="_activity" ma:hidden="true" ma:internalName="_activity">
      <xsd:simpleType>
        <xsd:restriction base="dms:Note"/>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866fe18-3436-4a1a-978b-005426e936bb"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832889b1-9119-4f04-b84a-e1c5b4d3f9c6" xsi:nil="true"/>
  </documentManagement>
</p:properties>
</file>

<file path=customXml/itemProps1.xml><?xml version="1.0" encoding="utf-8"?>
<ds:datastoreItem xmlns:ds="http://schemas.openxmlformats.org/officeDocument/2006/customXml" ds:itemID="{7AA9F0F2-6FBD-489C-9BF5-D2294D270A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2889b1-9119-4f04-b84a-e1c5b4d3f9c6"/>
    <ds:schemaRef ds:uri="8866fe18-3436-4a1a-978b-005426e936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9DC241-8EB5-49FF-8742-6E2A3A6104BE}">
  <ds:schemaRefs>
    <ds:schemaRef ds:uri="http://schemas.microsoft.com/sharepoint/v3/contenttype/forms"/>
  </ds:schemaRefs>
</ds:datastoreItem>
</file>

<file path=customXml/itemProps3.xml><?xml version="1.0" encoding="utf-8"?>
<ds:datastoreItem xmlns:ds="http://schemas.openxmlformats.org/officeDocument/2006/customXml" ds:itemID="{6CF5CCAC-9012-420B-B93A-76507EC65123}">
  <ds:schemaRefs>
    <ds:schemaRef ds:uri="832889b1-9119-4f04-b84a-e1c5b4d3f9c6"/>
    <ds:schemaRef ds:uri="http://purl.org/dc/terms/"/>
    <ds:schemaRef ds:uri="8866fe18-3436-4a1a-978b-005426e936bb"/>
    <ds:schemaRef ds:uri="http://schemas.microsoft.com/office/2006/metadata/properties"/>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MC CESAR</vt:lpstr>
      <vt:lpstr>MC GUAJIRA</vt:lpstr>
      <vt:lpstr>CD CESAR</vt:lpstr>
      <vt:lpstr>CD GUAJIRA </vt:lpstr>
      <vt:lpstr>LP CESAR</vt:lpstr>
      <vt:lpstr>SAMC CESAR</vt:lpstr>
      <vt:lpstr>SUBASTA INV CESAR</vt:lpstr>
      <vt:lpstr>SUBASTA INV GUAJIRA</vt:lpstr>
      <vt:lpstr>Consolidado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kishay</dc:creator>
  <cp:keywords/>
  <dc:description/>
  <cp:lastModifiedBy>Adalberto Coronell Buelvas</cp:lastModifiedBy>
  <cp:revision/>
  <dcterms:created xsi:type="dcterms:W3CDTF">2020-04-15T22:37:18Z</dcterms:created>
  <dcterms:modified xsi:type="dcterms:W3CDTF">2024-06-20T14:35:31Z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0x01010028F47CA7593FB747AD9D661DCF6D3880</vt:lpwstr>
  </property>
</Properties>
</file>