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5F7E922-D56B-400E-8924-A58A543300A7}" xr6:coauthVersionLast="47" xr6:coauthVersionMax="47" xr10:uidLastSave="{00000000-0000-0000-0000-000000000000}"/>
  <bookViews>
    <workbookView xWindow="-120" yWindow="-120" windowWidth="24240" windowHeight="13740" xr2:uid="{74B347C1-E9A4-4012-B762-06DD7C00ECC8}"/>
  </bookViews>
  <sheets>
    <sheet name="RESUMEN" sheetId="11" r:id="rId1"/>
    <sheet name="Fac Clientes" sheetId="8" r:id="rId2"/>
    <sheet name="Manifiestos" sheetId="7" r:id="rId3"/>
    <sheet name="Facturas " sheetId="1" r:id="rId4"/>
    <sheet name="Prestamos" sheetId="2" r:id="rId5"/>
    <sheet name="Salarios" sheetId="4" r:id="rId6"/>
  </sheets>
  <definedNames>
    <definedName name="_xlnm._FilterDatabase" localSheetId="1" hidden="1">'Fac Clientes'!$A$1:$J$101</definedName>
    <definedName name="_xlnm._FilterDatabase" localSheetId="3" hidden="1">'Facturas '!$A$1:$J$350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2" l="1"/>
  <c r="F424" i="7"/>
  <c r="F430" i="7"/>
  <c r="D15" i="11"/>
  <c r="J352" i="1"/>
  <c r="F428" i="7"/>
  <c r="C29" i="11"/>
  <c r="D8" i="11"/>
  <c r="F61" i="2"/>
  <c r="F51" i="2"/>
  <c r="F52" i="2"/>
  <c r="F53" i="2"/>
  <c r="F54" i="2"/>
  <c r="F55" i="2"/>
  <c r="F56" i="2"/>
  <c r="F57" i="2"/>
  <c r="F58" i="2"/>
  <c r="F59" i="2"/>
  <c r="F60" i="2"/>
  <c r="F62" i="2"/>
  <c r="F63" i="2"/>
  <c r="F64" i="2"/>
  <c r="F65" i="2"/>
  <c r="F66" i="2"/>
  <c r="F67" i="2"/>
  <c r="F68" i="2"/>
  <c r="F69" i="2"/>
  <c r="F70" i="2"/>
  <c r="F49" i="2"/>
  <c r="F46" i="2"/>
  <c r="U17" i="2"/>
  <c r="U18" i="2"/>
  <c r="U19" i="2"/>
  <c r="U20" i="2"/>
  <c r="U21" i="2"/>
  <c r="U22" i="2"/>
  <c r="U23" i="2"/>
  <c r="U24" i="2"/>
  <c r="U25" i="2"/>
  <c r="U26" i="2"/>
  <c r="U27" i="2"/>
  <c r="U28" i="2"/>
  <c r="V17" i="2"/>
  <c r="D17" i="11"/>
  <c r="D25" i="11"/>
  <c r="D24" i="11"/>
  <c r="H5" i="4"/>
  <c r="H4" i="4"/>
  <c r="H344" i="1"/>
  <c r="J345" i="1"/>
  <c r="J342" i="1"/>
  <c r="J339" i="1"/>
  <c r="J340" i="1"/>
  <c r="J341" i="1"/>
  <c r="E101" i="8"/>
  <c r="D11" i="11"/>
  <c r="D19" i="11"/>
  <c r="F50" i="2"/>
  <c r="N13" i="2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D6" i="11" s="1"/>
  <c r="L8" i="2"/>
  <c r="G5" i="4"/>
  <c r="K5" i="4" s="1"/>
  <c r="E48" i="2"/>
  <c r="F48" i="2" s="1"/>
  <c r="E47" i="2"/>
  <c r="F47" i="2" s="1"/>
  <c r="E46" i="2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F4" i="4"/>
  <c r="E4" i="4"/>
  <c r="C4" i="4"/>
  <c r="K4" i="4" s="1"/>
  <c r="D9" i="11" l="1"/>
  <c r="V18" i="2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C74" i="2"/>
  <c r="D10" i="11"/>
  <c r="C75" i="2" l="1"/>
  <c r="C76" i="2" s="1"/>
  <c r="C80" i="2" s="1"/>
  <c r="I352" i="1"/>
  <c r="J334" i="1"/>
  <c r="J335" i="1"/>
  <c r="J336" i="1"/>
  <c r="J337" i="1"/>
  <c r="J346" i="1"/>
  <c r="J347" i="1"/>
  <c r="J348" i="1"/>
  <c r="J349" i="1"/>
  <c r="J350" i="1"/>
  <c r="J333" i="1"/>
  <c r="D7" i="11" l="1"/>
  <c r="H338" i="1"/>
  <c r="D20" i="11"/>
  <c r="F100" i="8"/>
  <c r="G100" i="8" s="1"/>
  <c r="F99" i="8"/>
  <c r="G99" i="8" s="1"/>
  <c r="F98" i="8"/>
  <c r="G98" i="8" s="1"/>
  <c r="F97" i="8"/>
  <c r="G97" i="8" s="1"/>
  <c r="F96" i="8"/>
  <c r="G96" i="8" s="1"/>
  <c r="F95" i="8"/>
  <c r="G95" i="8" s="1"/>
  <c r="F94" i="8"/>
  <c r="G94" i="8" s="1"/>
  <c r="F93" i="8"/>
  <c r="G93" i="8" s="1"/>
  <c r="F92" i="8"/>
  <c r="G92" i="8" s="1"/>
  <c r="F91" i="8"/>
  <c r="G91" i="8" s="1"/>
  <c r="F90" i="8"/>
  <c r="G90" i="8" s="1"/>
  <c r="F89" i="8"/>
  <c r="G89" i="8" s="1"/>
  <c r="F88" i="8"/>
  <c r="G88" i="8" s="1"/>
  <c r="F87" i="8"/>
  <c r="G87" i="8" s="1"/>
  <c r="F86" i="8"/>
  <c r="G86" i="8" s="1"/>
  <c r="F85" i="8"/>
  <c r="G85" i="8" s="1"/>
  <c r="F84" i="8"/>
  <c r="G84" i="8" s="1"/>
  <c r="F83" i="8"/>
  <c r="G83" i="8" s="1"/>
  <c r="F82" i="8"/>
  <c r="G82" i="8" s="1"/>
  <c r="F81" i="8"/>
  <c r="G81" i="8" s="1"/>
  <c r="F80" i="8"/>
  <c r="G80" i="8" s="1"/>
  <c r="F79" i="8"/>
  <c r="G79" i="8" s="1"/>
  <c r="F78" i="8"/>
  <c r="G78" i="8" s="1"/>
  <c r="F77" i="8"/>
  <c r="G77" i="8" s="1"/>
  <c r="F76" i="8"/>
  <c r="G76" i="8" s="1"/>
  <c r="F75" i="8"/>
  <c r="G75" i="8" s="1"/>
  <c r="F74" i="8"/>
  <c r="G74" i="8" s="1"/>
  <c r="F73" i="8"/>
  <c r="G73" i="8" s="1"/>
  <c r="F72" i="8"/>
  <c r="G72" i="8" s="1"/>
  <c r="F71" i="8"/>
  <c r="G71" i="8" s="1"/>
  <c r="F70" i="8"/>
  <c r="G70" i="8" s="1"/>
  <c r="F69" i="8"/>
  <c r="G69" i="8" s="1"/>
  <c r="F68" i="8"/>
  <c r="G68" i="8" s="1"/>
  <c r="F67" i="8"/>
  <c r="G67" i="8" s="1"/>
  <c r="F66" i="8"/>
  <c r="G66" i="8" s="1"/>
  <c r="F65" i="8"/>
  <c r="G65" i="8" s="1"/>
  <c r="F64" i="8"/>
  <c r="G64" i="8" s="1"/>
  <c r="F63" i="8"/>
  <c r="G63" i="8" s="1"/>
  <c r="F62" i="8"/>
  <c r="G62" i="8" s="1"/>
  <c r="F61" i="8"/>
  <c r="G61" i="8" s="1"/>
  <c r="F60" i="8"/>
  <c r="G60" i="8" s="1"/>
  <c r="F59" i="8"/>
  <c r="G59" i="8" s="1"/>
  <c r="F58" i="8"/>
  <c r="G58" i="8" s="1"/>
  <c r="F57" i="8"/>
  <c r="G57" i="8" s="1"/>
  <c r="F56" i="8"/>
  <c r="G56" i="8" s="1"/>
  <c r="F55" i="8"/>
  <c r="G55" i="8" s="1"/>
  <c r="F54" i="8"/>
  <c r="G54" i="8" s="1"/>
  <c r="F53" i="8"/>
  <c r="G53" i="8" s="1"/>
  <c r="F52" i="8"/>
  <c r="G52" i="8" s="1"/>
  <c r="F51" i="8"/>
  <c r="G51" i="8" s="1"/>
  <c r="F50" i="8"/>
  <c r="G50" i="8" s="1"/>
  <c r="F49" i="8"/>
  <c r="G49" i="8" s="1"/>
  <c r="F48" i="8"/>
  <c r="G48" i="8" s="1"/>
  <c r="F47" i="8"/>
  <c r="G47" i="8" s="1"/>
  <c r="F46" i="8"/>
  <c r="G46" i="8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30" i="8"/>
  <c r="G30" i="8" s="1"/>
  <c r="F29" i="8"/>
  <c r="G29" i="8" s="1"/>
  <c r="F28" i="8"/>
  <c r="G28" i="8" s="1"/>
  <c r="F27" i="8"/>
  <c r="G27" i="8" s="1"/>
  <c r="F26" i="8"/>
  <c r="G26" i="8" s="1"/>
  <c r="F25" i="8"/>
  <c r="G25" i="8" s="1"/>
  <c r="F24" i="8"/>
  <c r="G24" i="8" s="1"/>
  <c r="F23" i="8"/>
  <c r="G23" i="8" s="1"/>
  <c r="F22" i="8"/>
  <c r="G22" i="8" s="1"/>
  <c r="F21" i="8"/>
  <c r="G21" i="8" s="1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F4" i="8"/>
  <c r="G4" i="8" s="1"/>
  <c r="F3" i="8"/>
  <c r="G3" i="8" s="1"/>
  <c r="F2" i="8"/>
  <c r="D29" i="11" l="1"/>
  <c r="D31" i="11" s="1"/>
  <c r="F101" i="8"/>
  <c r="D27" i="11" s="1"/>
  <c r="G2" i="8"/>
  <c r="G101" i="8" s="1"/>
  <c r="J338" i="1"/>
  <c r="H352" i="1"/>
  <c r="F420" i="7" l="1"/>
  <c r="F421" i="7"/>
  <c r="F422" i="7"/>
  <c r="F423" i="7"/>
  <c r="F425" i="7"/>
  <c r="F426" i="7"/>
  <c r="F427" i="7"/>
  <c r="F3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Full name</author>
  </authors>
  <commentList>
    <comment ref="A367" authorId="0" shapeId="0" xr:uid="{8C2B1AA8-3A26-4930-A84E-29E4E2855857}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SANOHA</t>
        </r>
      </text>
    </comment>
    <comment ref="A368" authorId="0" shapeId="0" xr:uid="{F6F8F519-E697-44D8-A05E-FDE3B085805F}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SANOHA</t>
        </r>
      </text>
    </comment>
  </commentList>
</comments>
</file>

<file path=xl/sharedStrings.xml><?xml version="1.0" encoding="utf-8"?>
<sst xmlns="http://schemas.openxmlformats.org/spreadsheetml/2006/main" count="1646" uniqueCount="595">
  <si>
    <t>ITEM</t>
  </si>
  <si>
    <t>FECHA</t>
  </si>
  <si>
    <t>NOMBRE</t>
  </si>
  <si>
    <t>NIT</t>
  </si>
  <si>
    <t>D.V.</t>
  </si>
  <si>
    <t>DIRECCION</t>
  </si>
  <si>
    <t>TELEFONO</t>
  </si>
  <si>
    <t>VALOR</t>
  </si>
  <si>
    <t>IVA</t>
  </si>
  <si>
    <t>TOTAL</t>
  </si>
  <si>
    <t>MONTALLANTASMULTISERVICIOS ARIEL</t>
  </si>
  <si>
    <t>PARQUEADERO PISCILAGOS LA 42 - DUITAMA</t>
  </si>
  <si>
    <t>3203886568 - 3144203100</t>
  </si>
  <si>
    <t>COMTRANS</t>
  </si>
  <si>
    <t>CARRERA 19 N. 13 - 10</t>
  </si>
  <si>
    <t>ALMACENES DE REPUESTOS TRANSMICAJAS</t>
  </si>
  <si>
    <t>CARRERA 42 N. 13 - 09 DUITAMA</t>
  </si>
  <si>
    <t xml:space="preserve">TALLER J.R. </t>
  </si>
  <si>
    <t>CARRERA 42 N. 14 - 74</t>
  </si>
  <si>
    <t>ALMACEN MOJICA</t>
  </si>
  <si>
    <t xml:space="preserve">CARRERA 18 N. 12 -47 </t>
  </si>
  <si>
    <t>DUITAMA</t>
  </si>
  <si>
    <t>FERNANDO SIERRA</t>
  </si>
  <si>
    <t xml:space="preserve">SANDRA PATRICIA MATALLANA </t>
  </si>
  <si>
    <t>CARRERA 40 N. 21- 160</t>
  </si>
  <si>
    <t>ALMACEN DE REPUESTOS TRANSMICAJAS</t>
  </si>
  <si>
    <t>CARPAS LAS ISLA</t>
  </si>
  <si>
    <t>CALLE 32 N. 9 - 39 SOGAMOSO</t>
  </si>
  <si>
    <t>CARRERA 42 N. 14- 74  DUITAMA</t>
  </si>
  <si>
    <t>OO30</t>
  </si>
  <si>
    <t>REPARACION Y FABRICACIONES ESPECIALES BONILLA</t>
  </si>
  <si>
    <t>PARQUEADERO EL LAGUITO DUITAMA</t>
  </si>
  <si>
    <t>DIRECCIONES DUITAMA</t>
  </si>
  <si>
    <t>CARRERA 40 N. 21 - 160</t>
  </si>
  <si>
    <t>LUJOS Y ACCESORIOS DUITAMA</t>
  </si>
  <si>
    <t>CARRERA 42 N. 22 -41 LOCAL 7</t>
  </si>
  <si>
    <t>UNIVERSAL DE TORNILLOS Y FERRETERIA S.A.S.</t>
  </si>
  <si>
    <t>CARRERA 42 N. 13 - 75</t>
  </si>
  <si>
    <t>F Y R FERRETERIA</t>
  </si>
  <si>
    <t>CALLE 111 N. 25 - 20</t>
  </si>
  <si>
    <t>DOBLADORA CENTRAL</t>
  </si>
  <si>
    <t>SOGAMOSO</t>
  </si>
  <si>
    <t>NIKO PINTURAS</t>
  </si>
  <si>
    <t>CARRERA 42 N. 14 - 39</t>
  </si>
  <si>
    <t>OO74</t>
  </si>
  <si>
    <t>MONTALLANTAS EL PIBE</t>
  </si>
  <si>
    <t>CARRERA 42 N. 14 -72</t>
  </si>
  <si>
    <t>EL TORNILLERO</t>
  </si>
  <si>
    <t>900.545.</t>
  </si>
  <si>
    <t>CARPAS LA ISLA</t>
  </si>
  <si>
    <t>CALLE 32 N. 9 - 39  SOGAMOSO</t>
  </si>
  <si>
    <t>O928</t>
  </si>
  <si>
    <t>MONTALLANTAS ROJA</t>
  </si>
  <si>
    <t>CARRERA 42 N. 20 - 35</t>
  </si>
  <si>
    <t>O936</t>
  </si>
  <si>
    <t>LAVADERO CAMILO TORRES</t>
  </si>
  <si>
    <t>CARRERA 20 N. 33- 63</t>
  </si>
  <si>
    <t>FE 7977</t>
  </si>
  <si>
    <t>DISTRIPARTES MORENO S.A.S</t>
  </si>
  <si>
    <t>CARRERA 42 N. 15-38</t>
  </si>
  <si>
    <t>CALLE 20 N. 33 - 63</t>
  </si>
  <si>
    <t>EDS LA LLANERA</t>
  </si>
  <si>
    <t>KM 2 VIA YOPAL - AGUAZUL</t>
  </si>
  <si>
    <t>TRACTOREPUESTOS AVELINO</t>
  </si>
  <si>
    <t>CARRERA 42 N. 13 -08</t>
  </si>
  <si>
    <t>BODD116220</t>
  </si>
  <si>
    <t>NAVITRANS</t>
  </si>
  <si>
    <t xml:space="preserve">CALLE 11 SUR 50- 50 </t>
  </si>
  <si>
    <t>TSP TRUCK STORE &amp; PARTES S.A.S</t>
  </si>
  <si>
    <t>CARRERA 42 N. 15 - 36</t>
  </si>
  <si>
    <t>OO99</t>
  </si>
  <si>
    <t>TALLER DE MECANICA J.M.C</t>
  </si>
  <si>
    <t>CARRERA 42 A N. 17A-09</t>
  </si>
  <si>
    <t>TALLERES FRENOS DE AIRE EL COMPRESOR</t>
  </si>
  <si>
    <t xml:space="preserve">CARRERA 42 N. 14 - 74 </t>
  </si>
  <si>
    <t>FERREFRENOS RAMIREZ</t>
  </si>
  <si>
    <t xml:space="preserve">CARRERA 42 N. 15 - 192 </t>
  </si>
  <si>
    <t>AGROFILTER LTDA</t>
  </si>
  <si>
    <t>CARRERA 18 N. 11 - 24</t>
  </si>
  <si>
    <t>FRENEAIRE</t>
  </si>
  <si>
    <t>CARRERA 30 N. 11A - 11</t>
  </si>
  <si>
    <t>PARQUEADREO LA ISLA 24</t>
  </si>
  <si>
    <t>CALLE 11 N. 32 - 06 SOGAMOSO</t>
  </si>
  <si>
    <t>BOOD116555</t>
  </si>
  <si>
    <t>H &amp; ENERGY S.A.S.</t>
  </si>
  <si>
    <t>CALLE 22 N. 40 -20 EDS DUITAMA</t>
  </si>
  <si>
    <t>O933</t>
  </si>
  <si>
    <t>CARRERA 42 N. 20 -35</t>
  </si>
  <si>
    <t>NISSI REPUESTOS</t>
  </si>
  <si>
    <t>CALLE 11 N. 27 - 48</t>
  </si>
  <si>
    <t>CARRERA 42 N. 15 -192</t>
  </si>
  <si>
    <t>ESTACION DE SERVICIOS LOS LAURELES</t>
  </si>
  <si>
    <t>CALLE 9 N. 26- 98 AV LAS AMERICAS DUITAMA</t>
  </si>
  <si>
    <t>PETROBRAS</t>
  </si>
  <si>
    <t>CARRERA 42 N. 18 -41</t>
  </si>
  <si>
    <t>CARRERA 42 N. 15 - 192</t>
  </si>
  <si>
    <t>O161</t>
  </si>
  <si>
    <t>CENTRAL DE CAUCHOS</t>
  </si>
  <si>
    <t>CARRERA 42 N. 20 -19</t>
  </si>
  <si>
    <t>TRACTOLUJOS LA CONSENTIDA</t>
  </si>
  <si>
    <t>CARRERA 42 N. 19 - 75</t>
  </si>
  <si>
    <t>MULTISERVICIO AUTOMOTRIZ</t>
  </si>
  <si>
    <t>CARRERA 20 N. 15 - 25</t>
  </si>
  <si>
    <t>CDA1176</t>
  </si>
  <si>
    <t>CENTRO DIAGNOSTICO AUTOMOTOR LA PERLA</t>
  </si>
  <si>
    <t xml:space="preserve">KM1 DUITAMA VIA PAIPA </t>
  </si>
  <si>
    <t>C-42015</t>
  </si>
  <si>
    <t>08.10-2020</t>
  </si>
  <si>
    <t>H&amp;R ENERGY S.A.S.</t>
  </si>
  <si>
    <t>CALLE 22 N. 40 -22 EDS DUITAMA</t>
  </si>
  <si>
    <t>FE1677</t>
  </si>
  <si>
    <t>O945</t>
  </si>
  <si>
    <t>MONTALLANTAS R.O.J.A.</t>
  </si>
  <si>
    <t>9-162602957</t>
  </si>
  <si>
    <t>EFECTIVO LTDA</t>
  </si>
  <si>
    <t>CALLE 96 N. 12 - 95  (BOGOTA)</t>
  </si>
  <si>
    <t>SERVICIO ELECTRICO AUTOMOTRIZ</t>
  </si>
  <si>
    <t>O271</t>
  </si>
  <si>
    <t>TECNI SERVICIOS ARIZA</t>
  </si>
  <si>
    <t>CARRERA 42 N. 17A- 07</t>
  </si>
  <si>
    <t>SERVICAR</t>
  </si>
  <si>
    <t>CARRERA 42 N. 10 -85</t>
  </si>
  <si>
    <t>FE 8121</t>
  </si>
  <si>
    <t>CARRERA 42 N. 15- 38</t>
  </si>
  <si>
    <t>C-49757</t>
  </si>
  <si>
    <t>C - 50996</t>
  </si>
  <si>
    <t>SERVICIO A DOMICIIO</t>
  </si>
  <si>
    <t>C- 52901</t>
  </si>
  <si>
    <t>OOO9</t>
  </si>
  <si>
    <t>TALLER CASPAR</t>
  </si>
  <si>
    <t>C - 54450</t>
  </si>
  <si>
    <t>FE 2836</t>
  </si>
  <si>
    <t>TSP TRUCK STORE &amp; PARTS S.A.S.</t>
  </si>
  <si>
    <t>CARRERA 42 N. 15 -36</t>
  </si>
  <si>
    <t>FER 17984</t>
  </si>
  <si>
    <t>CARRERA 42 N. 13 -75</t>
  </si>
  <si>
    <t>LUBRI OIL LA PERLA</t>
  </si>
  <si>
    <t>CARRERA 42 N. 14 -74</t>
  </si>
  <si>
    <t>MASSER S.A.S.</t>
  </si>
  <si>
    <t>SOTAQUIRA</t>
  </si>
  <si>
    <t>O367</t>
  </si>
  <si>
    <t>SERVIMONTAJE CHEPE</t>
  </si>
  <si>
    <t>CARRERA 42 N. 14 - 72</t>
  </si>
  <si>
    <t>FED570</t>
  </si>
  <si>
    <t>SOLUCIONES EN LUBRICANTES S.A.S.</t>
  </si>
  <si>
    <t>CALLE 31 SUR N. 50 A - 15</t>
  </si>
  <si>
    <t>ALMACEN SURTICAUCHOS</t>
  </si>
  <si>
    <t>CARRERA 19 N. 12 A - 17</t>
  </si>
  <si>
    <t>C- 56821</t>
  </si>
  <si>
    <t>C-58492</t>
  </si>
  <si>
    <t>SERVIMONTAJE DUVAN PINZON</t>
  </si>
  <si>
    <t>O309</t>
  </si>
  <si>
    <t>ELECTROMECANICA DIESEL</t>
  </si>
  <si>
    <t>KM 1 DUITAMA VIA PAIPA</t>
  </si>
  <si>
    <t>SERVICIO A DOMICILIO</t>
  </si>
  <si>
    <t>OO13</t>
  </si>
  <si>
    <t>OO10</t>
  </si>
  <si>
    <t>C- 60082</t>
  </si>
  <si>
    <t>CALLE 22 N. 40-22</t>
  </si>
  <si>
    <t>C- 62684</t>
  </si>
  <si>
    <t>SERVI FAN CLUTCH</t>
  </si>
  <si>
    <t>PARQUEADERO LOS FAMOSOS</t>
  </si>
  <si>
    <t>C-65493</t>
  </si>
  <si>
    <t>H&amp;RENERGY S.A.S.</t>
  </si>
  <si>
    <t>TALLER INDUSTRIAL JK</t>
  </si>
  <si>
    <t>CALLE 9 N. 32 - 23</t>
  </si>
  <si>
    <t>C-66496</t>
  </si>
  <si>
    <t>C- 66722</t>
  </si>
  <si>
    <t>O197</t>
  </si>
  <si>
    <t>TRUCK SERVICE J.G.</t>
  </si>
  <si>
    <t>KM 1 VIA DUITAMA - PAIPA</t>
  </si>
  <si>
    <t>C-66722</t>
  </si>
  <si>
    <t>FED 620</t>
  </si>
  <si>
    <t>CALLE 31 SUR · 50A -15</t>
  </si>
  <si>
    <t>CARRERA 42 N. 10-85</t>
  </si>
  <si>
    <t xml:space="preserve">ESTACION DE SERVICIO SANTA INES </t>
  </si>
  <si>
    <t>CALLE 11 N. 15 -42</t>
  </si>
  <si>
    <t>CARRERA 42  N. 14 - 72</t>
  </si>
  <si>
    <t>FED 666</t>
  </si>
  <si>
    <t>O198</t>
  </si>
  <si>
    <t>FE 8968</t>
  </si>
  <si>
    <t>DISTRIPARTES MORENO S.A.S.</t>
  </si>
  <si>
    <t>CARRERA 42 N. 15 -38</t>
  </si>
  <si>
    <t>FE 8972</t>
  </si>
  <si>
    <t>DISTRIPARTES MORENO S.A</t>
  </si>
  <si>
    <t>CASA 42 N. 15 - 17</t>
  </si>
  <si>
    <t>BODD117675</t>
  </si>
  <si>
    <t>NIKO PINTURAS LA 42</t>
  </si>
  <si>
    <t>CARRERA 42 N, 14 - 39</t>
  </si>
  <si>
    <t>TALLER VB</t>
  </si>
  <si>
    <t>CARRERA 42 CON CALLE 10  DUITAMA</t>
  </si>
  <si>
    <t xml:space="preserve">SERVIEXOSOTOS </t>
  </si>
  <si>
    <t>CARRERA 42 N. 21 -129</t>
  </si>
  <si>
    <t>POS 2378</t>
  </si>
  <si>
    <t>LIGIA ESTELA VIVAS SILVA</t>
  </si>
  <si>
    <t>CARRERA 42 N. 13- 143</t>
  </si>
  <si>
    <t>MONTALLANTAS DONDE HOMERO</t>
  </si>
  <si>
    <t>KDX 2B (VIA URIMACO)</t>
  </si>
  <si>
    <t>FER 2-19389</t>
  </si>
  <si>
    <t>C-112090</t>
  </si>
  <si>
    <t>H&amp;R ENERGY SAS</t>
  </si>
  <si>
    <t>CALLE 22 N. 40 - 22</t>
  </si>
  <si>
    <t>FER 2-19391</t>
  </si>
  <si>
    <t>SETG</t>
  </si>
  <si>
    <t>VERA CABRA NINA DORELLY</t>
  </si>
  <si>
    <t>CALLE 14 N. 40 -25</t>
  </si>
  <si>
    <t>FE 2105</t>
  </si>
  <si>
    <t>CARRERA 42 N. 13 -09</t>
  </si>
  <si>
    <t>LUBRICANTES Y FILTROS LA PLAYITA</t>
  </si>
  <si>
    <t>CARRERA 42 N. 21 -13</t>
  </si>
  <si>
    <t>FE2107</t>
  </si>
  <si>
    <t>SANDRA PATRICIA MATALLANA</t>
  </si>
  <si>
    <t>CARRERA  40 N. 21 - 60</t>
  </si>
  <si>
    <t>FE 9641</t>
  </si>
  <si>
    <t>DISTRIPARTES MORENO SAS</t>
  </si>
  <si>
    <t>CARRERA 42 N. 15 - 38</t>
  </si>
  <si>
    <t>MULTIREPUESTOS DUITAMA</t>
  </si>
  <si>
    <t>CARRERA 42 N. 13 - 143</t>
  </si>
  <si>
    <t>ELE - 2</t>
  </si>
  <si>
    <t>CARRERA 42 N. 13- 09</t>
  </si>
  <si>
    <t>19-12-20202</t>
  </si>
  <si>
    <t>FE564</t>
  </si>
  <si>
    <t>SOMOS MOTORS DUITAMA</t>
  </si>
  <si>
    <t>CALLE 14 N. 19 - 48</t>
  </si>
  <si>
    <t>JONFA MECANIZADOS</t>
  </si>
  <si>
    <t>CALLE 15 N. 40 - 75</t>
  </si>
  <si>
    <t>LUBRI- OIL LA PERLA</t>
  </si>
  <si>
    <t>315.00</t>
  </si>
  <si>
    <t>BODD118394</t>
  </si>
  <si>
    <t>O216</t>
  </si>
  <si>
    <t>TALLERES PALERMO</t>
  </si>
  <si>
    <t>CALLE 14 N. 14 - 22</t>
  </si>
  <si>
    <t>FE2042</t>
  </si>
  <si>
    <t>AMORTIGUADORES Y FRENOS LTDA</t>
  </si>
  <si>
    <t>CARRERA 19 N. 11-09</t>
  </si>
  <si>
    <t>FE 2267</t>
  </si>
  <si>
    <t>FE 2303</t>
  </si>
  <si>
    <t>CARRERA C42 N. 13 - 143</t>
  </si>
  <si>
    <t>FUT 2-20158</t>
  </si>
  <si>
    <t>CARRERA 42 N. 13- 75</t>
  </si>
  <si>
    <t>FED886</t>
  </si>
  <si>
    <t>O204</t>
  </si>
  <si>
    <t>09-01.2021</t>
  </si>
  <si>
    <t>KM 1 VIA DUITAMA -PAIPA</t>
  </si>
  <si>
    <t>CARRERA 42 N. 21 - 13</t>
  </si>
  <si>
    <t>O381</t>
  </si>
  <si>
    <t>CARRERA 42 N. 17 A - 07</t>
  </si>
  <si>
    <t>O29</t>
  </si>
  <si>
    <t>AUTOBUSES CARBUS</t>
  </si>
  <si>
    <t>CALLE 11 N. 31- 14</t>
  </si>
  <si>
    <t>CARRERA 42 N. 22 - 41</t>
  </si>
  <si>
    <t>TRUCK STORE &amp; PARTES S.A.S.</t>
  </si>
  <si>
    <t>43.00</t>
  </si>
  <si>
    <t>OO46</t>
  </si>
  <si>
    <t>LUIS GIOVANY CERON MEDINA</t>
  </si>
  <si>
    <t>PARQUEADERO EL LAGUITO</t>
  </si>
  <si>
    <t>CARRERA  42 N. 14 - 74</t>
  </si>
  <si>
    <t>O217</t>
  </si>
  <si>
    <t>TRUCK  SERVICE J.G.</t>
  </si>
  <si>
    <t>KM 1 VIA DUITAMA</t>
  </si>
  <si>
    <t>ESTACION DE SERVICIO TERPEL KILOMETRO CERO</t>
  </si>
  <si>
    <t>VEREDA PEÑANEGRA SECTOR LA Y TIBASOSA</t>
  </si>
  <si>
    <t>REYES FUENTES DISTRIBUCIONES S.A.S.</t>
  </si>
  <si>
    <t>KM. 2 VIA YOPAL AGUAZUL CASANARE</t>
  </si>
  <si>
    <t>ESTACION DE SERVICIO ASONORTE</t>
  </si>
  <si>
    <t>800209172-1</t>
  </si>
  <si>
    <t>FE7259</t>
  </si>
  <si>
    <t>BODD116219</t>
  </si>
  <si>
    <t>FE1852</t>
  </si>
  <si>
    <t>CARRERA 42 N. 15 - 36 DUITAMA</t>
  </si>
  <si>
    <t>ESTACION DE SERVICIO TEXACO</t>
  </si>
  <si>
    <t>CARRERA 42 AV. CIRCUNVALAR</t>
  </si>
  <si>
    <t>SOLUCIONES HIDRAULICAS</t>
  </si>
  <si>
    <t>CALLE 15 N. 35- 30 DUITAMA</t>
  </si>
  <si>
    <t>FE 7475</t>
  </si>
  <si>
    <t>CARRERA 42  N. 15 - 38</t>
  </si>
  <si>
    <t>BODD116328</t>
  </si>
  <si>
    <t xml:space="preserve">CARRERA 42 N. 10 -85 </t>
  </si>
  <si>
    <t>SERVIEXOSTOS</t>
  </si>
  <si>
    <t>CARRERA 42 N. 21 - 129 DUITAMA</t>
  </si>
  <si>
    <t>AGROFILTER</t>
  </si>
  <si>
    <t>CARRERA 18 N. 11- 24</t>
  </si>
  <si>
    <t>PARQUEADREO EL LAGUITO</t>
  </si>
  <si>
    <t>CARRERA 42 N.14-74</t>
  </si>
  <si>
    <t>REPUESTOS T y T</t>
  </si>
  <si>
    <t>CARRERA 20 N. 11 A - 11</t>
  </si>
  <si>
    <t>CARRERA 42 N. 15-192</t>
  </si>
  <si>
    <t>C-34907</t>
  </si>
  <si>
    <t>ESTACION DE SERVICIO LOS LAURELES</t>
  </si>
  <si>
    <t>CALLE 9 N. 26-98 DUITAMA</t>
  </si>
  <si>
    <t>FE 7960</t>
  </si>
  <si>
    <t>C- 43100</t>
  </si>
  <si>
    <t>FE 1709</t>
  </si>
  <si>
    <t>O946</t>
  </si>
  <si>
    <t>FER 2-18068</t>
  </si>
  <si>
    <t>O571</t>
  </si>
  <si>
    <t>SERVITCAREN</t>
  </si>
  <si>
    <t>CALLE 12 N. 5 -10</t>
  </si>
  <si>
    <t>O572</t>
  </si>
  <si>
    <t>C- 47683</t>
  </si>
  <si>
    <t>CARRERA 48 N. 13 -08</t>
  </si>
  <si>
    <t>C-49742</t>
  </si>
  <si>
    <t>O638</t>
  </si>
  <si>
    <t>SURTIGUAYAS LAS AMERICAS</t>
  </si>
  <si>
    <t>CALLE 9 N. 20- 61</t>
  </si>
  <si>
    <t>O998</t>
  </si>
  <si>
    <t>C-51011</t>
  </si>
  <si>
    <t>COMBUSTIBLE  H &amp; H ENERGY S.A.S.</t>
  </si>
  <si>
    <t>CALLE 22 N. 40 -20</t>
  </si>
  <si>
    <t>ESTACION DE SERVICIO VILLA DE RIO S.A.S.</t>
  </si>
  <si>
    <t>CARRERA 42 N. 15 - 24</t>
  </si>
  <si>
    <t>18.10-2020</t>
  </si>
  <si>
    <t>FE 8273</t>
  </si>
  <si>
    <t>TALLER MECANIZADOS LA 42</t>
  </si>
  <si>
    <t>CARRERA 42 A  N. 17 A -07</t>
  </si>
  <si>
    <t>FE 8304</t>
  </si>
  <si>
    <t>POS-2133</t>
  </si>
  <si>
    <t>POS-2134</t>
  </si>
  <si>
    <t>SEGUROS DEL ESTADO</t>
  </si>
  <si>
    <t>C-56822</t>
  </si>
  <si>
    <t>FE 1760</t>
  </si>
  <si>
    <t>O308</t>
  </si>
  <si>
    <t>C- 58499</t>
  </si>
  <si>
    <t>C-60411</t>
  </si>
  <si>
    <t>CARRERA 42 N.15- 24</t>
  </si>
  <si>
    <t>C-63156</t>
  </si>
  <si>
    <t>C-64252</t>
  </si>
  <si>
    <t>FED 601</t>
  </si>
  <si>
    <t>SERVIICO ELECTRICO ARREGLO PARABRISAS</t>
  </si>
  <si>
    <t>C-65455</t>
  </si>
  <si>
    <t>C- 66495</t>
  </si>
  <si>
    <t>CDA 4585</t>
  </si>
  <si>
    <t>CENTRO DE DIAGNOSTICO AUTOMOTOR DEL ORIENTE COLOMBIANO LTDA</t>
  </si>
  <si>
    <t>KM 3 VIA TUNJA -PAIPA</t>
  </si>
  <si>
    <t>AUTOLAVADO IMPERIAL</t>
  </si>
  <si>
    <t>AVENIDA CIRCUNVALAR  VILLA ROSARIO</t>
  </si>
  <si>
    <t>KM. 1 VIA DUITAMA</t>
  </si>
  <si>
    <t>FE 1903</t>
  </si>
  <si>
    <t>AP9626</t>
  </si>
  <si>
    <t>FERRETERIA Y TORNILLERIA STANLEY</t>
  </si>
  <si>
    <t>CARRERA 19 N. 10 - 42</t>
  </si>
  <si>
    <t>FE 9017</t>
  </si>
  <si>
    <t>FER 2 18949</t>
  </si>
  <si>
    <t>FE 9032</t>
  </si>
  <si>
    <t>FE9048</t>
  </si>
  <si>
    <t>FE 9082</t>
  </si>
  <si>
    <t>50.00</t>
  </si>
  <si>
    <t>FE5885</t>
  </si>
  <si>
    <t>IMPORTACIONES REPUESTOS MORENO LTDA</t>
  </si>
  <si>
    <t>CARRERA 20 N. 15 - 15</t>
  </si>
  <si>
    <t>CARRERA 42 N. 14 - 74  EL LAGUITO DUITAMA</t>
  </si>
  <si>
    <t>CARRERA 42 A N. 17 A - 07</t>
  </si>
  <si>
    <t>SANDRA PATRICIA MATALLANA MORALES</t>
  </si>
  <si>
    <t>C-106475</t>
  </si>
  <si>
    <t>CARRERA 42 N. 20-35</t>
  </si>
  <si>
    <t>OO94</t>
  </si>
  <si>
    <t>FE2108</t>
  </si>
  <si>
    <t>GILBERTO PARRA  CAMARGO</t>
  </si>
  <si>
    <t>CALLE 17 A N. 21 - 48</t>
  </si>
  <si>
    <t>LUBRI-OIL LA PERLA</t>
  </si>
  <si>
    <t>TURBOS DUITAMA</t>
  </si>
  <si>
    <t>CALLE 21 N. 42 - 22</t>
  </si>
  <si>
    <t>CARRERA 42 N. 10 - 85</t>
  </si>
  <si>
    <t>FE10481</t>
  </si>
  <si>
    <t>FE10477</t>
  </si>
  <si>
    <t>O3203</t>
  </si>
  <si>
    <t>FE258</t>
  </si>
  <si>
    <t>CARRERA 42 N. 13 - 08</t>
  </si>
  <si>
    <t>CARRERA30 N. 11 A -11</t>
  </si>
  <si>
    <t>FUT2-20952</t>
  </si>
  <si>
    <t>OOO5</t>
  </si>
  <si>
    <t>LUBRIEXPRESS LA PLAYITA</t>
  </si>
  <si>
    <t>O555</t>
  </si>
  <si>
    <t>TALLERES LARA</t>
  </si>
  <si>
    <t>CARRERA  42 N. 14 - 17</t>
  </si>
  <si>
    <t>CARRERA 42 N. 15- 192</t>
  </si>
  <si>
    <t>O45</t>
  </si>
  <si>
    <t>CALLE 11 N. 31 -14</t>
  </si>
  <si>
    <t>BC</t>
  </si>
  <si>
    <t>PLACA</t>
  </si>
  <si>
    <t>VALOR Tn</t>
  </si>
  <si>
    <t>PESO</t>
  </si>
  <si>
    <t>FLETE</t>
  </si>
  <si>
    <t>ANTICIPO</t>
  </si>
  <si>
    <t>SSQ432</t>
  </si>
  <si>
    <t>XJB500</t>
  </si>
  <si>
    <t>XJA832</t>
  </si>
  <si>
    <t>SMK765</t>
  </si>
  <si>
    <t>XVP704</t>
  </si>
  <si>
    <t>TDX855</t>
  </si>
  <si>
    <t>SYN266</t>
  </si>
  <si>
    <t>XJA289</t>
  </si>
  <si>
    <t>XJB072</t>
  </si>
  <si>
    <t>SMK692</t>
  </si>
  <si>
    <t>SSQ144</t>
  </si>
  <si>
    <t>TAV021</t>
  </si>
  <si>
    <t>SZX795</t>
  </si>
  <si>
    <t>SSQ309</t>
  </si>
  <si>
    <t>SVD462</t>
  </si>
  <si>
    <t>XJA333</t>
  </si>
  <si>
    <t>XJA313</t>
  </si>
  <si>
    <t>TAV 099</t>
  </si>
  <si>
    <t>TAV099</t>
  </si>
  <si>
    <t>XJB003</t>
  </si>
  <si>
    <t>XJA202</t>
  </si>
  <si>
    <t>SMK176</t>
  </si>
  <si>
    <t>XJA922</t>
  </si>
  <si>
    <t>XJA412</t>
  </si>
  <si>
    <t>TWA239</t>
  </si>
  <si>
    <t>SPU761</t>
  </si>
  <si>
    <t>SSQ288</t>
  </si>
  <si>
    <t>XJA833</t>
  </si>
  <si>
    <t>UVL328</t>
  </si>
  <si>
    <t>XJB460</t>
  </si>
  <si>
    <t>XJA292</t>
  </si>
  <si>
    <t>XID950</t>
  </si>
  <si>
    <t>XIE549</t>
  </si>
  <si>
    <t>UPP989</t>
  </si>
  <si>
    <t>XJB101</t>
  </si>
  <si>
    <t>XGD491</t>
  </si>
  <si>
    <t>SYS668</t>
  </si>
  <si>
    <t>TTG513</t>
  </si>
  <si>
    <t>XJA896</t>
  </si>
  <si>
    <t>XJB112</t>
  </si>
  <si>
    <t>SPO000</t>
  </si>
  <si>
    <t>SZY148</t>
  </si>
  <si>
    <t>XJA286</t>
  </si>
  <si>
    <t>SRN060</t>
  </si>
  <si>
    <t>XJA651</t>
  </si>
  <si>
    <t>SPV063</t>
  </si>
  <si>
    <t>XIE345</t>
  </si>
  <si>
    <t>XIE070</t>
  </si>
  <si>
    <t>SPV556</t>
  </si>
  <si>
    <t>XIE065</t>
  </si>
  <si>
    <t>TAV049</t>
  </si>
  <si>
    <t>TDK034</t>
  </si>
  <si>
    <t>XIE333</t>
  </si>
  <si>
    <t>SRO176</t>
  </si>
  <si>
    <t>XIE349</t>
  </si>
  <si>
    <t>XGC239</t>
  </si>
  <si>
    <t>SQJ883</t>
  </si>
  <si>
    <t>TAM210</t>
  </si>
  <si>
    <t>XJA693</t>
  </si>
  <si>
    <t>XJA735</t>
  </si>
  <si>
    <t>XIK160</t>
  </si>
  <si>
    <t>TAU649</t>
  </si>
  <si>
    <t>XJA291</t>
  </si>
  <si>
    <t>XJA288</t>
  </si>
  <si>
    <t>SND118</t>
  </si>
  <si>
    <t>WNY470</t>
  </si>
  <si>
    <t>XJA290</t>
  </si>
  <si>
    <t>XJA033</t>
  </si>
  <si>
    <t>SXW174</t>
  </si>
  <si>
    <t>XJA 693</t>
  </si>
  <si>
    <t>TAV024</t>
  </si>
  <si>
    <t>TAU803</t>
  </si>
  <si>
    <t>TAU950</t>
  </si>
  <si>
    <t>SNQ910</t>
  </si>
  <si>
    <t>TLP210</t>
  </si>
  <si>
    <t>SPR057</t>
  </si>
  <si>
    <t>XIE337</t>
  </si>
  <si>
    <t>SMK470</t>
  </si>
  <si>
    <t>XJA724</t>
  </si>
  <si>
    <t>XJA952</t>
  </si>
  <si>
    <t>SZZ181</t>
  </si>
  <si>
    <t>XJA805</t>
  </si>
  <si>
    <t>EDGAR</t>
  </si>
  <si>
    <t>FACTURA N°</t>
  </si>
  <si>
    <t>RETENCION</t>
  </si>
  <si>
    <t>VALOR PAGADO</t>
  </si>
  <si>
    <t>900659095-3</t>
  </si>
  <si>
    <t>GEMCOAL SAS</t>
  </si>
  <si>
    <t>832004332-7</t>
  </si>
  <si>
    <t>MINAS Y MINERALES SA</t>
  </si>
  <si>
    <t>BULKTRADING</t>
  </si>
  <si>
    <t>90022668-4</t>
  </si>
  <si>
    <t>FEBC 1</t>
  </si>
  <si>
    <t>FEBC 2</t>
  </si>
  <si>
    <t>FEBC 3</t>
  </si>
  <si>
    <t>FEBC 4</t>
  </si>
  <si>
    <t>FEBC 5</t>
  </si>
  <si>
    <t xml:space="preserve">FEBC 6  </t>
  </si>
  <si>
    <t>900659095-4</t>
  </si>
  <si>
    <t>FEBC 7</t>
  </si>
  <si>
    <t>FEBC 8</t>
  </si>
  <si>
    <t>FEBC9</t>
  </si>
  <si>
    <t>FEBC10</t>
  </si>
  <si>
    <t>FEBC11</t>
  </si>
  <si>
    <t>FEBC12</t>
  </si>
  <si>
    <t>FEBC13</t>
  </si>
  <si>
    <t>FEBC14</t>
  </si>
  <si>
    <t>1090457278-0</t>
  </si>
  <si>
    <t>CARBON SALAZAR</t>
  </si>
  <si>
    <t>FEBC 15</t>
  </si>
  <si>
    <t>FEBC16</t>
  </si>
  <si>
    <t>FEBC17</t>
  </si>
  <si>
    <t>FEBC18</t>
  </si>
  <si>
    <t>901206255-5</t>
  </si>
  <si>
    <t>MINAS RUKU SAS</t>
  </si>
  <si>
    <t>FEBC19</t>
  </si>
  <si>
    <t>FEBC20</t>
  </si>
  <si>
    <t>FEBC21</t>
  </si>
  <si>
    <t>FEBC22</t>
  </si>
  <si>
    <t>FEBC23</t>
  </si>
  <si>
    <t>Multirepuestos Duitama</t>
  </si>
  <si>
    <t>carrera 42 13 -143</t>
  </si>
  <si>
    <t>FACTURAS PAGADAS</t>
  </si>
  <si>
    <t>INTERESES</t>
  </si>
  <si>
    <t>PEAJES</t>
  </si>
  <si>
    <t>BANCOLOMBIA</t>
  </si>
  <si>
    <t>9895401010000a</t>
  </si>
  <si>
    <t>0498</t>
  </si>
  <si>
    <t>Juan Camilo Nuncira Ibañez</t>
  </si>
  <si>
    <t>Calle 9a 22-19</t>
  </si>
  <si>
    <t>194</t>
  </si>
  <si>
    <t>Angie Forero Ariza</t>
  </si>
  <si>
    <t>Calle 24 N 14-32</t>
  </si>
  <si>
    <t>433</t>
  </si>
  <si>
    <t>Niko Pinturas</t>
  </si>
  <si>
    <t>Carrera 42 N 14-39</t>
  </si>
  <si>
    <t>177</t>
  </si>
  <si>
    <t>Dobladora central</t>
  </si>
  <si>
    <t>Carrera 20a N° 6a-28</t>
  </si>
  <si>
    <t>0757</t>
  </si>
  <si>
    <t>Taller Fonseca Junior</t>
  </si>
  <si>
    <t>Carrera 42 N° 15-15</t>
  </si>
  <si>
    <t>Pagados</t>
  </si>
  <si>
    <t>ALVARO ALFONSO</t>
  </si>
  <si>
    <t>Se debe</t>
  </si>
  <si>
    <t>CONCEPTO</t>
  </si>
  <si>
    <t>SALDO</t>
  </si>
  <si>
    <t>CONSIGNACION</t>
  </si>
  <si>
    <t>Reembolso</t>
  </si>
  <si>
    <t>PRESTAMO</t>
  </si>
  <si>
    <t>DEVOLUCION</t>
  </si>
  <si>
    <t>LIQUIDACION</t>
  </si>
  <si>
    <t>DIAS</t>
  </si>
  <si>
    <t>Fechas de las Consignaciones</t>
  </si>
  <si>
    <t>Total</t>
  </si>
  <si>
    <t>31/06/2020</t>
  </si>
  <si>
    <t>NAYIBE NOSSA</t>
  </si>
  <si>
    <t>YAB 263</t>
  </si>
  <si>
    <t>Prestamo</t>
  </si>
  <si>
    <t>Intereses</t>
  </si>
  <si>
    <t>Se paga con el carro</t>
  </si>
  <si>
    <t>Efectivo</t>
  </si>
  <si>
    <t>MILTON HAWERD CUBIDES</t>
  </si>
  <si>
    <t>Pago Prestamo</t>
  </si>
  <si>
    <t>PILAR RODRIGUEZ SANDOVAL</t>
  </si>
  <si>
    <t>capital</t>
  </si>
  <si>
    <t>NAYIBE NOSSA - INTERESES</t>
  </si>
  <si>
    <t>HOWARD MATRIMONIO</t>
  </si>
  <si>
    <t>FLETES BC</t>
  </si>
  <si>
    <t>ARRIENDOS Calle 11 N° 32 - 61</t>
  </si>
  <si>
    <t>JOSE PULIDO</t>
  </si>
  <si>
    <t>31715</t>
  </si>
  <si>
    <t>31713</t>
  </si>
  <si>
    <t>31711</t>
  </si>
  <si>
    <t>FE18</t>
  </si>
  <si>
    <t>TRANSTORRES S.A.S</t>
  </si>
  <si>
    <t>CR 26 23 71</t>
  </si>
  <si>
    <t>31720</t>
  </si>
  <si>
    <t>FEL - 7262</t>
  </si>
  <si>
    <t xml:space="preserve">FERRETERIA FERROLAMINAS S.A.S. </t>
  </si>
  <si>
    <t>CALLE 11 18 37</t>
  </si>
  <si>
    <t>FE7</t>
  </si>
  <si>
    <t>CARLOS SANCHEZ - compra de carbon</t>
  </si>
  <si>
    <t>DECLARACIONES DIAN ANUAL y RETEFUENTES</t>
  </si>
  <si>
    <t>Se Debe</t>
  </si>
  <si>
    <t>CAMILO HIGUERA</t>
  </si>
  <si>
    <t>DIEGO CASTAÑO</t>
  </si>
  <si>
    <t>GERMAN BLANCO</t>
  </si>
  <si>
    <t>PILAR RODRIGUEZ</t>
  </si>
  <si>
    <t>CAMILA CAMARGO</t>
  </si>
  <si>
    <t>SE DEBE</t>
  </si>
  <si>
    <t>ACTIVO</t>
  </si>
  <si>
    <t>PASIVO</t>
  </si>
  <si>
    <t>APORTES HOWARD CUBIDES</t>
  </si>
  <si>
    <t>APORTES GERMAN BLANCO</t>
  </si>
  <si>
    <t>ARRIENDOS OFICINA DUITAMA</t>
  </si>
  <si>
    <t>RETE ICA</t>
  </si>
  <si>
    <t>CAMARA DE COMERCIO</t>
  </si>
  <si>
    <t>HELBERTH MUÑOZ - (VIAJES - MINMINER)</t>
  </si>
  <si>
    <t>RETENCIPONES PRACTICADAS A BIG CARGO</t>
  </si>
  <si>
    <t>LIQUIDACION PENDIENTE PILAR RODRIGUEZ</t>
  </si>
  <si>
    <t>SALARIOS PENDIENTES A GERMAN BLANCO</t>
  </si>
  <si>
    <t>PRESTAMO PILAR</t>
  </si>
  <si>
    <t>PRESTAMO NAYIBE NOSSA</t>
  </si>
  <si>
    <t>PRESTAMO MILTON HAWARD CUBIDES</t>
  </si>
  <si>
    <t>FACTURACION</t>
  </si>
  <si>
    <t>COMPRA SKV373 y YAB263</t>
  </si>
  <si>
    <t>VENTA SKV373 y YAB264</t>
  </si>
  <si>
    <t xml:space="preserve">MONICA </t>
  </si>
  <si>
    <t>INTERESES PILAR RODRIGUEZ SANDOVAL</t>
  </si>
  <si>
    <t>SALARIOS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</si>
</sst>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&quot;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42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0" fillId="4" borderId="0" xfId="0" applyFill="1"/>
    <xf numFmtId="0" fontId="0" fillId="8" borderId="1" xfId="0" applyFill="1" applyBorder="1" applyAlignment="1">
      <alignment horizontal="center" vertical="center"/>
    </xf>
    <xf numFmtId="14" fontId="0" fillId="0" borderId="1" xfId="0" applyNumberFormat="1" applyBorder="1"/>
    <xf numFmtId="42" fontId="0" fillId="0" borderId="0" xfId="0" applyNumberFormat="1"/>
    <xf numFmtId="42" fontId="0" fillId="0" borderId="1" xfId="0" applyNumberFormat="1" applyBorder="1"/>
    <xf numFmtId="0" fontId="0" fillId="0" borderId="9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2" fontId="0" fillId="0" borderId="7" xfId="2" applyFont="1" applyFill="1" applyBorder="1" applyAlignment="1">
      <alignment horizontal="center" vertical="center"/>
    </xf>
    <xf numFmtId="42" fontId="0" fillId="0" borderId="8" xfId="2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42" fontId="0" fillId="0" borderId="3" xfId="2" applyFont="1" applyFill="1" applyBorder="1" applyAlignment="1">
      <alignment horizontal="center" vertical="center"/>
    </xf>
    <xf numFmtId="42" fontId="0" fillId="0" borderId="11" xfId="2" applyFont="1" applyFill="1" applyBorder="1" applyAlignment="1">
      <alignment horizontal="center" vertical="center"/>
    </xf>
    <xf numFmtId="14" fontId="0" fillId="0" borderId="7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2" fontId="0" fillId="0" borderId="16" xfId="2" applyFont="1" applyFill="1" applyBorder="1" applyAlignment="1">
      <alignment horizontal="center" vertical="center"/>
    </xf>
    <xf numFmtId="42" fontId="0" fillId="0" borderId="17" xfId="2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16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2" fontId="0" fillId="0" borderId="18" xfId="2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2" fontId="0" fillId="0" borderId="1" xfId="2" applyFont="1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left" vertical="center"/>
    </xf>
    <xf numFmtId="42" fontId="0" fillId="0" borderId="1" xfId="2" applyFont="1" applyFill="1" applyBorder="1"/>
    <xf numFmtId="0" fontId="0" fillId="0" borderId="1" xfId="0" applyFill="1" applyBorder="1" applyAlignment="1">
      <alignment horizontal="center"/>
    </xf>
    <xf numFmtId="42" fontId="0" fillId="0" borderId="1" xfId="2" applyFont="1" applyFill="1" applyBorder="1" applyAlignment="1">
      <alignment horizontal="left"/>
    </xf>
    <xf numFmtId="42" fontId="0" fillId="0" borderId="1" xfId="0" applyNumberFormat="1" applyFill="1" applyBorder="1"/>
    <xf numFmtId="0" fontId="0" fillId="0" borderId="1" xfId="0" applyFill="1" applyBorder="1"/>
    <xf numFmtId="42" fontId="0" fillId="0" borderId="1" xfId="0" applyNumberForma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/>
    <xf numFmtId="42" fontId="0" fillId="0" borderId="0" xfId="2" applyFont="1"/>
    <xf numFmtId="42" fontId="0" fillId="0" borderId="0" xfId="2" applyFont="1" applyFill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2" fontId="0" fillId="0" borderId="1" xfId="2" applyFont="1" applyBorder="1"/>
    <xf numFmtId="0" fontId="0" fillId="8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2" fontId="0" fillId="5" borderId="1" xfId="2" applyFont="1" applyFill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11" borderId="1" xfId="0" applyNumberFormat="1" applyFill="1" applyBorder="1"/>
    <xf numFmtId="42" fontId="0" fillId="11" borderId="1" xfId="2" applyFont="1" applyFill="1" applyBorder="1"/>
    <xf numFmtId="0" fontId="0" fillId="11" borderId="1" xfId="0" applyFill="1" applyBorder="1"/>
    <xf numFmtId="14" fontId="0" fillId="0" borderId="5" xfId="0" applyNumberFormat="1" applyBorder="1"/>
    <xf numFmtId="42" fontId="0" fillId="0" borderId="5" xfId="2" applyFont="1" applyBorder="1"/>
    <xf numFmtId="14" fontId="0" fillId="0" borderId="5" xfId="0" applyNumberFormat="1" applyBorder="1" applyAlignment="1">
      <alignment horizontal="right"/>
    </xf>
    <xf numFmtId="0" fontId="0" fillId="0" borderId="5" xfId="0" applyBorder="1"/>
    <xf numFmtId="0" fontId="10" fillId="11" borderId="1" xfId="0" applyFont="1" applyFill="1" applyBorder="1" applyAlignment="1">
      <alignment horizontal="center" vertical="center" textRotation="255" wrapText="1"/>
    </xf>
    <xf numFmtId="0" fontId="0" fillId="0" borderId="0" xfId="0" applyAlignment="1"/>
    <xf numFmtId="0" fontId="11" fillId="0" borderId="0" xfId="0" applyFont="1"/>
    <xf numFmtId="42" fontId="11" fillId="0" borderId="0" xfId="0" applyNumberFormat="1" applyFont="1"/>
    <xf numFmtId="42" fontId="0" fillId="4" borderId="0" xfId="0" applyNumberFormat="1" applyFill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2" applyNumberFormat="1" applyFont="1"/>
    <xf numFmtId="165" fontId="0" fillId="0" borderId="0" xfId="0" applyNumberFormat="1"/>
    <xf numFmtId="42" fontId="0" fillId="0" borderId="14" xfId="2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4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42" fontId="0" fillId="0" borderId="13" xfId="2" applyFont="1" applyFill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2" fontId="12" fillId="0" borderId="1" xfId="0" applyNumberFormat="1" applyFont="1" applyFill="1" applyBorder="1"/>
    <xf numFmtId="164" fontId="5" fillId="0" borderId="0" xfId="1" applyNumberFormat="1" applyFont="1" applyFill="1"/>
    <xf numFmtId="0" fontId="8" fillId="10" borderId="1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6" borderId="1" xfId="0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1" xfId="0" applyNumberFormat="1" applyFill="1" applyBorder="1"/>
    <xf numFmtId="0" fontId="0" fillId="0" borderId="2" xfId="0" applyBorder="1"/>
    <xf numFmtId="42" fontId="0" fillId="0" borderId="2" xfId="0" applyNumberFormat="1" applyBorder="1"/>
    <xf numFmtId="0" fontId="0" fillId="0" borderId="4" xfId="0" applyBorder="1"/>
    <xf numFmtId="42" fontId="0" fillId="0" borderId="4" xfId="2" applyFont="1" applyBorder="1"/>
    <xf numFmtId="42" fontId="0" fillId="0" borderId="21" xfId="0" applyNumberFormat="1" applyBorder="1"/>
    <xf numFmtId="0" fontId="0" fillId="0" borderId="0" xfId="0" applyAlignment="1">
      <alignment horizontal="left"/>
    </xf>
    <xf numFmtId="42" fontId="0" fillId="0" borderId="0" xfId="2" applyFont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/>
    <xf numFmtId="164" fontId="13" fillId="0" borderId="5" xfId="1" applyNumberFormat="1" applyFont="1" applyFill="1" applyBorder="1"/>
    <xf numFmtId="164" fontId="13" fillId="0" borderId="22" xfId="1" applyNumberFormat="1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/>
    <xf numFmtId="164" fontId="13" fillId="0" borderId="1" xfId="1" applyNumberFormat="1" applyFont="1" applyFill="1" applyBorder="1"/>
    <xf numFmtId="164" fontId="13" fillId="0" borderId="2" xfId="1" applyNumberFormat="1" applyFont="1" applyFill="1" applyBorder="1"/>
    <xf numFmtId="14" fontId="13" fillId="0" borderId="1" xfId="0" applyNumberFormat="1" applyFont="1" applyFill="1" applyBorder="1" applyAlignment="1">
      <alignment horizontal="right"/>
    </xf>
    <xf numFmtId="164" fontId="13" fillId="0" borderId="1" xfId="1" applyNumberFormat="1" applyFont="1" applyFill="1" applyBorder="1" applyAlignment="1">
      <alignment horizontal="center"/>
    </xf>
    <xf numFmtId="164" fontId="13" fillId="0" borderId="2" xfId="1" applyNumberFormat="1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Fill="1"/>
    <xf numFmtId="14" fontId="13" fillId="0" borderId="6" xfId="0" applyNumberFormat="1" applyFont="1" applyFill="1" applyBorder="1"/>
    <xf numFmtId="14" fontId="13" fillId="0" borderId="1" xfId="0" applyNumberFormat="1" applyFont="1" applyFill="1" applyBorder="1" applyAlignment="1">
      <alignment horizontal="center"/>
    </xf>
    <xf numFmtId="164" fontId="13" fillId="0" borderId="0" xfId="1" applyNumberFormat="1" applyFont="1" applyFill="1" applyBorder="1"/>
    <xf numFmtId="0" fontId="13" fillId="0" borderId="1" xfId="3" applyFont="1" applyFill="1" applyBorder="1" applyAlignment="1">
      <alignment horizontal="center"/>
    </xf>
    <xf numFmtId="14" fontId="13" fillId="0" borderId="1" xfId="3" applyNumberFormat="1" applyFont="1" applyFill="1" applyBorder="1" applyAlignment="1">
      <alignment horizontal="center"/>
    </xf>
    <xf numFmtId="14" fontId="13" fillId="0" borderId="1" xfId="3" applyNumberFormat="1" applyFont="1" applyFill="1" applyBorder="1"/>
    <xf numFmtId="0" fontId="13" fillId="0" borderId="4" xfId="3" applyFont="1" applyFill="1" applyBorder="1" applyAlignment="1">
      <alignment horizontal="center"/>
    </xf>
    <xf numFmtId="14" fontId="13" fillId="0" borderId="4" xfId="3" applyNumberFormat="1" applyFont="1" applyFill="1" applyBorder="1"/>
    <xf numFmtId="164" fontId="13" fillId="0" borderId="4" xfId="1" applyNumberFormat="1" applyFont="1" applyFill="1" applyBorder="1"/>
    <xf numFmtId="164" fontId="13" fillId="0" borderId="21" xfId="1" applyNumberFormat="1" applyFont="1" applyFill="1" applyBorder="1"/>
    <xf numFmtId="0" fontId="13" fillId="0" borderId="1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/>
    <xf numFmtId="164" fontId="13" fillId="0" borderId="0" xfId="1" applyNumberFormat="1" applyFont="1" applyFill="1"/>
    <xf numFmtId="42" fontId="11" fillId="0" borderId="1" xfId="0" applyNumberFormat="1" applyFont="1" applyBorder="1"/>
    <xf numFmtId="0" fontId="4" fillId="9" borderId="5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42" fontId="0" fillId="7" borderId="16" xfId="2" applyFont="1" applyFill="1" applyBorder="1" applyAlignment="1">
      <alignment horizontal="center" vertical="center"/>
    </xf>
    <xf numFmtId="42" fontId="0" fillId="7" borderId="17" xfId="2" applyFont="1" applyFill="1" applyBorder="1" applyAlignment="1">
      <alignment horizontal="center" vertical="center"/>
    </xf>
  </cellXfs>
  <cellStyles count="5">
    <cellStyle name="Bueno" xfId="3" builtinId="26"/>
    <cellStyle name="Incorrecto" xfId="4" builtinId="27"/>
    <cellStyle name="Moneda" xfId="1" builtinId="4"/>
    <cellStyle name="Moneda [0]" xfId="2" builtinId="7"/>
    <cellStyle name="Normal" xfId="0" builtinId="0"/>
  </cellStyles>
  <dxfs count="50"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numFmt numFmtId="32" formatCode="_-&quot;$&quot;\ * #,##0_-;\-&quot;$&quot;\ * #,##0_-;_-&quot;$&quot;\ * &quot;-&quot;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2" formatCode="_-&quot;$&quot;\ * #,##0_-;\-&quot;$&quot;\ * #,##0_-;_-&quot;$&quot;\ * &quot;-&quot;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2" formatCode="_-&quot;$&quot;\ * #,##0_-;\-&quot;$&quot;\ * #,##0_-;_-&quot;$&quot;\ * &quot;-&quot;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2" formatCode="_-&quot;$&quot;\ * #,##0_-;\-&quot;$&quot;\ * #,##0_-;_-&quot;$&quot;\ 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3A3069-27A0-41D0-889B-D856427E1F85}" name="Tabla3" displayName="Tabla3" ref="B2:D27" totalsRowShown="0" headerRowDxfId="23">
  <autoFilter ref="B2:D27" xr:uid="{363A3069-27A0-41D0-889B-D856427E1F85}"/>
  <tableColumns count="3">
    <tableColumn id="1" xr3:uid="{EB46CF3E-9C29-4899-BF5F-DD14B5FAD02B}" name="ITEM"/>
    <tableColumn id="2" xr3:uid="{C3706D94-D079-4F66-B3FE-377EA3657F23}" name="ACTIVO"/>
    <tableColumn id="3" xr3:uid="{00207A21-8B6F-4DE7-A6D3-4F9BBF2A3D1A}" name="PASIVO" dataDxfId="24" dataCellStyle="Moneda [0]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DBDB76-4E51-4A4E-98E7-9AD95C066722}" name="Tabla5" displayName="Tabla5" ref="A1:G101" totalsRowShown="0" headerRowDxfId="0" dataDxfId="1" headerRowBorderDxfId="9" tableBorderDxfId="10">
  <autoFilter ref="A1:G101" xr:uid="{1EDBDB76-4E51-4A4E-98E7-9AD95C066722}"/>
  <tableColumns count="7">
    <tableColumn id="1" xr3:uid="{EABE30D5-7D4A-4623-9B3F-C72F040C7585}" name="FACTURA N°" dataDxfId="8"/>
    <tableColumn id="2" xr3:uid="{CC954EEF-0E49-45BF-9408-EE6746B7634F}" name="FECHA" dataDxfId="7"/>
    <tableColumn id="3" xr3:uid="{1F694EF0-6AD4-4C8B-B768-B9A7916E5BF9}" name="NIT" dataDxfId="6"/>
    <tableColumn id="4" xr3:uid="{AB49A62B-A458-4CFB-A973-948A8B483E1E}" name="NOMBRE" dataDxfId="5"/>
    <tableColumn id="5" xr3:uid="{9F1E749C-5CE9-421B-AE82-28D19B1120FB}" name="VALOR" dataDxfId="4"/>
    <tableColumn id="6" xr3:uid="{2D3F6F6B-9F0A-4424-9EBE-B0516BEB1623}" name="RETENCION" dataDxfId="3"/>
    <tableColumn id="7" xr3:uid="{33EAD83C-1476-4413-B1EC-61F7D0CCD79B}" name="VALOR PAGADO" dataDxfId="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0A9CF3-7A53-4C33-A9F8-DF113287D39A}" name="Tabla2" displayName="Tabla2" ref="A2:G428" totalsRowShown="0" headerRowDxfId="26" dataDxfId="25" headerRowBorderDxfId="34" tableBorderDxfId="35" headerRowCellStyle="Moneda">
  <autoFilter ref="A2:G428" xr:uid="{A90A9CF3-7A53-4C33-A9F8-DF113287D39A}"/>
  <tableColumns count="7">
    <tableColumn id="1" xr3:uid="{1B60BDE3-F458-4E10-B225-0E402AE91FEA}" name="BC" dataDxfId="33"/>
    <tableColumn id="2" xr3:uid="{DEC6BDA0-44DD-4985-BA94-6FB3D4304FE8}" name="PLACA" dataDxfId="32"/>
    <tableColumn id="3" xr3:uid="{7EA192C6-6EA3-4DE0-80E6-C3477EFA9274}" name="FECHA" dataDxfId="31"/>
    <tableColumn id="4" xr3:uid="{91957A19-11A5-4CAA-8DC8-76A4B5D0AACB}" name="VALOR Tn" dataDxfId="30" dataCellStyle="Moneda"/>
    <tableColumn id="5" xr3:uid="{809E4BF6-57A3-4342-80A5-172A86305EB9}" name="PESO" dataDxfId="29"/>
    <tableColumn id="6" xr3:uid="{2AF07538-1E8A-4F75-8A96-8012F5EE148E}" name="FLETE" dataDxfId="28" dataCellStyle="Moneda">
      <calculatedColumnFormula>D3*E3</calculatedColumnFormula>
    </tableColumn>
    <tableColumn id="7" xr3:uid="{BC13E6CA-CE2A-4A19-AB0A-82A1220F1F68}" name="ANTICIPO" dataDxfId="27" dataCellStyle="Moneda"/>
  </tableColumns>
  <tableStyleInfo name="TableStyleDark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E32A59-B622-412C-96ED-C452051E3E86}" name="Tabla4" displayName="Tabla4" ref="A1:J352" totalsRowShown="0" headerRowDxfId="11" headerRowBorderDxfId="21" tableBorderDxfId="22">
  <autoFilter ref="A1:J352" xr:uid="{C0E32A59-B622-412C-96ED-C452051E3E86}"/>
  <tableColumns count="10">
    <tableColumn id="1" xr3:uid="{939FE057-5F3F-43D3-AD69-96B128D472BC}" name="ITEM" dataDxfId="20"/>
    <tableColumn id="2" xr3:uid="{19250ED7-DBE4-4ECC-BB4B-70B1935AE44F}" name="FECHA" dataDxfId="19"/>
    <tableColumn id="3" xr3:uid="{5DB3834B-79A3-455E-819C-BB6FA5E449FC}" name="NOMBRE" dataDxfId="18"/>
    <tableColumn id="4" xr3:uid="{8AD11B34-A1BB-4B07-BDBF-1D70B141C58C}" name="NIT" dataDxfId="17"/>
    <tableColumn id="5" xr3:uid="{DB6D83A1-B4FD-4116-B9E7-2307376F61F8}" name="D.V." dataDxfId="16"/>
    <tableColumn id="6" xr3:uid="{F018A6ED-FA4C-4DEE-BF2A-45C23B3A1F77}" name="DIRECCION" dataDxfId="15"/>
    <tableColumn id="7" xr3:uid="{E44CAB87-E90A-45BA-A146-089773205F9A}" name="TELEFONO" dataDxfId="14"/>
    <tableColumn id="8" xr3:uid="{D9799824-DFE7-4717-A195-D710E277DEFC}" name="VALOR" dataDxfId="13" dataCellStyle="Moneda [0]"/>
    <tableColumn id="9" xr3:uid="{AF6DCE44-6E79-463B-B301-69F07AB449B4}" name="IVA"/>
    <tableColumn id="10" xr3:uid="{99160781-1078-49DA-9D14-6162AF23B201}" name="TOTAL" dataDxfId="12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41FFF7-A6B9-4ADD-A965-110D6207B66A}" name="Tabla1" displayName="Tabla1" ref="A3:K5" totalsRowShown="0" headerRowDxfId="36" dataDxfId="37" tableBorderDxfId="49" dataCellStyle="Moneda [0]">
  <autoFilter ref="A3:K5" xr:uid="{4541FFF7-A6B9-4ADD-A965-110D6207B66A}"/>
  <tableColumns count="11">
    <tableColumn id="1" xr3:uid="{C50434F9-7789-4216-AA75-16120605D866}" name="ITEM" dataDxfId="48"/>
    <tableColumn id="2" xr3:uid="{18EB574F-E784-41D1-A43F-1E496B413738}" name="ALVARO ALFONSO" dataDxfId="47" dataCellStyle="Moneda [0]"/>
    <tableColumn id="3" xr3:uid="{182F5C50-16AF-4E78-B3DA-F0849C0D27A7}" name="JOSE PULIDO" dataDxfId="46" dataCellStyle="Moneda [0]"/>
    <tableColumn id="4" xr3:uid="{04508003-3CD7-4B95-8665-862D2DB40750}" name="CAMILO HIGUERA" dataDxfId="45" dataCellStyle="Moneda [0]"/>
    <tableColumn id="5" xr3:uid="{9D06932F-5B80-45AB-9877-F9497893F936}" name="DIEGO CASTAÑO" dataDxfId="44" dataCellStyle="Moneda [0]"/>
    <tableColumn id="6" xr3:uid="{044CF00A-3324-4AE4-8E91-15FCAE71DE6C}" name="EDGAR" dataDxfId="43" dataCellStyle="Moneda [0]"/>
    <tableColumn id="7" xr3:uid="{BDDA53C0-A9BA-4187-BA88-0EADC0336EE6}" name="PILAR RODRIGUEZ" dataDxfId="42" dataCellStyle="Moneda [0]">
      <calculatedColumnFormula>2300000+(10*1000000)</calculatedColumnFormula>
    </tableColumn>
    <tableColumn id="8" xr3:uid="{F99BF53F-C373-4D81-A5AB-2D8DA81901D8}" name="GERMAN BLANCO" dataDxfId="41" dataCellStyle="Moneda [0]">
      <calculatedColumnFormula>6000000*38-H3</calculatedColumnFormula>
    </tableColumn>
    <tableColumn id="9" xr3:uid="{9C1593A7-5B97-401B-AA63-7D115D0E9A28}" name="MONICA " dataDxfId="40" dataCellStyle="Moneda [0]"/>
    <tableColumn id="10" xr3:uid="{12D25CC6-D49B-4D14-A08C-D97F0F5BE476}" name="CAMILA CAMARGO" dataDxfId="39" dataCellStyle="Moneda [0]"/>
    <tableColumn id="11" xr3:uid="{78B821EF-4678-461A-8785-AFF479AFA6CF}" name="TOTAL" dataDxfId="38">
      <calculatedColumnFormula>SUM(G4:J4)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7B4D-E8AD-4EC1-AA84-FC3E8E3E0389}">
  <dimension ref="B2:K31"/>
  <sheetViews>
    <sheetView tabSelected="1" workbookViewId="0">
      <selection activeCell="D10" sqref="D10"/>
    </sheetView>
  </sheetViews>
  <sheetFormatPr baseColWidth="10" defaultRowHeight="15" x14ac:dyDescent="0.25"/>
  <cols>
    <col min="2" max="2" width="55" bestFit="1" customWidth="1"/>
    <col min="3" max="3" width="15.5703125" bestFit="1" customWidth="1"/>
    <col min="4" max="4" width="21.28515625" bestFit="1" customWidth="1"/>
    <col min="6" max="6" width="31" bestFit="1" customWidth="1"/>
    <col min="7" max="7" width="14" bestFit="1" customWidth="1"/>
  </cols>
  <sheetData>
    <row r="2" spans="2:4" x14ac:dyDescent="0.25">
      <c r="B2" s="87" t="s">
        <v>0</v>
      </c>
      <c r="C2" s="87" t="s">
        <v>575</v>
      </c>
      <c r="D2" s="87" t="s">
        <v>576</v>
      </c>
    </row>
    <row r="3" spans="2:4" x14ac:dyDescent="0.25">
      <c r="B3" s="103" t="s">
        <v>577</v>
      </c>
      <c r="C3" s="104">
        <v>20000000</v>
      </c>
      <c r="D3" s="87"/>
    </row>
    <row r="4" spans="2:4" x14ac:dyDescent="0.25">
      <c r="B4" s="103" t="s">
        <v>578</v>
      </c>
      <c r="C4" s="104">
        <v>20000000</v>
      </c>
      <c r="D4" s="87"/>
    </row>
    <row r="5" spans="2:4" x14ac:dyDescent="0.25">
      <c r="B5" t="s">
        <v>589</v>
      </c>
      <c r="C5" s="47">
        <v>1672067349</v>
      </c>
    </row>
    <row r="6" spans="2:4" x14ac:dyDescent="0.25">
      <c r="B6" t="s">
        <v>588</v>
      </c>
      <c r="D6" s="8">
        <f>Prestamos!N29</f>
        <v>74974010</v>
      </c>
    </row>
    <row r="7" spans="2:4" x14ac:dyDescent="0.25">
      <c r="B7" t="s">
        <v>587</v>
      </c>
      <c r="D7" s="8">
        <f>Prestamos!C80</f>
        <v>59409124.280000001</v>
      </c>
    </row>
    <row r="8" spans="2:4" x14ac:dyDescent="0.25">
      <c r="B8" t="s">
        <v>586</v>
      </c>
      <c r="D8" s="8">
        <f>Prestamos!V32</f>
        <v>2436000</v>
      </c>
    </row>
    <row r="9" spans="2:4" x14ac:dyDescent="0.25">
      <c r="B9" t="s">
        <v>584</v>
      </c>
      <c r="D9" s="8">
        <f>Salarios!G5</f>
        <v>12300000</v>
      </c>
    </row>
    <row r="10" spans="2:4" x14ac:dyDescent="0.25">
      <c r="B10" t="s">
        <v>585</v>
      </c>
      <c r="D10" s="8">
        <f>Salarios!H5</f>
        <v>198000000</v>
      </c>
    </row>
    <row r="11" spans="2:4" x14ac:dyDescent="0.25">
      <c r="B11" t="s">
        <v>553</v>
      </c>
      <c r="D11" s="47">
        <f>300000*37</f>
        <v>11100000</v>
      </c>
    </row>
    <row r="12" spans="2:4" x14ac:dyDescent="0.25">
      <c r="B12" t="s">
        <v>551</v>
      </c>
      <c r="D12" s="47">
        <v>7000000</v>
      </c>
    </row>
    <row r="13" spans="2:4" x14ac:dyDescent="0.25">
      <c r="B13" t="s">
        <v>552</v>
      </c>
      <c r="D13" s="47">
        <v>1372728075</v>
      </c>
    </row>
    <row r="14" spans="2:4" x14ac:dyDescent="0.25">
      <c r="B14" t="s">
        <v>594</v>
      </c>
      <c r="D14" s="47">
        <v>65194408</v>
      </c>
    </row>
    <row r="15" spans="2:4" x14ac:dyDescent="0.25">
      <c r="B15" t="s">
        <v>506</v>
      </c>
      <c r="D15" s="48">
        <f>'Facturas '!J352</f>
        <v>131701421.60999998</v>
      </c>
    </row>
    <row r="16" spans="2:4" x14ac:dyDescent="0.25">
      <c r="B16" t="s">
        <v>582</v>
      </c>
      <c r="D16" s="47">
        <v>13745250</v>
      </c>
    </row>
    <row r="17" spans="2:4" x14ac:dyDescent="0.25">
      <c r="B17" t="s">
        <v>579</v>
      </c>
      <c r="D17" s="47">
        <f>11450000</f>
        <v>11450000</v>
      </c>
    </row>
    <row r="18" spans="2:4" x14ac:dyDescent="0.25">
      <c r="B18" t="s">
        <v>507</v>
      </c>
      <c r="D18" s="47">
        <v>39893466.666666672</v>
      </c>
    </row>
    <row r="19" spans="2:4" x14ac:dyDescent="0.25">
      <c r="B19" t="s">
        <v>508</v>
      </c>
      <c r="D19" s="47">
        <f>(34800*4)*90</f>
        <v>12528000</v>
      </c>
    </row>
    <row r="20" spans="2:4" x14ac:dyDescent="0.25">
      <c r="B20" t="s">
        <v>509</v>
      </c>
      <c r="D20" s="47">
        <f>393958.28+6488962.46+83.36</f>
        <v>6883004.1000000006</v>
      </c>
    </row>
    <row r="21" spans="2:4" x14ac:dyDescent="0.25">
      <c r="B21" t="s">
        <v>566</v>
      </c>
      <c r="D21" s="47">
        <v>35000000</v>
      </c>
    </row>
    <row r="22" spans="2:4" x14ac:dyDescent="0.25">
      <c r="B22" t="s">
        <v>590</v>
      </c>
      <c r="C22" s="47"/>
      <c r="D22" s="47">
        <v>250000000</v>
      </c>
    </row>
    <row r="23" spans="2:4" x14ac:dyDescent="0.25">
      <c r="B23" t="s">
        <v>591</v>
      </c>
      <c r="C23" s="47">
        <v>230000000</v>
      </c>
      <c r="D23" s="47"/>
    </row>
    <row r="24" spans="2:4" x14ac:dyDescent="0.25">
      <c r="B24" t="s">
        <v>567</v>
      </c>
      <c r="D24" s="47">
        <f>578000+906000+22242000+6403000+2519000+482000+1609000+1609000+462000+2753000+1411000+1843000+1485000+2753000+570000+664000+218000</f>
        <v>48507000</v>
      </c>
    </row>
    <row r="25" spans="2:4" x14ac:dyDescent="0.25">
      <c r="B25" t="s">
        <v>580</v>
      </c>
      <c r="D25" s="47">
        <f>18000+49000+163000+1069000+374000+997000+1157000+400000+370000+87000+997000+256000+151000+27000+681000+220000+218000+133000+85000+42000+141000</f>
        <v>7635000</v>
      </c>
    </row>
    <row r="26" spans="2:4" x14ac:dyDescent="0.25">
      <c r="B26" t="s">
        <v>581</v>
      </c>
      <c r="D26" s="47">
        <v>1480000</v>
      </c>
    </row>
    <row r="27" spans="2:4" x14ac:dyDescent="0.25">
      <c r="B27" t="s">
        <v>583</v>
      </c>
      <c r="D27" s="47">
        <f>'Fac Clientes'!F101</f>
        <v>16720673.49</v>
      </c>
    </row>
    <row r="29" spans="2:4" x14ac:dyDescent="0.25">
      <c r="B29" t="s">
        <v>9</v>
      </c>
      <c r="C29" s="8">
        <f>SUM(C3:C28)</f>
        <v>1942067349</v>
      </c>
      <c r="D29" s="8">
        <f>SUM(D3:D26)</f>
        <v>2361964759.6566668</v>
      </c>
    </row>
    <row r="31" spans="2:4" ht="21" x14ac:dyDescent="0.35">
      <c r="D31" s="134">
        <f>C29-D29</f>
        <v>-419897410.65666676</v>
      </c>
    </row>
  </sheetData>
  <sheetProtection algorithmName="SHA-512" hashValue="ECyr4o/lU/ycf726v2C2pRgSeTC8faKmjHsZLYmR2A7cwfLlvQxTp39O3zZIlMhaZnb5s5oxHk3YgK4wsggeYQ==" saltValue="U1y3Fvf/tCy33Xn50pyjXA==" spinCount="100000" sheet="1" formatCells="0" formatColumns="0" formatRows="0" insertColumns="0" insertRows="0" insertHyperlinks="0" deleteColumns="0" deleteRows="0" sort="0" autoFilter="0" pivotTables="0"/>
  <phoneticPr fontId="9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E07F-DDC0-4D73-8E51-71162ABB7C90}">
  <dimension ref="A1:J101"/>
  <sheetViews>
    <sheetView zoomScale="85" zoomScaleNormal="85" workbookViewId="0"/>
  </sheetViews>
  <sheetFormatPr baseColWidth="10" defaultRowHeight="15" x14ac:dyDescent="0.25"/>
  <cols>
    <col min="1" max="1" width="13.5703125" customWidth="1"/>
    <col min="2" max="2" width="14" customWidth="1"/>
    <col min="3" max="3" width="14.28515625" customWidth="1"/>
    <col min="4" max="4" width="28.5703125" customWidth="1"/>
    <col min="5" max="5" width="16.42578125" customWidth="1"/>
    <col min="6" max="6" width="16.42578125" bestFit="1" customWidth="1"/>
    <col min="7" max="7" width="20" customWidth="1"/>
    <col min="10" max="10" width="14.140625" bestFit="1" customWidth="1"/>
  </cols>
  <sheetData>
    <row r="1" spans="1:7" ht="15.75" thickBot="1" x14ac:dyDescent="0.3">
      <c r="A1" s="137" t="s">
        <v>467</v>
      </c>
      <c r="B1" s="138" t="s">
        <v>1</v>
      </c>
      <c r="C1" s="139" t="s">
        <v>3</v>
      </c>
      <c r="D1" s="139" t="s">
        <v>2</v>
      </c>
      <c r="E1" s="140" t="s">
        <v>7</v>
      </c>
      <c r="F1" s="139" t="s">
        <v>468</v>
      </c>
      <c r="G1" s="141" t="s">
        <v>469</v>
      </c>
    </row>
    <row r="2" spans="1:7" ht="35.25" customHeight="1" thickBot="1" x14ac:dyDescent="0.3">
      <c r="A2" s="10">
        <v>1</v>
      </c>
      <c r="B2" s="11">
        <v>43700</v>
      </c>
      <c r="C2" s="12" t="s">
        <v>470</v>
      </c>
      <c r="D2" s="12" t="s">
        <v>471</v>
      </c>
      <c r="E2" s="13">
        <v>44561670</v>
      </c>
      <c r="F2" s="13">
        <f>E2/100</f>
        <v>445616.7</v>
      </c>
      <c r="G2" s="14">
        <f>E2-F2</f>
        <v>44116053.299999997</v>
      </c>
    </row>
    <row r="3" spans="1:7" ht="15.75" thickBot="1" x14ac:dyDescent="0.3">
      <c r="A3" s="15">
        <v>2</v>
      </c>
      <c r="B3" s="16">
        <v>43754</v>
      </c>
      <c r="C3" s="17" t="s">
        <v>472</v>
      </c>
      <c r="D3" s="17" t="s">
        <v>473</v>
      </c>
      <c r="E3" s="18">
        <v>34183710</v>
      </c>
      <c r="F3" s="18">
        <f t="shared" ref="F3:F32" si="0">E3/100</f>
        <v>341837.1</v>
      </c>
      <c r="G3" s="19">
        <f t="shared" ref="G3:G39" si="1">E3-F3</f>
        <v>33841872.899999999</v>
      </c>
    </row>
    <row r="4" spans="1:7" ht="15.75" thickBot="1" x14ac:dyDescent="0.3">
      <c r="A4" s="82">
        <v>3</v>
      </c>
      <c r="B4" s="86">
        <v>43754</v>
      </c>
      <c r="C4" s="84" t="s">
        <v>472</v>
      </c>
      <c r="D4" s="84" t="s">
        <v>473</v>
      </c>
      <c r="E4" s="85">
        <v>23621400</v>
      </c>
      <c r="F4" s="85">
        <f>E4/100</f>
        <v>236214</v>
      </c>
      <c r="G4" s="81">
        <f>E4-F4</f>
        <v>23385186</v>
      </c>
    </row>
    <row r="5" spans="1:7" ht="24" customHeight="1" thickBot="1" x14ac:dyDescent="0.3">
      <c r="A5" s="10">
        <v>4</v>
      </c>
      <c r="B5" s="20">
        <v>43775</v>
      </c>
      <c r="C5" s="12" t="s">
        <v>470</v>
      </c>
      <c r="D5" s="12" t="s">
        <v>471</v>
      </c>
      <c r="E5" s="13">
        <v>32047550</v>
      </c>
      <c r="F5" s="13">
        <f t="shared" si="0"/>
        <v>320475.5</v>
      </c>
      <c r="G5" s="14">
        <f t="shared" si="1"/>
        <v>31727074.5</v>
      </c>
    </row>
    <row r="6" spans="1:7" ht="13.5" customHeight="1" thickBot="1" x14ac:dyDescent="0.3">
      <c r="A6" s="21">
        <v>5</v>
      </c>
      <c r="B6" s="22">
        <v>43775</v>
      </c>
      <c r="C6" s="23" t="s">
        <v>470</v>
      </c>
      <c r="D6" s="23" t="s">
        <v>471</v>
      </c>
      <c r="E6" s="24">
        <v>23353750</v>
      </c>
      <c r="F6" s="24">
        <f t="shared" si="0"/>
        <v>233537.5</v>
      </c>
      <c r="G6" s="25">
        <f t="shared" si="1"/>
        <v>23120212.5</v>
      </c>
    </row>
    <row r="7" spans="1:7" ht="19.5" customHeight="1" thickBot="1" x14ac:dyDescent="0.3">
      <c r="A7" s="21">
        <v>6</v>
      </c>
      <c r="B7" s="22">
        <v>43803</v>
      </c>
      <c r="C7" s="23" t="s">
        <v>470</v>
      </c>
      <c r="D7" s="23" t="s">
        <v>471</v>
      </c>
      <c r="E7" s="24">
        <v>37308700</v>
      </c>
      <c r="F7" s="24">
        <f t="shared" si="0"/>
        <v>373087</v>
      </c>
      <c r="G7" s="25">
        <f t="shared" si="1"/>
        <v>36935613</v>
      </c>
    </row>
    <row r="8" spans="1:7" ht="26.25" customHeight="1" thickBot="1" x14ac:dyDescent="0.3">
      <c r="A8" s="15">
        <v>16</v>
      </c>
      <c r="B8" s="26">
        <v>43803</v>
      </c>
      <c r="C8" s="17" t="s">
        <v>470</v>
      </c>
      <c r="D8" s="17" t="s">
        <v>471</v>
      </c>
      <c r="E8" s="18">
        <v>41750160</v>
      </c>
      <c r="F8" s="18">
        <f t="shared" si="0"/>
        <v>417501.6</v>
      </c>
      <c r="G8" s="19">
        <f t="shared" si="1"/>
        <v>41332658.399999999</v>
      </c>
    </row>
    <row r="9" spans="1:7" x14ac:dyDescent="0.25">
      <c r="A9" s="82">
        <v>17</v>
      </c>
      <c r="B9" s="83">
        <v>43806</v>
      </c>
      <c r="C9" s="84" t="s">
        <v>472</v>
      </c>
      <c r="D9" s="84" t="s">
        <v>473</v>
      </c>
      <c r="E9" s="85">
        <v>18023200</v>
      </c>
      <c r="F9" s="85">
        <f>E9/100</f>
        <v>180232</v>
      </c>
      <c r="G9" s="81">
        <f>E9-F9</f>
        <v>17842968</v>
      </c>
    </row>
    <row r="10" spans="1:7" ht="15.75" thickBot="1" x14ac:dyDescent="0.3">
      <c r="A10" s="21">
        <v>18</v>
      </c>
      <c r="B10" s="22">
        <v>43806</v>
      </c>
      <c r="C10" s="23" t="s">
        <v>470</v>
      </c>
      <c r="D10" s="23" t="s">
        <v>471</v>
      </c>
      <c r="E10" s="24">
        <v>3258900</v>
      </c>
      <c r="F10" s="24">
        <f t="shared" si="0"/>
        <v>32589</v>
      </c>
      <c r="G10" s="25">
        <f t="shared" si="1"/>
        <v>3226311</v>
      </c>
    </row>
    <row r="11" spans="1:7" ht="15.75" thickBot="1" x14ac:dyDescent="0.3">
      <c r="A11" s="21">
        <v>19</v>
      </c>
      <c r="B11" s="27">
        <v>43815</v>
      </c>
      <c r="C11" s="23" t="s">
        <v>470</v>
      </c>
      <c r="D11" s="23" t="s">
        <v>471</v>
      </c>
      <c r="E11" s="24">
        <v>23608950</v>
      </c>
      <c r="F11" s="24">
        <f t="shared" si="0"/>
        <v>236089.5</v>
      </c>
      <c r="G11" s="25">
        <f t="shared" si="1"/>
        <v>23372860.5</v>
      </c>
    </row>
    <row r="12" spans="1:7" ht="15.75" thickBot="1" x14ac:dyDescent="0.3">
      <c r="A12" s="21">
        <v>22</v>
      </c>
      <c r="B12" s="22">
        <v>43825</v>
      </c>
      <c r="C12" s="23" t="s">
        <v>470</v>
      </c>
      <c r="D12" s="23" t="s">
        <v>471</v>
      </c>
      <c r="E12" s="24">
        <v>20418990</v>
      </c>
      <c r="F12" s="24">
        <f t="shared" si="0"/>
        <v>204189.9</v>
      </c>
      <c r="G12" s="25">
        <f t="shared" si="1"/>
        <v>20214800.100000001</v>
      </c>
    </row>
    <row r="13" spans="1:7" ht="15.75" thickBot="1" x14ac:dyDescent="0.3">
      <c r="A13" s="21">
        <v>23</v>
      </c>
      <c r="B13" s="22">
        <v>43844</v>
      </c>
      <c r="C13" s="23" t="s">
        <v>470</v>
      </c>
      <c r="D13" s="23" t="s">
        <v>471</v>
      </c>
      <c r="E13" s="24">
        <v>36822270</v>
      </c>
      <c r="F13" s="24">
        <f t="shared" si="0"/>
        <v>368222.7</v>
      </c>
      <c r="G13" s="25">
        <f>E13-F13</f>
        <v>36454047.299999997</v>
      </c>
    </row>
    <row r="14" spans="1:7" ht="15.75" thickBot="1" x14ac:dyDescent="0.3">
      <c r="A14" s="21">
        <v>24</v>
      </c>
      <c r="B14" s="27">
        <v>43851</v>
      </c>
      <c r="C14" s="23" t="s">
        <v>470</v>
      </c>
      <c r="D14" s="23" t="s">
        <v>471</v>
      </c>
      <c r="E14" s="24">
        <v>24143130</v>
      </c>
      <c r="F14" s="24">
        <f t="shared" si="0"/>
        <v>241431.3</v>
      </c>
      <c r="G14" s="25">
        <f t="shared" si="1"/>
        <v>23901698.699999999</v>
      </c>
    </row>
    <row r="15" spans="1:7" ht="15.75" thickBot="1" x14ac:dyDescent="0.3">
      <c r="A15" s="21">
        <v>26</v>
      </c>
      <c r="B15" s="27">
        <v>43858</v>
      </c>
      <c r="C15" s="23" t="s">
        <v>470</v>
      </c>
      <c r="D15" s="23" t="s">
        <v>471</v>
      </c>
      <c r="E15" s="24">
        <v>20671200</v>
      </c>
      <c r="F15" s="24">
        <f t="shared" si="0"/>
        <v>206712</v>
      </c>
      <c r="G15" s="25">
        <f t="shared" si="1"/>
        <v>20464488</v>
      </c>
    </row>
    <row r="16" spans="1:7" ht="15.75" thickBot="1" x14ac:dyDescent="0.3">
      <c r="A16" s="21">
        <v>27</v>
      </c>
      <c r="B16" s="22">
        <v>43866</v>
      </c>
      <c r="C16" s="23" t="s">
        <v>470</v>
      </c>
      <c r="D16" s="23" t="s">
        <v>471</v>
      </c>
      <c r="E16" s="24">
        <v>17331000</v>
      </c>
      <c r="F16" s="24">
        <f t="shared" si="0"/>
        <v>173310</v>
      </c>
      <c r="G16" s="25">
        <f t="shared" si="1"/>
        <v>17157690</v>
      </c>
    </row>
    <row r="17" spans="1:7" ht="15.75" thickBot="1" x14ac:dyDescent="0.3">
      <c r="A17" s="21">
        <v>29</v>
      </c>
      <c r="B17" s="22">
        <v>43880</v>
      </c>
      <c r="C17" s="23" t="s">
        <v>472</v>
      </c>
      <c r="D17" s="23" t="s">
        <v>473</v>
      </c>
      <c r="E17" s="24">
        <v>13865000</v>
      </c>
      <c r="F17" s="24">
        <f t="shared" si="0"/>
        <v>138650</v>
      </c>
      <c r="G17" s="25">
        <f t="shared" si="1"/>
        <v>13726350</v>
      </c>
    </row>
    <row r="18" spans="1:7" ht="15.75" thickBot="1" x14ac:dyDescent="0.3">
      <c r="A18" s="21">
        <v>30</v>
      </c>
      <c r="B18" s="27">
        <v>43880</v>
      </c>
      <c r="C18" s="23" t="s">
        <v>475</v>
      </c>
      <c r="D18" s="23" t="s">
        <v>474</v>
      </c>
      <c r="E18" s="24">
        <v>19769740</v>
      </c>
      <c r="F18" s="24">
        <f t="shared" si="0"/>
        <v>197697.4</v>
      </c>
      <c r="G18" s="25">
        <f t="shared" si="1"/>
        <v>19572042.600000001</v>
      </c>
    </row>
    <row r="19" spans="1:7" ht="15.75" thickBot="1" x14ac:dyDescent="0.3">
      <c r="A19" s="21">
        <v>31</v>
      </c>
      <c r="B19" s="22">
        <v>43887</v>
      </c>
      <c r="C19" s="23" t="s">
        <v>472</v>
      </c>
      <c r="D19" s="23" t="s">
        <v>473</v>
      </c>
      <c r="E19" s="24">
        <v>27909180</v>
      </c>
      <c r="F19" s="24">
        <f t="shared" si="0"/>
        <v>279091.8</v>
      </c>
      <c r="G19" s="25">
        <f t="shared" si="1"/>
        <v>27630088.199999999</v>
      </c>
    </row>
    <row r="20" spans="1:7" ht="15.75" thickBot="1" x14ac:dyDescent="0.3">
      <c r="A20" s="21">
        <v>33</v>
      </c>
      <c r="B20" s="22">
        <v>43887</v>
      </c>
      <c r="C20" s="23" t="s">
        <v>475</v>
      </c>
      <c r="D20" s="23" t="s">
        <v>474</v>
      </c>
      <c r="E20" s="24">
        <v>19748950</v>
      </c>
      <c r="F20" s="24">
        <f t="shared" si="0"/>
        <v>197489.5</v>
      </c>
      <c r="G20" s="25">
        <f t="shared" si="1"/>
        <v>19551460.5</v>
      </c>
    </row>
    <row r="21" spans="1:7" ht="15.75" thickBot="1" x14ac:dyDescent="0.3">
      <c r="A21" s="21">
        <v>34</v>
      </c>
      <c r="B21" s="27">
        <v>43892</v>
      </c>
      <c r="C21" s="23" t="s">
        <v>472</v>
      </c>
      <c r="D21" s="23" t="s">
        <v>473</v>
      </c>
      <c r="E21" s="24">
        <v>38809980</v>
      </c>
      <c r="F21" s="24">
        <f t="shared" si="0"/>
        <v>388099.8</v>
      </c>
      <c r="G21" s="25">
        <f t="shared" si="1"/>
        <v>38421880.200000003</v>
      </c>
    </row>
    <row r="22" spans="1:7" ht="15.75" thickBot="1" x14ac:dyDescent="0.3">
      <c r="A22" s="21">
        <v>35</v>
      </c>
      <c r="B22" s="22">
        <v>43892</v>
      </c>
      <c r="C22" s="23" t="s">
        <v>470</v>
      </c>
      <c r="D22" s="23" t="s">
        <v>471</v>
      </c>
      <c r="E22" s="24">
        <v>3187800</v>
      </c>
      <c r="F22" s="24">
        <f t="shared" si="0"/>
        <v>31878</v>
      </c>
      <c r="G22" s="25">
        <f t="shared" si="1"/>
        <v>3155922</v>
      </c>
    </row>
    <row r="23" spans="1:7" ht="15.75" thickBot="1" x14ac:dyDescent="0.3">
      <c r="A23" s="21">
        <v>36</v>
      </c>
      <c r="B23" s="27">
        <v>43893</v>
      </c>
      <c r="C23" s="23" t="s">
        <v>472</v>
      </c>
      <c r="D23" s="23" t="s">
        <v>473</v>
      </c>
      <c r="E23" s="24">
        <v>24726840</v>
      </c>
      <c r="F23" s="24">
        <f t="shared" si="0"/>
        <v>247268.4</v>
      </c>
      <c r="G23" s="25">
        <f t="shared" si="1"/>
        <v>24479571.600000001</v>
      </c>
    </row>
    <row r="24" spans="1:7" ht="15.75" thickBot="1" x14ac:dyDescent="0.3">
      <c r="A24" s="21">
        <v>37</v>
      </c>
      <c r="B24" s="27">
        <v>43895</v>
      </c>
      <c r="C24" s="23" t="s">
        <v>472</v>
      </c>
      <c r="D24" s="23" t="s">
        <v>473</v>
      </c>
      <c r="E24" s="24">
        <v>21090760</v>
      </c>
      <c r="F24" s="24">
        <f t="shared" si="0"/>
        <v>210907.6</v>
      </c>
      <c r="G24" s="25">
        <f t="shared" si="1"/>
        <v>20879852.399999999</v>
      </c>
    </row>
    <row r="25" spans="1:7" ht="15.75" thickBot="1" x14ac:dyDescent="0.3">
      <c r="A25" s="21">
        <v>38</v>
      </c>
      <c r="B25" s="27">
        <v>43899</v>
      </c>
      <c r="C25" s="23" t="s">
        <v>472</v>
      </c>
      <c r="D25" s="23" t="s">
        <v>473</v>
      </c>
      <c r="E25" s="24">
        <v>7009440</v>
      </c>
      <c r="F25" s="24">
        <f t="shared" si="0"/>
        <v>70094.399999999994</v>
      </c>
      <c r="G25" s="25">
        <f t="shared" si="1"/>
        <v>6939345.5999999996</v>
      </c>
    </row>
    <row r="26" spans="1:7" ht="15.75" thickBot="1" x14ac:dyDescent="0.3">
      <c r="A26" s="21">
        <v>39</v>
      </c>
      <c r="B26" s="27">
        <v>43899</v>
      </c>
      <c r="C26" s="23" t="s">
        <v>470</v>
      </c>
      <c r="D26" s="23" t="s">
        <v>471</v>
      </c>
      <c r="E26" s="24">
        <v>7030020</v>
      </c>
      <c r="F26" s="24">
        <f t="shared" si="0"/>
        <v>70300.2</v>
      </c>
      <c r="G26" s="25">
        <f t="shared" si="1"/>
        <v>6959719.7999999998</v>
      </c>
    </row>
    <row r="27" spans="1:7" ht="15.75" thickBot="1" x14ac:dyDescent="0.3">
      <c r="A27" s="21">
        <v>40</v>
      </c>
      <c r="B27" s="22">
        <v>43903</v>
      </c>
      <c r="C27" s="23" t="s">
        <v>475</v>
      </c>
      <c r="D27" s="23" t="s">
        <v>474</v>
      </c>
      <c r="E27" s="24">
        <v>7268940</v>
      </c>
      <c r="F27" s="24">
        <f t="shared" si="0"/>
        <v>72689.399999999994</v>
      </c>
      <c r="G27" s="25">
        <f t="shared" si="1"/>
        <v>7196250.5999999996</v>
      </c>
    </row>
    <row r="28" spans="1:7" ht="15.75" thickBot="1" x14ac:dyDescent="0.3">
      <c r="A28" s="21">
        <v>41</v>
      </c>
      <c r="B28" s="27">
        <v>43902</v>
      </c>
      <c r="C28" s="23" t="s">
        <v>472</v>
      </c>
      <c r="D28" s="23" t="s">
        <v>473</v>
      </c>
      <c r="E28" s="24">
        <v>3462900</v>
      </c>
      <c r="F28" s="24">
        <f t="shared" si="0"/>
        <v>34629</v>
      </c>
      <c r="G28" s="25">
        <f t="shared" si="1"/>
        <v>3428271</v>
      </c>
    </row>
    <row r="29" spans="1:7" ht="15.75" thickBot="1" x14ac:dyDescent="0.3">
      <c r="A29" s="15">
        <v>42</v>
      </c>
      <c r="B29" s="22">
        <v>43902</v>
      </c>
      <c r="C29" s="23" t="s">
        <v>470</v>
      </c>
      <c r="D29" s="23" t="s">
        <v>471</v>
      </c>
      <c r="E29" s="24">
        <v>10569240</v>
      </c>
      <c r="F29" s="24">
        <f t="shared" si="0"/>
        <v>105692.4</v>
      </c>
      <c r="G29" s="25">
        <f t="shared" si="1"/>
        <v>10463547.6</v>
      </c>
    </row>
    <row r="30" spans="1:7" ht="15.75" thickBot="1" x14ac:dyDescent="0.3">
      <c r="A30" s="28">
        <v>43</v>
      </c>
      <c r="B30" s="27">
        <v>43903</v>
      </c>
      <c r="C30" s="23" t="s">
        <v>470</v>
      </c>
      <c r="D30" s="23" t="s">
        <v>471</v>
      </c>
      <c r="E30" s="24">
        <v>14165760</v>
      </c>
      <c r="F30" s="24">
        <f t="shared" si="0"/>
        <v>141657.60000000001</v>
      </c>
      <c r="G30" s="25">
        <f t="shared" si="1"/>
        <v>14024102.4</v>
      </c>
    </row>
    <row r="31" spans="1:7" x14ac:dyDescent="0.25">
      <c r="A31" s="28">
        <v>45</v>
      </c>
      <c r="B31" s="16">
        <v>43906</v>
      </c>
      <c r="C31" s="17" t="s">
        <v>470</v>
      </c>
      <c r="D31" s="17" t="s">
        <v>471</v>
      </c>
      <c r="E31" s="18">
        <v>31503150</v>
      </c>
      <c r="F31" s="18">
        <f t="shared" si="0"/>
        <v>315031.5</v>
      </c>
      <c r="G31" s="29">
        <f t="shared" si="1"/>
        <v>31188118.5</v>
      </c>
    </row>
    <row r="32" spans="1:7" x14ac:dyDescent="0.25">
      <c r="A32" s="28">
        <v>47</v>
      </c>
      <c r="B32" s="30">
        <v>43945</v>
      </c>
      <c r="C32" s="28" t="s">
        <v>470</v>
      </c>
      <c r="D32" s="28" t="s">
        <v>471</v>
      </c>
      <c r="E32" s="31">
        <v>35651610</v>
      </c>
      <c r="F32" s="31">
        <f t="shared" si="0"/>
        <v>356516.1</v>
      </c>
      <c r="G32" s="31">
        <f t="shared" si="1"/>
        <v>35295093.899999999</v>
      </c>
    </row>
    <row r="33" spans="1:7" x14ac:dyDescent="0.25">
      <c r="A33" s="28">
        <v>48</v>
      </c>
      <c r="B33" s="30">
        <v>43945</v>
      </c>
      <c r="C33" s="28" t="s">
        <v>472</v>
      </c>
      <c r="D33" s="28" t="s">
        <v>473</v>
      </c>
      <c r="E33" s="31">
        <v>29093400</v>
      </c>
      <c r="F33" s="31">
        <f>E33/100</f>
        <v>290934</v>
      </c>
      <c r="G33" s="31">
        <f t="shared" si="1"/>
        <v>28802466</v>
      </c>
    </row>
    <row r="34" spans="1:7" x14ac:dyDescent="0.25">
      <c r="A34" s="28">
        <v>50</v>
      </c>
      <c r="B34" s="32">
        <v>43949</v>
      </c>
      <c r="C34" s="33" t="s">
        <v>472</v>
      </c>
      <c r="D34" s="28" t="s">
        <v>473</v>
      </c>
      <c r="E34" s="31">
        <v>9974510</v>
      </c>
      <c r="F34" s="31">
        <f t="shared" ref="F34:F45" si="2">E34/100</f>
        <v>99745.1</v>
      </c>
      <c r="G34" s="31">
        <f t="shared" si="1"/>
        <v>9874764.9000000004</v>
      </c>
    </row>
    <row r="35" spans="1:7" x14ac:dyDescent="0.25">
      <c r="A35" s="28">
        <v>51</v>
      </c>
      <c r="B35" s="32">
        <v>43951</v>
      </c>
      <c r="C35" s="28" t="s">
        <v>472</v>
      </c>
      <c r="D35" s="28" t="s">
        <v>473</v>
      </c>
      <c r="E35" s="34">
        <v>35690940</v>
      </c>
      <c r="F35" s="31">
        <f t="shared" si="2"/>
        <v>356909.4</v>
      </c>
      <c r="G35" s="34">
        <f t="shared" si="1"/>
        <v>35334030.600000001</v>
      </c>
    </row>
    <row r="36" spans="1:7" x14ac:dyDescent="0.25">
      <c r="A36" s="28">
        <v>52</v>
      </c>
      <c r="B36" s="32">
        <v>43956</v>
      </c>
      <c r="C36" s="28" t="s">
        <v>472</v>
      </c>
      <c r="D36" s="28" t="s">
        <v>473</v>
      </c>
      <c r="E36" s="31">
        <v>28086610</v>
      </c>
      <c r="F36" s="31">
        <f t="shared" si="2"/>
        <v>280866.09999999998</v>
      </c>
      <c r="G36" s="34">
        <f t="shared" si="1"/>
        <v>27805743.899999999</v>
      </c>
    </row>
    <row r="37" spans="1:7" x14ac:dyDescent="0.25">
      <c r="A37" s="28">
        <v>53</v>
      </c>
      <c r="B37" s="32">
        <v>43960</v>
      </c>
      <c r="C37" s="28" t="s">
        <v>470</v>
      </c>
      <c r="D37" s="28" t="s">
        <v>471</v>
      </c>
      <c r="E37" s="31">
        <v>13623810</v>
      </c>
      <c r="F37" s="31">
        <f t="shared" si="2"/>
        <v>136238.1</v>
      </c>
      <c r="G37" s="34">
        <f t="shared" si="1"/>
        <v>13487571.9</v>
      </c>
    </row>
    <row r="38" spans="1:7" x14ac:dyDescent="0.25">
      <c r="A38" s="28">
        <v>54</v>
      </c>
      <c r="B38" s="32">
        <v>43960</v>
      </c>
      <c r="C38" s="28" t="s">
        <v>472</v>
      </c>
      <c r="D38" s="35" t="s">
        <v>473</v>
      </c>
      <c r="E38" s="34">
        <v>3546540</v>
      </c>
      <c r="F38" s="31">
        <f t="shared" si="2"/>
        <v>35465.4</v>
      </c>
      <c r="G38" s="34">
        <f t="shared" si="1"/>
        <v>3511074.6</v>
      </c>
    </row>
    <row r="39" spans="1:7" x14ac:dyDescent="0.25">
      <c r="A39" s="28">
        <v>56</v>
      </c>
      <c r="B39" s="32">
        <v>43963</v>
      </c>
      <c r="C39" s="28" t="s">
        <v>472</v>
      </c>
      <c r="D39" s="35" t="s">
        <v>473</v>
      </c>
      <c r="E39" s="34">
        <v>7116540</v>
      </c>
      <c r="F39" s="31">
        <f t="shared" si="2"/>
        <v>71165.399999999994</v>
      </c>
      <c r="G39" s="34">
        <f t="shared" si="1"/>
        <v>7045374.5999999996</v>
      </c>
    </row>
    <row r="40" spans="1:7" x14ac:dyDescent="0.25">
      <c r="A40" s="28">
        <v>57</v>
      </c>
      <c r="B40" s="32">
        <v>43963</v>
      </c>
      <c r="C40" s="28" t="s">
        <v>470</v>
      </c>
      <c r="D40" s="35" t="s">
        <v>471</v>
      </c>
      <c r="E40" s="34">
        <v>7013700</v>
      </c>
      <c r="F40" s="31">
        <f t="shared" si="2"/>
        <v>70137</v>
      </c>
      <c r="G40" s="34">
        <f>E40-F40</f>
        <v>6943563</v>
      </c>
    </row>
    <row r="41" spans="1:7" x14ac:dyDescent="0.25">
      <c r="A41" s="28">
        <v>61</v>
      </c>
      <c r="B41" s="32">
        <v>43977</v>
      </c>
      <c r="C41" s="28" t="s">
        <v>472</v>
      </c>
      <c r="D41" s="35" t="s">
        <v>473</v>
      </c>
      <c r="E41" s="34">
        <v>7177950</v>
      </c>
      <c r="F41" s="31">
        <f t="shared" si="2"/>
        <v>71779.5</v>
      </c>
      <c r="G41" s="34">
        <f>E41-F41</f>
        <v>7106170.5</v>
      </c>
    </row>
    <row r="42" spans="1:7" x14ac:dyDescent="0.25">
      <c r="A42" s="28">
        <v>63</v>
      </c>
      <c r="B42" s="32">
        <v>43980</v>
      </c>
      <c r="C42" s="28" t="s">
        <v>472</v>
      </c>
      <c r="D42" s="28" t="s">
        <v>473</v>
      </c>
      <c r="E42" s="36">
        <v>13518950</v>
      </c>
      <c r="F42" s="31">
        <f t="shared" si="2"/>
        <v>135189.5</v>
      </c>
      <c r="G42" s="34">
        <f t="shared" ref="G42:G45" si="3">E42-F42</f>
        <v>13383760.5</v>
      </c>
    </row>
    <row r="43" spans="1:7" x14ac:dyDescent="0.25">
      <c r="A43" s="28">
        <v>64</v>
      </c>
      <c r="B43" s="32">
        <v>43980</v>
      </c>
      <c r="C43" s="28" t="s">
        <v>470</v>
      </c>
      <c r="D43" s="35" t="s">
        <v>471</v>
      </c>
      <c r="E43" s="36">
        <v>41309290</v>
      </c>
      <c r="F43" s="31">
        <f t="shared" si="2"/>
        <v>413092.9</v>
      </c>
      <c r="G43" s="34">
        <f t="shared" si="3"/>
        <v>40896197.100000001</v>
      </c>
    </row>
    <row r="44" spans="1:7" x14ac:dyDescent="0.25">
      <c r="A44" s="28">
        <v>65</v>
      </c>
      <c r="B44" s="32">
        <v>43980</v>
      </c>
      <c r="C44" s="28" t="s">
        <v>470</v>
      </c>
      <c r="D44" s="28" t="s">
        <v>471</v>
      </c>
      <c r="E44" s="36">
        <v>34000000</v>
      </c>
      <c r="F44" s="31">
        <f t="shared" si="2"/>
        <v>340000</v>
      </c>
      <c r="G44" s="34">
        <f t="shared" si="3"/>
        <v>33660000</v>
      </c>
    </row>
    <row r="45" spans="1:7" x14ac:dyDescent="0.25">
      <c r="A45" s="28">
        <v>66</v>
      </c>
      <c r="B45" s="32">
        <v>43980</v>
      </c>
      <c r="C45" s="28" t="s">
        <v>470</v>
      </c>
      <c r="D45" s="28" t="s">
        <v>471</v>
      </c>
      <c r="E45" s="36">
        <v>30910750</v>
      </c>
      <c r="F45" s="31">
        <f t="shared" si="2"/>
        <v>309107.5</v>
      </c>
      <c r="G45" s="34">
        <f t="shared" si="3"/>
        <v>30601642.5</v>
      </c>
    </row>
    <row r="46" spans="1:7" x14ac:dyDescent="0.25">
      <c r="A46" s="28">
        <v>67</v>
      </c>
      <c r="B46" s="32">
        <v>43984</v>
      </c>
      <c r="C46" s="28" t="s">
        <v>470</v>
      </c>
      <c r="D46" s="28" t="s">
        <v>471</v>
      </c>
      <c r="E46" s="36">
        <v>26776550</v>
      </c>
      <c r="F46" s="31">
        <f>E46/100</f>
        <v>267765.5</v>
      </c>
      <c r="G46" s="34">
        <f>E46-F46</f>
        <v>26508784.5</v>
      </c>
    </row>
    <row r="47" spans="1:7" x14ac:dyDescent="0.25">
      <c r="A47" s="28">
        <v>68</v>
      </c>
      <c r="B47" s="32">
        <v>43985</v>
      </c>
      <c r="C47" s="33">
        <v>900226684</v>
      </c>
      <c r="D47" s="28" t="s">
        <v>474</v>
      </c>
      <c r="E47" s="36">
        <v>7090000</v>
      </c>
      <c r="F47" s="31">
        <f>E47/100</f>
        <v>70900</v>
      </c>
      <c r="G47" s="34">
        <f>E47-F47</f>
        <v>7019100</v>
      </c>
    </row>
    <row r="48" spans="1:7" x14ac:dyDescent="0.25">
      <c r="A48" s="28">
        <v>69</v>
      </c>
      <c r="B48" s="32">
        <v>43985</v>
      </c>
      <c r="C48" s="28" t="s">
        <v>472</v>
      </c>
      <c r="D48" s="28" t="s">
        <v>473</v>
      </c>
      <c r="E48" s="36">
        <v>6747320</v>
      </c>
      <c r="F48" s="31">
        <f>E48/100</f>
        <v>67473.2</v>
      </c>
      <c r="G48" s="34">
        <f>E48-F48</f>
        <v>6679846.7999999998</v>
      </c>
    </row>
    <row r="49" spans="1:7" x14ac:dyDescent="0.25">
      <c r="A49" s="28">
        <v>70</v>
      </c>
      <c r="B49" s="32">
        <v>43988</v>
      </c>
      <c r="C49" s="28" t="s">
        <v>470</v>
      </c>
      <c r="D49" s="28" t="s">
        <v>471</v>
      </c>
      <c r="E49" s="36">
        <v>26994550</v>
      </c>
      <c r="F49" s="31">
        <f t="shared" ref="F49:F64" si="4">E49/100</f>
        <v>269945.5</v>
      </c>
      <c r="G49" s="34">
        <f t="shared" ref="G49:G64" si="5">E49-F49</f>
        <v>26724604.5</v>
      </c>
    </row>
    <row r="50" spans="1:7" x14ac:dyDescent="0.25">
      <c r="A50" s="28">
        <v>71</v>
      </c>
      <c r="B50" s="32">
        <v>43988</v>
      </c>
      <c r="C50" s="28" t="s">
        <v>472</v>
      </c>
      <c r="D50" s="28" t="s">
        <v>473</v>
      </c>
      <c r="E50" s="36">
        <v>3398880</v>
      </c>
      <c r="F50" s="31">
        <f t="shared" si="4"/>
        <v>33988.800000000003</v>
      </c>
      <c r="G50" s="34">
        <f t="shared" si="5"/>
        <v>3364891.2</v>
      </c>
    </row>
    <row r="51" spans="1:7" x14ac:dyDescent="0.25">
      <c r="A51" s="28">
        <v>72</v>
      </c>
      <c r="B51" s="32">
        <v>43990</v>
      </c>
      <c r="C51" s="33">
        <v>900226684</v>
      </c>
      <c r="D51" s="28" t="s">
        <v>474</v>
      </c>
      <c r="E51" s="31">
        <v>14712800</v>
      </c>
      <c r="F51" s="31">
        <f t="shared" si="4"/>
        <v>147128</v>
      </c>
      <c r="G51" s="31">
        <f t="shared" si="5"/>
        <v>14565672</v>
      </c>
    </row>
    <row r="52" spans="1:7" x14ac:dyDescent="0.25">
      <c r="A52" s="28">
        <v>73</v>
      </c>
      <c r="B52" s="32">
        <v>43991</v>
      </c>
      <c r="C52" s="28" t="s">
        <v>472</v>
      </c>
      <c r="D52" s="28" t="s">
        <v>473</v>
      </c>
      <c r="E52" s="31">
        <v>23690310</v>
      </c>
      <c r="F52" s="31">
        <f t="shared" si="4"/>
        <v>236903.1</v>
      </c>
      <c r="G52" s="31">
        <f t="shared" si="5"/>
        <v>23453406.899999999</v>
      </c>
    </row>
    <row r="53" spans="1:7" x14ac:dyDescent="0.25">
      <c r="A53" s="28">
        <v>74</v>
      </c>
      <c r="B53" s="32">
        <v>43991</v>
      </c>
      <c r="C53" s="28" t="s">
        <v>470</v>
      </c>
      <c r="D53" s="28" t="s">
        <v>471</v>
      </c>
      <c r="E53" s="31">
        <v>10136730</v>
      </c>
      <c r="F53" s="31">
        <f t="shared" si="4"/>
        <v>101367.3</v>
      </c>
      <c r="G53" s="31">
        <f t="shared" si="5"/>
        <v>10035362.699999999</v>
      </c>
    </row>
    <row r="54" spans="1:7" x14ac:dyDescent="0.25">
      <c r="A54" s="28">
        <v>75</v>
      </c>
      <c r="B54" s="32">
        <v>43999</v>
      </c>
      <c r="C54" s="28" t="s">
        <v>472</v>
      </c>
      <c r="D54" s="28" t="s">
        <v>473</v>
      </c>
      <c r="E54" s="31">
        <v>36574000</v>
      </c>
      <c r="F54" s="31">
        <f t="shared" si="4"/>
        <v>365740</v>
      </c>
      <c r="G54" s="31">
        <f t="shared" si="5"/>
        <v>36208260</v>
      </c>
    </row>
    <row r="55" spans="1:7" x14ac:dyDescent="0.25">
      <c r="A55" s="28">
        <v>76</v>
      </c>
      <c r="B55" s="32">
        <v>43999</v>
      </c>
      <c r="C55" s="28" t="s">
        <v>470</v>
      </c>
      <c r="D55" s="28" t="s">
        <v>471</v>
      </c>
      <c r="E55" s="31">
        <v>6517020</v>
      </c>
      <c r="F55" s="31">
        <f t="shared" si="4"/>
        <v>65170.2</v>
      </c>
      <c r="G55" s="31">
        <f t="shared" si="5"/>
        <v>6451849.7999999998</v>
      </c>
    </row>
    <row r="56" spans="1:7" x14ac:dyDescent="0.25">
      <c r="A56" s="28">
        <v>77</v>
      </c>
      <c r="B56" s="32">
        <v>44001</v>
      </c>
      <c r="C56" s="28" t="s">
        <v>472</v>
      </c>
      <c r="D56" s="28" t="s">
        <v>473</v>
      </c>
      <c r="E56" s="31">
        <v>26661660</v>
      </c>
      <c r="F56" s="31">
        <f t="shared" si="4"/>
        <v>266616.59999999998</v>
      </c>
      <c r="G56" s="31">
        <f t="shared" si="5"/>
        <v>26395043.399999999</v>
      </c>
    </row>
    <row r="57" spans="1:7" x14ac:dyDescent="0.25">
      <c r="A57" s="28">
        <v>78</v>
      </c>
      <c r="B57" s="32">
        <v>44002</v>
      </c>
      <c r="C57" s="28" t="s">
        <v>472</v>
      </c>
      <c r="D57" s="28" t="s">
        <v>473</v>
      </c>
      <c r="E57" s="31">
        <v>13299040</v>
      </c>
      <c r="F57" s="31">
        <f t="shared" si="4"/>
        <v>132990.39999999999</v>
      </c>
      <c r="G57" s="31">
        <f t="shared" si="5"/>
        <v>13166049.6</v>
      </c>
    </row>
    <row r="58" spans="1:7" x14ac:dyDescent="0.25">
      <c r="A58" s="28">
        <v>79</v>
      </c>
      <c r="B58" s="32">
        <v>44002</v>
      </c>
      <c r="C58" s="28" t="s">
        <v>470</v>
      </c>
      <c r="D58" s="28" t="s">
        <v>471</v>
      </c>
      <c r="E58" s="31">
        <v>10089940</v>
      </c>
      <c r="F58" s="31">
        <f t="shared" si="4"/>
        <v>100899.4</v>
      </c>
      <c r="G58" s="31">
        <f t="shared" si="5"/>
        <v>9989040.5999999996</v>
      </c>
    </row>
    <row r="59" spans="1:7" x14ac:dyDescent="0.25">
      <c r="A59" s="28">
        <v>80</v>
      </c>
      <c r="B59" s="32">
        <v>44012</v>
      </c>
      <c r="C59" s="28" t="s">
        <v>472</v>
      </c>
      <c r="D59" s="28" t="s">
        <v>473</v>
      </c>
      <c r="E59" s="31">
        <v>33487660</v>
      </c>
      <c r="F59" s="31">
        <f t="shared" si="4"/>
        <v>334876.59999999998</v>
      </c>
      <c r="G59" s="31">
        <f t="shared" si="5"/>
        <v>33152783.399999999</v>
      </c>
    </row>
    <row r="60" spans="1:7" x14ac:dyDescent="0.25">
      <c r="A60" s="28">
        <v>81</v>
      </c>
      <c r="B60" s="32">
        <v>44013</v>
      </c>
      <c r="C60" s="28" t="s">
        <v>472</v>
      </c>
      <c r="D60" s="28" t="s">
        <v>473</v>
      </c>
      <c r="E60" s="31">
        <v>30526330</v>
      </c>
      <c r="F60" s="31">
        <f t="shared" si="4"/>
        <v>305263.3</v>
      </c>
      <c r="G60" s="31">
        <f t="shared" si="5"/>
        <v>30221066.699999999</v>
      </c>
    </row>
    <row r="61" spans="1:7" x14ac:dyDescent="0.25">
      <c r="A61" s="28">
        <v>82</v>
      </c>
      <c r="B61" s="32">
        <v>44014</v>
      </c>
      <c r="C61" s="28" t="s">
        <v>470</v>
      </c>
      <c r="D61" s="28" t="s">
        <v>471</v>
      </c>
      <c r="E61" s="31">
        <v>3403730</v>
      </c>
      <c r="F61" s="31">
        <f t="shared" si="4"/>
        <v>34037.300000000003</v>
      </c>
      <c r="G61" s="31">
        <f t="shared" si="5"/>
        <v>3369692.7</v>
      </c>
    </row>
    <row r="62" spans="1:7" x14ac:dyDescent="0.25">
      <c r="A62" s="28">
        <v>83</v>
      </c>
      <c r="B62" s="32">
        <v>44023</v>
      </c>
      <c r="C62" s="28" t="s">
        <v>472</v>
      </c>
      <c r="D62" s="28" t="s">
        <v>473</v>
      </c>
      <c r="E62" s="31">
        <v>33784000</v>
      </c>
      <c r="F62" s="31">
        <f t="shared" si="4"/>
        <v>337840</v>
      </c>
      <c r="G62" s="31">
        <f t="shared" si="5"/>
        <v>33446160</v>
      </c>
    </row>
    <row r="63" spans="1:7" x14ac:dyDescent="0.25">
      <c r="A63" s="28">
        <v>84</v>
      </c>
      <c r="B63" s="32">
        <v>44026</v>
      </c>
      <c r="C63" s="28" t="s">
        <v>472</v>
      </c>
      <c r="D63" s="28" t="s">
        <v>473</v>
      </c>
      <c r="E63" s="31">
        <v>10193000</v>
      </c>
      <c r="F63" s="31">
        <f t="shared" si="4"/>
        <v>101930</v>
      </c>
      <c r="G63" s="31">
        <f t="shared" si="5"/>
        <v>10091070</v>
      </c>
    </row>
    <row r="64" spans="1:7" x14ac:dyDescent="0.25">
      <c r="A64" s="28">
        <v>85</v>
      </c>
      <c r="B64" s="32">
        <v>44030</v>
      </c>
      <c r="C64" s="28" t="s">
        <v>472</v>
      </c>
      <c r="D64" s="28" t="s">
        <v>473</v>
      </c>
      <c r="E64" s="31">
        <v>16910010</v>
      </c>
      <c r="F64" s="31">
        <f t="shared" si="4"/>
        <v>169100.1</v>
      </c>
      <c r="G64" s="31">
        <f t="shared" si="5"/>
        <v>16740909.9</v>
      </c>
    </row>
    <row r="65" spans="1:7" x14ac:dyDescent="0.25">
      <c r="A65" s="28">
        <v>86</v>
      </c>
      <c r="B65" s="32">
        <v>44030</v>
      </c>
      <c r="C65" s="33">
        <v>900226684</v>
      </c>
      <c r="D65" s="28" t="s">
        <v>474</v>
      </c>
      <c r="E65" s="36">
        <v>7201970</v>
      </c>
      <c r="F65" s="31">
        <f>E65/100</f>
        <v>72019.7</v>
      </c>
      <c r="G65" s="34">
        <f>E65-F65</f>
        <v>7129950.2999999998</v>
      </c>
    </row>
    <row r="66" spans="1:7" x14ac:dyDescent="0.25">
      <c r="A66" s="28">
        <v>88</v>
      </c>
      <c r="B66" s="32">
        <v>44039</v>
      </c>
      <c r="C66" s="28" t="s">
        <v>472</v>
      </c>
      <c r="D66" s="28" t="s">
        <v>473</v>
      </c>
      <c r="E66" s="31">
        <v>10092740</v>
      </c>
      <c r="F66" s="31">
        <f t="shared" ref="F66" si="6">E66/100</f>
        <v>100927.4</v>
      </c>
      <c r="G66" s="31">
        <f t="shared" ref="G66" si="7">E66-F66</f>
        <v>9991812.5999999996</v>
      </c>
    </row>
    <row r="67" spans="1:7" x14ac:dyDescent="0.25">
      <c r="A67" s="28">
        <v>89</v>
      </c>
      <c r="B67" s="32">
        <v>44039</v>
      </c>
      <c r="C67" s="33">
        <v>900226684</v>
      </c>
      <c r="D67" s="28" t="s">
        <v>474</v>
      </c>
      <c r="E67" s="36">
        <v>7713200</v>
      </c>
      <c r="F67" s="31">
        <f>E67/100</f>
        <v>77132</v>
      </c>
      <c r="G67" s="34">
        <f>E67-F67</f>
        <v>7636068</v>
      </c>
    </row>
    <row r="68" spans="1:7" x14ac:dyDescent="0.25">
      <c r="A68" s="28">
        <v>90</v>
      </c>
      <c r="B68" s="32">
        <v>44048</v>
      </c>
      <c r="C68" s="28" t="s">
        <v>472</v>
      </c>
      <c r="D68" s="28" t="s">
        <v>473</v>
      </c>
      <c r="E68" s="31">
        <v>14255540</v>
      </c>
      <c r="F68" s="31">
        <f t="shared" ref="F68:F77" si="8">E68/100</f>
        <v>142555.4</v>
      </c>
      <c r="G68" s="31">
        <f t="shared" ref="G68:G77" si="9">E68-F68</f>
        <v>14112984.6</v>
      </c>
    </row>
    <row r="69" spans="1:7" x14ac:dyDescent="0.25">
      <c r="A69" s="28">
        <v>91</v>
      </c>
      <c r="B69" s="32">
        <v>44053</v>
      </c>
      <c r="C69" s="28" t="s">
        <v>472</v>
      </c>
      <c r="D69" s="28" t="s">
        <v>473</v>
      </c>
      <c r="E69" s="31">
        <v>3448000</v>
      </c>
      <c r="F69" s="31">
        <f t="shared" si="8"/>
        <v>34480</v>
      </c>
      <c r="G69" s="31">
        <f t="shared" si="9"/>
        <v>3413520</v>
      </c>
    </row>
    <row r="70" spans="1:7" x14ac:dyDescent="0.25">
      <c r="A70" s="28">
        <v>92</v>
      </c>
      <c r="B70" s="32">
        <v>44061</v>
      </c>
      <c r="C70" s="28" t="s">
        <v>472</v>
      </c>
      <c r="D70" s="28" t="s">
        <v>473</v>
      </c>
      <c r="E70" s="31">
        <v>21453520</v>
      </c>
      <c r="F70" s="31">
        <f t="shared" si="8"/>
        <v>214535.2</v>
      </c>
      <c r="G70" s="31">
        <f t="shared" si="9"/>
        <v>21238984.800000001</v>
      </c>
    </row>
    <row r="71" spans="1:7" x14ac:dyDescent="0.25">
      <c r="A71" s="28">
        <v>94</v>
      </c>
      <c r="B71" s="32">
        <v>44075</v>
      </c>
      <c r="C71" s="33">
        <v>900226684</v>
      </c>
      <c r="D71" s="28" t="s">
        <v>474</v>
      </c>
      <c r="E71" s="36">
        <v>16552900</v>
      </c>
      <c r="F71" s="31">
        <f t="shared" si="8"/>
        <v>165529</v>
      </c>
      <c r="G71" s="34">
        <f t="shared" si="9"/>
        <v>16387371</v>
      </c>
    </row>
    <row r="72" spans="1:7" x14ac:dyDescent="0.25">
      <c r="A72" s="28">
        <v>95</v>
      </c>
      <c r="B72" s="32">
        <v>44080</v>
      </c>
      <c r="C72" s="33" t="s">
        <v>472</v>
      </c>
      <c r="D72" s="28" t="s">
        <v>473</v>
      </c>
      <c r="E72" s="36">
        <v>14847120</v>
      </c>
      <c r="F72" s="31">
        <f t="shared" si="8"/>
        <v>148471.20000000001</v>
      </c>
      <c r="G72" s="34">
        <f t="shared" si="9"/>
        <v>14698648.800000001</v>
      </c>
    </row>
    <row r="73" spans="1:7" x14ac:dyDescent="0.25">
      <c r="A73" s="28">
        <v>96</v>
      </c>
      <c r="B73" s="32">
        <v>44080</v>
      </c>
      <c r="C73" s="28" t="s">
        <v>470</v>
      </c>
      <c r="D73" s="28" t="s">
        <v>471</v>
      </c>
      <c r="E73" s="36">
        <v>14719860</v>
      </c>
      <c r="F73" s="31">
        <f t="shared" si="8"/>
        <v>147198.6</v>
      </c>
      <c r="G73" s="34">
        <f t="shared" si="9"/>
        <v>14572661.4</v>
      </c>
    </row>
    <row r="74" spans="1:7" x14ac:dyDescent="0.25">
      <c r="A74" s="28">
        <v>97</v>
      </c>
      <c r="B74" s="32">
        <v>44090</v>
      </c>
      <c r="C74" s="28" t="s">
        <v>470</v>
      </c>
      <c r="D74" s="28" t="s">
        <v>471</v>
      </c>
      <c r="E74" s="36">
        <v>7356960</v>
      </c>
      <c r="F74" s="31">
        <f t="shared" si="8"/>
        <v>73569.600000000006</v>
      </c>
      <c r="G74" s="34">
        <f t="shared" si="9"/>
        <v>7283390.4000000004</v>
      </c>
    </row>
    <row r="75" spans="1:7" x14ac:dyDescent="0.25">
      <c r="A75" s="28">
        <v>98</v>
      </c>
      <c r="B75" s="32">
        <v>44090</v>
      </c>
      <c r="C75" s="33" t="s">
        <v>472</v>
      </c>
      <c r="D75" s="28" t="s">
        <v>473</v>
      </c>
      <c r="E75" s="36">
        <v>3890880</v>
      </c>
      <c r="F75" s="31">
        <f t="shared" si="8"/>
        <v>38908.800000000003</v>
      </c>
      <c r="G75" s="34">
        <f t="shared" si="9"/>
        <v>3851971.2</v>
      </c>
    </row>
    <row r="76" spans="1:7" x14ac:dyDescent="0.25">
      <c r="A76" s="28">
        <v>99</v>
      </c>
      <c r="B76" s="32">
        <v>44093</v>
      </c>
      <c r="C76" s="28" t="s">
        <v>470</v>
      </c>
      <c r="D76" s="28" t="s">
        <v>471</v>
      </c>
      <c r="E76" s="34">
        <v>7496280</v>
      </c>
      <c r="F76" s="31">
        <f t="shared" si="8"/>
        <v>74962.8</v>
      </c>
      <c r="G76" s="34">
        <f t="shared" si="9"/>
        <v>7421317.2000000002</v>
      </c>
    </row>
    <row r="77" spans="1:7" x14ac:dyDescent="0.25">
      <c r="A77" s="28">
        <v>100</v>
      </c>
      <c r="B77" s="32">
        <v>44099</v>
      </c>
      <c r="C77" s="28" t="s">
        <v>470</v>
      </c>
      <c r="D77" s="28" t="s">
        <v>471</v>
      </c>
      <c r="E77" s="34">
        <v>7430400</v>
      </c>
      <c r="F77" s="31">
        <f t="shared" si="8"/>
        <v>74304</v>
      </c>
      <c r="G77" s="34">
        <f t="shared" si="9"/>
        <v>7356096</v>
      </c>
    </row>
    <row r="78" spans="1:7" x14ac:dyDescent="0.25">
      <c r="A78" s="35" t="s">
        <v>476</v>
      </c>
      <c r="B78" s="32">
        <v>44119</v>
      </c>
      <c r="C78" s="33" t="s">
        <v>472</v>
      </c>
      <c r="D78" s="28" t="s">
        <v>473</v>
      </c>
      <c r="E78" s="34">
        <v>9725000</v>
      </c>
      <c r="F78" s="31">
        <f>E78/100</f>
        <v>97250</v>
      </c>
      <c r="G78" s="34">
        <f>E78-F78</f>
        <v>9627750</v>
      </c>
    </row>
    <row r="79" spans="1:7" x14ac:dyDescent="0.25">
      <c r="A79" s="35" t="s">
        <v>477</v>
      </c>
      <c r="B79" s="32">
        <v>44126</v>
      </c>
      <c r="C79" s="33" t="s">
        <v>472</v>
      </c>
      <c r="D79" s="28" t="s">
        <v>473</v>
      </c>
      <c r="E79" s="34">
        <v>8345500</v>
      </c>
      <c r="F79" s="31">
        <f>E79/100</f>
        <v>83455</v>
      </c>
      <c r="G79" s="34">
        <f>E79-F79</f>
        <v>8262045</v>
      </c>
    </row>
    <row r="80" spans="1:7" x14ac:dyDescent="0.25">
      <c r="A80" s="35" t="s">
        <v>478</v>
      </c>
      <c r="B80" s="32">
        <v>44126</v>
      </c>
      <c r="C80" s="28" t="s">
        <v>470</v>
      </c>
      <c r="D80" s="28" t="s">
        <v>471</v>
      </c>
      <c r="E80" s="34">
        <v>11104560</v>
      </c>
      <c r="F80" s="31">
        <f t="shared" ref="F80:F100" si="10">E80/100</f>
        <v>111045.6</v>
      </c>
      <c r="G80" s="34">
        <f t="shared" ref="G80:G96" si="11">E80-F80</f>
        <v>10993514.4</v>
      </c>
    </row>
    <row r="81" spans="1:7" x14ac:dyDescent="0.25">
      <c r="A81" s="35" t="s">
        <v>479</v>
      </c>
      <c r="B81" s="32">
        <v>44132</v>
      </c>
      <c r="C81" s="28" t="s">
        <v>470</v>
      </c>
      <c r="D81" s="28" t="s">
        <v>471</v>
      </c>
      <c r="E81" s="34">
        <v>3726000</v>
      </c>
      <c r="F81" s="31">
        <f t="shared" si="10"/>
        <v>37260</v>
      </c>
      <c r="G81" s="34">
        <f t="shared" si="11"/>
        <v>3688740</v>
      </c>
    </row>
    <row r="82" spans="1:7" x14ac:dyDescent="0.25">
      <c r="A82" s="35" t="s">
        <v>480</v>
      </c>
      <c r="B82" s="32">
        <v>44135</v>
      </c>
      <c r="C82" s="33" t="s">
        <v>472</v>
      </c>
      <c r="D82" s="28" t="s">
        <v>473</v>
      </c>
      <c r="E82" s="37">
        <v>16762000</v>
      </c>
      <c r="F82" s="31">
        <f>E82/100</f>
        <v>167620</v>
      </c>
      <c r="G82" s="34">
        <f>E82-F82</f>
        <v>16594380</v>
      </c>
    </row>
    <row r="83" spans="1:7" x14ac:dyDescent="0.25">
      <c r="A83" s="35" t="s">
        <v>481</v>
      </c>
      <c r="B83" s="32">
        <v>44144</v>
      </c>
      <c r="C83" s="28" t="s">
        <v>482</v>
      </c>
      <c r="D83" s="28" t="s">
        <v>471</v>
      </c>
      <c r="E83" s="34">
        <v>13380900</v>
      </c>
      <c r="F83" s="31">
        <f t="shared" si="10"/>
        <v>133809</v>
      </c>
      <c r="G83" s="34">
        <f t="shared" si="11"/>
        <v>13247091</v>
      </c>
    </row>
    <row r="84" spans="1:7" x14ac:dyDescent="0.25">
      <c r="A84" s="35" t="s">
        <v>483</v>
      </c>
      <c r="B84" s="32">
        <v>44149</v>
      </c>
      <c r="C84" s="33" t="s">
        <v>472</v>
      </c>
      <c r="D84" s="28" t="s">
        <v>473</v>
      </c>
      <c r="E84" s="37">
        <v>23567500</v>
      </c>
      <c r="F84" s="31">
        <f t="shared" si="10"/>
        <v>235675</v>
      </c>
      <c r="G84" s="34">
        <f t="shared" si="11"/>
        <v>23331825</v>
      </c>
    </row>
    <row r="85" spans="1:7" x14ac:dyDescent="0.25">
      <c r="A85" s="35" t="s">
        <v>484</v>
      </c>
      <c r="B85" s="32">
        <v>44153</v>
      </c>
      <c r="C85" s="33" t="s">
        <v>472</v>
      </c>
      <c r="D85" s="28" t="s">
        <v>473</v>
      </c>
      <c r="E85" s="37">
        <v>4399200</v>
      </c>
      <c r="F85" s="31">
        <f t="shared" si="10"/>
        <v>43992</v>
      </c>
      <c r="G85" s="34">
        <f t="shared" si="11"/>
        <v>4355208</v>
      </c>
    </row>
    <row r="86" spans="1:7" x14ac:dyDescent="0.25">
      <c r="A86" s="35" t="s">
        <v>485</v>
      </c>
      <c r="B86" s="32">
        <v>44163</v>
      </c>
      <c r="C86" s="38" t="s">
        <v>482</v>
      </c>
      <c r="D86" s="35" t="s">
        <v>471</v>
      </c>
      <c r="E86" s="37">
        <v>4106400</v>
      </c>
      <c r="F86" s="31">
        <f t="shared" si="10"/>
        <v>41064</v>
      </c>
      <c r="G86" s="34">
        <f t="shared" si="11"/>
        <v>4065336</v>
      </c>
    </row>
    <row r="87" spans="1:7" x14ac:dyDescent="0.25">
      <c r="A87" s="35" t="s">
        <v>486</v>
      </c>
      <c r="B87" s="32">
        <v>44163</v>
      </c>
      <c r="C87" s="38" t="s">
        <v>472</v>
      </c>
      <c r="D87" s="35" t="s">
        <v>473</v>
      </c>
      <c r="E87" s="37">
        <v>10144500</v>
      </c>
      <c r="F87" s="37">
        <f t="shared" si="10"/>
        <v>101445</v>
      </c>
      <c r="G87" s="37">
        <f t="shared" si="11"/>
        <v>10043055</v>
      </c>
    </row>
    <row r="88" spans="1:7" x14ac:dyDescent="0.25">
      <c r="A88" s="35" t="s">
        <v>487</v>
      </c>
      <c r="B88" s="32">
        <v>44165</v>
      </c>
      <c r="C88" s="38" t="s">
        <v>482</v>
      </c>
      <c r="D88" s="35" t="s">
        <v>471</v>
      </c>
      <c r="E88" s="37">
        <v>4111200</v>
      </c>
      <c r="F88" s="37">
        <f t="shared" si="10"/>
        <v>41112</v>
      </c>
      <c r="G88" s="37">
        <f t="shared" si="11"/>
        <v>4070088</v>
      </c>
    </row>
    <row r="89" spans="1:7" x14ac:dyDescent="0.25">
      <c r="A89" s="35" t="s">
        <v>488</v>
      </c>
      <c r="B89" s="32">
        <v>44174</v>
      </c>
      <c r="C89" s="38" t="s">
        <v>482</v>
      </c>
      <c r="D89" s="35" t="s">
        <v>471</v>
      </c>
      <c r="E89" s="37">
        <v>4095600</v>
      </c>
      <c r="F89" s="37">
        <f t="shared" si="10"/>
        <v>40956</v>
      </c>
      <c r="G89" s="37">
        <f t="shared" si="11"/>
        <v>4054644</v>
      </c>
    </row>
    <row r="90" spans="1:7" x14ac:dyDescent="0.25">
      <c r="A90" s="35" t="s">
        <v>489</v>
      </c>
      <c r="B90" s="32">
        <v>44179</v>
      </c>
      <c r="C90" s="38" t="s">
        <v>472</v>
      </c>
      <c r="D90" s="35" t="s">
        <v>473</v>
      </c>
      <c r="E90" s="37">
        <v>16888000</v>
      </c>
      <c r="F90" s="37">
        <f t="shared" si="10"/>
        <v>168880</v>
      </c>
      <c r="G90" s="37">
        <f t="shared" si="11"/>
        <v>16719120</v>
      </c>
    </row>
    <row r="91" spans="1:7" x14ac:dyDescent="0.25">
      <c r="A91" s="35" t="s">
        <v>490</v>
      </c>
      <c r="B91" s="32">
        <v>44181</v>
      </c>
      <c r="C91" s="38" t="s">
        <v>491</v>
      </c>
      <c r="D91" s="35" t="s">
        <v>492</v>
      </c>
      <c r="E91" s="37">
        <v>9972579</v>
      </c>
      <c r="F91" s="37">
        <f t="shared" si="10"/>
        <v>99725.79</v>
      </c>
      <c r="G91" s="37">
        <f t="shared" si="11"/>
        <v>9872853.2100000009</v>
      </c>
    </row>
    <row r="92" spans="1:7" x14ac:dyDescent="0.25">
      <c r="A92" s="35" t="s">
        <v>493</v>
      </c>
      <c r="B92" s="32">
        <v>44196</v>
      </c>
      <c r="C92" s="38" t="s">
        <v>472</v>
      </c>
      <c r="D92" s="35" t="s">
        <v>473</v>
      </c>
      <c r="E92" s="37">
        <v>15072500</v>
      </c>
      <c r="F92" s="37">
        <f t="shared" si="10"/>
        <v>150725</v>
      </c>
      <c r="G92" s="37">
        <f t="shared" si="11"/>
        <v>14921775</v>
      </c>
    </row>
    <row r="93" spans="1:7" x14ac:dyDescent="0.25">
      <c r="A93" s="35" t="s">
        <v>494</v>
      </c>
      <c r="B93" s="32">
        <v>44211</v>
      </c>
      <c r="C93" s="38" t="s">
        <v>472</v>
      </c>
      <c r="D93" s="35" t="s">
        <v>473</v>
      </c>
      <c r="E93" s="37">
        <v>19041300</v>
      </c>
      <c r="F93" s="37">
        <f t="shared" si="10"/>
        <v>190413</v>
      </c>
      <c r="G93" s="37">
        <f t="shared" si="11"/>
        <v>18850887</v>
      </c>
    </row>
    <row r="94" spans="1:7" x14ac:dyDescent="0.25">
      <c r="A94" s="35" t="s">
        <v>495</v>
      </c>
      <c r="B94" s="32">
        <v>44225</v>
      </c>
      <c r="C94" s="35" t="s">
        <v>472</v>
      </c>
      <c r="D94" s="35" t="s">
        <v>473</v>
      </c>
      <c r="E94" s="37">
        <v>13554000</v>
      </c>
      <c r="F94" s="37">
        <f t="shared" si="10"/>
        <v>135540</v>
      </c>
      <c r="G94" s="37">
        <f t="shared" si="11"/>
        <v>13418460</v>
      </c>
    </row>
    <row r="95" spans="1:7" x14ac:dyDescent="0.25">
      <c r="A95" s="35" t="s">
        <v>496</v>
      </c>
      <c r="B95" s="32">
        <v>44226</v>
      </c>
      <c r="C95" s="35" t="s">
        <v>497</v>
      </c>
      <c r="D95" s="35" t="s">
        <v>498</v>
      </c>
      <c r="E95" s="37">
        <v>8469000</v>
      </c>
      <c r="F95" s="37">
        <f t="shared" si="10"/>
        <v>84690</v>
      </c>
      <c r="G95" s="37">
        <f t="shared" si="11"/>
        <v>8384310</v>
      </c>
    </row>
    <row r="96" spans="1:7" x14ac:dyDescent="0.25">
      <c r="A96" s="35" t="s">
        <v>499</v>
      </c>
      <c r="B96" s="32">
        <v>44236</v>
      </c>
      <c r="C96" s="35" t="s">
        <v>472</v>
      </c>
      <c r="D96" s="35" t="s">
        <v>473</v>
      </c>
      <c r="E96" s="37">
        <v>1632000</v>
      </c>
      <c r="F96" s="37">
        <f t="shared" si="10"/>
        <v>16320</v>
      </c>
      <c r="G96" s="37">
        <f t="shared" si="11"/>
        <v>1615680</v>
      </c>
    </row>
    <row r="97" spans="1:10" x14ac:dyDescent="0.25">
      <c r="A97" s="35" t="s">
        <v>500</v>
      </c>
      <c r="B97" s="32">
        <v>44247</v>
      </c>
      <c r="C97" s="35" t="s">
        <v>472</v>
      </c>
      <c r="D97" s="35" t="s">
        <v>473</v>
      </c>
      <c r="E97" s="39">
        <v>10195500</v>
      </c>
      <c r="F97" s="39">
        <f t="shared" si="10"/>
        <v>101955</v>
      </c>
      <c r="G97" s="39">
        <f>E97-F97</f>
        <v>10093545</v>
      </c>
      <c r="H97" s="1"/>
    </row>
    <row r="98" spans="1:10" x14ac:dyDescent="0.25">
      <c r="A98" s="35" t="s">
        <v>501</v>
      </c>
      <c r="B98" s="32">
        <v>44256</v>
      </c>
      <c r="C98" s="35" t="s">
        <v>472</v>
      </c>
      <c r="D98" s="35" t="s">
        <v>473</v>
      </c>
      <c r="E98" s="37">
        <v>15358000</v>
      </c>
      <c r="F98" s="37">
        <f t="shared" si="10"/>
        <v>153580</v>
      </c>
      <c r="G98" s="37">
        <f>E98-F98</f>
        <v>15204420</v>
      </c>
    </row>
    <row r="99" spans="1:10" x14ac:dyDescent="0.25">
      <c r="A99" s="35" t="s">
        <v>502</v>
      </c>
      <c r="B99" s="32">
        <v>44260</v>
      </c>
      <c r="C99" s="35" t="s">
        <v>482</v>
      </c>
      <c r="D99" s="35" t="s">
        <v>471</v>
      </c>
      <c r="E99" s="37">
        <v>7624330</v>
      </c>
      <c r="F99" s="37">
        <f t="shared" si="10"/>
        <v>76243.3</v>
      </c>
      <c r="G99" s="37">
        <f>E99-F99</f>
        <v>7548086.7000000002</v>
      </c>
    </row>
    <row r="100" spans="1:10" x14ac:dyDescent="0.25">
      <c r="A100" s="35" t="s">
        <v>503</v>
      </c>
      <c r="B100" s="32">
        <v>44270</v>
      </c>
      <c r="C100" s="38" t="s">
        <v>472</v>
      </c>
      <c r="D100" s="35" t="s">
        <v>473</v>
      </c>
      <c r="E100" s="37">
        <v>15402000</v>
      </c>
      <c r="F100" s="37">
        <f t="shared" si="10"/>
        <v>154020</v>
      </c>
      <c r="G100" s="37">
        <f>E100-F100</f>
        <v>15247980</v>
      </c>
      <c r="J100" s="8"/>
    </row>
    <row r="101" spans="1:10" x14ac:dyDescent="0.25">
      <c r="A101" s="40"/>
      <c r="B101" s="40"/>
      <c r="C101" s="40"/>
      <c r="D101" s="40"/>
      <c r="E101" s="88">
        <f t="shared" ref="E101:F101" si="12">SUM(E2:E100)</f>
        <v>1672067349</v>
      </c>
      <c r="F101" s="37">
        <f t="shared" si="12"/>
        <v>16720673.49</v>
      </c>
      <c r="G101" s="37">
        <f>SUM(G2:G100)</f>
        <v>1655346675.5100005</v>
      </c>
    </row>
  </sheetData>
  <sheetProtection algorithmName="SHA-512" hashValue="gEjZU9vSnBLwnTekKzgviUHqIbV6xsiIVollNyX72CjXEPKUzr+fcQqYBBwf0XwDj+vll5/7a1FvaBAQaQMutQ==" saltValue="206qi+qnPcNIUvrUNUY3S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0BC2-B26C-4115-9E21-D8AF58C11E86}">
  <dimension ref="A2:G432"/>
  <sheetViews>
    <sheetView workbookViewId="0">
      <pane ySplit="2" topLeftCell="A3" activePane="bottomLeft" state="frozen"/>
      <selection activeCell="B1" sqref="B1"/>
      <selection pane="bottomLeft" activeCell="F6" sqref="F6"/>
    </sheetView>
  </sheetViews>
  <sheetFormatPr baseColWidth="10" defaultRowHeight="15" x14ac:dyDescent="0.25"/>
  <cols>
    <col min="1" max="2" width="11.42578125" style="118"/>
    <col min="3" max="3" width="13.5703125" style="109" customWidth="1"/>
    <col min="4" max="4" width="13.140625" style="133" customWidth="1"/>
    <col min="5" max="5" width="12" style="118" customWidth="1"/>
    <col min="6" max="6" width="21.140625" style="133" customWidth="1"/>
    <col min="7" max="7" width="14.140625" style="133" bestFit="1" customWidth="1"/>
    <col min="8" max="16384" width="11.42578125" style="109"/>
  </cols>
  <sheetData>
    <row r="2" spans="1:7" x14ac:dyDescent="0.25">
      <c r="A2" s="105" t="s">
        <v>378</v>
      </c>
      <c r="B2" s="105" t="s">
        <v>379</v>
      </c>
      <c r="C2" s="106" t="s">
        <v>1</v>
      </c>
      <c r="D2" s="107" t="s">
        <v>380</v>
      </c>
      <c r="E2" s="105" t="s">
        <v>381</v>
      </c>
      <c r="F2" s="107" t="s">
        <v>382</v>
      </c>
      <c r="G2" s="108" t="s">
        <v>383</v>
      </c>
    </row>
    <row r="3" spans="1:7" x14ac:dyDescent="0.25">
      <c r="A3" s="110">
        <v>471</v>
      </c>
      <c r="B3" s="110" t="s">
        <v>384</v>
      </c>
      <c r="C3" s="111">
        <v>44253</v>
      </c>
      <c r="D3" s="112">
        <v>98000</v>
      </c>
      <c r="E3" s="110">
        <v>35.159999999999997</v>
      </c>
      <c r="F3" s="112">
        <f>D3*E3</f>
        <v>3445679.9999999995</v>
      </c>
      <c r="G3" s="113">
        <v>0</v>
      </c>
    </row>
    <row r="4" spans="1:7" x14ac:dyDescent="0.25">
      <c r="A4" s="110">
        <v>470</v>
      </c>
      <c r="B4" s="110" t="s">
        <v>385</v>
      </c>
      <c r="C4" s="111">
        <v>44252</v>
      </c>
      <c r="D4" s="112">
        <v>105000</v>
      </c>
      <c r="E4" s="110">
        <v>34.49</v>
      </c>
      <c r="F4" s="112">
        <f t="shared" ref="F4:F20" si="0">D4*E4</f>
        <v>3621450</v>
      </c>
      <c r="G4" s="113">
        <v>0</v>
      </c>
    </row>
    <row r="5" spans="1:7" x14ac:dyDescent="0.25">
      <c r="A5" s="110">
        <v>469</v>
      </c>
      <c r="B5" s="110" t="s">
        <v>386</v>
      </c>
      <c r="C5" s="111">
        <v>44163</v>
      </c>
      <c r="D5" s="112">
        <v>112500</v>
      </c>
      <c r="E5" s="110">
        <v>34.130000000000003</v>
      </c>
      <c r="F5" s="112">
        <f t="shared" si="0"/>
        <v>3839625.0000000005</v>
      </c>
      <c r="G5" s="113">
        <v>2400000</v>
      </c>
    </row>
    <row r="6" spans="1:7" x14ac:dyDescent="0.25">
      <c r="A6" s="110">
        <v>468</v>
      </c>
      <c r="B6" s="110" t="s">
        <v>387</v>
      </c>
      <c r="C6" s="111">
        <v>44158</v>
      </c>
      <c r="D6" s="112">
        <v>112000</v>
      </c>
      <c r="E6" s="110">
        <v>34.26</v>
      </c>
      <c r="F6" s="112">
        <f t="shared" si="0"/>
        <v>3837120</v>
      </c>
      <c r="G6" s="113">
        <v>2500000</v>
      </c>
    </row>
    <row r="7" spans="1:7" x14ac:dyDescent="0.25">
      <c r="A7" s="110">
        <v>467</v>
      </c>
      <c r="B7" s="110" t="s">
        <v>386</v>
      </c>
      <c r="C7" s="111">
        <v>44156</v>
      </c>
      <c r="D7" s="112">
        <v>113000</v>
      </c>
      <c r="E7" s="110">
        <v>34.200000000000003</v>
      </c>
      <c r="F7" s="112">
        <f t="shared" si="0"/>
        <v>3864600.0000000005</v>
      </c>
      <c r="G7" s="113">
        <v>2400000</v>
      </c>
    </row>
    <row r="8" spans="1:7" x14ac:dyDescent="0.25">
      <c r="A8" s="110">
        <v>466</v>
      </c>
      <c r="B8" s="110" t="s">
        <v>386</v>
      </c>
      <c r="C8" s="111">
        <v>44142</v>
      </c>
      <c r="D8" s="112">
        <v>120000</v>
      </c>
      <c r="E8" s="110">
        <v>33.840000000000003</v>
      </c>
      <c r="F8" s="112">
        <f t="shared" si="0"/>
        <v>4060800.0000000005</v>
      </c>
      <c r="G8" s="113">
        <v>2500000</v>
      </c>
    </row>
    <row r="9" spans="1:7" x14ac:dyDescent="0.25">
      <c r="A9" s="110">
        <v>465</v>
      </c>
      <c r="B9" s="110" t="s">
        <v>386</v>
      </c>
      <c r="C9" s="111">
        <v>44135</v>
      </c>
      <c r="D9" s="112">
        <v>123500</v>
      </c>
      <c r="E9" s="110">
        <v>34.21</v>
      </c>
      <c r="F9" s="112">
        <f t="shared" si="0"/>
        <v>4224935</v>
      </c>
      <c r="G9" s="113">
        <v>2500000</v>
      </c>
    </row>
    <row r="10" spans="1:7" x14ac:dyDescent="0.25">
      <c r="A10" s="110">
        <v>464</v>
      </c>
      <c r="B10" s="110" t="s">
        <v>388</v>
      </c>
      <c r="C10" s="111">
        <v>44134</v>
      </c>
      <c r="D10" s="112">
        <v>124000</v>
      </c>
      <c r="E10" s="110">
        <v>34.450000000000003</v>
      </c>
      <c r="F10" s="112">
        <f t="shared" si="0"/>
        <v>4271800</v>
      </c>
      <c r="G10" s="113">
        <v>2500000</v>
      </c>
    </row>
    <row r="11" spans="1:7" x14ac:dyDescent="0.25">
      <c r="A11" s="110">
        <v>463</v>
      </c>
      <c r="B11" s="110" t="s">
        <v>386</v>
      </c>
      <c r="C11" s="111">
        <v>44128</v>
      </c>
      <c r="D11" s="112">
        <v>121000</v>
      </c>
      <c r="E11" s="110">
        <v>34.270000000000003</v>
      </c>
      <c r="F11" s="112">
        <f t="shared" si="0"/>
        <v>4146670.0000000005</v>
      </c>
      <c r="G11" s="113">
        <v>2400000</v>
      </c>
    </row>
    <row r="12" spans="1:7" x14ac:dyDescent="0.25">
      <c r="A12" s="110">
        <v>462</v>
      </c>
      <c r="B12" s="110" t="s">
        <v>386</v>
      </c>
      <c r="C12" s="111">
        <v>44120</v>
      </c>
      <c r="D12" s="112">
        <v>102000</v>
      </c>
      <c r="E12" s="110">
        <v>34.5</v>
      </c>
      <c r="F12" s="112">
        <f t="shared" si="0"/>
        <v>3519000</v>
      </c>
      <c r="G12" s="113">
        <v>2300000</v>
      </c>
    </row>
    <row r="13" spans="1:7" x14ac:dyDescent="0.25">
      <c r="A13" s="110">
        <v>461</v>
      </c>
      <c r="B13" s="110" t="s">
        <v>386</v>
      </c>
      <c r="C13" s="111">
        <v>44114</v>
      </c>
      <c r="D13" s="112">
        <v>101500</v>
      </c>
      <c r="E13" s="110">
        <v>34.130000000000003</v>
      </c>
      <c r="F13" s="112">
        <f t="shared" si="0"/>
        <v>3464195.0000000005</v>
      </c>
      <c r="G13" s="113">
        <v>2300000</v>
      </c>
    </row>
    <row r="14" spans="1:7" x14ac:dyDescent="0.25">
      <c r="A14" s="110">
        <v>460</v>
      </c>
      <c r="B14" s="110" t="s">
        <v>386</v>
      </c>
      <c r="C14" s="111">
        <v>44107</v>
      </c>
      <c r="D14" s="112">
        <v>101500</v>
      </c>
      <c r="E14" s="110">
        <v>34.4</v>
      </c>
      <c r="F14" s="112">
        <f t="shared" si="0"/>
        <v>3491600</v>
      </c>
      <c r="G14" s="113">
        <v>2300000</v>
      </c>
    </row>
    <row r="15" spans="1:7" x14ac:dyDescent="0.25">
      <c r="A15" s="110">
        <v>459</v>
      </c>
      <c r="B15" s="110" t="s">
        <v>386</v>
      </c>
      <c r="C15" s="111">
        <v>44100</v>
      </c>
      <c r="D15" s="112">
        <v>101500</v>
      </c>
      <c r="E15" s="110">
        <v>34.29</v>
      </c>
      <c r="F15" s="112">
        <f t="shared" si="0"/>
        <v>3480435</v>
      </c>
      <c r="G15" s="113">
        <v>2300000</v>
      </c>
    </row>
    <row r="16" spans="1:7" x14ac:dyDescent="0.25">
      <c r="A16" s="110">
        <v>458</v>
      </c>
      <c r="B16" s="110" t="s">
        <v>386</v>
      </c>
      <c r="C16" s="111">
        <v>44092</v>
      </c>
      <c r="D16" s="112">
        <v>101500</v>
      </c>
      <c r="E16" s="110">
        <v>34.51</v>
      </c>
      <c r="F16" s="112">
        <f t="shared" si="0"/>
        <v>3502765</v>
      </c>
      <c r="G16" s="113">
        <v>2300000</v>
      </c>
    </row>
    <row r="17" spans="1:7" x14ac:dyDescent="0.25">
      <c r="A17" s="110">
        <v>457</v>
      </c>
      <c r="B17" s="110" t="s">
        <v>389</v>
      </c>
      <c r="C17" s="114">
        <v>44089</v>
      </c>
      <c r="D17" s="115">
        <v>101500</v>
      </c>
      <c r="E17" s="110">
        <v>34.29</v>
      </c>
      <c r="F17" s="115">
        <f t="shared" si="0"/>
        <v>3480435</v>
      </c>
      <c r="G17" s="116">
        <v>2500000</v>
      </c>
    </row>
    <row r="18" spans="1:7" x14ac:dyDescent="0.25">
      <c r="A18" s="110">
        <v>456</v>
      </c>
      <c r="B18" s="110" t="s">
        <v>386</v>
      </c>
      <c r="C18" s="111">
        <v>44086</v>
      </c>
      <c r="D18" s="112">
        <v>101500</v>
      </c>
      <c r="E18" s="110">
        <v>34.54</v>
      </c>
      <c r="F18" s="112">
        <f t="shared" si="0"/>
        <v>3505810</v>
      </c>
      <c r="G18" s="113">
        <v>2300000</v>
      </c>
    </row>
    <row r="19" spans="1:7" x14ac:dyDescent="0.25">
      <c r="A19" s="110">
        <v>455</v>
      </c>
      <c r="B19" s="110" t="s">
        <v>389</v>
      </c>
      <c r="C19" s="111">
        <v>44082</v>
      </c>
      <c r="D19" s="112">
        <v>101500</v>
      </c>
      <c r="E19" s="110">
        <v>33.92</v>
      </c>
      <c r="F19" s="112">
        <f t="shared" si="0"/>
        <v>3442880</v>
      </c>
      <c r="G19" s="113">
        <v>2600000</v>
      </c>
    </row>
    <row r="20" spans="1:7" x14ac:dyDescent="0.25">
      <c r="A20" s="110">
        <v>454</v>
      </c>
      <c r="B20" s="110" t="s">
        <v>386</v>
      </c>
      <c r="C20" s="111">
        <v>44079</v>
      </c>
      <c r="D20" s="112">
        <v>106000</v>
      </c>
      <c r="E20" s="110">
        <v>34.5</v>
      </c>
      <c r="F20" s="112">
        <f t="shared" si="0"/>
        <v>3657000</v>
      </c>
      <c r="G20" s="113">
        <v>2400000</v>
      </c>
    </row>
    <row r="21" spans="1:7" x14ac:dyDescent="0.25">
      <c r="A21" s="110">
        <v>453</v>
      </c>
      <c r="B21" s="110" t="s">
        <v>389</v>
      </c>
      <c r="C21" s="111">
        <v>44074</v>
      </c>
      <c r="D21" s="112">
        <v>101500</v>
      </c>
      <c r="E21" s="110">
        <v>34.14</v>
      </c>
      <c r="F21" s="112">
        <f>D21*E21</f>
        <v>3465210</v>
      </c>
      <c r="G21" s="113">
        <v>2500000</v>
      </c>
    </row>
    <row r="22" spans="1:7" x14ac:dyDescent="0.25">
      <c r="A22" s="110">
        <v>452</v>
      </c>
      <c r="B22" s="110" t="s">
        <v>386</v>
      </c>
      <c r="C22" s="111">
        <v>44072</v>
      </c>
      <c r="D22" s="112">
        <v>106000</v>
      </c>
      <c r="E22" s="110">
        <v>34.4</v>
      </c>
      <c r="F22" s="112">
        <f t="shared" ref="F22:F23" si="1">D22*E22</f>
        <v>3646400</v>
      </c>
      <c r="G22" s="113">
        <v>2400000</v>
      </c>
    </row>
    <row r="23" spans="1:7" x14ac:dyDescent="0.25">
      <c r="A23" s="110">
        <v>451</v>
      </c>
      <c r="B23" s="110" t="s">
        <v>390</v>
      </c>
      <c r="C23" s="111">
        <v>44069</v>
      </c>
      <c r="D23" s="112">
        <v>101500</v>
      </c>
      <c r="E23" s="110">
        <v>34.840000000000003</v>
      </c>
      <c r="F23" s="112">
        <f t="shared" si="1"/>
        <v>3536260.0000000005</v>
      </c>
      <c r="G23" s="113">
        <v>2600000</v>
      </c>
    </row>
    <row r="24" spans="1:7" x14ac:dyDescent="0.25">
      <c r="A24" s="110">
        <v>450</v>
      </c>
      <c r="B24" s="110" t="s">
        <v>391</v>
      </c>
      <c r="C24" s="111">
        <v>44067</v>
      </c>
      <c r="D24" s="112">
        <v>101500</v>
      </c>
      <c r="E24" s="110">
        <v>34.340000000000003</v>
      </c>
      <c r="F24" s="112">
        <f>D24*E24</f>
        <v>3485510.0000000005</v>
      </c>
      <c r="G24" s="113">
        <v>2500000</v>
      </c>
    </row>
    <row r="25" spans="1:7" x14ac:dyDescent="0.25">
      <c r="A25" s="110">
        <v>449</v>
      </c>
      <c r="B25" s="110" t="s">
        <v>390</v>
      </c>
      <c r="C25" s="111">
        <v>44065</v>
      </c>
      <c r="D25" s="112">
        <v>101500</v>
      </c>
      <c r="E25" s="110">
        <v>35.06</v>
      </c>
      <c r="F25" s="112">
        <f>D25*E25</f>
        <v>3558590</v>
      </c>
      <c r="G25" s="113">
        <v>2600000</v>
      </c>
    </row>
    <row r="26" spans="1:7" x14ac:dyDescent="0.25">
      <c r="A26" s="110">
        <v>448</v>
      </c>
      <c r="B26" s="110" t="s">
        <v>386</v>
      </c>
      <c r="C26" s="111">
        <v>44065</v>
      </c>
      <c r="D26" s="112">
        <v>106500</v>
      </c>
      <c r="E26" s="110">
        <v>34.15</v>
      </c>
      <c r="F26" s="112">
        <f>D26*E26</f>
        <v>3636975</v>
      </c>
      <c r="G26" s="113">
        <v>2100000</v>
      </c>
    </row>
    <row r="27" spans="1:7" x14ac:dyDescent="0.25">
      <c r="A27" s="110">
        <v>447</v>
      </c>
      <c r="B27" s="110" t="s">
        <v>391</v>
      </c>
      <c r="C27" s="111">
        <v>44061</v>
      </c>
      <c r="D27" s="112">
        <v>101500</v>
      </c>
      <c r="E27" s="117">
        <v>34.409999999999997</v>
      </c>
      <c r="F27" s="112">
        <f t="shared" ref="F27:F30" si="2">D27*E27</f>
        <v>3492614.9999999995</v>
      </c>
      <c r="G27" s="113">
        <v>2700000</v>
      </c>
    </row>
    <row r="28" spans="1:7" x14ac:dyDescent="0.25">
      <c r="A28" s="110">
        <v>445</v>
      </c>
      <c r="B28" s="110" t="s">
        <v>392</v>
      </c>
      <c r="C28" s="111">
        <v>44061</v>
      </c>
      <c r="D28" s="112">
        <v>113000</v>
      </c>
      <c r="E28" s="110">
        <v>34.200000000000003</v>
      </c>
      <c r="F28" s="112">
        <f t="shared" si="2"/>
        <v>3864600.0000000005</v>
      </c>
      <c r="G28" s="113">
        <v>2400000</v>
      </c>
    </row>
    <row r="29" spans="1:7" x14ac:dyDescent="0.25">
      <c r="A29" s="110">
        <v>444</v>
      </c>
      <c r="B29" s="110" t="s">
        <v>393</v>
      </c>
      <c r="C29" s="111">
        <v>44060</v>
      </c>
      <c r="D29" s="112">
        <v>113000</v>
      </c>
      <c r="E29" s="110">
        <v>34.299999999999997</v>
      </c>
      <c r="F29" s="112">
        <f t="shared" si="2"/>
        <v>3875899.9999999995</v>
      </c>
      <c r="G29" s="113">
        <v>2500000</v>
      </c>
    </row>
    <row r="30" spans="1:7" x14ac:dyDescent="0.25">
      <c r="A30" s="110">
        <v>443</v>
      </c>
      <c r="B30" s="110" t="s">
        <v>394</v>
      </c>
      <c r="C30" s="111">
        <v>44060</v>
      </c>
      <c r="D30" s="112">
        <v>113000</v>
      </c>
      <c r="E30" s="110">
        <v>34.229999999999997</v>
      </c>
      <c r="F30" s="112">
        <f t="shared" si="2"/>
        <v>3867989.9999999995</v>
      </c>
      <c r="G30" s="113">
        <v>2500000</v>
      </c>
    </row>
    <row r="31" spans="1:7" x14ac:dyDescent="0.25">
      <c r="A31" s="110">
        <v>442</v>
      </c>
      <c r="B31" s="110" t="s">
        <v>395</v>
      </c>
      <c r="C31" s="111">
        <v>44058</v>
      </c>
      <c r="D31" s="112">
        <v>97000</v>
      </c>
      <c r="E31" s="110">
        <v>34</v>
      </c>
      <c r="F31" s="112">
        <f>D31*E31</f>
        <v>3298000</v>
      </c>
      <c r="G31" s="113">
        <v>2600000</v>
      </c>
    </row>
    <row r="32" spans="1:7" x14ac:dyDescent="0.25">
      <c r="A32" s="110">
        <v>441</v>
      </c>
      <c r="B32" s="110" t="s">
        <v>396</v>
      </c>
      <c r="C32" s="111">
        <v>44058</v>
      </c>
      <c r="D32" s="112">
        <v>113000</v>
      </c>
      <c r="E32" s="110">
        <v>35.619999999999997</v>
      </c>
      <c r="F32" s="112">
        <f t="shared" ref="F32:F35" si="3">D32*E32</f>
        <v>4025059.9999999995</v>
      </c>
      <c r="G32" s="113">
        <v>2200000</v>
      </c>
    </row>
    <row r="33" spans="1:7" x14ac:dyDescent="0.25">
      <c r="A33" s="110">
        <v>440</v>
      </c>
      <c r="B33" s="110" t="s">
        <v>386</v>
      </c>
      <c r="C33" s="111">
        <v>44058</v>
      </c>
      <c r="D33" s="112">
        <v>106500</v>
      </c>
      <c r="E33" s="110">
        <v>34.29</v>
      </c>
      <c r="F33" s="112">
        <f t="shared" si="3"/>
        <v>3651885</v>
      </c>
      <c r="G33" s="113">
        <v>2500000</v>
      </c>
    </row>
    <row r="34" spans="1:7" x14ac:dyDescent="0.25">
      <c r="A34" s="110">
        <v>439</v>
      </c>
      <c r="B34" s="110" t="s">
        <v>397</v>
      </c>
      <c r="C34" s="111">
        <v>44049</v>
      </c>
      <c r="D34" s="112">
        <v>96500</v>
      </c>
      <c r="E34" s="110">
        <v>35.200000000000003</v>
      </c>
      <c r="F34" s="112">
        <f t="shared" si="3"/>
        <v>3396800.0000000005</v>
      </c>
      <c r="G34" s="113">
        <v>2500000</v>
      </c>
    </row>
    <row r="35" spans="1:7" x14ac:dyDescent="0.25">
      <c r="A35" s="110">
        <v>438</v>
      </c>
      <c r="B35" s="110" t="s">
        <v>386</v>
      </c>
      <c r="C35" s="111">
        <v>44048</v>
      </c>
      <c r="D35" s="112">
        <v>96500</v>
      </c>
      <c r="E35" s="110">
        <v>34.200000000000003</v>
      </c>
      <c r="F35" s="112">
        <f t="shared" si="3"/>
        <v>3300300.0000000005</v>
      </c>
      <c r="G35" s="113">
        <v>2200000</v>
      </c>
    </row>
    <row r="36" spans="1:7" x14ac:dyDescent="0.25">
      <c r="A36" s="110">
        <v>437</v>
      </c>
      <c r="B36" s="110" t="s">
        <v>392</v>
      </c>
      <c r="C36" s="111">
        <v>44044</v>
      </c>
      <c r="D36" s="112">
        <v>96500</v>
      </c>
      <c r="E36" s="110">
        <v>34.94</v>
      </c>
      <c r="F36" s="112">
        <f>D36*E36</f>
        <v>3371710</v>
      </c>
      <c r="G36" s="113">
        <v>2500000</v>
      </c>
    </row>
    <row r="37" spans="1:7" x14ac:dyDescent="0.25">
      <c r="A37" s="110">
        <v>436</v>
      </c>
      <c r="B37" s="110" t="s">
        <v>396</v>
      </c>
      <c r="C37" s="111">
        <v>44044</v>
      </c>
      <c r="D37" s="112">
        <v>96500</v>
      </c>
      <c r="E37" s="110">
        <v>35.28</v>
      </c>
      <c r="F37" s="112">
        <f t="shared" ref="F37:F50" si="4">D37*E37</f>
        <v>3404520</v>
      </c>
      <c r="G37" s="113">
        <v>2200000</v>
      </c>
    </row>
    <row r="38" spans="1:7" x14ac:dyDescent="0.25">
      <c r="A38" s="110">
        <v>435</v>
      </c>
      <c r="B38" s="110" t="s">
        <v>398</v>
      </c>
      <c r="C38" s="111">
        <v>44044</v>
      </c>
      <c r="D38" s="112">
        <v>96500</v>
      </c>
      <c r="E38" s="110">
        <v>35.06</v>
      </c>
      <c r="F38" s="112">
        <f t="shared" si="4"/>
        <v>3383290</v>
      </c>
      <c r="G38" s="113">
        <v>2600000</v>
      </c>
    </row>
    <row r="39" spans="1:7" x14ac:dyDescent="0.25">
      <c r="A39" s="110">
        <v>434</v>
      </c>
      <c r="B39" s="110" t="s">
        <v>397</v>
      </c>
      <c r="C39" s="111">
        <v>44041</v>
      </c>
      <c r="D39" s="112">
        <v>94500</v>
      </c>
      <c r="E39" s="110">
        <v>34.92</v>
      </c>
      <c r="F39" s="112">
        <f t="shared" si="4"/>
        <v>3299940</v>
      </c>
      <c r="G39" s="113">
        <v>2500000</v>
      </c>
    </row>
    <row r="40" spans="1:7" x14ac:dyDescent="0.25">
      <c r="A40" s="110">
        <v>433</v>
      </c>
      <c r="B40" s="110" t="s">
        <v>386</v>
      </c>
      <c r="C40" s="111">
        <v>44041</v>
      </c>
      <c r="D40" s="112">
        <v>99500</v>
      </c>
      <c r="E40" s="110">
        <v>34.159999999999997</v>
      </c>
      <c r="F40" s="112">
        <f t="shared" si="4"/>
        <v>3398919.9999999995</v>
      </c>
      <c r="G40" s="113">
        <v>2200000</v>
      </c>
    </row>
    <row r="41" spans="1:7" x14ac:dyDescent="0.25">
      <c r="A41" s="110">
        <v>432</v>
      </c>
      <c r="B41" s="110" t="s">
        <v>391</v>
      </c>
      <c r="C41" s="111">
        <v>44037</v>
      </c>
      <c r="D41" s="112">
        <v>93500</v>
      </c>
      <c r="E41" s="110">
        <v>34.130000000000003</v>
      </c>
      <c r="F41" s="112">
        <f t="shared" si="4"/>
        <v>3191155.0000000005</v>
      </c>
      <c r="G41" s="113">
        <v>2500000</v>
      </c>
    </row>
    <row r="42" spans="1:7" x14ac:dyDescent="0.25">
      <c r="A42" s="110">
        <v>431</v>
      </c>
      <c r="B42" s="110" t="s">
        <v>399</v>
      </c>
      <c r="C42" s="111">
        <v>44035</v>
      </c>
      <c r="D42" s="112">
        <v>93000</v>
      </c>
      <c r="E42" s="110">
        <v>34.450000000000003</v>
      </c>
      <c r="F42" s="112">
        <f t="shared" si="4"/>
        <v>3203850.0000000005</v>
      </c>
      <c r="G42" s="113">
        <v>2200000</v>
      </c>
    </row>
    <row r="43" spans="1:7" x14ac:dyDescent="0.25">
      <c r="A43" s="110">
        <v>430</v>
      </c>
      <c r="B43" s="110" t="s">
        <v>400</v>
      </c>
      <c r="C43" s="111">
        <v>44034</v>
      </c>
      <c r="D43" s="112">
        <v>93500</v>
      </c>
      <c r="E43" s="110">
        <v>34.479999999999997</v>
      </c>
      <c r="F43" s="112">
        <f t="shared" si="4"/>
        <v>3223879.9999999995</v>
      </c>
      <c r="G43" s="113">
        <v>2500000</v>
      </c>
    </row>
    <row r="44" spans="1:7" x14ac:dyDescent="0.25">
      <c r="A44" s="110">
        <v>429</v>
      </c>
      <c r="B44" s="110" t="s">
        <v>397</v>
      </c>
      <c r="C44" s="111">
        <v>44034</v>
      </c>
      <c r="D44" s="112">
        <v>98500</v>
      </c>
      <c r="E44" s="110">
        <v>34.44</v>
      </c>
      <c r="F44" s="112">
        <f t="shared" si="4"/>
        <v>3392340</v>
      </c>
      <c r="G44" s="113">
        <v>2500000</v>
      </c>
    </row>
    <row r="45" spans="1:7" x14ac:dyDescent="0.25">
      <c r="A45" s="110">
        <v>428</v>
      </c>
      <c r="B45" s="110" t="s">
        <v>397</v>
      </c>
      <c r="C45" s="111">
        <v>44027</v>
      </c>
      <c r="D45" s="112">
        <v>89500</v>
      </c>
      <c r="E45" s="110">
        <v>34.51</v>
      </c>
      <c r="F45" s="112">
        <f t="shared" si="4"/>
        <v>3088645</v>
      </c>
      <c r="G45" s="113">
        <v>2500000</v>
      </c>
    </row>
    <row r="46" spans="1:7" x14ac:dyDescent="0.25">
      <c r="A46" s="110">
        <v>427</v>
      </c>
      <c r="B46" s="110" t="s">
        <v>400</v>
      </c>
      <c r="C46" s="111">
        <v>44026</v>
      </c>
      <c r="D46" s="112">
        <v>102500</v>
      </c>
      <c r="E46" s="110">
        <v>34.700000000000003</v>
      </c>
      <c r="F46" s="112">
        <f t="shared" si="4"/>
        <v>3556750.0000000005</v>
      </c>
      <c r="G46" s="113">
        <v>2500000</v>
      </c>
    </row>
    <row r="47" spans="1:7" x14ac:dyDescent="0.25">
      <c r="A47" s="110">
        <v>426</v>
      </c>
      <c r="B47" s="110" t="s">
        <v>401</v>
      </c>
      <c r="C47" s="111">
        <v>44026</v>
      </c>
      <c r="D47" s="112">
        <v>102500</v>
      </c>
      <c r="E47" s="110">
        <v>34.92</v>
      </c>
      <c r="F47" s="112">
        <f t="shared" si="4"/>
        <v>3579300</v>
      </c>
      <c r="G47" s="113">
        <v>2200000</v>
      </c>
    </row>
    <row r="48" spans="1:7" x14ac:dyDescent="0.25">
      <c r="A48" s="110">
        <v>425</v>
      </c>
      <c r="B48" s="110" t="s">
        <v>391</v>
      </c>
      <c r="C48" s="111">
        <v>44019</v>
      </c>
      <c r="D48" s="112">
        <v>89500</v>
      </c>
      <c r="E48" s="110">
        <v>33.880000000000003</v>
      </c>
      <c r="F48" s="112">
        <f t="shared" si="4"/>
        <v>3032260</v>
      </c>
      <c r="G48" s="113">
        <v>2500000</v>
      </c>
    </row>
    <row r="49" spans="1:7" x14ac:dyDescent="0.25">
      <c r="A49" s="110">
        <v>424</v>
      </c>
      <c r="B49" s="110" t="s">
        <v>402</v>
      </c>
      <c r="C49" s="111">
        <v>44019</v>
      </c>
      <c r="D49" s="112">
        <v>89500</v>
      </c>
      <c r="E49" s="110">
        <v>35.049999999999997</v>
      </c>
      <c r="F49" s="112">
        <f t="shared" si="4"/>
        <v>3136974.9999999995</v>
      </c>
      <c r="G49" s="113">
        <v>2200000</v>
      </c>
    </row>
    <row r="50" spans="1:7" x14ac:dyDescent="0.25">
      <c r="A50" s="110">
        <v>423</v>
      </c>
      <c r="B50" s="110" t="s">
        <v>386</v>
      </c>
      <c r="C50" s="111">
        <v>44016</v>
      </c>
      <c r="D50" s="112">
        <v>89500</v>
      </c>
      <c r="E50" s="110">
        <v>34.4</v>
      </c>
      <c r="F50" s="112">
        <f t="shared" si="4"/>
        <v>3078800</v>
      </c>
      <c r="G50" s="113">
        <v>2400000</v>
      </c>
    </row>
    <row r="51" spans="1:7" x14ac:dyDescent="0.25">
      <c r="A51" s="110">
        <v>422</v>
      </c>
      <c r="B51" s="110" t="s">
        <v>403</v>
      </c>
      <c r="C51" s="111">
        <v>44015</v>
      </c>
      <c r="D51" s="112">
        <v>98500</v>
      </c>
      <c r="E51" s="110">
        <v>34.47</v>
      </c>
      <c r="F51" s="112">
        <f>D51*E51</f>
        <v>3395295</v>
      </c>
      <c r="G51" s="113">
        <v>2300000</v>
      </c>
    </row>
    <row r="52" spans="1:7" x14ac:dyDescent="0.25">
      <c r="A52" s="110">
        <v>421</v>
      </c>
      <c r="B52" s="110" t="s">
        <v>397</v>
      </c>
      <c r="C52" s="111">
        <v>44014</v>
      </c>
      <c r="D52" s="112">
        <v>89500</v>
      </c>
      <c r="E52" s="110">
        <v>34.409999999999997</v>
      </c>
      <c r="F52" s="112">
        <f t="shared" ref="F52:F55" si="5">D52*E52</f>
        <v>3079694.9999999995</v>
      </c>
      <c r="G52" s="113">
        <v>2500000</v>
      </c>
    </row>
    <row r="53" spans="1:7" x14ac:dyDescent="0.25">
      <c r="A53" s="110">
        <v>420</v>
      </c>
      <c r="B53" s="110" t="s">
        <v>399</v>
      </c>
      <c r="C53" s="111">
        <v>44013</v>
      </c>
      <c r="D53" s="112">
        <v>89500</v>
      </c>
      <c r="E53" s="110">
        <v>34.4</v>
      </c>
      <c r="F53" s="112">
        <f t="shared" si="5"/>
        <v>3078800</v>
      </c>
      <c r="G53" s="113">
        <v>2200000</v>
      </c>
    </row>
    <row r="54" spans="1:7" x14ac:dyDescent="0.25">
      <c r="A54" s="110">
        <v>419</v>
      </c>
      <c r="B54" s="110" t="s">
        <v>404</v>
      </c>
      <c r="C54" s="111">
        <v>44013</v>
      </c>
      <c r="D54" s="112">
        <v>89500</v>
      </c>
      <c r="E54" s="110">
        <v>34.64</v>
      </c>
      <c r="F54" s="112">
        <f t="shared" si="5"/>
        <v>3100280</v>
      </c>
      <c r="G54" s="113">
        <v>2500000</v>
      </c>
    </row>
    <row r="55" spans="1:7" x14ac:dyDescent="0.25">
      <c r="A55" s="110">
        <v>418</v>
      </c>
      <c r="B55" s="110" t="s">
        <v>401</v>
      </c>
      <c r="C55" s="111">
        <v>44013</v>
      </c>
      <c r="D55" s="112">
        <v>89500</v>
      </c>
      <c r="E55" s="110">
        <v>35.08</v>
      </c>
      <c r="F55" s="112">
        <f t="shared" si="5"/>
        <v>3139660</v>
      </c>
      <c r="G55" s="113">
        <v>2200000</v>
      </c>
    </row>
    <row r="56" spans="1:7" x14ac:dyDescent="0.25">
      <c r="A56" s="110">
        <v>417</v>
      </c>
      <c r="B56" s="110" t="s">
        <v>384</v>
      </c>
      <c r="C56" s="111">
        <v>44012</v>
      </c>
      <c r="D56" s="112">
        <v>89500</v>
      </c>
      <c r="E56" s="110">
        <v>35.130000000000003</v>
      </c>
      <c r="F56" s="112">
        <f>D56*E56</f>
        <v>3144135</v>
      </c>
      <c r="G56" s="113">
        <v>2500000</v>
      </c>
    </row>
    <row r="57" spans="1:7" x14ac:dyDescent="0.25">
      <c r="A57" s="110">
        <v>416</v>
      </c>
      <c r="B57" s="110" t="s">
        <v>405</v>
      </c>
      <c r="C57" s="111">
        <v>44012</v>
      </c>
      <c r="D57" s="112">
        <v>89500</v>
      </c>
      <c r="E57" s="110">
        <v>34.78</v>
      </c>
      <c r="F57" s="112">
        <f t="shared" ref="F57:F70" si="6">D57*E57</f>
        <v>3112810</v>
      </c>
      <c r="G57" s="113">
        <v>2500000</v>
      </c>
    </row>
    <row r="58" spans="1:7" x14ac:dyDescent="0.25">
      <c r="A58" s="110">
        <v>415</v>
      </c>
      <c r="B58" s="110" t="s">
        <v>406</v>
      </c>
      <c r="C58" s="111">
        <v>44012</v>
      </c>
      <c r="D58" s="112">
        <v>89500</v>
      </c>
      <c r="E58" s="110">
        <v>34.15</v>
      </c>
      <c r="F58" s="112">
        <f t="shared" si="6"/>
        <v>3056425</v>
      </c>
      <c r="G58" s="113">
        <v>2500000</v>
      </c>
    </row>
    <row r="59" spans="1:7" x14ac:dyDescent="0.25">
      <c r="A59" s="110">
        <v>414</v>
      </c>
      <c r="B59" s="110" t="s">
        <v>407</v>
      </c>
      <c r="C59" s="111">
        <v>44012</v>
      </c>
      <c r="D59" s="112">
        <v>89500</v>
      </c>
      <c r="E59" s="110">
        <v>34.79</v>
      </c>
      <c r="F59" s="112">
        <f t="shared" si="6"/>
        <v>3113705</v>
      </c>
      <c r="G59" s="113">
        <v>2500000</v>
      </c>
    </row>
    <row r="60" spans="1:7" x14ac:dyDescent="0.25">
      <c r="A60" s="110">
        <v>413</v>
      </c>
      <c r="B60" s="110" t="s">
        <v>391</v>
      </c>
      <c r="C60" s="111">
        <v>44009</v>
      </c>
      <c r="D60" s="112">
        <v>89500</v>
      </c>
      <c r="E60" s="110">
        <v>34.19</v>
      </c>
      <c r="F60" s="112">
        <f t="shared" si="6"/>
        <v>3060005</v>
      </c>
      <c r="G60" s="113">
        <v>2500000</v>
      </c>
    </row>
    <row r="61" spans="1:7" x14ac:dyDescent="0.25">
      <c r="A61" s="110">
        <v>412</v>
      </c>
      <c r="B61" s="110" t="s">
        <v>408</v>
      </c>
      <c r="C61" s="111">
        <v>44009</v>
      </c>
      <c r="D61" s="112">
        <v>89500</v>
      </c>
      <c r="E61" s="110">
        <v>34.26</v>
      </c>
      <c r="F61" s="112">
        <f t="shared" si="6"/>
        <v>3066270</v>
      </c>
      <c r="G61" s="113">
        <v>2500000</v>
      </c>
    </row>
    <row r="62" spans="1:7" x14ac:dyDescent="0.25">
      <c r="A62" s="110">
        <v>411</v>
      </c>
      <c r="B62" s="110" t="s">
        <v>385</v>
      </c>
      <c r="C62" s="111">
        <v>44008</v>
      </c>
      <c r="D62" s="112">
        <v>95500</v>
      </c>
      <c r="E62" s="110">
        <v>34.58</v>
      </c>
      <c r="F62" s="112">
        <f t="shared" si="6"/>
        <v>3302390</v>
      </c>
      <c r="G62" s="113">
        <v>2500000</v>
      </c>
    </row>
    <row r="63" spans="1:7" x14ac:dyDescent="0.25">
      <c r="A63" s="110">
        <v>410</v>
      </c>
      <c r="B63" s="110" t="s">
        <v>386</v>
      </c>
      <c r="C63" s="111">
        <v>44008</v>
      </c>
      <c r="D63" s="112">
        <v>89500</v>
      </c>
      <c r="E63" s="110">
        <v>34.44</v>
      </c>
      <c r="F63" s="112">
        <f t="shared" si="6"/>
        <v>3082380</v>
      </c>
      <c r="G63" s="113">
        <v>2400000</v>
      </c>
    </row>
    <row r="64" spans="1:7" x14ac:dyDescent="0.25">
      <c r="A64" s="110">
        <v>409</v>
      </c>
      <c r="B64" s="110" t="s">
        <v>409</v>
      </c>
      <c r="C64" s="111">
        <v>44006</v>
      </c>
      <c r="D64" s="112">
        <v>89500</v>
      </c>
      <c r="E64" s="110">
        <v>35.08</v>
      </c>
      <c r="F64" s="112">
        <f t="shared" si="6"/>
        <v>3139660</v>
      </c>
      <c r="G64" s="113">
        <v>2500000</v>
      </c>
    </row>
    <row r="65" spans="1:7" x14ac:dyDescent="0.25">
      <c r="A65" s="110">
        <v>408</v>
      </c>
      <c r="B65" s="110" t="s">
        <v>399</v>
      </c>
      <c r="C65" s="111">
        <v>44006</v>
      </c>
      <c r="D65" s="112">
        <v>89500</v>
      </c>
      <c r="E65" s="110">
        <v>33.72</v>
      </c>
      <c r="F65" s="112">
        <f t="shared" si="6"/>
        <v>3017940</v>
      </c>
      <c r="G65" s="113">
        <v>2100000</v>
      </c>
    </row>
    <row r="66" spans="1:7" x14ac:dyDescent="0.25">
      <c r="A66" s="110">
        <v>407</v>
      </c>
      <c r="B66" s="110" t="s">
        <v>404</v>
      </c>
      <c r="C66" s="111">
        <v>44006</v>
      </c>
      <c r="D66" s="112">
        <v>89500</v>
      </c>
      <c r="E66" s="110">
        <v>34.44</v>
      </c>
      <c r="F66" s="112">
        <f t="shared" si="6"/>
        <v>3082380</v>
      </c>
      <c r="G66" s="113">
        <v>2500000</v>
      </c>
    </row>
    <row r="67" spans="1:7" x14ac:dyDescent="0.25">
      <c r="A67" s="110">
        <v>406</v>
      </c>
      <c r="B67" s="110" t="s">
        <v>402</v>
      </c>
      <c r="C67" s="111">
        <v>44006</v>
      </c>
      <c r="D67" s="112">
        <v>89500</v>
      </c>
      <c r="E67" s="110">
        <v>34.74</v>
      </c>
      <c r="F67" s="112">
        <f t="shared" si="6"/>
        <v>3109230</v>
      </c>
      <c r="G67" s="113">
        <v>2500000</v>
      </c>
    </row>
    <row r="68" spans="1:7" x14ac:dyDescent="0.25">
      <c r="A68" s="110">
        <v>405</v>
      </c>
      <c r="B68" s="110" t="s">
        <v>400</v>
      </c>
      <c r="C68" s="111">
        <v>44002</v>
      </c>
      <c r="D68" s="112">
        <v>94500</v>
      </c>
      <c r="E68" s="110">
        <v>35</v>
      </c>
      <c r="F68" s="112">
        <f t="shared" si="6"/>
        <v>3307500</v>
      </c>
      <c r="G68" s="113">
        <v>2500000</v>
      </c>
    </row>
    <row r="69" spans="1:7" x14ac:dyDescent="0.25">
      <c r="A69" s="110">
        <v>404</v>
      </c>
      <c r="B69" s="110" t="s">
        <v>384</v>
      </c>
      <c r="C69" s="111">
        <v>44002</v>
      </c>
      <c r="D69" s="112">
        <v>94500</v>
      </c>
      <c r="E69" s="110">
        <v>35.200000000000003</v>
      </c>
      <c r="F69" s="112">
        <f t="shared" si="6"/>
        <v>3326400.0000000005</v>
      </c>
      <c r="G69" s="113">
        <v>2500000</v>
      </c>
    </row>
    <row r="70" spans="1:7" x14ac:dyDescent="0.25">
      <c r="A70" s="110">
        <v>403</v>
      </c>
      <c r="B70" s="110" t="s">
        <v>410</v>
      </c>
      <c r="C70" s="111">
        <v>44002</v>
      </c>
      <c r="D70" s="112">
        <v>94500</v>
      </c>
      <c r="E70" s="110">
        <v>34.72</v>
      </c>
      <c r="F70" s="112">
        <f t="shared" si="6"/>
        <v>3281040</v>
      </c>
      <c r="G70" s="113">
        <v>2300000</v>
      </c>
    </row>
    <row r="71" spans="1:7" x14ac:dyDescent="0.25">
      <c r="A71" s="110">
        <v>402</v>
      </c>
      <c r="B71" s="110" t="s">
        <v>387</v>
      </c>
      <c r="C71" s="111">
        <v>44002</v>
      </c>
      <c r="D71" s="112">
        <v>94500</v>
      </c>
      <c r="E71" s="110">
        <v>34.58</v>
      </c>
      <c r="F71" s="112">
        <f>D71*E71</f>
        <v>3267810</v>
      </c>
      <c r="G71" s="113">
        <v>2500000</v>
      </c>
    </row>
    <row r="72" spans="1:7" x14ac:dyDescent="0.25">
      <c r="A72" s="110">
        <v>401</v>
      </c>
      <c r="B72" s="110" t="s">
        <v>405</v>
      </c>
      <c r="C72" s="111">
        <v>44002</v>
      </c>
      <c r="D72" s="112">
        <v>94500</v>
      </c>
      <c r="E72" s="110">
        <v>34.549999999999997</v>
      </c>
      <c r="F72" s="112">
        <f t="shared" ref="F72:F89" si="7">D72*E72</f>
        <v>3264974.9999999995</v>
      </c>
      <c r="G72" s="113">
        <v>2500000</v>
      </c>
    </row>
    <row r="73" spans="1:7" x14ac:dyDescent="0.25">
      <c r="A73" s="110">
        <v>399</v>
      </c>
      <c r="B73" s="110" t="s">
        <v>391</v>
      </c>
      <c r="C73" s="111">
        <v>44005</v>
      </c>
      <c r="D73" s="112">
        <v>89500</v>
      </c>
      <c r="E73" s="110">
        <v>34.049999999999997</v>
      </c>
      <c r="F73" s="112">
        <f t="shared" si="7"/>
        <v>3047474.9999999995</v>
      </c>
      <c r="G73" s="113">
        <v>2500000</v>
      </c>
    </row>
    <row r="74" spans="1:7" x14ac:dyDescent="0.25">
      <c r="A74" s="110">
        <v>397</v>
      </c>
      <c r="B74" s="110" t="s">
        <v>411</v>
      </c>
      <c r="C74" s="111">
        <v>44005</v>
      </c>
      <c r="D74" s="112">
        <v>89500</v>
      </c>
      <c r="E74" s="110">
        <v>34.72</v>
      </c>
      <c r="F74" s="112">
        <f t="shared" si="7"/>
        <v>3107440</v>
      </c>
      <c r="G74" s="113">
        <v>2100000</v>
      </c>
    </row>
    <row r="75" spans="1:7" x14ac:dyDescent="0.25">
      <c r="A75" s="110">
        <v>396</v>
      </c>
      <c r="B75" s="110" t="s">
        <v>397</v>
      </c>
      <c r="C75" s="111">
        <v>44005</v>
      </c>
      <c r="D75" s="112">
        <v>89500</v>
      </c>
      <c r="E75" s="110">
        <v>34.76</v>
      </c>
      <c r="F75" s="112">
        <f t="shared" si="7"/>
        <v>3111020</v>
      </c>
      <c r="G75" s="113">
        <v>2500000</v>
      </c>
    </row>
    <row r="76" spans="1:7" x14ac:dyDescent="0.25">
      <c r="A76" s="110">
        <v>395</v>
      </c>
      <c r="B76" s="110" t="s">
        <v>407</v>
      </c>
      <c r="C76" s="111">
        <v>44005</v>
      </c>
      <c r="D76" s="112">
        <v>89500</v>
      </c>
      <c r="E76" s="110">
        <v>34.340000000000003</v>
      </c>
      <c r="F76" s="112">
        <f t="shared" si="7"/>
        <v>3073430.0000000005</v>
      </c>
      <c r="G76" s="113">
        <v>2500000</v>
      </c>
    </row>
    <row r="77" spans="1:7" x14ac:dyDescent="0.25">
      <c r="A77" s="110">
        <v>394</v>
      </c>
      <c r="B77" s="110" t="s">
        <v>406</v>
      </c>
      <c r="C77" s="111">
        <v>44002</v>
      </c>
      <c r="D77" s="112">
        <v>94500</v>
      </c>
      <c r="E77" s="110">
        <v>34.4</v>
      </c>
      <c r="F77" s="112">
        <f t="shared" si="7"/>
        <v>3250800</v>
      </c>
      <c r="G77" s="113">
        <v>2500000</v>
      </c>
    </row>
    <row r="78" spans="1:7" x14ac:dyDescent="0.25">
      <c r="A78" s="110">
        <v>393</v>
      </c>
      <c r="B78" s="110" t="s">
        <v>394</v>
      </c>
      <c r="C78" s="111">
        <v>43995</v>
      </c>
      <c r="D78" s="112">
        <v>90500</v>
      </c>
      <c r="E78" s="110">
        <v>34.549999999999997</v>
      </c>
      <c r="F78" s="112">
        <f t="shared" si="7"/>
        <v>3126774.9999999995</v>
      </c>
      <c r="G78" s="113">
        <v>2500000</v>
      </c>
    </row>
    <row r="79" spans="1:7" x14ac:dyDescent="0.25">
      <c r="A79" s="110">
        <v>392</v>
      </c>
      <c r="B79" s="110" t="s">
        <v>396</v>
      </c>
      <c r="C79" s="111">
        <v>43995</v>
      </c>
      <c r="D79" s="112">
        <v>90500</v>
      </c>
      <c r="E79" s="110">
        <v>35.369999999999997</v>
      </c>
      <c r="F79" s="112">
        <f t="shared" si="7"/>
        <v>3200985</v>
      </c>
      <c r="G79" s="113">
        <v>2200000</v>
      </c>
    </row>
    <row r="80" spans="1:7" x14ac:dyDescent="0.25">
      <c r="A80" s="110">
        <v>391</v>
      </c>
      <c r="B80" s="110" t="s">
        <v>410</v>
      </c>
      <c r="C80" s="111">
        <v>43995</v>
      </c>
      <c r="D80" s="112">
        <v>90500</v>
      </c>
      <c r="E80" s="110">
        <v>35.01</v>
      </c>
      <c r="F80" s="112">
        <f t="shared" si="7"/>
        <v>3168405</v>
      </c>
      <c r="G80" s="113">
        <v>2200000</v>
      </c>
    </row>
    <row r="81" spans="1:7" x14ac:dyDescent="0.25">
      <c r="A81" s="110">
        <v>390</v>
      </c>
      <c r="B81" s="110" t="s">
        <v>412</v>
      </c>
      <c r="C81" s="111">
        <v>43994</v>
      </c>
      <c r="D81" s="112">
        <v>90500</v>
      </c>
      <c r="E81" s="110">
        <v>34.630000000000003</v>
      </c>
      <c r="F81" s="112">
        <f t="shared" si="7"/>
        <v>3134015</v>
      </c>
      <c r="G81" s="113">
        <v>2400000</v>
      </c>
    </row>
    <row r="82" spans="1:7" x14ac:dyDescent="0.25">
      <c r="A82" s="110">
        <v>389</v>
      </c>
      <c r="B82" s="110" t="s">
        <v>402</v>
      </c>
      <c r="C82" s="111">
        <v>43994</v>
      </c>
      <c r="D82" s="112">
        <v>90500</v>
      </c>
      <c r="E82" s="110">
        <v>35.14</v>
      </c>
      <c r="F82" s="112">
        <f t="shared" si="7"/>
        <v>3180170</v>
      </c>
      <c r="G82" s="113">
        <v>1700000</v>
      </c>
    </row>
    <row r="83" spans="1:7" x14ac:dyDescent="0.25">
      <c r="A83" s="110">
        <v>388</v>
      </c>
      <c r="B83" s="110" t="s">
        <v>387</v>
      </c>
      <c r="C83" s="111">
        <v>43994</v>
      </c>
      <c r="D83" s="112">
        <v>90500</v>
      </c>
      <c r="E83" s="110">
        <v>34.659999999999997</v>
      </c>
      <c r="F83" s="112">
        <f t="shared" si="7"/>
        <v>3136729.9999999995</v>
      </c>
      <c r="G83" s="113">
        <v>2200000</v>
      </c>
    </row>
    <row r="84" spans="1:7" x14ac:dyDescent="0.25">
      <c r="A84" s="110">
        <v>387</v>
      </c>
      <c r="B84" s="110" t="s">
        <v>385</v>
      </c>
      <c r="C84" s="111">
        <v>43991</v>
      </c>
      <c r="D84" s="112">
        <v>90500</v>
      </c>
      <c r="E84" s="110">
        <v>34.21</v>
      </c>
      <c r="F84" s="112">
        <f t="shared" si="7"/>
        <v>3096005</v>
      </c>
      <c r="G84" s="113">
        <v>2400000</v>
      </c>
    </row>
    <row r="85" spans="1:7" x14ac:dyDescent="0.25">
      <c r="A85" s="110">
        <v>386</v>
      </c>
      <c r="B85" s="110" t="s">
        <v>406</v>
      </c>
      <c r="C85" s="111">
        <v>43990</v>
      </c>
      <c r="D85" s="112">
        <v>90500</v>
      </c>
      <c r="E85" s="110">
        <v>33.68</v>
      </c>
      <c r="F85" s="112">
        <f t="shared" si="7"/>
        <v>3048040</v>
      </c>
      <c r="G85" s="113">
        <v>2500000</v>
      </c>
    </row>
    <row r="86" spans="1:7" x14ac:dyDescent="0.25">
      <c r="A86" s="110">
        <v>385</v>
      </c>
      <c r="B86" s="110" t="s">
        <v>386</v>
      </c>
      <c r="C86" s="111">
        <v>43988</v>
      </c>
      <c r="D86" s="112">
        <v>90500</v>
      </c>
      <c r="E86" s="110">
        <v>33.54</v>
      </c>
      <c r="F86" s="112">
        <f t="shared" si="7"/>
        <v>3035370</v>
      </c>
      <c r="G86" s="113">
        <v>2400000</v>
      </c>
    </row>
    <row r="87" spans="1:7" x14ac:dyDescent="0.25">
      <c r="A87" s="110">
        <v>384</v>
      </c>
      <c r="B87" s="110" t="s">
        <v>384</v>
      </c>
      <c r="C87" s="111">
        <v>43988</v>
      </c>
      <c r="D87" s="112">
        <v>90500</v>
      </c>
      <c r="E87" s="110">
        <v>34.770000000000003</v>
      </c>
      <c r="F87" s="112">
        <f t="shared" si="7"/>
        <v>3146685.0000000005</v>
      </c>
      <c r="G87" s="113">
        <v>2400000</v>
      </c>
    </row>
    <row r="88" spans="1:7" x14ac:dyDescent="0.25">
      <c r="A88" s="110">
        <v>383</v>
      </c>
      <c r="B88" s="110" t="s">
        <v>397</v>
      </c>
      <c r="C88" s="111">
        <v>43988</v>
      </c>
      <c r="D88" s="112">
        <v>85000</v>
      </c>
      <c r="E88" s="110">
        <v>34.08</v>
      </c>
      <c r="F88" s="112">
        <f t="shared" si="7"/>
        <v>2896800</v>
      </c>
      <c r="G88" s="113">
        <v>2500000</v>
      </c>
    </row>
    <row r="89" spans="1:7" x14ac:dyDescent="0.25">
      <c r="A89" s="110">
        <v>382</v>
      </c>
      <c r="B89" s="110" t="s">
        <v>413</v>
      </c>
      <c r="C89" s="111">
        <v>43988</v>
      </c>
      <c r="D89" s="112">
        <v>85000</v>
      </c>
      <c r="E89" s="110">
        <v>35</v>
      </c>
      <c r="F89" s="112">
        <f t="shared" si="7"/>
        <v>2975000</v>
      </c>
      <c r="G89" s="113">
        <v>2500000</v>
      </c>
    </row>
    <row r="90" spans="1:7" x14ac:dyDescent="0.25">
      <c r="A90" s="110">
        <v>381</v>
      </c>
      <c r="B90" s="110" t="s">
        <v>387</v>
      </c>
      <c r="C90" s="111">
        <v>43987</v>
      </c>
      <c r="D90" s="112">
        <v>90500</v>
      </c>
      <c r="E90" s="110">
        <v>34.15</v>
      </c>
      <c r="F90" s="112">
        <f>D90*E90</f>
        <v>3090575</v>
      </c>
      <c r="G90" s="113">
        <v>2200000</v>
      </c>
    </row>
    <row r="91" spans="1:7" x14ac:dyDescent="0.25">
      <c r="A91" s="110">
        <v>380</v>
      </c>
      <c r="B91" s="110" t="s">
        <v>414</v>
      </c>
      <c r="C91" s="111">
        <v>43987</v>
      </c>
      <c r="D91" s="112">
        <v>90500</v>
      </c>
      <c r="E91" s="110">
        <v>33.79</v>
      </c>
      <c r="F91" s="112">
        <f t="shared" ref="F91:F103" si="8">D91*E91</f>
        <v>3057995</v>
      </c>
      <c r="G91" s="113">
        <v>2300000</v>
      </c>
    </row>
    <row r="92" spans="1:7" x14ac:dyDescent="0.25">
      <c r="A92" s="110">
        <v>379</v>
      </c>
      <c r="B92" s="110" t="s">
        <v>415</v>
      </c>
      <c r="C92" s="111">
        <v>43987</v>
      </c>
      <c r="D92" s="112">
        <v>85000</v>
      </c>
      <c r="E92" s="110">
        <v>34.53</v>
      </c>
      <c r="F92" s="112">
        <f t="shared" si="8"/>
        <v>2935050</v>
      </c>
      <c r="G92" s="113">
        <v>2300000</v>
      </c>
    </row>
    <row r="93" spans="1:7" x14ac:dyDescent="0.25">
      <c r="A93" s="110">
        <v>378</v>
      </c>
      <c r="B93" s="110" t="s">
        <v>410</v>
      </c>
      <c r="C93" s="114">
        <v>43987</v>
      </c>
      <c r="D93" s="112">
        <v>85000</v>
      </c>
      <c r="E93" s="110">
        <v>34.36</v>
      </c>
      <c r="F93" s="112">
        <f t="shared" si="8"/>
        <v>2920600</v>
      </c>
      <c r="G93" s="113">
        <v>2200000</v>
      </c>
    </row>
    <row r="94" spans="1:7" x14ac:dyDescent="0.25">
      <c r="A94" s="110">
        <v>377</v>
      </c>
      <c r="B94" s="110" t="s">
        <v>402</v>
      </c>
      <c r="C94" s="111">
        <v>43987</v>
      </c>
      <c r="D94" s="112">
        <v>90500</v>
      </c>
      <c r="E94" s="110">
        <v>34.619999999999997</v>
      </c>
      <c r="F94" s="112">
        <f t="shared" si="8"/>
        <v>3133110</v>
      </c>
      <c r="G94" s="113">
        <v>2200000</v>
      </c>
    </row>
    <row r="95" spans="1:7" x14ac:dyDescent="0.25">
      <c r="A95" s="110">
        <v>376</v>
      </c>
      <c r="B95" s="110" t="s">
        <v>412</v>
      </c>
      <c r="C95" s="111">
        <v>43987</v>
      </c>
      <c r="D95" s="112">
        <v>90500</v>
      </c>
      <c r="E95" s="110">
        <v>34.770000000000003</v>
      </c>
      <c r="F95" s="112">
        <f t="shared" si="8"/>
        <v>3146685.0000000005</v>
      </c>
      <c r="G95" s="113">
        <v>2400000</v>
      </c>
    </row>
    <row r="96" spans="1:7" x14ac:dyDescent="0.25">
      <c r="A96" s="110">
        <v>375</v>
      </c>
      <c r="B96" s="110" t="s">
        <v>416</v>
      </c>
      <c r="C96" s="111">
        <v>43986</v>
      </c>
      <c r="D96" s="112">
        <v>85000</v>
      </c>
      <c r="E96" s="110">
        <v>34.43</v>
      </c>
      <c r="F96" s="112">
        <f t="shared" si="8"/>
        <v>2926550</v>
      </c>
      <c r="G96" s="113">
        <v>2300000</v>
      </c>
    </row>
    <row r="97" spans="1:7" x14ac:dyDescent="0.25">
      <c r="A97" s="110">
        <v>374</v>
      </c>
      <c r="B97" s="110" t="s">
        <v>394</v>
      </c>
      <c r="C97" s="111">
        <v>43985</v>
      </c>
      <c r="D97" s="112">
        <v>85000</v>
      </c>
      <c r="E97" s="110">
        <v>34.26</v>
      </c>
      <c r="F97" s="112">
        <f t="shared" si="8"/>
        <v>2912100</v>
      </c>
      <c r="G97" s="113">
        <v>2300000</v>
      </c>
    </row>
    <row r="98" spans="1:7" x14ac:dyDescent="0.25">
      <c r="A98" s="110">
        <v>373</v>
      </c>
      <c r="B98" s="110" t="s">
        <v>385</v>
      </c>
      <c r="C98" s="111">
        <v>43985</v>
      </c>
      <c r="D98" s="112">
        <v>90500</v>
      </c>
      <c r="E98" s="110">
        <v>34.020000000000003</v>
      </c>
      <c r="F98" s="112">
        <f t="shared" si="8"/>
        <v>3078810.0000000005</v>
      </c>
      <c r="G98" s="113">
        <v>2300000</v>
      </c>
    </row>
    <row r="99" spans="1:7" x14ac:dyDescent="0.25">
      <c r="A99" s="110">
        <v>372</v>
      </c>
      <c r="B99" s="110" t="s">
        <v>396</v>
      </c>
      <c r="C99" s="111">
        <v>43984</v>
      </c>
      <c r="D99" s="112">
        <v>90500</v>
      </c>
      <c r="E99" s="110">
        <v>35.04</v>
      </c>
      <c r="F99" s="112">
        <f t="shared" si="8"/>
        <v>3171120</v>
      </c>
      <c r="G99" s="113">
        <v>2200000</v>
      </c>
    </row>
    <row r="100" spans="1:7" x14ac:dyDescent="0.25">
      <c r="A100" s="110">
        <v>371</v>
      </c>
      <c r="B100" s="110" t="s">
        <v>411</v>
      </c>
      <c r="C100" s="111">
        <v>43981</v>
      </c>
      <c r="D100" s="112">
        <v>90500</v>
      </c>
      <c r="E100" s="110">
        <v>34.200000000000003</v>
      </c>
      <c r="F100" s="112">
        <f t="shared" si="8"/>
        <v>3095100.0000000005</v>
      </c>
      <c r="G100" s="113">
        <v>2200000</v>
      </c>
    </row>
    <row r="101" spans="1:7" x14ac:dyDescent="0.25">
      <c r="A101" s="110">
        <v>370</v>
      </c>
      <c r="B101" s="110" t="s">
        <v>402</v>
      </c>
      <c r="C101" s="111">
        <v>43981</v>
      </c>
      <c r="D101" s="112">
        <v>90500</v>
      </c>
      <c r="E101" s="110">
        <v>34.130000000000003</v>
      </c>
      <c r="F101" s="112">
        <f t="shared" si="8"/>
        <v>3088765</v>
      </c>
      <c r="G101" s="113">
        <v>2200000</v>
      </c>
    </row>
    <row r="102" spans="1:7" x14ac:dyDescent="0.25">
      <c r="A102" s="110">
        <v>369</v>
      </c>
      <c r="B102" s="110" t="s">
        <v>384</v>
      </c>
      <c r="C102" s="111">
        <v>43981</v>
      </c>
      <c r="D102" s="112">
        <v>91000</v>
      </c>
      <c r="E102" s="110">
        <v>34.729999999999997</v>
      </c>
      <c r="F102" s="112">
        <f t="shared" si="8"/>
        <v>3160429.9999999995</v>
      </c>
      <c r="G102" s="113">
        <v>2500000</v>
      </c>
    </row>
    <row r="103" spans="1:7" x14ac:dyDescent="0.25">
      <c r="A103" s="110">
        <v>368</v>
      </c>
      <c r="B103" s="110" t="s">
        <v>408</v>
      </c>
      <c r="C103" s="111">
        <v>43981</v>
      </c>
      <c r="D103" s="112">
        <v>91000</v>
      </c>
      <c r="E103" s="110">
        <v>33.9</v>
      </c>
      <c r="F103" s="112">
        <f t="shared" si="8"/>
        <v>3084900</v>
      </c>
      <c r="G103" s="113">
        <v>2500000</v>
      </c>
    </row>
    <row r="104" spans="1:7" x14ac:dyDescent="0.25">
      <c r="A104" s="110">
        <v>367</v>
      </c>
      <c r="B104" s="118" t="s">
        <v>386</v>
      </c>
      <c r="C104" s="111">
        <v>43981</v>
      </c>
      <c r="D104" s="112">
        <v>91000</v>
      </c>
      <c r="E104" s="110">
        <v>33.979999999999997</v>
      </c>
      <c r="F104" s="112">
        <f>D104*E104</f>
        <v>3092179.9999999995</v>
      </c>
      <c r="G104" s="113">
        <v>2400000</v>
      </c>
    </row>
    <row r="105" spans="1:7" x14ac:dyDescent="0.25">
      <c r="A105" s="110">
        <v>366</v>
      </c>
      <c r="B105" s="110" t="s">
        <v>417</v>
      </c>
      <c r="C105" s="111">
        <v>43981</v>
      </c>
      <c r="D105" s="112">
        <v>86000</v>
      </c>
      <c r="E105" s="110">
        <v>34.479999999999997</v>
      </c>
      <c r="F105" s="112">
        <f>D105*E105</f>
        <v>2965279.9999999995</v>
      </c>
      <c r="G105" s="113">
        <v>1700000</v>
      </c>
    </row>
    <row r="106" spans="1:7" x14ac:dyDescent="0.25">
      <c r="A106" s="110">
        <v>365</v>
      </c>
      <c r="B106" s="110" t="s">
        <v>413</v>
      </c>
      <c r="C106" s="111">
        <v>43981</v>
      </c>
      <c r="D106" s="112">
        <v>91000</v>
      </c>
      <c r="E106" s="110">
        <v>34.6</v>
      </c>
      <c r="F106" s="112">
        <f t="shared" ref="F106:F121" si="9">D106*E106</f>
        <v>3148600</v>
      </c>
      <c r="G106" s="113">
        <v>2500000</v>
      </c>
    </row>
    <row r="107" spans="1:7" x14ac:dyDescent="0.25">
      <c r="A107" s="110">
        <v>364</v>
      </c>
      <c r="B107" s="110" t="s">
        <v>397</v>
      </c>
      <c r="C107" s="111">
        <v>43979</v>
      </c>
      <c r="D107" s="112">
        <v>91000</v>
      </c>
      <c r="E107" s="110">
        <v>34.630000000000003</v>
      </c>
      <c r="F107" s="112">
        <f t="shared" si="9"/>
        <v>3151330</v>
      </c>
      <c r="G107" s="113">
        <v>2000000</v>
      </c>
    </row>
    <row r="108" spans="1:7" x14ac:dyDescent="0.25">
      <c r="A108" s="110">
        <v>363</v>
      </c>
      <c r="B108" s="110" t="s">
        <v>418</v>
      </c>
      <c r="C108" s="111">
        <v>43979</v>
      </c>
      <c r="D108" s="112">
        <v>91000</v>
      </c>
      <c r="E108" s="110">
        <v>34.369999999999997</v>
      </c>
      <c r="F108" s="112">
        <f t="shared" si="9"/>
        <v>3127670</v>
      </c>
      <c r="G108" s="113">
        <v>2000000</v>
      </c>
    </row>
    <row r="109" spans="1:7" x14ac:dyDescent="0.25">
      <c r="A109" s="110">
        <v>362</v>
      </c>
      <c r="B109" s="110" t="s">
        <v>419</v>
      </c>
      <c r="C109" s="111">
        <v>43979</v>
      </c>
      <c r="D109" s="112">
        <v>86000</v>
      </c>
      <c r="E109" s="110">
        <v>34.92</v>
      </c>
      <c r="F109" s="112">
        <f t="shared" si="9"/>
        <v>3003120</v>
      </c>
      <c r="G109" s="113">
        <v>2500000</v>
      </c>
    </row>
    <row r="110" spans="1:7" x14ac:dyDescent="0.25">
      <c r="A110" s="110">
        <v>361</v>
      </c>
      <c r="B110" s="110" t="s">
        <v>396</v>
      </c>
      <c r="C110" s="111">
        <v>43978</v>
      </c>
      <c r="D110" s="112">
        <v>91000</v>
      </c>
      <c r="E110" s="110">
        <v>35.799999999999997</v>
      </c>
      <c r="F110" s="112">
        <f t="shared" si="9"/>
        <v>3257799.9999999995</v>
      </c>
      <c r="G110" s="113">
        <v>1800000</v>
      </c>
    </row>
    <row r="111" spans="1:7" x14ac:dyDescent="0.25">
      <c r="A111" s="110">
        <v>360</v>
      </c>
      <c r="B111" s="110" t="s">
        <v>406</v>
      </c>
      <c r="C111" s="111">
        <v>43978</v>
      </c>
      <c r="D111" s="112">
        <v>91000</v>
      </c>
      <c r="E111" s="110">
        <v>34.18</v>
      </c>
      <c r="F111" s="112">
        <f t="shared" si="9"/>
        <v>3110380</v>
      </c>
      <c r="G111" s="113">
        <v>2300000</v>
      </c>
    </row>
    <row r="112" spans="1:7" x14ac:dyDescent="0.25">
      <c r="A112" s="110">
        <v>359</v>
      </c>
      <c r="B112" s="110" t="s">
        <v>400</v>
      </c>
      <c r="C112" s="111">
        <v>43982</v>
      </c>
      <c r="D112" s="112">
        <v>91000</v>
      </c>
      <c r="E112" s="110">
        <v>35.119999999999997</v>
      </c>
      <c r="F112" s="112">
        <f t="shared" si="9"/>
        <v>3195920</v>
      </c>
      <c r="G112" s="113">
        <v>2200000</v>
      </c>
    </row>
    <row r="113" spans="1:7" x14ac:dyDescent="0.25">
      <c r="A113" s="110">
        <v>358</v>
      </c>
      <c r="B113" s="110" t="s">
        <v>387</v>
      </c>
      <c r="C113" s="111">
        <v>43983</v>
      </c>
      <c r="D113" s="112">
        <v>91000</v>
      </c>
      <c r="E113" s="110">
        <v>34.479999999999997</v>
      </c>
      <c r="F113" s="112">
        <f t="shared" si="9"/>
        <v>3137679.9999999995</v>
      </c>
      <c r="G113" s="113">
        <v>2200000</v>
      </c>
    </row>
    <row r="114" spans="1:7" x14ac:dyDescent="0.25">
      <c r="A114" s="110">
        <v>357</v>
      </c>
      <c r="B114" s="110" t="s">
        <v>385</v>
      </c>
      <c r="C114" s="111">
        <v>43978</v>
      </c>
      <c r="D114" s="112">
        <v>91000</v>
      </c>
      <c r="E114" s="110">
        <v>34.840000000000003</v>
      </c>
      <c r="F114" s="112">
        <f t="shared" si="9"/>
        <v>3170440.0000000005</v>
      </c>
      <c r="G114" s="113">
        <v>2200000</v>
      </c>
    </row>
    <row r="115" spans="1:7" x14ac:dyDescent="0.25">
      <c r="A115" s="110">
        <v>356</v>
      </c>
      <c r="B115" s="118" t="s">
        <v>391</v>
      </c>
      <c r="C115" s="111">
        <v>43974</v>
      </c>
      <c r="D115" s="112">
        <v>91000</v>
      </c>
      <c r="E115" s="110">
        <v>34.020000000000003</v>
      </c>
      <c r="F115" s="112">
        <f t="shared" si="9"/>
        <v>3095820.0000000005</v>
      </c>
      <c r="G115" s="113">
        <v>2200000</v>
      </c>
    </row>
    <row r="116" spans="1:7" x14ac:dyDescent="0.25">
      <c r="A116" s="110">
        <v>355</v>
      </c>
      <c r="B116" s="110" t="s">
        <v>420</v>
      </c>
      <c r="C116" s="111">
        <v>43974</v>
      </c>
      <c r="D116" s="112">
        <v>91000</v>
      </c>
      <c r="E116" s="110">
        <v>34.49</v>
      </c>
      <c r="F116" s="112">
        <f t="shared" si="9"/>
        <v>3138590</v>
      </c>
      <c r="G116" s="113">
        <v>2000000</v>
      </c>
    </row>
    <row r="117" spans="1:7" x14ac:dyDescent="0.25">
      <c r="A117" s="110">
        <v>354</v>
      </c>
      <c r="B117" s="110" t="s">
        <v>386</v>
      </c>
      <c r="C117" s="111">
        <v>43974</v>
      </c>
      <c r="D117" s="112">
        <v>91000</v>
      </c>
      <c r="E117" s="110">
        <v>34.19</v>
      </c>
      <c r="F117" s="112">
        <f t="shared" si="9"/>
        <v>3111290</v>
      </c>
      <c r="G117" s="113">
        <v>2000000</v>
      </c>
    </row>
    <row r="118" spans="1:7" x14ac:dyDescent="0.25">
      <c r="A118" s="110">
        <v>353</v>
      </c>
      <c r="B118" s="110" t="s">
        <v>384</v>
      </c>
      <c r="C118" s="111">
        <v>43974</v>
      </c>
      <c r="D118" s="112">
        <v>91000</v>
      </c>
      <c r="E118" s="110">
        <v>35.28</v>
      </c>
      <c r="F118" s="112">
        <f t="shared" si="9"/>
        <v>3210480</v>
      </c>
      <c r="G118" s="113">
        <v>2000000</v>
      </c>
    </row>
    <row r="119" spans="1:7" x14ac:dyDescent="0.25">
      <c r="A119" s="110">
        <v>352</v>
      </c>
      <c r="B119" s="110" t="s">
        <v>421</v>
      </c>
      <c r="C119" s="111">
        <v>43973</v>
      </c>
      <c r="D119" s="112">
        <v>87000</v>
      </c>
      <c r="E119" s="110">
        <v>34.6</v>
      </c>
      <c r="F119" s="112">
        <f t="shared" si="9"/>
        <v>3010200</v>
      </c>
      <c r="G119" s="113">
        <v>2300000</v>
      </c>
    </row>
    <row r="120" spans="1:7" x14ac:dyDescent="0.25">
      <c r="A120" s="110">
        <v>351</v>
      </c>
      <c r="B120" s="110" t="s">
        <v>398</v>
      </c>
      <c r="C120" s="111">
        <v>43973</v>
      </c>
      <c r="D120" s="112">
        <v>87000</v>
      </c>
      <c r="E120" s="110">
        <v>35.03</v>
      </c>
      <c r="F120" s="112">
        <f t="shared" si="9"/>
        <v>3047610</v>
      </c>
      <c r="G120" s="113">
        <v>2100000</v>
      </c>
    </row>
    <row r="121" spans="1:7" x14ac:dyDescent="0.25">
      <c r="A121" s="110">
        <v>350</v>
      </c>
      <c r="B121" s="110" t="s">
        <v>394</v>
      </c>
      <c r="C121" s="111">
        <v>43973</v>
      </c>
      <c r="D121" s="112">
        <v>91000</v>
      </c>
      <c r="E121" s="110">
        <v>34.33</v>
      </c>
      <c r="F121" s="112">
        <f t="shared" si="9"/>
        <v>3124030</v>
      </c>
      <c r="G121" s="113">
        <v>2200000</v>
      </c>
    </row>
    <row r="122" spans="1:7" x14ac:dyDescent="0.25">
      <c r="A122" s="110">
        <v>348</v>
      </c>
      <c r="B122" s="110" t="s">
        <v>422</v>
      </c>
      <c r="C122" s="111">
        <v>43972</v>
      </c>
      <c r="D122" s="112">
        <v>91000</v>
      </c>
      <c r="E122" s="110">
        <v>34.479999999999997</v>
      </c>
      <c r="F122" s="112">
        <f>D122*E122</f>
        <v>3137679.9999999995</v>
      </c>
      <c r="G122" s="113">
        <v>2300000</v>
      </c>
    </row>
    <row r="123" spans="1:7" x14ac:dyDescent="0.25">
      <c r="A123" s="110">
        <v>347</v>
      </c>
      <c r="B123" s="110" t="s">
        <v>418</v>
      </c>
      <c r="C123" s="111">
        <v>43972</v>
      </c>
      <c r="D123" s="112">
        <v>91000</v>
      </c>
      <c r="E123" s="110">
        <v>34.93</v>
      </c>
      <c r="F123" s="112">
        <f t="shared" ref="F123:F133" si="10">D123*E123</f>
        <v>3178630</v>
      </c>
      <c r="G123" s="113">
        <v>2300000</v>
      </c>
    </row>
    <row r="124" spans="1:7" x14ac:dyDescent="0.25">
      <c r="A124" s="110">
        <v>345</v>
      </c>
      <c r="B124" s="110" t="s">
        <v>404</v>
      </c>
      <c r="C124" s="111">
        <v>43972</v>
      </c>
      <c r="D124" s="112">
        <v>91000</v>
      </c>
      <c r="E124" s="110">
        <v>34.76</v>
      </c>
      <c r="F124" s="112">
        <f t="shared" si="10"/>
        <v>3163160</v>
      </c>
      <c r="G124" s="113">
        <v>2300000</v>
      </c>
    </row>
    <row r="125" spans="1:7" x14ac:dyDescent="0.25">
      <c r="A125" s="110">
        <v>344</v>
      </c>
      <c r="B125" s="110" t="s">
        <v>423</v>
      </c>
      <c r="C125" s="111">
        <v>43972</v>
      </c>
      <c r="D125" s="112">
        <v>87000</v>
      </c>
      <c r="E125" s="110">
        <v>35.28</v>
      </c>
      <c r="F125" s="112">
        <f t="shared" si="10"/>
        <v>3069360</v>
      </c>
      <c r="G125" s="113">
        <v>1800000</v>
      </c>
    </row>
    <row r="126" spans="1:7" x14ac:dyDescent="0.25">
      <c r="A126" s="110">
        <v>343</v>
      </c>
      <c r="B126" s="110" t="s">
        <v>413</v>
      </c>
      <c r="C126" s="111">
        <v>43972</v>
      </c>
      <c r="D126" s="112">
        <v>93500</v>
      </c>
      <c r="E126" s="110">
        <v>34.97</v>
      </c>
      <c r="F126" s="112">
        <f t="shared" si="10"/>
        <v>3269695</v>
      </c>
      <c r="G126" s="113">
        <v>2000000</v>
      </c>
    </row>
    <row r="127" spans="1:7" x14ac:dyDescent="0.25">
      <c r="A127" s="110">
        <v>342</v>
      </c>
      <c r="B127" s="110" t="s">
        <v>424</v>
      </c>
      <c r="C127" s="111">
        <v>43972</v>
      </c>
      <c r="D127" s="112">
        <v>93500</v>
      </c>
      <c r="E127" s="110">
        <v>35.159999999999997</v>
      </c>
      <c r="F127" s="112">
        <f t="shared" si="10"/>
        <v>3287459.9999999995</v>
      </c>
      <c r="G127" s="113">
        <v>2500000</v>
      </c>
    </row>
    <row r="128" spans="1:7" x14ac:dyDescent="0.25">
      <c r="A128" s="110">
        <v>341</v>
      </c>
      <c r="B128" s="110" t="s">
        <v>402</v>
      </c>
      <c r="C128" s="111">
        <v>43972</v>
      </c>
      <c r="D128" s="112">
        <v>91000</v>
      </c>
      <c r="E128" s="110">
        <v>35.200000000000003</v>
      </c>
      <c r="F128" s="112">
        <f t="shared" si="10"/>
        <v>3203200.0000000005</v>
      </c>
      <c r="G128" s="113">
        <v>2300000</v>
      </c>
    </row>
    <row r="129" spans="1:7" x14ac:dyDescent="0.25">
      <c r="A129" s="110">
        <v>340</v>
      </c>
      <c r="B129" s="110" t="s">
        <v>408</v>
      </c>
      <c r="C129" s="111">
        <v>43971</v>
      </c>
      <c r="D129" s="112">
        <v>91000</v>
      </c>
      <c r="E129" s="110">
        <v>34.770000000000003</v>
      </c>
      <c r="F129" s="112">
        <f t="shared" si="10"/>
        <v>3164070.0000000005</v>
      </c>
      <c r="G129" s="113">
        <v>2300000</v>
      </c>
    </row>
    <row r="130" spans="1:7" x14ac:dyDescent="0.25">
      <c r="A130" s="110">
        <v>339</v>
      </c>
      <c r="B130" s="110" t="s">
        <v>396</v>
      </c>
      <c r="C130" s="111">
        <v>43971</v>
      </c>
      <c r="D130" s="112">
        <v>91000</v>
      </c>
      <c r="E130" s="110">
        <v>35.92</v>
      </c>
      <c r="F130" s="112">
        <f t="shared" si="10"/>
        <v>3268720</v>
      </c>
      <c r="G130" s="113">
        <v>1800000</v>
      </c>
    </row>
    <row r="131" spans="1:7" x14ac:dyDescent="0.25">
      <c r="A131" s="110">
        <v>338</v>
      </c>
      <c r="B131" s="110" t="s">
        <v>405</v>
      </c>
      <c r="C131" s="111">
        <v>43971</v>
      </c>
      <c r="D131" s="112">
        <v>91000</v>
      </c>
      <c r="E131" s="110">
        <v>34.78</v>
      </c>
      <c r="F131" s="112">
        <f t="shared" si="10"/>
        <v>3164980</v>
      </c>
      <c r="G131" s="113">
        <v>2300000</v>
      </c>
    </row>
    <row r="132" spans="1:7" x14ac:dyDescent="0.25">
      <c r="A132" s="110">
        <v>337</v>
      </c>
      <c r="B132" s="110" t="s">
        <v>387</v>
      </c>
      <c r="C132" s="111">
        <v>43970</v>
      </c>
      <c r="D132" s="112">
        <v>91000</v>
      </c>
      <c r="E132" s="110">
        <v>34.659999999999997</v>
      </c>
      <c r="F132" s="112">
        <f t="shared" si="10"/>
        <v>3154059.9999999995</v>
      </c>
      <c r="G132" s="113">
        <v>2200000</v>
      </c>
    </row>
    <row r="133" spans="1:7" x14ac:dyDescent="0.25">
      <c r="A133" s="110">
        <v>336</v>
      </c>
      <c r="B133" s="110" t="s">
        <v>419</v>
      </c>
      <c r="C133" s="111">
        <v>43970</v>
      </c>
      <c r="D133" s="112">
        <v>87000</v>
      </c>
      <c r="E133" s="110">
        <v>34.479999999999997</v>
      </c>
      <c r="F133" s="112">
        <f t="shared" si="10"/>
        <v>2999759.9999999995</v>
      </c>
      <c r="G133" s="113">
        <v>2500000</v>
      </c>
    </row>
    <row r="134" spans="1:7" x14ac:dyDescent="0.25">
      <c r="A134" s="110">
        <v>335</v>
      </c>
      <c r="B134" s="110" t="s">
        <v>397</v>
      </c>
      <c r="C134" s="111">
        <v>43970</v>
      </c>
      <c r="D134" s="112">
        <v>91000</v>
      </c>
      <c r="E134" s="110">
        <v>34.76</v>
      </c>
      <c r="F134" s="112">
        <f>D134*E134</f>
        <v>3163160</v>
      </c>
      <c r="G134" s="113">
        <v>2500000</v>
      </c>
    </row>
    <row r="135" spans="1:7" x14ac:dyDescent="0.25">
      <c r="A135" s="110">
        <v>334</v>
      </c>
      <c r="B135" s="110" t="s">
        <v>385</v>
      </c>
      <c r="C135" s="111">
        <v>43970</v>
      </c>
      <c r="D135" s="112">
        <v>91000</v>
      </c>
      <c r="E135" s="110">
        <v>34.26</v>
      </c>
      <c r="F135" s="112">
        <f t="shared" ref="F135:F159" si="11">D135*E135</f>
        <v>3117660</v>
      </c>
      <c r="G135" s="113">
        <v>2500000</v>
      </c>
    </row>
    <row r="136" spans="1:7" x14ac:dyDescent="0.25">
      <c r="A136" s="110">
        <v>333</v>
      </c>
      <c r="B136" s="110" t="s">
        <v>410</v>
      </c>
      <c r="C136" s="111">
        <v>43970</v>
      </c>
      <c r="D136" s="112">
        <v>91000</v>
      </c>
      <c r="E136" s="110">
        <v>35.04</v>
      </c>
      <c r="F136" s="112">
        <f t="shared" si="11"/>
        <v>3188640</v>
      </c>
      <c r="G136" s="113">
        <v>2000000</v>
      </c>
    </row>
    <row r="137" spans="1:7" x14ac:dyDescent="0.25">
      <c r="A137" s="110">
        <v>332</v>
      </c>
      <c r="B137" s="110" t="s">
        <v>384</v>
      </c>
      <c r="C137" s="111">
        <v>43969</v>
      </c>
      <c r="D137" s="112">
        <v>91000</v>
      </c>
      <c r="E137" s="110">
        <v>35.22</v>
      </c>
      <c r="F137" s="112">
        <f t="shared" si="11"/>
        <v>3205020</v>
      </c>
      <c r="G137" s="113">
        <v>2500000</v>
      </c>
    </row>
    <row r="138" spans="1:7" x14ac:dyDescent="0.25">
      <c r="A138" s="110">
        <v>331</v>
      </c>
      <c r="B138" s="110" t="s">
        <v>425</v>
      </c>
      <c r="C138" s="111">
        <v>43967</v>
      </c>
      <c r="D138" s="112">
        <v>91000</v>
      </c>
      <c r="E138" s="110">
        <v>34.71</v>
      </c>
      <c r="F138" s="112">
        <f t="shared" si="11"/>
        <v>3158610</v>
      </c>
      <c r="G138" s="113">
        <v>2500000</v>
      </c>
    </row>
    <row r="139" spans="1:7" x14ac:dyDescent="0.25">
      <c r="A139" s="110">
        <v>330</v>
      </c>
      <c r="B139" s="110" t="s">
        <v>394</v>
      </c>
      <c r="C139" s="111">
        <v>43967</v>
      </c>
      <c r="D139" s="112">
        <v>87000</v>
      </c>
      <c r="E139" s="110">
        <v>34.520000000000003</v>
      </c>
      <c r="F139" s="112">
        <f t="shared" si="11"/>
        <v>3003240.0000000005</v>
      </c>
      <c r="G139" s="113">
        <v>2500000</v>
      </c>
    </row>
    <row r="140" spans="1:7" x14ac:dyDescent="0.25">
      <c r="A140" s="110">
        <v>329</v>
      </c>
      <c r="B140" s="110" t="s">
        <v>426</v>
      </c>
      <c r="C140" s="111">
        <v>43967</v>
      </c>
      <c r="D140" s="112">
        <v>91000</v>
      </c>
      <c r="E140" s="110">
        <v>34.35</v>
      </c>
      <c r="F140" s="112">
        <f t="shared" si="11"/>
        <v>3125850</v>
      </c>
      <c r="G140" s="113">
        <v>2500000</v>
      </c>
    </row>
    <row r="141" spans="1:7" x14ac:dyDescent="0.25">
      <c r="A141" s="110">
        <v>328</v>
      </c>
      <c r="B141" s="110" t="s">
        <v>391</v>
      </c>
      <c r="C141" s="111">
        <v>43967</v>
      </c>
      <c r="D141" s="112">
        <v>91000</v>
      </c>
      <c r="E141" s="110">
        <v>34.32</v>
      </c>
      <c r="F141" s="112">
        <f t="shared" si="11"/>
        <v>3123120</v>
      </c>
      <c r="G141" s="113">
        <v>2500000</v>
      </c>
    </row>
    <row r="142" spans="1:7" x14ac:dyDescent="0.25">
      <c r="A142" s="110">
        <v>327</v>
      </c>
      <c r="B142" s="110" t="s">
        <v>421</v>
      </c>
      <c r="C142" s="111">
        <v>43967</v>
      </c>
      <c r="D142" s="112">
        <v>87000</v>
      </c>
      <c r="E142" s="110">
        <v>34.25</v>
      </c>
      <c r="F142" s="112">
        <f t="shared" si="11"/>
        <v>2979750</v>
      </c>
      <c r="G142" s="113">
        <v>2500000</v>
      </c>
    </row>
    <row r="143" spans="1:7" x14ac:dyDescent="0.25">
      <c r="A143" s="110">
        <v>326</v>
      </c>
      <c r="B143" s="110" t="s">
        <v>404</v>
      </c>
      <c r="C143" s="111">
        <v>43966</v>
      </c>
      <c r="D143" s="112">
        <v>90000</v>
      </c>
      <c r="E143" s="110">
        <v>34.47</v>
      </c>
      <c r="F143" s="112">
        <f t="shared" si="11"/>
        <v>3102300</v>
      </c>
      <c r="G143" s="113">
        <v>2500000</v>
      </c>
    </row>
    <row r="144" spans="1:7" x14ac:dyDescent="0.25">
      <c r="A144" s="110">
        <v>325</v>
      </c>
      <c r="B144" s="110" t="s">
        <v>386</v>
      </c>
      <c r="C144" s="111">
        <v>43966</v>
      </c>
      <c r="D144" s="112">
        <v>90000</v>
      </c>
      <c r="E144" s="110">
        <v>33.99</v>
      </c>
      <c r="F144" s="112">
        <f t="shared" si="11"/>
        <v>3059100</v>
      </c>
      <c r="G144" s="113">
        <v>2000000</v>
      </c>
    </row>
    <row r="145" spans="1:7" x14ac:dyDescent="0.25">
      <c r="A145" s="110">
        <v>324</v>
      </c>
      <c r="B145" s="110" t="s">
        <v>427</v>
      </c>
      <c r="C145" s="111">
        <v>43966</v>
      </c>
      <c r="D145" s="112">
        <v>87000</v>
      </c>
      <c r="E145" s="110">
        <v>34.97</v>
      </c>
      <c r="F145" s="112">
        <f t="shared" si="11"/>
        <v>3042390</v>
      </c>
      <c r="G145" s="113">
        <v>2500000</v>
      </c>
    </row>
    <row r="146" spans="1:7" x14ac:dyDescent="0.25">
      <c r="A146" s="105">
        <v>323</v>
      </c>
      <c r="B146" s="110" t="s">
        <v>428</v>
      </c>
      <c r="C146" s="111">
        <v>43966</v>
      </c>
      <c r="D146" s="112">
        <v>87000</v>
      </c>
      <c r="E146" s="110">
        <v>35.04</v>
      </c>
      <c r="F146" s="112">
        <f t="shared" si="11"/>
        <v>3048480</v>
      </c>
      <c r="G146" s="113">
        <v>2500000</v>
      </c>
    </row>
    <row r="147" spans="1:7" x14ac:dyDescent="0.25">
      <c r="A147" s="110">
        <v>322</v>
      </c>
      <c r="B147" s="110" t="s">
        <v>408</v>
      </c>
      <c r="C147" s="119">
        <v>43966</v>
      </c>
      <c r="D147" s="112">
        <v>90000</v>
      </c>
      <c r="E147" s="110">
        <v>34.130000000000003</v>
      </c>
      <c r="F147" s="112">
        <f t="shared" si="11"/>
        <v>3071700</v>
      </c>
      <c r="G147" s="113">
        <v>2500000</v>
      </c>
    </row>
    <row r="148" spans="1:7" x14ac:dyDescent="0.25">
      <c r="A148" s="110">
        <v>321</v>
      </c>
      <c r="B148" s="110" t="s">
        <v>396</v>
      </c>
      <c r="C148" s="120">
        <v>43965</v>
      </c>
      <c r="D148" s="112">
        <v>90000</v>
      </c>
      <c r="E148" s="110">
        <v>35.86</v>
      </c>
      <c r="F148" s="112">
        <f t="shared" si="11"/>
        <v>3227400</v>
      </c>
      <c r="G148" s="113">
        <v>1800000</v>
      </c>
    </row>
    <row r="149" spans="1:7" x14ac:dyDescent="0.25">
      <c r="A149" s="110">
        <v>320</v>
      </c>
      <c r="B149" s="110" t="s">
        <v>399</v>
      </c>
      <c r="C149" s="111">
        <v>43964</v>
      </c>
      <c r="D149" s="112">
        <v>90000</v>
      </c>
      <c r="E149" s="110">
        <v>34.79</v>
      </c>
      <c r="F149" s="112">
        <f t="shared" si="11"/>
        <v>3131100</v>
      </c>
      <c r="G149" s="113">
        <v>1900000</v>
      </c>
    </row>
    <row r="150" spans="1:7" x14ac:dyDescent="0.25">
      <c r="A150" s="110">
        <v>319</v>
      </c>
      <c r="B150" s="110" t="s">
        <v>429</v>
      </c>
      <c r="C150" s="111">
        <v>43964</v>
      </c>
      <c r="D150" s="112">
        <v>91000</v>
      </c>
      <c r="E150" s="110">
        <v>34.42</v>
      </c>
      <c r="F150" s="112">
        <f t="shared" si="11"/>
        <v>3132220</v>
      </c>
      <c r="G150" s="113">
        <v>2000000</v>
      </c>
    </row>
    <row r="151" spans="1:7" x14ac:dyDescent="0.25">
      <c r="A151" s="110">
        <v>318</v>
      </c>
      <c r="B151" s="110" t="s">
        <v>402</v>
      </c>
      <c r="C151" s="111">
        <v>43964</v>
      </c>
      <c r="D151" s="112">
        <v>91000</v>
      </c>
      <c r="E151" s="110">
        <v>35.04</v>
      </c>
      <c r="F151" s="112">
        <f t="shared" si="11"/>
        <v>3188640</v>
      </c>
      <c r="G151" s="113">
        <v>2300000</v>
      </c>
    </row>
    <row r="152" spans="1:7" x14ac:dyDescent="0.25">
      <c r="A152" s="110">
        <v>317</v>
      </c>
      <c r="B152" s="110" t="s">
        <v>416</v>
      </c>
      <c r="C152" s="119">
        <v>43964</v>
      </c>
      <c r="D152" s="112">
        <v>91000</v>
      </c>
      <c r="E152" s="110">
        <v>34.53</v>
      </c>
      <c r="F152" s="112">
        <f t="shared" si="11"/>
        <v>3142230</v>
      </c>
      <c r="G152" s="113">
        <v>2300000</v>
      </c>
    </row>
    <row r="153" spans="1:7" x14ac:dyDescent="0.25">
      <c r="A153" s="110">
        <v>316</v>
      </c>
      <c r="B153" s="110" t="s">
        <v>414</v>
      </c>
      <c r="C153" s="111">
        <v>43964</v>
      </c>
      <c r="D153" s="112">
        <v>90000</v>
      </c>
      <c r="E153" s="110">
        <v>34.36</v>
      </c>
      <c r="F153" s="112">
        <f t="shared" si="11"/>
        <v>3092400</v>
      </c>
      <c r="G153" s="113">
        <v>2300000</v>
      </c>
    </row>
    <row r="154" spans="1:7" x14ac:dyDescent="0.25">
      <c r="A154" s="110">
        <v>315</v>
      </c>
      <c r="B154" s="110" t="s">
        <v>418</v>
      </c>
      <c r="C154" s="111">
        <v>43964</v>
      </c>
      <c r="D154" s="112">
        <v>90000</v>
      </c>
      <c r="E154" s="110">
        <v>34.299999999999997</v>
      </c>
      <c r="F154" s="112">
        <f t="shared" si="11"/>
        <v>3086999.9999999995</v>
      </c>
      <c r="G154" s="113">
        <v>2300000</v>
      </c>
    </row>
    <row r="155" spans="1:7" x14ac:dyDescent="0.25">
      <c r="A155" s="110">
        <v>314</v>
      </c>
      <c r="B155" s="110" t="s">
        <v>393</v>
      </c>
      <c r="C155" s="111">
        <v>43963</v>
      </c>
      <c r="D155" s="112">
        <v>87000</v>
      </c>
      <c r="E155" s="110">
        <v>33.94</v>
      </c>
      <c r="F155" s="112">
        <f t="shared" si="11"/>
        <v>2952780</v>
      </c>
      <c r="G155" s="113">
        <v>2200000</v>
      </c>
    </row>
    <row r="156" spans="1:7" x14ac:dyDescent="0.25">
      <c r="A156" s="110">
        <v>313</v>
      </c>
      <c r="B156" s="110" t="s">
        <v>397</v>
      </c>
      <c r="C156" s="111">
        <v>43963</v>
      </c>
      <c r="D156" s="112">
        <v>90000</v>
      </c>
      <c r="E156" s="110">
        <v>34.61</v>
      </c>
      <c r="F156" s="112">
        <f t="shared" si="11"/>
        <v>3114900</v>
      </c>
      <c r="G156" s="113">
        <v>2000000</v>
      </c>
    </row>
    <row r="157" spans="1:7" x14ac:dyDescent="0.25">
      <c r="A157" s="110">
        <v>312</v>
      </c>
      <c r="B157" s="110" t="s">
        <v>385</v>
      </c>
      <c r="C157" s="111">
        <v>43963</v>
      </c>
      <c r="D157" s="112">
        <v>90000</v>
      </c>
      <c r="E157" s="110">
        <v>34.86</v>
      </c>
      <c r="F157" s="112">
        <f t="shared" si="11"/>
        <v>3137400</v>
      </c>
      <c r="G157" s="113">
        <v>2400000</v>
      </c>
    </row>
    <row r="158" spans="1:7" x14ac:dyDescent="0.25">
      <c r="A158" s="110">
        <v>311</v>
      </c>
      <c r="B158" s="110" t="s">
        <v>430</v>
      </c>
      <c r="C158" s="111">
        <v>43963</v>
      </c>
      <c r="D158" s="112">
        <v>88000</v>
      </c>
      <c r="E158" s="110">
        <v>34.67</v>
      </c>
      <c r="F158" s="112">
        <f t="shared" si="11"/>
        <v>3050960</v>
      </c>
      <c r="G158" s="113">
        <v>2200000</v>
      </c>
    </row>
    <row r="159" spans="1:7" x14ac:dyDescent="0.25">
      <c r="A159" s="110">
        <v>310</v>
      </c>
      <c r="B159" s="110" t="s">
        <v>431</v>
      </c>
      <c r="C159" s="111">
        <v>43962</v>
      </c>
      <c r="D159" s="112">
        <v>88000</v>
      </c>
      <c r="E159" s="110">
        <v>35.01</v>
      </c>
      <c r="F159" s="112">
        <f t="shared" si="11"/>
        <v>3080880</v>
      </c>
      <c r="G159" s="113">
        <v>2200000</v>
      </c>
    </row>
    <row r="160" spans="1:7" x14ac:dyDescent="0.25">
      <c r="A160" s="110">
        <v>309</v>
      </c>
      <c r="B160" s="110" t="s">
        <v>424</v>
      </c>
      <c r="C160" s="111">
        <v>43962</v>
      </c>
      <c r="D160" s="112">
        <v>87000</v>
      </c>
      <c r="E160" s="110">
        <v>34.92</v>
      </c>
      <c r="F160" s="112">
        <f>D160*E160</f>
        <v>3038040</v>
      </c>
      <c r="G160" s="113">
        <v>2200000</v>
      </c>
    </row>
    <row r="161" spans="1:7" x14ac:dyDescent="0.25">
      <c r="A161" s="110">
        <v>308</v>
      </c>
      <c r="B161" s="110" t="s">
        <v>432</v>
      </c>
      <c r="C161" s="111">
        <v>43960</v>
      </c>
      <c r="D161" s="112">
        <v>90000</v>
      </c>
      <c r="E161" s="110">
        <v>34.64</v>
      </c>
      <c r="F161" s="112">
        <f>D161*E161</f>
        <v>3117600</v>
      </c>
      <c r="G161" s="113">
        <v>2000000</v>
      </c>
    </row>
    <row r="162" spans="1:7" x14ac:dyDescent="0.25">
      <c r="A162" s="110">
        <v>307</v>
      </c>
      <c r="B162" s="110" t="s">
        <v>394</v>
      </c>
      <c r="C162" s="111">
        <v>43959</v>
      </c>
      <c r="D162" s="112">
        <v>89000</v>
      </c>
      <c r="E162" s="110">
        <v>34.28</v>
      </c>
      <c r="F162" s="112">
        <f>D162*E162</f>
        <v>3050920</v>
      </c>
      <c r="G162" s="113">
        <v>2200000</v>
      </c>
    </row>
    <row r="163" spans="1:7" x14ac:dyDescent="0.25">
      <c r="A163" s="110">
        <v>306</v>
      </c>
      <c r="B163" s="110" t="s">
        <v>386</v>
      </c>
      <c r="C163" s="111">
        <v>43959</v>
      </c>
      <c r="D163" s="112">
        <v>89000</v>
      </c>
      <c r="E163" s="110">
        <v>33.909999999999997</v>
      </c>
      <c r="F163" s="112">
        <f>D163*E163</f>
        <v>3017989.9999999995</v>
      </c>
      <c r="G163" s="113">
        <v>2400000</v>
      </c>
    </row>
    <row r="164" spans="1:7" x14ac:dyDescent="0.25">
      <c r="A164" s="110">
        <v>305</v>
      </c>
      <c r="B164" s="110" t="s">
        <v>402</v>
      </c>
      <c r="C164" s="111">
        <v>43958</v>
      </c>
      <c r="D164" s="112">
        <v>89000</v>
      </c>
      <c r="E164" s="110">
        <v>35.020000000000003</v>
      </c>
      <c r="F164" s="112">
        <f>D164*E164</f>
        <v>3116780.0000000005</v>
      </c>
      <c r="G164" s="113">
        <v>2000000</v>
      </c>
    </row>
    <row r="165" spans="1:7" x14ac:dyDescent="0.25">
      <c r="A165" s="110">
        <v>304</v>
      </c>
      <c r="B165" s="110" t="s">
        <v>433</v>
      </c>
      <c r="C165" s="111">
        <v>43957</v>
      </c>
      <c r="D165" s="112">
        <v>83000</v>
      </c>
      <c r="E165" s="110">
        <v>34.79</v>
      </c>
      <c r="F165" s="112">
        <f t="shared" ref="F165:F168" si="12">D165*E165</f>
        <v>2887570</v>
      </c>
      <c r="G165" s="113">
        <v>2000000</v>
      </c>
    </row>
    <row r="166" spans="1:7" x14ac:dyDescent="0.25">
      <c r="A166" s="110">
        <v>303</v>
      </c>
      <c r="B166" s="110" t="s">
        <v>434</v>
      </c>
      <c r="C166" s="111">
        <v>43957</v>
      </c>
      <c r="D166" s="112">
        <v>86000</v>
      </c>
      <c r="E166" s="110">
        <v>34.36</v>
      </c>
      <c r="F166" s="112">
        <f t="shared" si="12"/>
        <v>2954960</v>
      </c>
      <c r="G166" s="113">
        <v>2500000</v>
      </c>
    </row>
    <row r="167" spans="1:7" x14ac:dyDescent="0.25">
      <c r="A167" s="110">
        <v>302</v>
      </c>
      <c r="B167" s="110" t="s">
        <v>411</v>
      </c>
      <c r="C167" s="111">
        <v>43956</v>
      </c>
      <c r="D167" s="112">
        <v>86000</v>
      </c>
      <c r="E167" s="110">
        <v>34.39</v>
      </c>
      <c r="F167" s="112">
        <f t="shared" si="12"/>
        <v>2957540</v>
      </c>
      <c r="G167" s="113">
        <v>1700000</v>
      </c>
    </row>
    <row r="168" spans="1:7" x14ac:dyDescent="0.25">
      <c r="A168" s="110">
        <v>301</v>
      </c>
      <c r="B168" s="110" t="s">
        <v>391</v>
      </c>
      <c r="C168" s="111">
        <v>43956</v>
      </c>
      <c r="D168" s="112">
        <v>86000</v>
      </c>
      <c r="E168" s="110">
        <v>34.159999999999997</v>
      </c>
      <c r="F168" s="112">
        <f t="shared" si="12"/>
        <v>2937759.9999999995</v>
      </c>
      <c r="G168" s="113">
        <v>2000000</v>
      </c>
    </row>
    <row r="169" spans="1:7" x14ac:dyDescent="0.25">
      <c r="A169" s="110">
        <v>300</v>
      </c>
      <c r="B169" s="110" t="s">
        <v>416</v>
      </c>
      <c r="C169" s="111">
        <v>43955</v>
      </c>
      <c r="D169" s="112">
        <v>86000</v>
      </c>
      <c r="E169" s="110">
        <v>34.46</v>
      </c>
      <c r="F169" s="112">
        <f>D169*E169</f>
        <v>2963560</v>
      </c>
      <c r="G169" s="113">
        <v>2000000</v>
      </c>
    </row>
    <row r="170" spans="1:7" x14ac:dyDescent="0.25">
      <c r="A170" s="110">
        <v>299</v>
      </c>
      <c r="B170" s="110" t="s">
        <v>435</v>
      </c>
      <c r="C170" s="111">
        <v>43955</v>
      </c>
      <c r="D170" s="112">
        <v>86000</v>
      </c>
      <c r="E170" s="110">
        <v>35.119999999999997</v>
      </c>
      <c r="F170" s="112">
        <f t="shared" ref="F170:F175" si="13">D170*E170</f>
        <v>3020320</v>
      </c>
      <c r="G170" s="113">
        <v>2000000</v>
      </c>
    </row>
    <row r="171" spans="1:7" x14ac:dyDescent="0.25">
      <c r="A171" s="110">
        <v>298</v>
      </c>
      <c r="B171" s="110" t="s">
        <v>385</v>
      </c>
      <c r="C171" s="111">
        <v>43955</v>
      </c>
      <c r="D171" s="112">
        <v>86000</v>
      </c>
      <c r="E171" s="110">
        <v>34.770000000000003</v>
      </c>
      <c r="F171" s="112">
        <f t="shared" si="13"/>
        <v>2990220.0000000005</v>
      </c>
      <c r="G171" s="113">
        <v>2000000</v>
      </c>
    </row>
    <row r="172" spans="1:7" x14ac:dyDescent="0.25">
      <c r="A172" s="110">
        <v>297</v>
      </c>
      <c r="B172" s="110" t="s">
        <v>384</v>
      </c>
      <c r="C172" s="111">
        <v>43955</v>
      </c>
      <c r="D172" s="112">
        <v>86000</v>
      </c>
      <c r="E172" s="110">
        <v>35.1</v>
      </c>
      <c r="F172" s="112">
        <f t="shared" si="13"/>
        <v>3018600</v>
      </c>
      <c r="G172" s="113">
        <v>2000000</v>
      </c>
    </row>
    <row r="173" spans="1:7" x14ac:dyDescent="0.25">
      <c r="A173" s="110">
        <v>296</v>
      </c>
      <c r="B173" s="110" t="s">
        <v>436</v>
      </c>
      <c r="C173" s="111">
        <v>43955</v>
      </c>
      <c r="D173" s="112">
        <v>86000</v>
      </c>
      <c r="E173" s="110">
        <v>34.94</v>
      </c>
      <c r="F173" s="112">
        <f t="shared" si="13"/>
        <v>3004840</v>
      </c>
      <c r="G173" s="113">
        <v>2000000</v>
      </c>
    </row>
    <row r="174" spans="1:7" x14ac:dyDescent="0.25">
      <c r="A174" s="110">
        <v>295</v>
      </c>
      <c r="B174" s="110" t="s">
        <v>437</v>
      </c>
      <c r="C174" s="111">
        <v>43955</v>
      </c>
      <c r="D174" s="112">
        <v>83000</v>
      </c>
      <c r="E174" s="110">
        <v>34.85</v>
      </c>
      <c r="F174" s="112">
        <f t="shared" si="13"/>
        <v>2892550</v>
      </c>
      <c r="G174" s="113">
        <v>2000000</v>
      </c>
    </row>
    <row r="175" spans="1:7" x14ac:dyDescent="0.25">
      <c r="A175" s="110">
        <v>294</v>
      </c>
      <c r="B175" s="110" t="s">
        <v>386</v>
      </c>
      <c r="C175" s="111">
        <v>43953</v>
      </c>
      <c r="D175" s="112">
        <v>83000</v>
      </c>
      <c r="E175" s="110">
        <v>33.94</v>
      </c>
      <c r="F175" s="112">
        <f t="shared" si="13"/>
        <v>2817020</v>
      </c>
      <c r="G175" s="113">
        <v>2000000</v>
      </c>
    </row>
    <row r="176" spans="1:7" x14ac:dyDescent="0.25">
      <c r="A176" s="110">
        <v>293</v>
      </c>
      <c r="B176" s="110" t="s">
        <v>438</v>
      </c>
      <c r="C176" s="111">
        <v>43950</v>
      </c>
      <c r="D176" s="112">
        <v>90000</v>
      </c>
      <c r="E176" s="110">
        <v>34.96</v>
      </c>
      <c r="F176" s="112">
        <f>D176*E176</f>
        <v>3146400</v>
      </c>
      <c r="G176" s="113">
        <v>2000000</v>
      </c>
    </row>
    <row r="177" spans="1:7" x14ac:dyDescent="0.25">
      <c r="A177" s="110">
        <v>292</v>
      </c>
      <c r="B177" s="110" t="s">
        <v>439</v>
      </c>
      <c r="C177" s="111">
        <v>43951</v>
      </c>
      <c r="D177" s="112">
        <v>86000</v>
      </c>
      <c r="E177" s="110">
        <v>35</v>
      </c>
      <c r="F177" s="112">
        <f t="shared" ref="F177:F191" si="14">D177*E177</f>
        <v>3010000</v>
      </c>
      <c r="G177" s="113">
        <v>2200000</v>
      </c>
    </row>
    <row r="178" spans="1:7" x14ac:dyDescent="0.25">
      <c r="A178" s="110">
        <v>291</v>
      </c>
      <c r="B178" s="110" t="s">
        <v>423</v>
      </c>
      <c r="C178" s="111">
        <v>43951</v>
      </c>
      <c r="D178" s="112">
        <v>86000</v>
      </c>
      <c r="E178" s="110">
        <v>35.06</v>
      </c>
      <c r="F178" s="112">
        <f t="shared" si="14"/>
        <v>3015160</v>
      </c>
      <c r="G178" s="113">
        <v>2000000</v>
      </c>
    </row>
    <row r="179" spans="1:7" x14ac:dyDescent="0.25">
      <c r="A179" s="110">
        <v>289</v>
      </c>
      <c r="B179" s="110" t="s">
        <v>405</v>
      </c>
      <c r="C179" s="111">
        <v>43950</v>
      </c>
      <c r="D179" s="112">
        <v>86000</v>
      </c>
      <c r="E179" s="110">
        <v>34.43</v>
      </c>
      <c r="F179" s="112">
        <f t="shared" si="14"/>
        <v>2960980</v>
      </c>
      <c r="G179" s="113">
        <v>2200000</v>
      </c>
    </row>
    <row r="180" spans="1:7" x14ac:dyDescent="0.25">
      <c r="A180" s="110">
        <v>288</v>
      </c>
      <c r="B180" s="110" t="s">
        <v>403</v>
      </c>
      <c r="C180" s="111">
        <v>43950</v>
      </c>
      <c r="D180" s="112">
        <v>86000</v>
      </c>
      <c r="E180" s="110">
        <v>34.01</v>
      </c>
      <c r="F180" s="112">
        <f t="shared" si="14"/>
        <v>2924860</v>
      </c>
      <c r="G180" s="113">
        <v>1700000</v>
      </c>
    </row>
    <row r="181" spans="1:7" x14ac:dyDescent="0.25">
      <c r="A181" s="110">
        <v>287</v>
      </c>
      <c r="B181" s="110" t="s">
        <v>440</v>
      </c>
      <c r="C181" s="111">
        <v>43950</v>
      </c>
      <c r="D181" s="112">
        <v>90000</v>
      </c>
      <c r="E181" s="110">
        <v>34.39</v>
      </c>
      <c r="F181" s="112">
        <f t="shared" si="14"/>
        <v>3095100</v>
      </c>
      <c r="G181" s="113">
        <v>2000000</v>
      </c>
    </row>
    <row r="182" spans="1:7" x14ac:dyDescent="0.25">
      <c r="A182" s="110">
        <v>286</v>
      </c>
      <c r="B182" s="110" t="s">
        <v>400</v>
      </c>
      <c r="C182" s="111">
        <v>43949</v>
      </c>
      <c r="D182" s="112">
        <v>90000</v>
      </c>
      <c r="E182" s="110">
        <v>34.81</v>
      </c>
      <c r="F182" s="112">
        <f t="shared" si="14"/>
        <v>3132900</v>
      </c>
      <c r="G182" s="113">
        <v>2000000</v>
      </c>
    </row>
    <row r="183" spans="1:7" x14ac:dyDescent="0.25">
      <c r="A183" s="110">
        <v>284</v>
      </c>
      <c r="B183" s="110" t="s">
        <v>441</v>
      </c>
      <c r="C183" s="111">
        <v>43948</v>
      </c>
      <c r="D183" s="112">
        <v>90000</v>
      </c>
      <c r="E183" s="110">
        <v>34.090000000000003</v>
      </c>
      <c r="F183" s="112">
        <f t="shared" si="14"/>
        <v>3068100.0000000005</v>
      </c>
      <c r="G183" s="113">
        <v>2000000</v>
      </c>
    </row>
    <row r="184" spans="1:7" x14ac:dyDescent="0.25">
      <c r="A184" s="110">
        <v>283</v>
      </c>
      <c r="B184" s="110" t="s">
        <v>417</v>
      </c>
      <c r="C184" s="111">
        <v>43949</v>
      </c>
      <c r="D184" s="112">
        <v>90000</v>
      </c>
      <c r="E184" s="110">
        <v>35.130000000000003</v>
      </c>
      <c r="F184" s="112">
        <f t="shared" si="14"/>
        <v>3161700</v>
      </c>
      <c r="G184" s="113">
        <v>1700000</v>
      </c>
    </row>
    <row r="185" spans="1:7" x14ac:dyDescent="0.25">
      <c r="A185" s="110">
        <v>282</v>
      </c>
      <c r="B185" s="110" t="s">
        <v>442</v>
      </c>
      <c r="C185" s="111">
        <v>43949</v>
      </c>
      <c r="D185" s="112">
        <v>90000</v>
      </c>
      <c r="E185" s="110">
        <v>34.270000000000003</v>
      </c>
      <c r="F185" s="112">
        <f>D185*E185</f>
        <v>3084300.0000000005</v>
      </c>
      <c r="G185" s="113">
        <v>2200000</v>
      </c>
    </row>
    <row r="186" spans="1:7" x14ac:dyDescent="0.25">
      <c r="A186" s="110">
        <v>281</v>
      </c>
      <c r="B186" s="110" t="s">
        <v>387</v>
      </c>
      <c r="C186" s="111">
        <v>43948</v>
      </c>
      <c r="D186" s="112">
        <v>90000</v>
      </c>
      <c r="E186" s="110">
        <v>34.380000000000003</v>
      </c>
      <c r="F186" s="112">
        <f t="shared" si="14"/>
        <v>3094200</v>
      </c>
      <c r="G186" s="113">
        <v>2200000</v>
      </c>
    </row>
    <row r="187" spans="1:7" x14ac:dyDescent="0.25">
      <c r="A187" s="110">
        <v>280</v>
      </c>
      <c r="B187" s="110" t="s">
        <v>428</v>
      </c>
      <c r="C187" s="111">
        <v>43949</v>
      </c>
      <c r="D187" s="112">
        <v>85000</v>
      </c>
      <c r="E187" s="110">
        <v>35.11</v>
      </c>
      <c r="F187" s="112">
        <f t="shared" si="14"/>
        <v>2984350</v>
      </c>
      <c r="G187" s="113">
        <v>2200000</v>
      </c>
    </row>
    <row r="188" spans="1:7" x14ac:dyDescent="0.25">
      <c r="A188" s="110">
        <v>279</v>
      </c>
      <c r="B188" s="110" t="s">
        <v>415</v>
      </c>
      <c r="C188" s="111">
        <v>43949</v>
      </c>
      <c r="D188" s="112">
        <v>85000</v>
      </c>
      <c r="E188" s="110">
        <v>34.92</v>
      </c>
      <c r="F188" s="112">
        <f t="shared" si="14"/>
        <v>2968200</v>
      </c>
      <c r="G188" s="113">
        <v>2200000</v>
      </c>
    </row>
    <row r="189" spans="1:7" x14ac:dyDescent="0.25">
      <c r="A189" s="110">
        <v>278</v>
      </c>
      <c r="B189" s="110" t="s">
        <v>408</v>
      </c>
      <c r="C189" s="111">
        <v>43948</v>
      </c>
      <c r="D189" s="112">
        <v>91000</v>
      </c>
      <c r="E189" s="110">
        <v>34.65</v>
      </c>
      <c r="F189" s="112">
        <f t="shared" si="14"/>
        <v>3153150</v>
      </c>
      <c r="G189" s="113">
        <v>2000000</v>
      </c>
    </row>
    <row r="190" spans="1:7" x14ac:dyDescent="0.25">
      <c r="A190" s="110">
        <v>277</v>
      </c>
      <c r="B190" s="110" t="s">
        <v>394</v>
      </c>
      <c r="C190" s="111">
        <v>43946</v>
      </c>
      <c r="D190" s="112">
        <v>91000</v>
      </c>
      <c r="E190" s="110">
        <v>34.380000000000003</v>
      </c>
      <c r="F190" s="112">
        <f t="shared" si="14"/>
        <v>3128580</v>
      </c>
      <c r="G190" s="113">
        <v>2500000</v>
      </c>
    </row>
    <row r="191" spans="1:7" x14ac:dyDescent="0.25">
      <c r="A191" s="110">
        <v>276</v>
      </c>
      <c r="B191" s="110" t="s">
        <v>443</v>
      </c>
      <c r="C191" s="111">
        <v>43948</v>
      </c>
      <c r="D191" s="112">
        <v>91000</v>
      </c>
      <c r="E191" s="110">
        <v>34.299999999999997</v>
      </c>
      <c r="F191" s="112">
        <f t="shared" si="14"/>
        <v>3121299.9999999995</v>
      </c>
      <c r="G191" s="113">
        <v>2500000</v>
      </c>
    </row>
    <row r="192" spans="1:7" x14ac:dyDescent="0.25">
      <c r="A192" s="110">
        <v>275</v>
      </c>
      <c r="B192" s="110" t="s">
        <v>384</v>
      </c>
      <c r="C192" s="111">
        <v>43946</v>
      </c>
      <c r="D192" s="112">
        <v>91000</v>
      </c>
      <c r="E192" s="110">
        <v>35</v>
      </c>
      <c r="F192" s="112">
        <f>D192*E192</f>
        <v>3185000</v>
      </c>
      <c r="G192" s="113">
        <v>2500000</v>
      </c>
    </row>
    <row r="193" spans="1:7" x14ac:dyDescent="0.25">
      <c r="A193" s="110">
        <v>274</v>
      </c>
      <c r="B193" s="110" t="s">
        <v>385</v>
      </c>
      <c r="C193" s="111">
        <v>43946</v>
      </c>
      <c r="D193" s="112">
        <v>91000</v>
      </c>
      <c r="E193" s="110">
        <v>34.82</v>
      </c>
      <c r="F193" s="112">
        <f t="shared" ref="F193:F207" si="15">D193*E193</f>
        <v>3168620</v>
      </c>
      <c r="G193" s="113">
        <v>2500000</v>
      </c>
    </row>
    <row r="194" spans="1:7" x14ac:dyDescent="0.25">
      <c r="A194" s="110">
        <v>273</v>
      </c>
      <c r="B194" s="110" t="s">
        <v>402</v>
      </c>
      <c r="C194" s="111">
        <v>43946</v>
      </c>
      <c r="D194" s="112">
        <v>91000</v>
      </c>
      <c r="E194" s="110">
        <v>34.840000000000003</v>
      </c>
      <c r="F194" s="112">
        <f t="shared" si="15"/>
        <v>3170440.0000000005</v>
      </c>
      <c r="G194" s="113">
        <v>2500000</v>
      </c>
    </row>
    <row r="195" spans="1:7" x14ac:dyDescent="0.25">
      <c r="A195" s="110">
        <v>272</v>
      </c>
      <c r="B195" s="110" t="s">
        <v>391</v>
      </c>
      <c r="C195" s="111">
        <v>43945</v>
      </c>
      <c r="D195" s="112">
        <v>91000</v>
      </c>
      <c r="E195" s="110">
        <v>33.93</v>
      </c>
      <c r="F195" s="112">
        <f t="shared" si="15"/>
        <v>3087630</v>
      </c>
      <c r="G195" s="113">
        <v>2500000</v>
      </c>
    </row>
    <row r="196" spans="1:7" x14ac:dyDescent="0.25">
      <c r="A196" s="110">
        <v>271</v>
      </c>
      <c r="B196" s="110" t="s">
        <v>422</v>
      </c>
      <c r="C196" s="111">
        <v>43944</v>
      </c>
      <c r="D196" s="112">
        <v>94000</v>
      </c>
      <c r="E196" s="110">
        <v>34.42</v>
      </c>
      <c r="F196" s="112">
        <f t="shared" si="15"/>
        <v>3235480</v>
      </c>
      <c r="G196" s="113">
        <v>2500000</v>
      </c>
    </row>
    <row r="197" spans="1:7" x14ac:dyDescent="0.25">
      <c r="A197" s="110">
        <v>270</v>
      </c>
      <c r="B197" s="110" t="s">
        <v>444</v>
      </c>
      <c r="C197" s="111">
        <v>43944</v>
      </c>
      <c r="D197" s="112">
        <v>94000</v>
      </c>
      <c r="E197" s="110">
        <v>34.869999999999997</v>
      </c>
      <c r="F197" s="112">
        <f t="shared" si="15"/>
        <v>3277779.9999999995</v>
      </c>
      <c r="G197" s="113">
        <v>2500000</v>
      </c>
    </row>
    <row r="198" spans="1:7" x14ac:dyDescent="0.25">
      <c r="A198" s="110">
        <v>269</v>
      </c>
      <c r="B198" s="110" t="s">
        <v>416</v>
      </c>
      <c r="C198" s="111">
        <v>43944</v>
      </c>
      <c r="D198" s="112">
        <v>90000</v>
      </c>
      <c r="E198" s="110">
        <v>34.44</v>
      </c>
      <c r="F198" s="112">
        <f t="shared" si="15"/>
        <v>3099600</v>
      </c>
      <c r="G198" s="113">
        <v>2500000</v>
      </c>
    </row>
    <row r="199" spans="1:7" x14ac:dyDescent="0.25">
      <c r="A199" s="110">
        <v>268</v>
      </c>
      <c r="B199" s="110" t="s">
        <v>434</v>
      </c>
      <c r="C199" s="111">
        <v>43943</v>
      </c>
      <c r="D199" s="112">
        <v>94000</v>
      </c>
      <c r="E199" s="110">
        <v>34.369999999999997</v>
      </c>
      <c r="F199" s="112">
        <f t="shared" si="15"/>
        <v>3230779.9999999995</v>
      </c>
      <c r="G199" s="113">
        <v>2000000</v>
      </c>
    </row>
    <row r="200" spans="1:7" x14ac:dyDescent="0.25">
      <c r="A200" s="110">
        <v>267</v>
      </c>
      <c r="B200" s="110" t="s">
        <v>445</v>
      </c>
      <c r="C200" s="111">
        <v>43943</v>
      </c>
      <c r="D200" s="112">
        <v>94000</v>
      </c>
      <c r="E200" s="110">
        <v>33.67</v>
      </c>
      <c r="F200" s="112">
        <f t="shared" si="15"/>
        <v>3164980</v>
      </c>
      <c r="G200" s="113">
        <v>2000000</v>
      </c>
    </row>
    <row r="201" spans="1:7" x14ac:dyDescent="0.25">
      <c r="A201" s="110">
        <v>266</v>
      </c>
      <c r="B201" s="110" t="s">
        <v>400</v>
      </c>
      <c r="C201" s="111">
        <v>43943</v>
      </c>
      <c r="D201" s="112">
        <v>95000</v>
      </c>
      <c r="E201" s="110">
        <v>34.97</v>
      </c>
      <c r="F201" s="112">
        <f t="shared" si="15"/>
        <v>3322150</v>
      </c>
      <c r="G201" s="113">
        <v>2500000</v>
      </c>
    </row>
    <row r="202" spans="1:7" x14ac:dyDescent="0.25">
      <c r="A202" s="110">
        <v>265</v>
      </c>
      <c r="B202" s="110" t="s">
        <v>435</v>
      </c>
      <c r="C202" s="111">
        <v>43943</v>
      </c>
      <c r="D202" s="112">
        <v>95000</v>
      </c>
      <c r="E202" s="110">
        <v>34.56</v>
      </c>
      <c r="F202" s="112">
        <f t="shared" si="15"/>
        <v>3283200</v>
      </c>
      <c r="G202" s="113">
        <v>2500000</v>
      </c>
    </row>
    <row r="203" spans="1:7" x14ac:dyDescent="0.25">
      <c r="A203" s="110">
        <v>264</v>
      </c>
      <c r="B203" s="110" t="s">
        <v>446</v>
      </c>
      <c r="C203" s="111">
        <v>43942</v>
      </c>
      <c r="D203" s="112">
        <v>90000</v>
      </c>
      <c r="E203" s="110">
        <v>34.450000000000003</v>
      </c>
      <c r="F203" s="112">
        <f t="shared" si="15"/>
        <v>3100500.0000000005</v>
      </c>
      <c r="G203" s="113">
        <v>2500000</v>
      </c>
    </row>
    <row r="204" spans="1:7" x14ac:dyDescent="0.25">
      <c r="A204" s="110">
        <v>263</v>
      </c>
      <c r="B204" s="110" t="s">
        <v>385</v>
      </c>
      <c r="C204" s="111">
        <v>43942</v>
      </c>
      <c r="D204" s="112">
        <v>97000</v>
      </c>
      <c r="E204" s="110">
        <v>34.42</v>
      </c>
      <c r="F204" s="112">
        <f t="shared" si="15"/>
        <v>3338740</v>
      </c>
      <c r="G204" s="113">
        <v>2500000</v>
      </c>
    </row>
    <row r="205" spans="1:7" x14ac:dyDescent="0.25">
      <c r="A205" s="110">
        <v>262</v>
      </c>
      <c r="B205" s="110" t="s">
        <v>384</v>
      </c>
      <c r="C205" s="111">
        <v>43942</v>
      </c>
      <c r="D205" s="112">
        <v>97000</v>
      </c>
      <c r="E205" s="110">
        <v>34.93</v>
      </c>
      <c r="F205" s="112">
        <f t="shared" si="15"/>
        <v>3388210</v>
      </c>
      <c r="G205" s="113">
        <v>2500000</v>
      </c>
    </row>
    <row r="206" spans="1:7" x14ac:dyDescent="0.25">
      <c r="A206" s="110">
        <v>261</v>
      </c>
      <c r="B206" s="110" t="s">
        <v>442</v>
      </c>
      <c r="C206" s="111">
        <v>43939</v>
      </c>
      <c r="D206" s="112">
        <v>90000</v>
      </c>
      <c r="E206" s="110">
        <v>34.32</v>
      </c>
      <c r="F206" s="112">
        <f t="shared" si="15"/>
        <v>3088800</v>
      </c>
      <c r="G206" s="113">
        <v>2500000</v>
      </c>
    </row>
    <row r="207" spans="1:7" x14ac:dyDescent="0.25">
      <c r="A207" s="110">
        <v>260</v>
      </c>
      <c r="B207" s="110" t="s">
        <v>410</v>
      </c>
      <c r="C207" s="111">
        <v>43939</v>
      </c>
      <c r="D207" s="112">
        <v>97000</v>
      </c>
      <c r="E207" s="110">
        <v>34.11</v>
      </c>
      <c r="F207" s="112">
        <f t="shared" si="15"/>
        <v>3308670</v>
      </c>
      <c r="G207" s="113">
        <v>1900000</v>
      </c>
    </row>
    <row r="208" spans="1:7" x14ac:dyDescent="0.25">
      <c r="A208" s="110">
        <v>259</v>
      </c>
      <c r="B208" s="110" t="s">
        <v>387</v>
      </c>
      <c r="C208" s="111">
        <v>43936</v>
      </c>
      <c r="D208" s="112">
        <v>97000</v>
      </c>
      <c r="E208" s="110">
        <v>34.51</v>
      </c>
      <c r="F208" s="112">
        <f>D208*E208</f>
        <v>3347470</v>
      </c>
      <c r="G208" s="113">
        <v>2500000</v>
      </c>
    </row>
    <row r="209" spans="1:7" x14ac:dyDescent="0.25">
      <c r="A209" s="110">
        <v>258</v>
      </c>
      <c r="B209" s="110" t="s">
        <v>422</v>
      </c>
      <c r="C209" s="111">
        <v>43935</v>
      </c>
      <c r="D209" s="112">
        <v>97000</v>
      </c>
      <c r="E209" s="110">
        <v>34.369999999999997</v>
      </c>
      <c r="F209" s="112">
        <f t="shared" ref="F209:F219" si="16">D209*E209</f>
        <v>3333889.9999999995</v>
      </c>
      <c r="G209" s="113">
        <v>2500000</v>
      </c>
    </row>
    <row r="210" spans="1:7" x14ac:dyDescent="0.25">
      <c r="A210" s="110">
        <v>257</v>
      </c>
      <c r="B210" s="110" t="s">
        <v>424</v>
      </c>
      <c r="C210" s="111">
        <v>43935</v>
      </c>
      <c r="D210" s="112">
        <v>98000</v>
      </c>
      <c r="E210" s="110">
        <v>35.19</v>
      </c>
      <c r="F210" s="112">
        <f t="shared" si="16"/>
        <v>3448620</v>
      </c>
      <c r="G210" s="113">
        <v>2500000</v>
      </c>
    </row>
    <row r="211" spans="1:7" x14ac:dyDescent="0.25">
      <c r="A211" s="110">
        <v>256</v>
      </c>
      <c r="B211" s="110" t="s">
        <v>391</v>
      </c>
      <c r="C211" s="114">
        <v>43934</v>
      </c>
      <c r="D211" s="112">
        <v>97000</v>
      </c>
      <c r="E211" s="110">
        <v>34.33</v>
      </c>
      <c r="F211" s="112">
        <f t="shared" si="16"/>
        <v>3330010</v>
      </c>
      <c r="G211" s="113">
        <v>2500000</v>
      </c>
    </row>
    <row r="212" spans="1:7" x14ac:dyDescent="0.25">
      <c r="A212" s="110">
        <v>255</v>
      </c>
      <c r="B212" s="110" t="s">
        <v>410</v>
      </c>
      <c r="C212" s="111">
        <v>43934</v>
      </c>
      <c r="D212" s="112">
        <v>97000</v>
      </c>
      <c r="E212" s="110">
        <v>34.75</v>
      </c>
      <c r="F212" s="112">
        <f t="shared" si="16"/>
        <v>3370750</v>
      </c>
      <c r="G212" s="113">
        <v>2000000</v>
      </c>
    </row>
    <row r="213" spans="1:7" x14ac:dyDescent="0.25">
      <c r="A213" s="110">
        <v>254</v>
      </c>
      <c r="B213" s="110" t="s">
        <v>400</v>
      </c>
      <c r="C213" s="111">
        <v>43929</v>
      </c>
      <c r="D213" s="112">
        <v>97000</v>
      </c>
      <c r="E213" s="110">
        <v>35.17</v>
      </c>
      <c r="F213" s="112">
        <f t="shared" si="16"/>
        <v>3411490</v>
      </c>
      <c r="G213" s="113">
        <v>2500000</v>
      </c>
    </row>
    <row r="214" spans="1:7" x14ac:dyDescent="0.25">
      <c r="A214" s="110">
        <v>253</v>
      </c>
      <c r="B214" s="110" t="s">
        <v>417</v>
      </c>
      <c r="C214" s="111">
        <v>43929</v>
      </c>
      <c r="D214" s="112">
        <v>97000</v>
      </c>
      <c r="E214" s="110">
        <v>34.75</v>
      </c>
      <c r="F214" s="112">
        <f t="shared" si="16"/>
        <v>3370750</v>
      </c>
      <c r="G214" s="113">
        <v>1600000</v>
      </c>
    </row>
    <row r="215" spans="1:7" x14ac:dyDescent="0.25">
      <c r="A215" s="110">
        <v>252</v>
      </c>
      <c r="B215" s="110" t="s">
        <v>386</v>
      </c>
      <c r="C215" s="111">
        <v>43929</v>
      </c>
      <c r="D215" s="112">
        <v>98000</v>
      </c>
      <c r="E215" s="110">
        <v>34.020000000000003</v>
      </c>
      <c r="F215" s="112">
        <f t="shared" si="16"/>
        <v>3333960.0000000005</v>
      </c>
      <c r="G215" s="113">
        <v>2000000</v>
      </c>
    </row>
    <row r="216" spans="1:7" x14ac:dyDescent="0.25">
      <c r="A216" s="110">
        <v>251</v>
      </c>
      <c r="B216" s="110" t="s">
        <v>405</v>
      </c>
      <c r="C216" s="111">
        <v>43929</v>
      </c>
      <c r="D216" s="112">
        <v>97000</v>
      </c>
      <c r="E216" s="110">
        <v>34.159999999999997</v>
      </c>
      <c r="F216" s="112">
        <f t="shared" si="16"/>
        <v>3313519.9999999995</v>
      </c>
      <c r="G216" s="113">
        <v>2500000</v>
      </c>
    </row>
    <row r="217" spans="1:7" x14ac:dyDescent="0.25">
      <c r="A217" s="110">
        <v>250</v>
      </c>
      <c r="B217" s="110" t="s">
        <v>385</v>
      </c>
      <c r="C217" s="111">
        <v>43928</v>
      </c>
      <c r="D217" s="112">
        <v>97000</v>
      </c>
      <c r="E217" s="110">
        <v>34.68</v>
      </c>
      <c r="F217" s="112">
        <f>D217*E217</f>
        <v>3363960</v>
      </c>
      <c r="G217" s="113">
        <v>2500000</v>
      </c>
    </row>
    <row r="218" spans="1:7" x14ac:dyDescent="0.25">
      <c r="A218" s="110">
        <v>249</v>
      </c>
      <c r="B218" s="110" t="s">
        <v>384</v>
      </c>
      <c r="C218" s="111">
        <v>43928</v>
      </c>
      <c r="D218" s="112">
        <v>97000</v>
      </c>
      <c r="E218" s="110">
        <v>34.86</v>
      </c>
      <c r="F218" s="112">
        <f t="shared" si="16"/>
        <v>3381420</v>
      </c>
      <c r="G218" s="113">
        <v>2500000</v>
      </c>
    </row>
    <row r="219" spans="1:7" x14ac:dyDescent="0.25">
      <c r="A219" s="110">
        <v>248</v>
      </c>
      <c r="B219" s="110" t="s">
        <v>411</v>
      </c>
      <c r="C219" s="111">
        <v>43928</v>
      </c>
      <c r="D219" s="112">
        <v>97000</v>
      </c>
      <c r="E219" s="110">
        <v>34.369999999999997</v>
      </c>
      <c r="F219" s="112">
        <f t="shared" si="16"/>
        <v>3333889.9999999995</v>
      </c>
      <c r="G219" s="113">
        <v>1600000</v>
      </c>
    </row>
    <row r="220" spans="1:7" x14ac:dyDescent="0.25">
      <c r="A220" s="110">
        <v>247</v>
      </c>
      <c r="B220" s="110" t="s">
        <v>399</v>
      </c>
      <c r="C220" s="111">
        <v>43928</v>
      </c>
      <c r="D220" s="112">
        <v>97000</v>
      </c>
      <c r="E220" s="110">
        <v>34.58</v>
      </c>
      <c r="F220" s="112">
        <f>D220*E220</f>
        <v>3354260</v>
      </c>
      <c r="G220" s="113">
        <v>1800000</v>
      </c>
    </row>
    <row r="221" spans="1:7" x14ac:dyDescent="0.25">
      <c r="A221" s="110">
        <v>246</v>
      </c>
      <c r="B221" s="110" t="s">
        <v>416</v>
      </c>
      <c r="C221" s="111">
        <v>43928</v>
      </c>
      <c r="D221" s="112">
        <v>98000</v>
      </c>
      <c r="E221" s="110">
        <v>34.17</v>
      </c>
      <c r="F221" s="112">
        <f>D221*E221</f>
        <v>3348660</v>
      </c>
      <c r="G221" s="113">
        <v>2500000</v>
      </c>
    </row>
    <row r="222" spans="1:7" x14ac:dyDescent="0.25">
      <c r="A222" s="110">
        <v>245</v>
      </c>
      <c r="B222" s="110" t="s">
        <v>447</v>
      </c>
      <c r="C222" s="111">
        <v>43927</v>
      </c>
      <c r="D222" s="112">
        <v>90000</v>
      </c>
      <c r="E222" s="110">
        <v>33.71</v>
      </c>
      <c r="F222" s="112">
        <f>D222*E222</f>
        <v>3033900</v>
      </c>
      <c r="G222" s="113">
        <v>2500000</v>
      </c>
    </row>
    <row r="223" spans="1:7" x14ac:dyDescent="0.25">
      <c r="A223" s="110">
        <v>244</v>
      </c>
      <c r="B223" s="110" t="s">
        <v>386</v>
      </c>
      <c r="C223" s="111">
        <v>43939</v>
      </c>
      <c r="D223" s="112">
        <v>97000</v>
      </c>
      <c r="E223" s="110">
        <v>34.28</v>
      </c>
      <c r="F223" s="112">
        <f>D223*E223</f>
        <v>3325160</v>
      </c>
      <c r="G223" s="113">
        <v>2200000</v>
      </c>
    </row>
    <row r="224" spans="1:7" x14ac:dyDescent="0.25">
      <c r="A224" s="110">
        <v>243</v>
      </c>
      <c r="B224" s="110" t="s">
        <v>435</v>
      </c>
      <c r="C224" s="111">
        <v>43927</v>
      </c>
      <c r="D224" s="112">
        <v>90000</v>
      </c>
      <c r="E224" s="110">
        <v>34.9</v>
      </c>
      <c r="F224" s="112">
        <f t="shared" ref="F224:F287" si="17">D224*E224</f>
        <v>3141000</v>
      </c>
      <c r="G224" s="113">
        <v>2500000</v>
      </c>
    </row>
    <row r="225" spans="1:7" x14ac:dyDescent="0.25">
      <c r="A225" s="110">
        <v>242</v>
      </c>
      <c r="B225" s="110" t="s">
        <v>415</v>
      </c>
      <c r="C225" s="111">
        <v>43927</v>
      </c>
      <c r="D225" s="112">
        <v>90000</v>
      </c>
      <c r="E225" s="110">
        <v>34.119999999999997</v>
      </c>
      <c r="F225" s="112">
        <f t="shared" si="17"/>
        <v>3070800</v>
      </c>
      <c r="G225" s="113">
        <v>2500000</v>
      </c>
    </row>
    <row r="226" spans="1:7" x14ac:dyDescent="0.25">
      <c r="A226" s="110">
        <v>241</v>
      </c>
      <c r="B226" s="110" t="s">
        <v>442</v>
      </c>
      <c r="C226" s="111">
        <v>43927</v>
      </c>
      <c r="D226" s="112">
        <v>90000</v>
      </c>
      <c r="E226" s="110">
        <v>33.71</v>
      </c>
      <c r="F226" s="112">
        <f t="shared" si="17"/>
        <v>3033900</v>
      </c>
      <c r="G226" s="113">
        <v>2500000</v>
      </c>
    </row>
    <row r="227" spans="1:7" x14ac:dyDescent="0.25">
      <c r="A227" s="110">
        <v>240</v>
      </c>
      <c r="B227" s="110" t="s">
        <v>402</v>
      </c>
      <c r="C227" s="111">
        <v>43925</v>
      </c>
      <c r="D227" s="112">
        <v>99000</v>
      </c>
      <c r="E227" s="110">
        <v>34.869999999999997</v>
      </c>
      <c r="F227" s="112">
        <f t="shared" si="17"/>
        <v>3452129.9999999995</v>
      </c>
      <c r="G227" s="113">
        <v>2500000</v>
      </c>
    </row>
    <row r="228" spans="1:7" x14ac:dyDescent="0.25">
      <c r="A228" s="110">
        <v>239</v>
      </c>
      <c r="B228" s="110" t="s">
        <v>418</v>
      </c>
      <c r="C228" s="111">
        <v>43923</v>
      </c>
      <c r="D228" s="112">
        <v>99000</v>
      </c>
      <c r="E228" s="110">
        <v>34.35</v>
      </c>
      <c r="F228" s="112">
        <f t="shared" si="17"/>
        <v>3400650</v>
      </c>
      <c r="G228" s="113">
        <v>2500000</v>
      </c>
    </row>
    <row r="229" spans="1:7" x14ac:dyDescent="0.25">
      <c r="A229" s="110">
        <v>238</v>
      </c>
      <c r="B229" s="110" t="s">
        <v>435</v>
      </c>
      <c r="C229" s="111">
        <v>43921</v>
      </c>
      <c r="D229" s="112">
        <v>99000</v>
      </c>
      <c r="E229" s="110">
        <v>34.81</v>
      </c>
      <c r="F229" s="112">
        <f>D229*E229</f>
        <v>3446190</v>
      </c>
      <c r="G229" s="113">
        <v>2500000</v>
      </c>
    </row>
    <row r="230" spans="1:7" x14ac:dyDescent="0.25">
      <c r="A230" s="110">
        <v>237</v>
      </c>
      <c r="B230" s="110" t="s">
        <v>442</v>
      </c>
      <c r="C230" s="111">
        <v>43921</v>
      </c>
      <c r="D230" s="112">
        <v>99000</v>
      </c>
      <c r="E230" s="110">
        <v>33.799999999999997</v>
      </c>
      <c r="F230" s="112">
        <f t="shared" si="17"/>
        <v>3346199.9999999995</v>
      </c>
      <c r="G230" s="113">
        <v>2500000</v>
      </c>
    </row>
    <row r="231" spans="1:7" x14ac:dyDescent="0.25">
      <c r="A231" s="110">
        <v>236</v>
      </c>
      <c r="B231" s="110" t="s">
        <v>402</v>
      </c>
      <c r="C231" s="111">
        <v>43921</v>
      </c>
      <c r="D231" s="112">
        <v>99000</v>
      </c>
      <c r="E231" s="110">
        <v>35.14</v>
      </c>
      <c r="F231" s="112">
        <f t="shared" si="17"/>
        <v>3478860</v>
      </c>
      <c r="G231" s="113">
        <v>2500000</v>
      </c>
    </row>
    <row r="232" spans="1:7" x14ac:dyDescent="0.25">
      <c r="A232" s="110">
        <v>235</v>
      </c>
      <c r="B232" s="110" t="s">
        <v>415</v>
      </c>
      <c r="C232" s="111">
        <v>43921</v>
      </c>
      <c r="D232" s="112">
        <v>99000</v>
      </c>
      <c r="E232" s="110">
        <v>34.58</v>
      </c>
      <c r="F232" s="112">
        <f t="shared" si="17"/>
        <v>3423420</v>
      </c>
      <c r="G232" s="113">
        <v>2500000</v>
      </c>
    </row>
    <row r="233" spans="1:7" x14ac:dyDescent="0.25">
      <c r="A233" s="110">
        <v>234</v>
      </c>
      <c r="B233" s="110" t="s">
        <v>447</v>
      </c>
      <c r="C233" s="111">
        <v>43920</v>
      </c>
      <c r="D233" s="112">
        <v>99000</v>
      </c>
      <c r="E233" s="110">
        <v>34.270000000000003</v>
      </c>
      <c r="F233" s="112">
        <f t="shared" si="17"/>
        <v>3392730.0000000005</v>
      </c>
      <c r="G233" s="113">
        <v>2500000</v>
      </c>
    </row>
    <row r="234" spans="1:7" x14ac:dyDescent="0.25">
      <c r="A234" s="110">
        <v>233</v>
      </c>
      <c r="B234" s="110" t="s">
        <v>418</v>
      </c>
      <c r="C234" s="111">
        <v>43915</v>
      </c>
      <c r="D234" s="112">
        <v>96000</v>
      </c>
      <c r="E234" s="110">
        <v>34.35</v>
      </c>
      <c r="F234" s="112">
        <f t="shared" si="17"/>
        <v>3297600</v>
      </c>
      <c r="G234" s="113">
        <v>2500000</v>
      </c>
    </row>
    <row r="235" spans="1:7" x14ac:dyDescent="0.25">
      <c r="A235" s="110">
        <v>232</v>
      </c>
      <c r="B235" s="110" t="s">
        <v>405</v>
      </c>
      <c r="C235" s="111">
        <v>43907</v>
      </c>
      <c r="D235" s="112">
        <v>96000</v>
      </c>
      <c r="E235" s="110">
        <v>34.799999999999997</v>
      </c>
      <c r="F235" s="112">
        <f t="shared" si="17"/>
        <v>3340799.9999999995</v>
      </c>
      <c r="G235" s="113">
        <v>2300000</v>
      </c>
    </row>
    <row r="236" spans="1:7" x14ac:dyDescent="0.25">
      <c r="A236" s="110">
        <v>231</v>
      </c>
      <c r="B236" s="121" t="s">
        <v>402</v>
      </c>
      <c r="C236" s="111">
        <v>43903</v>
      </c>
      <c r="D236" s="112">
        <v>96000</v>
      </c>
      <c r="E236" s="110">
        <v>35.18</v>
      </c>
      <c r="F236" s="112">
        <f t="shared" si="17"/>
        <v>3377280</v>
      </c>
      <c r="G236" s="113">
        <v>2300000</v>
      </c>
    </row>
    <row r="237" spans="1:7" x14ac:dyDescent="0.25">
      <c r="A237" s="110">
        <v>230</v>
      </c>
      <c r="B237" s="110" t="s">
        <v>394</v>
      </c>
      <c r="C237" s="111">
        <v>43903</v>
      </c>
      <c r="D237" s="112">
        <v>88000</v>
      </c>
      <c r="E237" s="110">
        <v>34.29</v>
      </c>
      <c r="F237" s="112">
        <f t="shared" si="17"/>
        <v>3017520</v>
      </c>
      <c r="G237" s="113">
        <v>2500000</v>
      </c>
    </row>
    <row r="238" spans="1:7" x14ac:dyDescent="0.25">
      <c r="A238" s="110">
        <v>229</v>
      </c>
      <c r="B238" s="110" t="s">
        <v>410</v>
      </c>
      <c r="C238" s="111">
        <v>43902</v>
      </c>
      <c r="D238" s="112">
        <v>96000</v>
      </c>
      <c r="E238" s="110">
        <v>34.81</v>
      </c>
      <c r="F238" s="112">
        <f t="shared" si="17"/>
        <v>3341760</v>
      </c>
      <c r="G238" s="113">
        <v>2500000</v>
      </c>
    </row>
    <row r="239" spans="1:7" x14ac:dyDescent="0.25">
      <c r="A239" s="110">
        <v>228</v>
      </c>
      <c r="B239" s="110" t="s">
        <v>405</v>
      </c>
      <c r="C239" s="111">
        <v>43901</v>
      </c>
      <c r="D239" s="112">
        <v>96000</v>
      </c>
      <c r="E239" s="110">
        <v>34.79</v>
      </c>
      <c r="F239" s="112">
        <f t="shared" si="17"/>
        <v>3339840</v>
      </c>
      <c r="G239" s="113">
        <v>2200000</v>
      </c>
    </row>
    <row r="240" spans="1:7" x14ac:dyDescent="0.25">
      <c r="A240" s="110">
        <v>227</v>
      </c>
      <c r="B240" s="110" t="s">
        <v>447</v>
      </c>
      <c r="C240" s="111">
        <v>43902</v>
      </c>
      <c r="D240" s="112">
        <v>88000</v>
      </c>
      <c r="E240" s="110">
        <v>33.86</v>
      </c>
      <c r="F240" s="112">
        <f>D240*E240</f>
        <v>2979680</v>
      </c>
      <c r="G240" s="113">
        <v>2500000</v>
      </c>
    </row>
    <row r="241" spans="1:7" x14ac:dyDescent="0.25">
      <c r="A241" s="110">
        <v>226</v>
      </c>
      <c r="B241" s="110" t="s">
        <v>385</v>
      </c>
      <c r="C241" s="111">
        <v>43900</v>
      </c>
      <c r="D241" s="112">
        <v>96000</v>
      </c>
      <c r="E241" s="110">
        <v>34.729999999999997</v>
      </c>
      <c r="F241" s="112">
        <f t="shared" si="17"/>
        <v>3334079.9999999995</v>
      </c>
      <c r="G241" s="113">
        <v>2500000</v>
      </c>
    </row>
    <row r="242" spans="1:7" x14ac:dyDescent="0.25">
      <c r="A242" s="110">
        <v>225</v>
      </c>
      <c r="B242" s="110" t="s">
        <v>384</v>
      </c>
      <c r="C242" s="111">
        <v>43899</v>
      </c>
      <c r="D242" s="112">
        <v>96000</v>
      </c>
      <c r="E242" s="110">
        <v>35.130000000000003</v>
      </c>
      <c r="F242" s="112">
        <f>D242*E242</f>
        <v>3372480.0000000005</v>
      </c>
      <c r="G242" s="113">
        <v>2500000</v>
      </c>
    </row>
    <row r="243" spans="1:7" x14ac:dyDescent="0.25">
      <c r="A243" s="110">
        <v>224</v>
      </c>
      <c r="B243" s="110" t="s">
        <v>416</v>
      </c>
      <c r="C243" s="111">
        <v>43899</v>
      </c>
      <c r="D243" s="112">
        <v>91000</v>
      </c>
      <c r="E243" s="110">
        <v>34.479999999999997</v>
      </c>
      <c r="F243" s="112">
        <f t="shared" si="17"/>
        <v>3137679.9999999995</v>
      </c>
      <c r="G243" s="113">
        <v>2500000</v>
      </c>
    </row>
    <row r="244" spans="1:7" x14ac:dyDescent="0.25">
      <c r="A244" s="110">
        <v>223</v>
      </c>
      <c r="B244" s="110" t="s">
        <v>402</v>
      </c>
      <c r="C244" s="111">
        <v>43897</v>
      </c>
      <c r="D244" s="112">
        <v>96000</v>
      </c>
      <c r="E244" s="110">
        <v>35.369999999999997</v>
      </c>
      <c r="F244" s="112">
        <f>D244*E244</f>
        <v>3395519.9999999995</v>
      </c>
      <c r="G244" s="113">
        <v>2300000</v>
      </c>
    </row>
    <row r="245" spans="1:7" x14ac:dyDescent="0.25">
      <c r="A245" s="110">
        <v>222</v>
      </c>
      <c r="B245" s="110" t="s">
        <v>448</v>
      </c>
      <c r="C245" s="111">
        <v>43897</v>
      </c>
      <c r="D245" s="112">
        <v>96000</v>
      </c>
      <c r="E245" s="110">
        <v>34.090000000000003</v>
      </c>
      <c r="F245" s="112">
        <f t="shared" si="17"/>
        <v>3272640.0000000005</v>
      </c>
      <c r="G245" s="113">
        <v>2500000</v>
      </c>
    </row>
    <row r="246" spans="1:7" x14ac:dyDescent="0.25">
      <c r="A246" s="110">
        <v>221</v>
      </c>
      <c r="B246" s="110" t="s">
        <v>386</v>
      </c>
      <c r="C246" s="111">
        <v>43897</v>
      </c>
      <c r="D246" s="112">
        <v>96000</v>
      </c>
      <c r="E246" s="110">
        <v>34.03</v>
      </c>
      <c r="F246" s="112">
        <f t="shared" si="17"/>
        <v>3266880</v>
      </c>
      <c r="G246" s="113">
        <v>2500000</v>
      </c>
    </row>
    <row r="247" spans="1:7" x14ac:dyDescent="0.25">
      <c r="A247" s="110">
        <v>220</v>
      </c>
      <c r="B247" s="110" t="s">
        <v>410</v>
      </c>
      <c r="C247" s="111">
        <v>43897</v>
      </c>
      <c r="D247" s="112">
        <v>96000</v>
      </c>
      <c r="E247" s="110">
        <v>34.590000000000003</v>
      </c>
      <c r="F247" s="112">
        <f t="shared" si="17"/>
        <v>3320640.0000000005</v>
      </c>
      <c r="G247" s="113">
        <v>2500000</v>
      </c>
    </row>
    <row r="248" spans="1:7" x14ac:dyDescent="0.25">
      <c r="A248" s="110">
        <v>219</v>
      </c>
      <c r="B248" s="110" t="s">
        <v>419</v>
      </c>
      <c r="C248" s="111">
        <v>43896</v>
      </c>
      <c r="D248" s="112">
        <v>96000</v>
      </c>
      <c r="E248" s="110">
        <v>34.56</v>
      </c>
      <c r="F248" s="112">
        <f>D248*E248</f>
        <v>3317760</v>
      </c>
      <c r="G248" s="113">
        <v>2700000</v>
      </c>
    </row>
    <row r="249" spans="1:7" x14ac:dyDescent="0.25">
      <c r="A249" s="110">
        <v>218</v>
      </c>
      <c r="B249" s="110" t="s">
        <v>411</v>
      </c>
      <c r="C249" s="111">
        <v>43895</v>
      </c>
      <c r="D249" s="112">
        <v>91000</v>
      </c>
      <c r="E249" s="110">
        <v>34.46</v>
      </c>
      <c r="F249" s="112">
        <f t="shared" si="17"/>
        <v>3135860</v>
      </c>
      <c r="G249" s="113">
        <v>2300000</v>
      </c>
    </row>
    <row r="250" spans="1:7" x14ac:dyDescent="0.25">
      <c r="A250" s="110">
        <v>217</v>
      </c>
      <c r="B250" s="110" t="s">
        <v>405</v>
      </c>
      <c r="C250" s="111">
        <v>43895</v>
      </c>
      <c r="D250" s="112">
        <v>96000</v>
      </c>
      <c r="E250" s="110">
        <v>34.450000000000003</v>
      </c>
      <c r="F250" s="112">
        <f t="shared" si="17"/>
        <v>3307200.0000000005</v>
      </c>
      <c r="G250" s="113">
        <v>2300000</v>
      </c>
    </row>
    <row r="251" spans="1:7" x14ac:dyDescent="0.25">
      <c r="A251" s="110">
        <v>215</v>
      </c>
      <c r="B251" s="110" t="s">
        <v>435</v>
      </c>
      <c r="C251" s="111">
        <v>43895</v>
      </c>
      <c r="D251" s="112">
        <v>96000</v>
      </c>
      <c r="E251" s="110">
        <v>34.53</v>
      </c>
      <c r="F251" s="112">
        <f t="shared" si="17"/>
        <v>3314880</v>
      </c>
      <c r="G251" s="113">
        <v>2500000</v>
      </c>
    </row>
    <row r="252" spans="1:7" x14ac:dyDescent="0.25">
      <c r="A252" s="110">
        <v>216</v>
      </c>
      <c r="B252" s="110" t="s">
        <v>424</v>
      </c>
      <c r="C252" s="111">
        <v>43895</v>
      </c>
      <c r="D252" s="112">
        <v>99000</v>
      </c>
      <c r="E252" s="110">
        <v>34.700000000000003</v>
      </c>
      <c r="F252" s="112">
        <f>D252*E252</f>
        <v>3435300.0000000005</v>
      </c>
      <c r="G252" s="113">
        <v>2500000</v>
      </c>
    </row>
    <row r="253" spans="1:7" x14ac:dyDescent="0.25">
      <c r="A253" s="110">
        <v>214</v>
      </c>
      <c r="B253" s="110" t="s">
        <v>438</v>
      </c>
      <c r="C253" s="111">
        <v>43895</v>
      </c>
      <c r="D253" s="112">
        <v>96000</v>
      </c>
      <c r="E253" s="110">
        <v>34.79</v>
      </c>
      <c r="F253" s="112">
        <f t="shared" si="17"/>
        <v>3339840</v>
      </c>
      <c r="G253" s="113">
        <v>2500000</v>
      </c>
    </row>
    <row r="254" spans="1:7" x14ac:dyDescent="0.25">
      <c r="A254" s="110">
        <v>102</v>
      </c>
      <c r="B254" s="110" t="s">
        <v>449</v>
      </c>
      <c r="C254" s="111">
        <v>43777</v>
      </c>
      <c r="D254" s="112">
        <v>86000</v>
      </c>
      <c r="E254" s="110">
        <v>34.64</v>
      </c>
      <c r="F254" s="112">
        <f t="shared" si="17"/>
        <v>2979040</v>
      </c>
      <c r="G254" s="113">
        <v>2500000</v>
      </c>
    </row>
    <row r="255" spans="1:7" x14ac:dyDescent="0.25">
      <c r="A255" s="110">
        <v>213</v>
      </c>
      <c r="B255" s="110" t="s">
        <v>391</v>
      </c>
      <c r="C255" s="111">
        <v>43894</v>
      </c>
      <c r="D255" s="112">
        <v>96000</v>
      </c>
      <c r="E255" s="110">
        <v>34.229999999999997</v>
      </c>
      <c r="F255" s="112">
        <f t="shared" si="17"/>
        <v>3286079.9999999995</v>
      </c>
      <c r="G255" s="113">
        <v>2500000</v>
      </c>
    </row>
    <row r="256" spans="1:7" x14ac:dyDescent="0.25">
      <c r="A256" s="110">
        <v>212</v>
      </c>
      <c r="B256" s="110" t="s">
        <v>385</v>
      </c>
      <c r="C256" s="111">
        <v>43894</v>
      </c>
      <c r="D256" s="112">
        <v>96000</v>
      </c>
      <c r="E256" s="110">
        <v>34.89</v>
      </c>
      <c r="F256" s="112">
        <f t="shared" si="17"/>
        <v>3349440</v>
      </c>
      <c r="G256" s="113">
        <v>2500000</v>
      </c>
    </row>
    <row r="257" spans="1:7" x14ac:dyDescent="0.25">
      <c r="A257" s="110">
        <v>211</v>
      </c>
      <c r="B257" s="110" t="s">
        <v>384</v>
      </c>
      <c r="C257" s="111">
        <v>43893</v>
      </c>
      <c r="D257" s="112">
        <v>96000</v>
      </c>
      <c r="E257" s="110">
        <v>35.229999999999997</v>
      </c>
      <c r="F257" s="112">
        <f t="shared" si="17"/>
        <v>3382079.9999999995</v>
      </c>
      <c r="G257" s="113">
        <v>2500000</v>
      </c>
    </row>
    <row r="258" spans="1:7" x14ac:dyDescent="0.25">
      <c r="A258" s="110">
        <v>210</v>
      </c>
      <c r="B258" s="110" t="s">
        <v>402</v>
      </c>
      <c r="C258" s="111">
        <v>43892</v>
      </c>
      <c r="D258" s="112">
        <v>98000</v>
      </c>
      <c r="E258" s="110">
        <v>34.86</v>
      </c>
      <c r="F258" s="112">
        <f t="shared" si="17"/>
        <v>3416280</v>
      </c>
      <c r="G258" s="113">
        <v>2300000</v>
      </c>
    </row>
    <row r="259" spans="1:7" x14ac:dyDescent="0.25">
      <c r="A259" s="110">
        <v>209</v>
      </c>
      <c r="B259" s="110" t="s">
        <v>416</v>
      </c>
      <c r="C259" s="111">
        <v>43892</v>
      </c>
      <c r="D259" s="112">
        <v>91000</v>
      </c>
      <c r="E259" s="110">
        <v>34.08</v>
      </c>
      <c r="F259" s="112">
        <f t="shared" si="17"/>
        <v>3101280</v>
      </c>
      <c r="G259" s="113">
        <v>2500000</v>
      </c>
    </row>
    <row r="260" spans="1:7" x14ac:dyDescent="0.25">
      <c r="A260" s="110">
        <v>208</v>
      </c>
      <c r="B260" s="110" t="s">
        <v>415</v>
      </c>
      <c r="C260" s="111">
        <v>43890</v>
      </c>
      <c r="D260" s="112">
        <v>96000</v>
      </c>
      <c r="E260" s="110">
        <v>34.450000000000003</v>
      </c>
      <c r="F260" s="112">
        <f t="shared" si="17"/>
        <v>3307200.0000000005</v>
      </c>
      <c r="G260" s="113">
        <v>2500000</v>
      </c>
    </row>
    <row r="261" spans="1:7" x14ac:dyDescent="0.25">
      <c r="A261" s="110">
        <v>207</v>
      </c>
      <c r="B261" s="110" t="s">
        <v>405</v>
      </c>
      <c r="C261" s="111">
        <v>43890</v>
      </c>
      <c r="D261" s="112">
        <v>96000</v>
      </c>
      <c r="E261" s="110">
        <v>34.659999999999997</v>
      </c>
      <c r="F261" s="112">
        <f t="shared" si="17"/>
        <v>3327359.9999999995</v>
      </c>
      <c r="G261" s="113">
        <v>2500000</v>
      </c>
    </row>
    <row r="262" spans="1:7" x14ac:dyDescent="0.25">
      <c r="A262" s="110">
        <v>206</v>
      </c>
      <c r="B262" s="110" t="s">
        <v>386</v>
      </c>
      <c r="C262" s="114">
        <v>43890</v>
      </c>
      <c r="D262" s="112">
        <v>96000</v>
      </c>
      <c r="E262" s="110">
        <v>34.24</v>
      </c>
      <c r="F262" s="112">
        <f t="shared" si="17"/>
        <v>3287040</v>
      </c>
      <c r="G262" s="113">
        <v>2500000</v>
      </c>
    </row>
    <row r="263" spans="1:7" x14ac:dyDescent="0.25">
      <c r="A263" s="110">
        <v>205</v>
      </c>
      <c r="B263" s="110" t="s">
        <v>442</v>
      </c>
      <c r="C263" s="114">
        <v>43889</v>
      </c>
      <c r="D263" s="112">
        <v>96000</v>
      </c>
      <c r="E263" s="110">
        <v>34.049999999999997</v>
      </c>
      <c r="F263" s="112">
        <f t="shared" si="17"/>
        <v>3268799.9999999995</v>
      </c>
      <c r="G263" s="113">
        <v>2500000</v>
      </c>
    </row>
    <row r="264" spans="1:7" x14ac:dyDescent="0.25">
      <c r="A264" s="110">
        <v>204</v>
      </c>
      <c r="B264" s="110" t="s">
        <v>446</v>
      </c>
      <c r="C264" s="111">
        <v>43889</v>
      </c>
      <c r="D264" s="112">
        <v>96000</v>
      </c>
      <c r="E264" s="110">
        <v>34.33</v>
      </c>
      <c r="F264" s="112">
        <f t="shared" si="17"/>
        <v>3295680</v>
      </c>
      <c r="G264" s="113">
        <v>2500000</v>
      </c>
    </row>
    <row r="265" spans="1:7" x14ac:dyDescent="0.25">
      <c r="A265" s="110">
        <v>203</v>
      </c>
      <c r="B265" s="110" t="s">
        <v>447</v>
      </c>
      <c r="C265" s="111">
        <v>43889</v>
      </c>
      <c r="D265" s="112">
        <v>96000</v>
      </c>
      <c r="E265" s="110">
        <v>33.89</v>
      </c>
      <c r="F265" s="112">
        <f t="shared" si="17"/>
        <v>3253440</v>
      </c>
      <c r="G265" s="113">
        <v>2500000</v>
      </c>
    </row>
    <row r="266" spans="1:7" x14ac:dyDescent="0.25">
      <c r="A266" s="110">
        <v>202</v>
      </c>
      <c r="B266" s="110" t="s">
        <v>435</v>
      </c>
      <c r="C266" s="111">
        <v>43888</v>
      </c>
      <c r="D266" s="112">
        <v>91000</v>
      </c>
      <c r="E266" s="110">
        <v>34.57</v>
      </c>
      <c r="F266" s="112">
        <f t="shared" si="17"/>
        <v>3145870</v>
      </c>
      <c r="G266" s="113">
        <v>2500000</v>
      </c>
    </row>
    <row r="267" spans="1:7" x14ac:dyDescent="0.25">
      <c r="A267" s="110">
        <v>201</v>
      </c>
      <c r="B267" s="110" t="s">
        <v>391</v>
      </c>
      <c r="C267" s="111">
        <v>43888</v>
      </c>
      <c r="D267" s="112">
        <v>96000</v>
      </c>
      <c r="E267" s="110">
        <v>34.07</v>
      </c>
      <c r="F267" s="112">
        <f t="shared" si="17"/>
        <v>3270720</v>
      </c>
      <c r="G267" s="113">
        <v>2500000</v>
      </c>
    </row>
    <row r="268" spans="1:7" x14ac:dyDescent="0.25">
      <c r="A268" s="110">
        <v>200</v>
      </c>
      <c r="B268" s="110" t="s">
        <v>394</v>
      </c>
      <c r="C268" s="111">
        <v>43887</v>
      </c>
      <c r="D268" s="112">
        <v>96000</v>
      </c>
      <c r="E268" s="110">
        <v>34.56</v>
      </c>
      <c r="F268" s="112">
        <f t="shared" si="17"/>
        <v>3317760</v>
      </c>
      <c r="G268" s="113">
        <v>2500000</v>
      </c>
    </row>
    <row r="269" spans="1:7" x14ac:dyDescent="0.25">
      <c r="A269" s="110">
        <v>199</v>
      </c>
      <c r="B269" s="110" t="s">
        <v>450</v>
      </c>
      <c r="C269" s="111">
        <v>43887</v>
      </c>
      <c r="D269" s="112">
        <v>96000</v>
      </c>
      <c r="E269" s="110">
        <v>34.409999999999997</v>
      </c>
      <c r="F269" s="112">
        <f t="shared" si="17"/>
        <v>3303359.9999999995</v>
      </c>
      <c r="G269" s="113">
        <v>2500000</v>
      </c>
    </row>
    <row r="270" spans="1:7" x14ac:dyDescent="0.25">
      <c r="A270" s="110">
        <v>197</v>
      </c>
      <c r="B270" s="110" t="s">
        <v>451</v>
      </c>
      <c r="C270" s="111">
        <v>43886</v>
      </c>
      <c r="D270" s="112">
        <v>96000</v>
      </c>
      <c r="E270" s="110">
        <v>34.729999999999997</v>
      </c>
      <c r="F270" s="112">
        <f t="shared" si="17"/>
        <v>3334079.9999999995</v>
      </c>
      <c r="G270" s="113">
        <v>2400000</v>
      </c>
    </row>
    <row r="271" spans="1:7" x14ac:dyDescent="0.25">
      <c r="A271" s="110">
        <v>196</v>
      </c>
      <c r="B271" s="110" t="s">
        <v>414</v>
      </c>
      <c r="C271" s="111">
        <v>43886</v>
      </c>
      <c r="D271" s="112">
        <v>96000</v>
      </c>
      <c r="E271" s="110">
        <v>34.11</v>
      </c>
      <c r="F271" s="112">
        <f t="shared" si="17"/>
        <v>3274560</v>
      </c>
      <c r="G271" s="113">
        <v>2500000</v>
      </c>
    </row>
    <row r="272" spans="1:7" x14ac:dyDescent="0.25">
      <c r="A272" s="110">
        <v>195</v>
      </c>
      <c r="B272" s="110" t="s">
        <v>400</v>
      </c>
      <c r="C272" s="111">
        <v>43886</v>
      </c>
      <c r="D272" s="112">
        <v>96000</v>
      </c>
      <c r="E272" s="110">
        <v>34.92</v>
      </c>
      <c r="F272" s="112">
        <f t="shared" si="17"/>
        <v>3352320</v>
      </c>
      <c r="G272" s="113">
        <v>2500000</v>
      </c>
    </row>
    <row r="273" spans="1:7" x14ac:dyDescent="0.25">
      <c r="A273" s="110">
        <v>191</v>
      </c>
      <c r="B273" s="110" t="s">
        <v>438</v>
      </c>
      <c r="C273" s="111">
        <v>43886</v>
      </c>
      <c r="D273" s="112">
        <v>96000</v>
      </c>
      <c r="E273" s="110">
        <v>34.6</v>
      </c>
      <c r="F273" s="112">
        <f t="shared" si="17"/>
        <v>3321600</v>
      </c>
      <c r="G273" s="113">
        <v>2500000</v>
      </c>
    </row>
    <row r="274" spans="1:7" x14ac:dyDescent="0.25">
      <c r="A274" s="110">
        <v>194</v>
      </c>
      <c r="B274" s="110" t="s">
        <v>416</v>
      </c>
      <c r="C274" s="111">
        <v>43886</v>
      </c>
      <c r="D274" s="112">
        <v>96000</v>
      </c>
      <c r="E274" s="110">
        <v>34.450000000000003</v>
      </c>
      <c r="F274" s="112">
        <f t="shared" si="17"/>
        <v>3307200.0000000005</v>
      </c>
      <c r="G274" s="113">
        <v>2500000</v>
      </c>
    </row>
    <row r="275" spans="1:7" x14ac:dyDescent="0.25">
      <c r="A275" s="110">
        <v>193</v>
      </c>
      <c r="B275" s="110" t="s">
        <v>415</v>
      </c>
      <c r="C275" s="111">
        <v>43885</v>
      </c>
      <c r="D275" s="112">
        <v>96000</v>
      </c>
      <c r="E275" s="110">
        <v>34.869999999999997</v>
      </c>
      <c r="F275" s="112">
        <f t="shared" si="17"/>
        <v>3347519.9999999995</v>
      </c>
      <c r="G275" s="113">
        <v>2500000</v>
      </c>
    </row>
    <row r="276" spans="1:7" x14ac:dyDescent="0.25">
      <c r="A276" s="110">
        <v>192</v>
      </c>
      <c r="B276" s="110" t="s">
        <v>446</v>
      </c>
      <c r="C276" s="111">
        <v>43885</v>
      </c>
      <c r="D276" s="112">
        <v>96000</v>
      </c>
      <c r="E276" s="110">
        <v>33.76</v>
      </c>
      <c r="F276" s="112">
        <f t="shared" si="17"/>
        <v>3240960</v>
      </c>
      <c r="G276" s="113">
        <v>2500000</v>
      </c>
    </row>
    <row r="277" spans="1:7" x14ac:dyDescent="0.25">
      <c r="A277" s="110">
        <v>190</v>
      </c>
      <c r="B277" s="110" t="s">
        <v>384</v>
      </c>
      <c r="C277" s="111">
        <v>43885</v>
      </c>
      <c r="D277" s="112">
        <v>96000</v>
      </c>
      <c r="E277" s="110">
        <v>35.380000000000003</v>
      </c>
      <c r="F277" s="112">
        <f t="shared" si="17"/>
        <v>3396480.0000000005</v>
      </c>
      <c r="G277" s="113">
        <v>2500000</v>
      </c>
    </row>
    <row r="278" spans="1:7" x14ac:dyDescent="0.25">
      <c r="A278" s="110">
        <v>189</v>
      </c>
      <c r="B278" s="110" t="s">
        <v>385</v>
      </c>
      <c r="C278" s="111">
        <v>43885</v>
      </c>
      <c r="D278" s="112">
        <v>96000</v>
      </c>
      <c r="E278" s="110">
        <v>34.82</v>
      </c>
      <c r="F278" s="112">
        <f t="shared" si="17"/>
        <v>3342720</v>
      </c>
      <c r="G278" s="113">
        <v>2500000</v>
      </c>
    </row>
    <row r="279" spans="1:7" x14ac:dyDescent="0.25">
      <c r="A279" s="110">
        <v>188</v>
      </c>
      <c r="B279" s="110" t="s">
        <v>447</v>
      </c>
      <c r="C279" s="111">
        <v>43885</v>
      </c>
      <c r="D279" s="112">
        <v>96000</v>
      </c>
      <c r="E279" s="110">
        <v>33.93</v>
      </c>
      <c r="F279" s="112">
        <f t="shared" si="17"/>
        <v>3257280</v>
      </c>
      <c r="G279" s="113">
        <v>2500000</v>
      </c>
    </row>
    <row r="280" spans="1:7" x14ac:dyDescent="0.25">
      <c r="A280" s="110">
        <v>187</v>
      </c>
      <c r="B280" s="110" t="s">
        <v>402</v>
      </c>
      <c r="C280" s="111">
        <v>43885</v>
      </c>
      <c r="D280" s="112">
        <v>96000</v>
      </c>
      <c r="E280" s="110">
        <v>34.97</v>
      </c>
      <c r="F280" s="112">
        <f t="shared" si="17"/>
        <v>3357120</v>
      </c>
      <c r="G280" s="113">
        <v>2300000</v>
      </c>
    </row>
    <row r="281" spans="1:7" x14ac:dyDescent="0.25">
      <c r="A281" s="110">
        <v>170</v>
      </c>
      <c r="B281" s="110" t="s">
        <v>386</v>
      </c>
      <c r="C281" s="111">
        <v>43875</v>
      </c>
      <c r="D281" s="112">
        <v>94000</v>
      </c>
      <c r="E281" s="110">
        <v>34.200000000000003</v>
      </c>
      <c r="F281" s="112">
        <f>D281*E281</f>
        <v>3214800.0000000005</v>
      </c>
      <c r="G281" s="113">
        <v>2500000</v>
      </c>
    </row>
    <row r="282" spans="1:7" x14ac:dyDescent="0.25">
      <c r="A282" s="110">
        <v>169</v>
      </c>
      <c r="B282" s="110" t="s">
        <v>452</v>
      </c>
      <c r="C282" s="111">
        <v>43874</v>
      </c>
      <c r="D282" s="112">
        <v>110000</v>
      </c>
      <c r="E282" s="110">
        <v>34.26</v>
      </c>
      <c r="F282" s="112">
        <f t="shared" si="17"/>
        <v>3768600</v>
      </c>
      <c r="G282" s="113">
        <v>2500000</v>
      </c>
    </row>
    <row r="283" spans="1:7" x14ac:dyDescent="0.25">
      <c r="A283" s="110">
        <v>186</v>
      </c>
      <c r="B283" s="110" t="s">
        <v>453</v>
      </c>
      <c r="C283" s="111">
        <v>43883</v>
      </c>
      <c r="D283" s="112">
        <v>96000</v>
      </c>
      <c r="E283" s="110">
        <v>33.69</v>
      </c>
      <c r="F283" s="112">
        <f t="shared" si="17"/>
        <v>3234240</v>
      </c>
      <c r="G283" s="113">
        <v>2500000</v>
      </c>
    </row>
    <row r="284" spans="1:7" x14ac:dyDescent="0.25">
      <c r="A284" s="110">
        <v>185</v>
      </c>
      <c r="B284" s="110" t="s">
        <v>386</v>
      </c>
      <c r="C284" s="111">
        <v>43883</v>
      </c>
      <c r="D284" s="112">
        <v>96000</v>
      </c>
      <c r="E284" s="110">
        <v>34.14</v>
      </c>
      <c r="F284" s="112">
        <f t="shared" si="17"/>
        <v>3277440</v>
      </c>
      <c r="G284" s="113">
        <v>2500000</v>
      </c>
    </row>
    <row r="285" spans="1:7" x14ac:dyDescent="0.25">
      <c r="A285" s="110">
        <v>184</v>
      </c>
      <c r="B285" s="110" t="s">
        <v>405</v>
      </c>
      <c r="C285" s="111">
        <v>43882</v>
      </c>
      <c r="D285" s="112">
        <v>96000</v>
      </c>
      <c r="E285" s="110">
        <v>34.79</v>
      </c>
      <c r="F285" s="112">
        <f t="shared" si="17"/>
        <v>3339840</v>
      </c>
      <c r="G285" s="113">
        <v>2500000</v>
      </c>
    </row>
    <row r="286" spans="1:7" x14ac:dyDescent="0.25">
      <c r="A286" s="110">
        <v>183</v>
      </c>
      <c r="B286" s="110" t="s">
        <v>454</v>
      </c>
      <c r="C286" s="111">
        <v>43882</v>
      </c>
      <c r="D286" s="112">
        <v>96000</v>
      </c>
      <c r="E286" s="110">
        <v>35.799999999999997</v>
      </c>
      <c r="F286" s="112">
        <f t="shared" si="17"/>
        <v>3436799.9999999995</v>
      </c>
      <c r="G286" s="113">
        <v>2500000</v>
      </c>
    </row>
    <row r="287" spans="1:7" x14ac:dyDescent="0.25">
      <c r="A287" s="110">
        <v>182</v>
      </c>
      <c r="B287" s="110" t="s">
        <v>411</v>
      </c>
      <c r="C287" s="114">
        <v>43882</v>
      </c>
      <c r="D287" s="112">
        <v>96000</v>
      </c>
      <c r="E287" s="110">
        <v>34.42</v>
      </c>
      <c r="F287" s="112">
        <f t="shared" si="17"/>
        <v>3304320</v>
      </c>
      <c r="G287" s="113">
        <v>2400000</v>
      </c>
    </row>
    <row r="288" spans="1:7" x14ac:dyDescent="0.25">
      <c r="A288" s="110">
        <v>181</v>
      </c>
      <c r="B288" s="110" t="s">
        <v>455</v>
      </c>
      <c r="C288" s="111">
        <v>43882</v>
      </c>
      <c r="D288" s="112">
        <v>96000</v>
      </c>
      <c r="E288" s="110">
        <v>34.71</v>
      </c>
      <c r="F288" s="112">
        <f>D288*E288</f>
        <v>3332160</v>
      </c>
      <c r="G288" s="113">
        <v>2500000</v>
      </c>
    </row>
    <row r="289" spans="1:7" x14ac:dyDescent="0.25">
      <c r="A289" s="110">
        <v>180</v>
      </c>
      <c r="B289" s="110" t="s">
        <v>420</v>
      </c>
      <c r="C289" s="111">
        <v>43881</v>
      </c>
      <c r="D289" s="112">
        <v>96000</v>
      </c>
      <c r="E289" s="110">
        <v>34.42</v>
      </c>
      <c r="F289" s="112">
        <f t="shared" ref="F289:F300" si="18">D289*E289</f>
        <v>3304320</v>
      </c>
      <c r="G289" s="113">
        <v>2500000</v>
      </c>
    </row>
    <row r="290" spans="1:7" x14ac:dyDescent="0.25">
      <c r="A290" s="110">
        <v>168</v>
      </c>
      <c r="B290" s="110" t="s">
        <v>391</v>
      </c>
      <c r="C290" s="111">
        <v>43874</v>
      </c>
      <c r="D290" s="112">
        <v>110000</v>
      </c>
      <c r="E290" s="110">
        <v>33.78</v>
      </c>
      <c r="F290" s="112">
        <f t="shared" si="18"/>
        <v>3715800</v>
      </c>
      <c r="G290" s="113">
        <v>2600000</v>
      </c>
    </row>
    <row r="291" spans="1:7" x14ac:dyDescent="0.25">
      <c r="A291" s="110">
        <v>179</v>
      </c>
      <c r="B291" s="110" t="s">
        <v>393</v>
      </c>
      <c r="C291" s="111">
        <v>43880</v>
      </c>
      <c r="D291" s="112">
        <v>96000</v>
      </c>
      <c r="E291" s="110">
        <v>34.24</v>
      </c>
      <c r="F291" s="112">
        <f t="shared" si="18"/>
        <v>3287040</v>
      </c>
      <c r="G291" s="113">
        <v>2500000</v>
      </c>
    </row>
    <row r="292" spans="1:7" x14ac:dyDescent="0.25">
      <c r="A292" s="110">
        <v>178</v>
      </c>
      <c r="B292" s="110" t="s">
        <v>391</v>
      </c>
      <c r="C292" s="111">
        <v>43880</v>
      </c>
      <c r="D292" s="112">
        <v>96000</v>
      </c>
      <c r="E292" s="110">
        <v>34.020000000000003</v>
      </c>
      <c r="F292" s="112">
        <f t="shared" si="18"/>
        <v>3265920.0000000005</v>
      </c>
      <c r="G292" s="113">
        <v>2500000</v>
      </c>
    </row>
    <row r="293" spans="1:7" x14ac:dyDescent="0.25">
      <c r="A293" s="110">
        <v>177</v>
      </c>
      <c r="B293" s="110" t="s">
        <v>450</v>
      </c>
      <c r="C293" s="111">
        <v>43880</v>
      </c>
      <c r="D293" s="112">
        <v>96000</v>
      </c>
      <c r="E293" s="110">
        <v>34.06</v>
      </c>
      <c r="F293" s="112">
        <f t="shared" si="18"/>
        <v>3269760</v>
      </c>
      <c r="G293" s="113">
        <v>2500000</v>
      </c>
    </row>
    <row r="294" spans="1:7" x14ac:dyDescent="0.25">
      <c r="A294" s="110">
        <v>176</v>
      </c>
      <c r="B294" s="110" t="s">
        <v>394</v>
      </c>
      <c r="C294" s="111">
        <v>43879</v>
      </c>
      <c r="D294" s="112">
        <v>96000</v>
      </c>
      <c r="E294" s="110">
        <v>34.65</v>
      </c>
      <c r="F294" s="112">
        <f t="shared" si="18"/>
        <v>3326400</v>
      </c>
      <c r="G294" s="113">
        <v>2500000</v>
      </c>
    </row>
    <row r="295" spans="1:7" x14ac:dyDescent="0.25">
      <c r="A295" s="110">
        <v>175</v>
      </c>
      <c r="B295" s="110" t="s">
        <v>456</v>
      </c>
      <c r="C295" s="111">
        <v>43879</v>
      </c>
      <c r="D295" s="112">
        <v>96000</v>
      </c>
      <c r="E295" s="110">
        <v>34.35</v>
      </c>
      <c r="F295" s="112">
        <f t="shared" si="18"/>
        <v>3297600</v>
      </c>
      <c r="G295" s="113">
        <v>2500000</v>
      </c>
    </row>
    <row r="296" spans="1:7" x14ac:dyDescent="0.25">
      <c r="A296" s="110">
        <v>174</v>
      </c>
      <c r="B296" s="110" t="s">
        <v>446</v>
      </c>
      <c r="C296" s="111">
        <v>43879</v>
      </c>
      <c r="D296" s="112">
        <v>96000</v>
      </c>
      <c r="E296" s="110">
        <v>34.06</v>
      </c>
      <c r="F296" s="112">
        <f>D296*E296</f>
        <v>3269760</v>
      </c>
      <c r="G296" s="113">
        <v>2500000</v>
      </c>
    </row>
    <row r="297" spans="1:7" x14ac:dyDescent="0.25">
      <c r="A297" s="110">
        <v>173</v>
      </c>
      <c r="B297" s="110" t="s">
        <v>384</v>
      </c>
      <c r="C297" s="111">
        <v>43878</v>
      </c>
      <c r="D297" s="112">
        <v>110000</v>
      </c>
      <c r="E297" s="110">
        <v>34.840000000000003</v>
      </c>
      <c r="F297" s="112">
        <f t="shared" si="18"/>
        <v>3832400.0000000005</v>
      </c>
      <c r="G297" s="113">
        <v>2500000</v>
      </c>
    </row>
    <row r="298" spans="1:7" x14ac:dyDescent="0.25">
      <c r="A298" s="110">
        <v>172</v>
      </c>
      <c r="B298" s="110" t="s">
        <v>400</v>
      </c>
      <c r="C298" s="111">
        <v>43878</v>
      </c>
      <c r="D298" s="112">
        <v>110000</v>
      </c>
      <c r="E298" s="110">
        <v>34.630000000000003</v>
      </c>
      <c r="F298" s="112">
        <f t="shared" si="18"/>
        <v>3809300.0000000005</v>
      </c>
      <c r="G298" s="113">
        <v>2500000</v>
      </c>
    </row>
    <row r="299" spans="1:7" x14ac:dyDescent="0.25">
      <c r="A299" s="110">
        <v>171</v>
      </c>
      <c r="B299" s="110" t="s">
        <v>447</v>
      </c>
      <c r="C299" s="111">
        <v>43878</v>
      </c>
      <c r="D299" s="112">
        <v>110000</v>
      </c>
      <c r="E299" s="110">
        <v>34</v>
      </c>
      <c r="F299" s="112">
        <f t="shared" si="18"/>
        <v>3740000</v>
      </c>
      <c r="G299" s="113">
        <v>2700000</v>
      </c>
    </row>
    <row r="300" spans="1:7" x14ac:dyDescent="0.25">
      <c r="A300" s="110">
        <v>170</v>
      </c>
      <c r="B300" s="110" t="s">
        <v>386</v>
      </c>
      <c r="C300" s="111">
        <v>43875</v>
      </c>
      <c r="D300" s="112">
        <v>94000</v>
      </c>
      <c r="E300" s="110">
        <v>34.200000000000003</v>
      </c>
      <c r="F300" s="112">
        <f t="shared" si="18"/>
        <v>3214800.0000000005</v>
      </c>
      <c r="G300" s="113">
        <v>2500000</v>
      </c>
    </row>
    <row r="301" spans="1:7" x14ac:dyDescent="0.25">
      <c r="A301" s="110">
        <v>169</v>
      </c>
      <c r="B301" s="110" t="s">
        <v>452</v>
      </c>
      <c r="C301" s="111">
        <v>43874</v>
      </c>
      <c r="D301" s="112">
        <v>110000</v>
      </c>
      <c r="E301" s="110">
        <v>34.26</v>
      </c>
      <c r="F301" s="112">
        <v>3768600</v>
      </c>
      <c r="G301" s="113">
        <v>2500000</v>
      </c>
    </row>
    <row r="302" spans="1:7" x14ac:dyDescent="0.25">
      <c r="A302" s="110">
        <v>168</v>
      </c>
      <c r="B302" s="110" t="s">
        <v>391</v>
      </c>
      <c r="C302" s="111">
        <v>43874</v>
      </c>
      <c r="D302" s="112">
        <v>110000</v>
      </c>
      <c r="E302" s="110">
        <v>33.78</v>
      </c>
      <c r="F302" s="112">
        <v>3715800</v>
      </c>
      <c r="G302" s="113">
        <v>2500000</v>
      </c>
    </row>
    <row r="303" spans="1:7" x14ac:dyDescent="0.25">
      <c r="A303" s="110">
        <v>167</v>
      </c>
      <c r="B303" s="110" t="s">
        <v>418</v>
      </c>
      <c r="C303" s="111">
        <v>43874</v>
      </c>
      <c r="D303" s="112">
        <v>110000</v>
      </c>
      <c r="E303" s="110">
        <v>34</v>
      </c>
      <c r="F303" s="112">
        <f t="shared" ref="F303:F366" si="19">D303*E303</f>
        <v>3740000</v>
      </c>
      <c r="G303" s="113">
        <v>2500000</v>
      </c>
    </row>
    <row r="304" spans="1:7" x14ac:dyDescent="0.25">
      <c r="A304" s="110">
        <v>166</v>
      </c>
      <c r="B304" s="110" t="s">
        <v>385</v>
      </c>
      <c r="C304" s="111">
        <v>43873</v>
      </c>
      <c r="D304" s="112">
        <v>111000</v>
      </c>
      <c r="E304" s="110">
        <v>34.51</v>
      </c>
      <c r="F304" s="112">
        <f t="shared" si="19"/>
        <v>3830610</v>
      </c>
      <c r="G304" s="113">
        <v>2500000</v>
      </c>
    </row>
    <row r="305" spans="1:7" x14ac:dyDescent="0.25">
      <c r="A305" s="110">
        <v>164</v>
      </c>
      <c r="B305" s="110" t="s">
        <v>416</v>
      </c>
      <c r="C305" s="111">
        <v>43873</v>
      </c>
      <c r="D305" s="112">
        <v>111000</v>
      </c>
      <c r="E305" s="110">
        <v>34.380000000000003</v>
      </c>
      <c r="F305" s="112">
        <f t="shared" si="19"/>
        <v>3816180.0000000005</v>
      </c>
      <c r="G305" s="113">
        <v>2500000</v>
      </c>
    </row>
    <row r="306" spans="1:7" x14ac:dyDescent="0.25">
      <c r="A306" s="110">
        <v>165</v>
      </c>
      <c r="B306" s="110" t="s">
        <v>393</v>
      </c>
      <c r="C306" s="111">
        <v>43872</v>
      </c>
      <c r="D306" s="112">
        <v>111000</v>
      </c>
      <c r="E306" s="110">
        <v>33.479999999999997</v>
      </c>
      <c r="F306" s="112">
        <f t="shared" si="19"/>
        <v>3716279.9999999995</v>
      </c>
      <c r="G306" s="113">
        <v>2500000</v>
      </c>
    </row>
    <row r="307" spans="1:7" x14ac:dyDescent="0.25">
      <c r="A307" s="110">
        <v>162</v>
      </c>
      <c r="B307" s="110" t="s">
        <v>386</v>
      </c>
      <c r="C307" s="111">
        <v>43869</v>
      </c>
      <c r="D307" s="112">
        <v>94000</v>
      </c>
      <c r="E307" s="110">
        <v>34.299999999999997</v>
      </c>
      <c r="F307" s="112">
        <f t="shared" si="19"/>
        <v>3224199.9999999995</v>
      </c>
      <c r="G307" s="113">
        <v>2500000</v>
      </c>
    </row>
    <row r="308" spans="1:7" x14ac:dyDescent="0.25">
      <c r="A308" s="110">
        <v>163</v>
      </c>
      <c r="B308" s="110" t="s">
        <v>410</v>
      </c>
      <c r="C308" s="111">
        <v>43873</v>
      </c>
      <c r="D308" s="112">
        <v>111000</v>
      </c>
      <c r="E308" s="110">
        <v>34.57</v>
      </c>
      <c r="F308" s="112">
        <f t="shared" si="19"/>
        <v>3837270</v>
      </c>
      <c r="G308" s="113">
        <v>2500000</v>
      </c>
    </row>
    <row r="309" spans="1:7" x14ac:dyDescent="0.25">
      <c r="A309" s="110">
        <v>161</v>
      </c>
      <c r="B309" s="110" t="s">
        <v>384</v>
      </c>
      <c r="C309" s="119">
        <v>43867</v>
      </c>
      <c r="D309" s="122">
        <v>94000</v>
      </c>
      <c r="E309" s="110">
        <v>34.92</v>
      </c>
      <c r="F309" s="112">
        <f t="shared" si="19"/>
        <v>3282480</v>
      </c>
      <c r="G309" s="113">
        <v>2500000</v>
      </c>
    </row>
    <row r="310" spans="1:7" x14ac:dyDescent="0.25">
      <c r="A310" s="110">
        <v>160</v>
      </c>
      <c r="B310" s="110" t="s">
        <v>457</v>
      </c>
      <c r="C310" s="111">
        <v>43865</v>
      </c>
      <c r="D310" s="112">
        <v>94000</v>
      </c>
      <c r="E310" s="110">
        <v>34.46</v>
      </c>
      <c r="F310" s="112">
        <f>D310*E310</f>
        <v>3239240</v>
      </c>
      <c r="G310" s="113">
        <v>2500000</v>
      </c>
    </row>
    <row r="311" spans="1:7" x14ac:dyDescent="0.25">
      <c r="A311" s="110">
        <v>159</v>
      </c>
      <c r="B311" s="110" t="s">
        <v>384</v>
      </c>
      <c r="C311" s="111">
        <v>43864</v>
      </c>
      <c r="D311" s="112">
        <v>94000</v>
      </c>
      <c r="E311" s="110">
        <v>34.97</v>
      </c>
      <c r="F311" s="112">
        <f>D312*E312</f>
        <v>3278720.0000000005</v>
      </c>
      <c r="G311" s="113">
        <v>2500000</v>
      </c>
    </row>
    <row r="312" spans="1:7" x14ac:dyDescent="0.25">
      <c r="A312" s="110">
        <v>158</v>
      </c>
      <c r="B312" s="121" t="s">
        <v>410</v>
      </c>
      <c r="C312" s="111">
        <v>43857</v>
      </c>
      <c r="D312" s="112">
        <v>94000</v>
      </c>
      <c r="E312" s="110">
        <v>34.880000000000003</v>
      </c>
      <c r="F312" s="112">
        <f>D312*E312</f>
        <v>3278720.0000000005</v>
      </c>
      <c r="G312" s="113">
        <v>2500000</v>
      </c>
    </row>
    <row r="313" spans="1:7" x14ac:dyDescent="0.25">
      <c r="A313" s="110">
        <v>157</v>
      </c>
      <c r="B313" s="121" t="s">
        <v>386</v>
      </c>
      <c r="C313" s="111">
        <v>43857</v>
      </c>
      <c r="D313" s="112">
        <v>94000</v>
      </c>
      <c r="E313" s="110">
        <v>34.380000000000003</v>
      </c>
      <c r="F313" s="112">
        <f t="shared" si="19"/>
        <v>3231720.0000000005</v>
      </c>
      <c r="G313" s="113">
        <v>2500000</v>
      </c>
    </row>
    <row r="314" spans="1:7" x14ac:dyDescent="0.25">
      <c r="A314" s="110">
        <v>156</v>
      </c>
      <c r="B314" s="121" t="s">
        <v>385</v>
      </c>
      <c r="C314" s="111">
        <v>43855</v>
      </c>
      <c r="D314" s="112">
        <v>94000</v>
      </c>
      <c r="E314" s="110">
        <v>34.9</v>
      </c>
      <c r="F314" s="112">
        <f>D314*E314</f>
        <v>3280600</v>
      </c>
      <c r="G314" s="113">
        <v>2500000</v>
      </c>
    </row>
    <row r="315" spans="1:7" x14ac:dyDescent="0.25">
      <c r="A315" s="110">
        <v>155</v>
      </c>
      <c r="B315" s="110" t="s">
        <v>400</v>
      </c>
      <c r="C315" s="111">
        <v>43855</v>
      </c>
      <c r="D315" s="112">
        <v>94000</v>
      </c>
      <c r="E315" s="110">
        <v>34.81</v>
      </c>
      <c r="F315" s="112">
        <f>D315*E315</f>
        <v>3272140</v>
      </c>
      <c r="G315" s="113">
        <v>2500000</v>
      </c>
    </row>
    <row r="316" spans="1:7" x14ac:dyDescent="0.25">
      <c r="A316" s="118">
        <v>154</v>
      </c>
      <c r="B316" s="121" t="s">
        <v>384</v>
      </c>
      <c r="C316" s="111">
        <v>43852</v>
      </c>
      <c r="D316" s="112">
        <v>94000</v>
      </c>
      <c r="E316" s="110">
        <v>35.29</v>
      </c>
      <c r="F316" s="112">
        <f t="shared" si="19"/>
        <v>3317260</v>
      </c>
      <c r="G316" s="113">
        <v>2500000</v>
      </c>
    </row>
    <row r="317" spans="1:7" x14ac:dyDescent="0.25">
      <c r="A317" s="110">
        <v>153</v>
      </c>
      <c r="B317" s="110" t="s">
        <v>416</v>
      </c>
      <c r="C317" s="111">
        <v>43852</v>
      </c>
      <c r="D317" s="112">
        <v>94000</v>
      </c>
      <c r="E317" s="110">
        <v>34.58</v>
      </c>
      <c r="F317" s="112">
        <f t="shared" si="19"/>
        <v>3250520</v>
      </c>
      <c r="G317" s="113">
        <v>2500000</v>
      </c>
    </row>
    <row r="318" spans="1:7" x14ac:dyDescent="0.25">
      <c r="A318" s="110">
        <v>152</v>
      </c>
      <c r="B318" s="110" t="s">
        <v>457</v>
      </c>
      <c r="C318" s="111">
        <v>43850</v>
      </c>
      <c r="D318" s="112">
        <v>94000</v>
      </c>
      <c r="E318" s="110">
        <v>34.22</v>
      </c>
      <c r="F318" s="112">
        <f t="shared" si="19"/>
        <v>3216680</v>
      </c>
      <c r="G318" s="113">
        <v>2500000</v>
      </c>
    </row>
    <row r="319" spans="1:7" x14ac:dyDescent="0.25">
      <c r="A319" s="110">
        <v>151</v>
      </c>
      <c r="B319" s="110" t="s">
        <v>385</v>
      </c>
      <c r="C319" s="111">
        <v>43850</v>
      </c>
      <c r="D319" s="112">
        <v>94000</v>
      </c>
      <c r="E319" s="110">
        <v>34.94</v>
      </c>
      <c r="F319" s="112">
        <f t="shared" si="19"/>
        <v>3284360</v>
      </c>
      <c r="G319" s="113">
        <v>2500000</v>
      </c>
    </row>
    <row r="320" spans="1:7" x14ac:dyDescent="0.25">
      <c r="A320" s="110">
        <v>150</v>
      </c>
      <c r="B320" s="121" t="s">
        <v>386</v>
      </c>
      <c r="C320" s="111">
        <v>43848</v>
      </c>
      <c r="D320" s="112">
        <v>94000</v>
      </c>
      <c r="E320" s="110">
        <v>34.18</v>
      </c>
      <c r="F320" s="112">
        <f t="shared" si="19"/>
        <v>3212920</v>
      </c>
      <c r="G320" s="113">
        <v>2500000</v>
      </c>
    </row>
    <row r="321" spans="1:7" x14ac:dyDescent="0.25">
      <c r="A321" s="110">
        <v>149</v>
      </c>
      <c r="B321" s="121" t="s">
        <v>384</v>
      </c>
      <c r="C321" s="111">
        <v>43848</v>
      </c>
      <c r="D321" s="112">
        <v>94000</v>
      </c>
      <c r="E321" s="110">
        <v>35.01</v>
      </c>
      <c r="F321" s="112">
        <f t="shared" si="19"/>
        <v>3290940</v>
      </c>
      <c r="G321" s="113">
        <v>2500000</v>
      </c>
    </row>
    <row r="322" spans="1:7" x14ac:dyDescent="0.25">
      <c r="A322" s="110">
        <v>148</v>
      </c>
      <c r="B322" s="121" t="s">
        <v>410</v>
      </c>
      <c r="C322" s="111">
        <v>43848</v>
      </c>
      <c r="D322" s="112">
        <v>94000</v>
      </c>
      <c r="E322" s="110">
        <v>34.659999999999997</v>
      </c>
      <c r="F322" s="112">
        <f t="shared" si="19"/>
        <v>3258039.9999999995</v>
      </c>
      <c r="G322" s="113">
        <v>2400000</v>
      </c>
    </row>
    <row r="323" spans="1:7" x14ac:dyDescent="0.25">
      <c r="A323" s="110">
        <v>147</v>
      </c>
      <c r="B323" s="110" t="s">
        <v>416</v>
      </c>
      <c r="C323" s="111">
        <v>43845</v>
      </c>
      <c r="D323" s="112">
        <v>94000</v>
      </c>
      <c r="E323" s="110">
        <v>34.35</v>
      </c>
      <c r="F323" s="112">
        <f t="shared" si="19"/>
        <v>3228900</v>
      </c>
      <c r="G323" s="113">
        <v>2500000</v>
      </c>
    </row>
    <row r="324" spans="1:7" x14ac:dyDescent="0.25">
      <c r="A324" s="110">
        <v>146</v>
      </c>
      <c r="B324" s="121" t="s">
        <v>385</v>
      </c>
      <c r="C324" s="111">
        <v>43845</v>
      </c>
      <c r="D324" s="112">
        <v>94000</v>
      </c>
      <c r="E324" s="110">
        <v>34.909999999999997</v>
      </c>
      <c r="F324" s="112">
        <f t="shared" si="19"/>
        <v>3281539.9999999995</v>
      </c>
      <c r="G324" s="113">
        <v>2500000</v>
      </c>
    </row>
    <row r="325" spans="1:7" x14ac:dyDescent="0.25">
      <c r="A325" s="110">
        <v>145</v>
      </c>
      <c r="B325" s="110" t="s">
        <v>384</v>
      </c>
      <c r="C325" s="111">
        <v>43844</v>
      </c>
      <c r="D325" s="112">
        <v>94000</v>
      </c>
      <c r="E325" s="110">
        <v>35.159999999999997</v>
      </c>
      <c r="F325" s="112">
        <f t="shared" si="19"/>
        <v>3305039.9999999995</v>
      </c>
      <c r="G325" s="113">
        <v>2500000</v>
      </c>
    </row>
    <row r="326" spans="1:7" x14ac:dyDescent="0.25">
      <c r="A326" s="110">
        <v>144</v>
      </c>
      <c r="B326" s="110" t="s">
        <v>410</v>
      </c>
      <c r="C326" s="111">
        <v>43844</v>
      </c>
      <c r="D326" s="112">
        <v>94000</v>
      </c>
      <c r="E326" s="110">
        <v>34.9</v>
      </c>
      <c r="F326" s="112">
        <f t="shared" si="19"/>
        <v>3280600</v>
      </c>
      <c r="G326" s="113">
        <v>2400000</v>
      </c>
    </row>
    <row r="327" spans="1:7" x14ac:dyDescent="0.25">
      <c r="A327" s="110">
        <v>143</v>
      </c>
      <c r="B327" s="110" t="s">
        <v>393</v>
      </c>
      <c r="C327" s="111">
        <v>43843</v>
      </c>
      <c r="D327" s="112">
        <v>94000</v>
      </c>
      <c r="E327" s="110">
        <v>34.14</v>
      </c>
      <c r="F327" s="112">
        <f t="shared" si="19"/>
        <v>3209160</v>
      </c>
      <c r="G327" s="113">
        <v>2500000</v>
      </c>
    </row>
    <row r="328" spans="1:7" x14ac:dyDescent="0.25">
      <c r="A328" s="110">
        <v>142</v>
      </c>
      <c r="B328" s="110" t="s">
        <v>385</v>
      </c>
      <c r="C328" s="111">
        <v>43841</v>
      </c>
      <c r="D328" s="112">
        <v>94000</v>
      </c>
      <c r="E328" s="110">
        <v>34.81</v>
      </c>
      <c r="F328" s="112">
        <f t="shared" si="19"/>
        <v>3272140</v>
      </c>
      <c r="G328" s="113">
        <v>2500000</v>
      </c>
    </row>
    <row r="329" spans="1:7" x14ac:dyDescent="0.25">
      <c r="A329" s="110">
        <v>141</v>
      </c>
      <c r="B329" s="110" t="s">
        <v>391</v>
      </c>
      <c r="C329" s="111">
        <v>43841</v>
      </c>
      <c r="D329" s="112">
        <v>94000</v>
      </c>
      <c r="E329" s="110">
        <v>34.409999999999997</v>
      </c>
      <c r="F329" s="112">
        <f t="shared" si="19"/>
        <v>3234539.9999999995</v>
      </c>
      <c r="G329" s="113">
        <v>2500000</v>
      </c>
    </row>
    <row r="330" spans="1:7" x14ac:dyDescent="0.25">
      <c r="A330" s="110">
        <v>140</v>
      </c>
      <c r="B330" s="110" t="s">
        <v>416</v>
      </c>
      <c r="C330" s="111">
        <v>43839</v>
      </c>
      <c r="D330" s="112">
        <v>94000</v>
      </c>
      <c r="E330" s="110">
        <v>34.799999999999997</v>
      </c>
      <c r="F330" s="112">
        <f t="shared" si="19"/>
        <v>3271199.9999999995</v>
      </c>
      <c r="G330" s="113">
        <v>2500000</v>
      </c>
    </row>
    <row r="331" spans="1:7" x14ac:dyDescent="0.25">
      <c r="A331" s="110">
        <v>139</v>
      </c>
      <c r="B331" s="110" t="s">
        <v>410</v>
      </c>
      <c r="C331" s="111">
        <v>43838</v>
      </c>
      <c r="D331" s="112">
        <v>94000</v>
      </c>
      <c r="E331" s="110">
        <v>34.53</v>
      </c>
      <c r="F331" s="112">
        <f t="shared" si="19"/>
        <v>3245820</v>
      </c>
      <c r="G331" s="113">
        <v>2500000</v>
      </c>
    </row>
    <row r="332" spans="1:7" x14ac:dyDescent="0.25">
      <c r="A332" s="110">
        <v>138</v>
      </c>
      <c r="B332" s="110" t="s">
        <v>458</v>
      </c>
      <c r="C332" s="111">
        <v>43833</v>
      </c>
      <c r="D332" s="112">
        <v>89000</v>
      </c>
      <c r="E332" s="110">
        <v>34.18</v>
      </c>
      <c r="F332" s="112">
        <f t="shared" si="19"/>
        <v>3042020</v>
      </c>
      <c r="G332" s="113">
        <v>2500000</v>
      </c>
    </row>
    <row r="333" spans="1:7" x14ac:dyDescent="0.25">
      <c r="A333" s="110">
        <v>137</v>
      </c>
      <c r="B333" s="110" t="s">
        <v>448</v>
      </c>
      <c r="C333" s="111">
        <v>43833</v>
      </c>
      <c r="D333" s="112">
        <v>94000</v>
      </c>
      <c r="E333" s="110">
        <v>34.22</v>
      </c>
      <c r="F333" s="112">
        <f t="shared" si="19"/>
        <v>3216680</v>
      </c>
      <c r="G333" s="113">
        <v>2500000</v>
      </c>
    </row>
    <row r="334" spans="1:7" x14ac:dyDescent="0.25">
      <c r="A334" s="110">
        <v>136</v>
      </c>
      <c r="B334" s="110" t="s">
        <v>386</v>
      </c>
      <c r="C334" s="111">
        <v>43833</v>
      </c>
      <c r="D334" s="112">
        <v>94000</v>
      </c>
      <c r="E334" s="110">
        <v>34.06</v>
      </c>
      <c r="F334" s="112">
        <f t="shared" si="19"/>
        <v>3201640</v>
      </c>
      <c r="G334" s="113">
        <v>2500000</v>
      </c>
    </row>
    <row r="335" spans="1:7" x14ac:dyDescent="0.25">
      <c r="A335" s="110">
        <v>135</v>
      </c>
      <c r="B335" s="110" t="s">
        <v>393</v>
      </c>
      <c r="C335" s="111">
        <v>43833</v>
      </c>
      <c r="D335" s="112">
        <v>89000</v>
      </c>
      <c r="E335" s="110">
        <v>33.96</v>
      </c>
      <c r="F335" s="112">
        <f t="shared" si="19"/>
        <v>3022440</v>
      </c>
      <c r="G335" s="113">
        <v>2500000</v>
      </c>
    </row>
    <row r="336" spans="1:7" x14ac:dyDescent="0.25">
      <c r="A336" s="110">
        <v>134</v>
      </c>
      <c r="B336" s="110" t="s">
        <v>391</v>
      </c>
      <c r="C336" s="111">
        <v>43833</v>
      </c>
      <c r="D336" s="112">
        <v>89000</v>
      </c>
      <c r="E336" s="110">
        <v>33.93</v>
      </c>
      <c r="F336" s="112">
        <f t="shared" si="19"/>
        <v>3019770</v>
      </c>
      <c r="G336" s="113">
        <v>2500000</v>
      </c>
    </row>
    <row r="337" spans="1:7" x14ac:dyDescent="0.25">
      <c r="A337" s="110">
        <v>133</v>
      </c>
      <c r="B337" s="110" t="s">
        <v>459</v>
      </c>
      <c r="C337" s="111">
        <v>43833</v>
      </c>
      <c r="D337" s="112">
        <v>89000</v>
      </c>
      <c r="E337" s="110">
        <v>34.479999999999997</v>
      </c>
      <c r="F337" s="112">
        <f t="shared" si="19"/>
        <v>3068719.9999999995</v>
      </c>
      <c r="G337" s="113">
        <v>2500000</v>
      </c>
    </row>
    <row r="338" spans="1:7" x14ac:dyDescent="0.25">
      <c r="A338" s="110">
        <v>132</v>
      </c>
      <c r="B338" s="110" t="s">
        <v>422</v>
      </c>
      <c r="C338" s="111">
        <v>43832</v>
      </c>
      <c r="D338" s="112">
        <v>94000</v>
      </c>
      <c r="E338" s="110">
        <v>33.96</v>
      </c>
      <c r="F338" s="112">
        <f>D338*E338</f>
        <v>3192240</v>
      </c>
      <c r="G338" s="113">
        <v>2500000</v>
      </c>
    </row>
    <row r="339" spans="1:7" x14ac:dyDescent="0.25">
      <c r="A339" s="110">
        <v>131</v>
      </c>
      <c r="B339" s="110" t="s">
        <v>439</v>
      </c>
      <c r="C339" s="111">
        <v>43813</v>
      </c>
      <c r="D339" s="112">
        <v>94000</v>
      </c>
      <c r="E339" s="110">
        <v>34.840000000000003</v>
      </c>
      <c r="F339" s="112">
        <f t="shared" si="19"/>
        <v>3274960.0000000005</v>
      </c>
      <c r="G339" s="113">
        <v>2400000</v>
      </c>
    </row>
    <row r="340" spans="1:7" x14ac:dyDescent="0.25">
      <c r="A340" s="110">
        <v>130</v>
      </c>
      <c r="B340" s="110" t="s">
        <v>458</v>
      </c>
      <c r="C340" s="111">
        <v>43814</v>
      </c>
      <c r="D340" s="112">
        <v>90000</v>
      </c>
      <c r="E340" s="110">
        <v>34.299999999999997</v>
      </c>
      <c r="F340" s="112">
        <f t="shared" si="19"/>
        <v>3086999.9999999995</v>
      </c>
      <c r="G340" s="113">
        <v>2400000</v>
      </c>
    </row>
    <row r="341" spans="1:7" x14ac:dyDescent="0.25">
      <c r="A341" s="110">
        <v>129</v>
      </c>
      <c r="B341" s="123" t="s">
        <v>459</v>
      </c>
      <c r="C341" s="111">
        <v>43810</v>
      </c>
      <c r="D341" s="112">
        <v>94000</v>
      </c>
      <c r="E341" s="110">
        <v>34.35</v>
      </c>
      <c r="F341" s="112">
        <f t="shared" si="19"/>
        <v>3228900</v>
      </c>
      <c r="G341" s="113">
        <v>2500000</v>
      </c>
    </row>
    <row r="342" spans="1:7" x14ac:dyDescent="0.25">
      <c r="A342" s="110">
        <v>128</v>
      </c>
      <c r="B342" s="110" t="s">
        <v>422</v>
      </c>
      <c r="C342" s="111">
        <v>43810</v>
      </c>
      <c r="D342" s="112">
        <v>94000</v>
      </c>
      <c r="E342" s="110">
        <v>34.28</v>
      </c>
      <c r="F342" s="112">
        <f t="shared" si="19"/>
        <v>3222320</v>
      </c>
      <c r="G342" s="113">
        <v>2500000</v>
      </c>
    </row>
    <row r="343" spans="1:7" x14ac:dyDescent="0.25">
      <c r="A343" s="110">
        <v>127</v>
      </c>
      <c r="B343" s="110" t="s">
        <v>402</v>
      </c>
      <c r="C343" s="111">
        <v>43810</v>
      </c>
      <c r="D343" s="112">
        <v>94000</v>
      </c>
      <c r="E343" s="110">
        <v>35.03</v>
      </c>
      <c r="F343" s="112">
        <f t="shared" si="19"/>
        <v>3292820</v>
      </c>
      <c r="G343" s="113">
        <v>2200000</v>
      </c>
    </row>
    <row r="344" spans="1:7" x14ac:dyDescent="0.25">
      <c r="A344" s="110">
        <v>126</v>
      </c>
      <c r="B344" s="123" t="s">
        <v>384</v>
      </c>
      <c r="C344" s="111">
        <v>43808</v>
      </c>
      <c r="D344" s="112">
        <v>94000</v>
      </c>
      <c r="E344" s="110">
        <v>35.049999999999997</v>
      </c>
      <c r="F344" s="112">
        <f t="shared" si="19"/>
        <v>3294699.9999999995</v>
      </c>
      <c r="G344" s="113">
        <v>2500000</v>
      </c>
    </row>
    <row r="345" spans="1:7" x14ac:dyDescent="0.25">
      <c r="A345" s="110">
        <v>125</v>
      </c>
      <c r="B345" s="110" t="s">
        <v>458</v>
      </c>
      <c r="C345" s="111">
        <v>43808</v>
      </c>
      <c r="D345" s="112">
        <v>90000</v>
      </c>
      <c r="E345" s="110">
        <v>34.89</v>
      </c>
      <c r="F345" s="112">
        <f t="shared" si="19"/>
        <v>3140100</v>
      </c>
      <c r="G345" s="113">
        <v>2500000</v>
      </c>
    </row>
    <row r="346" spans="1:7" x14ac:dyDescent="0.25">
      <c r="A346" s="110">
        <v>123</v>
      </c>
      <c r="B346" s="123" t="s">
        <v>385</v>
      </c>
      <c r="C346" s="111">
        <v>43808</v>
      </c>
      <c r="D346" s="112">
        <v>94000</v>
      </c>
      <c r="E346" s="110">
        <v>34.71</v>
      </c>
      <c r="F346" s="112">
        <f t="shared" si="19"/>
        <v>3262740</v>
      </c>
      <c r="G346" s="113">
        <v>2500000</v>
      </c>
    </row>
    <row r="347" spans="1:7" x14ac:dyDescent="0.25">
      <c r="A347" s="110">
        <v>121</v>
      </c>
      <c r="B347" s="110" t="s">
        <v>447</v>
      </c>
      <c r="C347" s="111">
        <v>43805</v>
      </c>
      <c r="D347" s="112">
        <v>90000</v>
      </c>
      <c r="E347" s="110">
        <v>34.22</v>
      </c>
      <c r="F347" s="112">
        <f t="shared" si="19"/>
        <v>3079800</v>
      </c>
      <c r="G347" s="113">
        <v>2400000</v>
      </c>
    </row>
    <row r="348" spans="1:7" x14ac:dyDescent="0.25">
      <c r="A348" s="110">
        <v>120</v>
      </c>
      <c r="B348" s="110" t="s">
        <v>391</v>
      </c>
      <c r="C348" s="111">
        <v>43804</v>
      </c>
      <c r="D348" s="112">
        <v>94000</v>
      </c>
      <c r="E348" s="110">
        <v>34</v>
      </c>
      <c r="F348" s="112">
        <f t="shared" si="19"/>
        <v>3196000</v>
      </c>
      <c r="G348" s="113">
        <v>2400000</v>
      </c>
    </row>
    <row r="349" spans="1:7" x14ac:dyDescent="0.25">
      <c r="A349" s="110">
        <v>119</v>
      </c>
      <c r="B349" s="124" t="s">
        <v>460</v>
      </c>
      <c r="C349" s="111">
        <v>43803</v>
      </c>
      <c r="D349" s="112">
        <v>90000</v>
      </c>
      <c r="E349" s="110">
        <v>34.630000000000003</v>
      </c>
      <c r="F349" s="112">
        <f t="shared" si="19"/>
        <v>3116700</v>
      </c>
      <c r="G349" s="113">
        <v>2400000</v>
      </c>
    </row>
    <row r="350" spans="1:7" x14ac:dyDescent="0.25">
      <c r="A350" s="110">
        <v>118</v>
      </c>
      <c r="B350" s="123" t="s">
        <v>410</v>
      </c>
      <c r="C350" s="111">
        <v>43803</v>
      </c>
      <c r="D350" s="112">
        <v>90000</v>
      </c>
      <c r="E350" s="110">
        <v>34.299999999999997</v>
      </c>
      <c r="F350" s="112">
        <f t="shared" si="19"/>
        <v>3086999.9999999995</v>
      </c>
      <c r="G350" s="113">
        <v>2300000</v>
      </c>
    </row>
    <row r="351" spans="1:7" x14ac:dyDescent="0.25">
      <c r="A351" s="110">
        <v>115</v>
      </c>
      <c r="B351" s="123" t="s">
        <v>410</v>
      </c>
      <c r="C351" s="111">
        <v>43799</v>
      </c>
      <c r="D351" s="112">
        <v>94000</v>
      </c>
      <c r="E351" s="110">
        <v>34.92</v>
      </c>
      <c r="F351" s="112">
        <f t="shared" si="19"/>
        <v>3282480</v>
      </c>
      <c r="G351" s="113">
        <v>2450000</v>
      </c>
    </row>
    <row r="352" spans="1:7" x14ac:dyDescent="0.25">
      <c r="A352" s="110">
        <v>113</v>
      </c>
      <c r="B352" s="110" t="s">
        <v>400</v>
      </c>
      <c r="C352" s="111">
        <v>43798</v>
      </c>
      <c r="D352" s="112">
        <v>99000</v>
      </c>
      <c r="E352" s="110">
        <v>35.130000000000003</v>
      </c>
      <c r="F352" s="112">
        <f t="shared" si="19"/>
        <v>3477870.0000000005</v>
      </c>
      <c r="G352" s="113">
        <v>2500000</v>
      </c>
    </row>
    <row r="353" spans="1:7" x14ac:dyDescent="0.25">
      <c r="A353" s="110">
        <v>112</v>
      </c>
      <c r="B353" s="124" t="s">
        <v>460</v>
      </c>
      <c r="C353" s="111">
        <v>43798</v>
      </c>
      <c r="D353" s="112">
        <v>99000</v>
      </c>
      <c r="E353" s="110">
        <v>34.590000000000003</v>
      </c>
      <c r="F353" s="112">
        <f t="shared" si="19"/>
        <v>3424410.0000000005</v>
      </c>
      <c r="G353" s="113">
        <v>2700000</v>
      </c>
    </row>
    <row r="354" spans="1:7" x14ac:dyDescent="0.25">
      <c r="A354" s="110">
        <v>111</v>
      </c>
      <c r="B354" s="110" t="s">
        <v>391</v>
      </c>
      <c r="C354" s="111">
        <v>43798</v>
      </c>
      <c r="D354" s="112">
        <v>99000</v>
      </c>
      <c r="E354" s="110">
        <v>34.36</v>
      </c>
      <c r="F354" s="112">
        <f t="shared" si="19"/>
        <v>3401640</v>
      </c>
      <c r="G354" s="113">
        <v>2700000</v>
      </c>
    </row>
    <row r="355" spans="1:7" x14ac:dyDescent="0.25">
      <c r="A355" s="110">
        <v>110</v>
      </c>
      <c r="B355" s="110" t="s">
        <v>439</v>
      </c>
      <c r="C355" s="111">
        <v>43798</v>
      </c>
      <c r="D355" s="112">
        <v>99000</v>
      </c>
      <c r="E355" s="110">
        <v>34.56</v>
      </c>
      <c r="F355" s="112">
        <f t="shared" si="19"/>
        <v>3421440</v>
      </c>
      <c r="G355" s="113">
        <v>2500000</v>
      </c>
    </row>
    <row r="356" spans="1:7" x14ac:dyDescent="0.25">
      <c r="A356" s="110">
        <v>109</v>
      </c>
      <c r="B356" s="123" t="s">
        <v>457</v>
      </c>
      <c r="C356" s="111">
        <v>43763</v>
      </c>
      <c r="D356" s="112">
        <v>94000</v>
      </c>
      <c r="E356" s="110">
        <v>34.49</v>
      </c>
      <c r="F356" s="112">
        <f t="shared" si="19"/>
        <v>3242060</v>
      </c>
      <c r="G356" s="113">
        <v>2500000</v>
      </c>
    </row>
    <row r="357" spans="1:7" x14ac:dyDescent="0.25">
      <c r="A357" s="110">
        <v>108</v>
      </c>
      <c r="B357" s="110" t="s">
        <v>458</v>
      </c>
      <c r="C357" s="111">
        <v>43792</v>
      </c>
      <c r="D357" s="112">
        <v>99000</v>
      </c>
      <c r="E357" s="110">
        <v>34.380000000000003</v>
      </c>
      <c r="F357" s="112">
        <f t="shared" si="19"/>
        <v>3403620.0000000005</v>
      </c>
      <c r="G357" s="113">
        <v>2500000</v>
      </c>
    </row>
    <row r="358" spans="1:7" x14ac:dyDescent="0.25">
      <c r="A358" s="110">
        <v>107</v>
      </c>
      <c r="B358" s="110" t="s">
        <v>386</v>
      </c>
      <c r="C358" s="111">
        <v>43792</v>
      </c>
      <c r="D358" s="112">
        <v>94000</v>
      </c>
      <c r="E358" s="110">
        <v>33.659999999999997</v>
      </c>
      <c r="F358" s="112">
        <f t="shared" si="19"/>
        <v>3164039.9999999995</v>
      </c>
      <c r="G358" s="113">
        <v>2500000</v>
      </c>
    </row>
    <row r="359" spans="1:7" x14ac:dyDescent="0.25">
      <c r="A359" s="110">
        <v>106</v>
      </c>
      <c r="B359" s="110" t="s">
        <v>443</v>
      </c>
      <c r="C359" s="111">
        <v>43781</v>
      </c>
      <c r="D359" s="112">
        <v>87000</v>
      </c>
      <c r="E359" s="110">
        <v>34.32</v>
      </c>
      <c r="F359" s="112">
        <f t="shared" si="19"/>
        <v>2985840</v>
      </c>
      <c r="G359" s="113">
        <v>2500000</v>
      </c>
    </row>
    <row r="360" spans="1:7" x14ac:dyDescent="0.25">
      <c r="A360" s="110">
        <v>105</v>
      </c>
      <c r="B360" s="110" t="s">
        <v>461</v>
      </c>
      <c r="C360" s="111">
        <v>43781</v>
      </c>
      <c r="D360" s="112">
        <v>87000</v>
      </c>
      <c r="E360" s="110">
        <v>34.69</v>
      </c>
      <c r="F360" s="112">
        <f t="shared" si="19"/>
        <v>3018030</v>
      </c>
      <c r="G360" s="113">
        <v>2500000</v>
      </c>
    </row>
    <row r="361" spans="1:7" x14ac:dyDescent="0.25">
      <c r="A361" s="110">
        <v>104</v>
      </c>
      <c r="B361" s="110" t="s">
        <v>412</v>
      </c>
      <c r="C361" s="111">
        <v>43781</v>
      </c>
      <c r="D361" s="112">
        <v>87000</v>
      </c>
      <c r="E361" s="110">
        <v>34.24</v>
      </c>
      <c r="F361" s="112">
        <f t="shared" si="19"/>
        <v>2978880</v>
      </c>
      <c r="G361" s="113">
        <v>2500000</v>
      </c>
    </row>
    <row r="362" spans="1:7" x14ac:dyDescent="0.25">
      <c r="A362" s="110">
        <v>103</v>
      </c>
      <c r="B362" s="110" t="s">
        <v>391</v>
      </c>
      <c r="C362" s="111">
        <v>43778</v>
      </c>
      <c r="D362" s="112">
        <v>87000</v>
      </c>
      <c r="E362" s="110">
        <v>34.21</v>
      </c>
      <c r="F362" s="112">
        <f t="shared" si="19"/>
        <v>2976270</v>
      </c>
      <c r="G362" s="113">
        <v>2500000</v>
      </c>
    </row>
    <row r="363" spans="1:7" x14ac:dyDescent="0.25">
      <c r="A363" s="110">
        <v>100</v>
      </c>
      <c r="B363" s="123" t="s">
        <v>459</v>
      </c>
      <c r="C363" s="111">
        <v>43775</v>
      </c>
      <c r="D363" s="112">
        <v>91000</v>
      </c>
      <c r="E363" s="110">
        <v>34.340000000000003</v>
      </c>
      <c r="F363" s="112">
        <f t="shared" si="19"/>
        <v>3124940.0000000005</v>
      </c>
      <c r="G363" s="113">
        <v>2500000</v>
      </c>
    </row>
    <row r="364" spans="1:7" x14ac:dyDescent="0.25">
      <c r="A364" s="110">
        <v>98</v>
      </c>
      <c r="B364" s="110" t="s">
        <v>461</v>
      </c>
      <c r="C364" s="111">
        <v>43774</v>
      </c>
      <c r="D364" s="112">
        <v>87000</v>
      </c>
      <c r="E364" s="110">
        <v>34.619999999999997</v>
      </c>
      <c r="F364" s="112">
        <f t="shared" si="19"/>
        <v>3011940</v>
      </c>
      <c r="G364" s="113">
        <v>2500000</v>
      </c>
    </row>
    <row r="365" spans="1:7" x14ac:dyDescent="0.25">
      <c r="A365" s="110">
        <v>97</v>
      </c>
      <c r="B365" s="110" t="s">
        <v>412</v>
      </c>
      <c r="C365" s="111">
        <v>43774</v>
      </c>
      <c r="D365" s="112">
        <v>87000</v>
      </c>
      <c r="E365" s="110">
        <v>34.69</v>
      </c>
      <c r="F365" s="112">
        <f t="shared" si="19"/>
        <v>3018030</v>
      </c>
      <c r="G365" s="113">
        <v>2400000</v>
      </c>
    </row>
    <row r="366" spans="1:7" x14ac:dyDescent="0.25">
      <c r="A366" s="110">
        <v>96</v>
      </c>
      <c r="B366" s="110" t="s">
        <v>456</v>
      </c>
      <c r="C366" s="111">
        <v>43771</v>
      </c>
      <c r="D366" s="112">
        <v>87000</v>
      </c>
      <c r="E366" s="110">
        <v>34.119999999999997</v>
      </c>
      <c r="F366" s="112">
        <f t="shared" si="19"/>
        <v>2968440</v>
      </c>
      <c r="G366" s="113">
        <v>2500000</v>
      </c>
    </row>
    <row r="367" spans="1:7" x14ac:dyDescent="0.25">
      <c r="A367" s="110">
        <v>95</v>
      </c>
      <c r="B367" s="110" t="s">
        <v>442</v>
      </c>
      <c r="C367" s="111">
        <v>43770</v>
      </c>
      <c r="D367" s="112">
        <v>85000</v>
      </c>
      <c r="E367" s="110">
        <v>33.729999999999997</v>
      </c>
      <c r="F367" s="112">
        <f t="shared" ref="F367:F412" si="20">D367*E367</f>
        <v>2867049.9999999995</v>
      </c>
      <c r="G367" s="113">
        <v>2500000</v>
      </c>
    </row>
    <row r="368" spans="1:7" x14ac:dyDescent="0.25">
      <c r="A368" s="110">
        <v>94</v>
      </c>
      <c r="B368" s="110" t="s">
        <v>438</v>
      </c>
      <c r="C368" s="111">
        <v>43769</v>
      </c>
      <c r="D368" s="112">
        <v>85000</v>
      </c>
      <c r="E368" s="110">
        <v>34.299999999999997</v>
      </c>
      <c r="F368" s="112">
        <f t="shared" si="20"/>
        <v>2915499.9999999995</v>
      </c>
      <c r="G368" s="113">
        <v>2500000</v>
      </c>
    </row>
    <row r="369" spans="1:7" x14ac:dyDescent="0.25">
      <c r="A369" s="110">
        <v>93</v>
      </c>
      <c r="B369" s="110" t="s">
        <v>400</v>
      </c>
      <c r="C369" s="111">
        <v>43769</v>
      </c>
      <c r="D369" s="112">
        <v>87000</v>
      </c>
      <c r="E369" s="110">
        <v>35.06</v>
      </c>
      <c r="F369" s="112">
        <f t="shared" si="20"/>
        <v>3050220</v>
      </c>
      <c r="G369" s="113">
        <v>2500000</v>
      </c>
    </row>
    <row r="370" spans="1:7" x14ac:dyDescent="0.25">
      <c r="A370" s="123">
        <v>92</v>
      </c>
      <c r="B370" s="123" t="s">
        <v>410</v>
      </c>
      <c r="C370" s="125">
        <v>43769</v>
      </c>
      <c r="D370" s="112">
        <v>87000</v>
      </c>
      <c r="E370" s="123">
        <v>34.51</v>
      </c>
      <c r="F370" s="112">
        <f t="shared" si="20"/>
        <v>3002370</v>
      </c>
      <c r="G370" s="113">
        <v>2400000</v>
      </c>
    </row>
    <row r="371" spans="1:7" x14ac:dyDescent="0.25">
      <c r="A371" s="123">
        <v>91</v>
      </c>
      <c r="B371" s="124" t="s">
        <v>460</v>
      </c>
      <c r="C371" s="125">
        <v>43767</v>
      </c>
      <c r="D371" s="112">
        <v>87000</v>
      </c>
      <c r="E371" s="123">
        <v>34.5</v>
      </c>
      <c r="F371" s="112">
        <f t="shared" si="20"/>
        <v>3001500</v>
      </c>
      <c r="G371" s="113">
        <v>2500000</v>
      </c>
    </row>
    <row r="372" spans="1:7" x14ac:dyDescent="0.25">
      <c r="A372" s="123">
        <v>90</v>
      </c>
      <c r="B372" s="123" t="s">
        <v>391</v>
      </c>
      <c r="C372" s="125">
        <v>43767</v>
      </c>
      <c r="D372" s="112">
        <v>87000</v>
      </c>
      <c r="E372" s="123">
        <v>33.97</v>
      </c>
      <c r="F372" s="112">
        <f t="shared" si="20"/>
        <v>2955390</v>
      </c>
      <c r="G372" s="113">
        <v>2500000</v>
      </c>
    </row>
    <row r="373" spans="1:7" x14ac:dyDescent="0.25">
      <c r="A373" s="110">
        <v>89</v>
      </c>
      <c r="B373" s="123" t="s">
        <v>446</v>
      </c>
      <c r="C373" s="111">
        <v>43767</v>
      </c>
      <c r="D373" s="112">
        <v>87000</v>
      </c>
      <c r="E373" s="110">
        <v>33.94</v>
      </c>
      <c r="F373" s="112">
        <f t="shared" si="20"/>
        <v>2952780</v>
      </c>
      <c r="G373" s="113">
        <v>2500000</v>
      </c>
    </row>
    <row r="374" spans="1:7" x14ac:dyDescent="0.25">
      <c r="A374" s="123">
        <v>88</v>
      </c>
      <c r="B374" s="123" t="s">
        <v>462</v>
      </c>
      <c r="C374" s="125">
        <v>43764</v>
      </c>
      <c r="D374" s="112">
        <v>85000</v>
      </c>
      <c r="E374" s="123">
        <v>34.58</v>
      </c>
      <c r="F374" s="112">
        <f t="shared" si="20"/>
        <v>2939300</v>
      </c>
      <c r="G374" s="113">
        <v>2500000</v>
      </c>
    </row>
    <row r="375" spans="1:7" x14ac:dyDescent="0.25">
      <c r="A375" s="110">
        <v>87</v>
      </c>
      <c r="B375" s="110" t="s">
        <v>442</v>
      </c>
      <c r="C375" s="111">
        <v>43764</v>
      </c>
      <c r="D375" s="112">
        <v>87000</v>
      </c>
      <c r="E375" s="110">
        <v>33.880000000000003</v>
      </c>
      <c r="F375" s="112">
        <f t="shared" si="20"/>
        <v>2947560</v>
      </c>
      <c r="G375" s="113">
        <v>2500000</v>
      </c>
    </row>
    <row r="376" spans="1:7" x14ac:dyDescent="0.25">
      <c r="A376" s="123">
        <v>86</v>
      </c>
      <c r="B376" s="123" t="s">
        <v>446</v>
      </c>
      <c r="C376" s="125">
        <v>43762</v>
      </c>
      <c r="D376" s="112">
        <v>85000</v>
      </c>
      <c r="E376" s="123">
        <v>34.44</v>
      </c>
      <c r="F376" s="112">
        <f t="shared" si="20"/>
        <v>2927400</v>
      </c>
      <c r="G376" s="113">
        <v>2500000</v>
      </c>
    </row>
    <row r="377" spans="1:7" x14ac:dyDescent="0.25">
      <c r="A377" s="110">
        <v>85</v>
      </c>
      <c r="B377" s="123" t="s">
        <v>459</v>
      </c>
      <c r="C377" s="111">
        <v>43762</v>
      </c>
      <c r="D377" s="112">
        <v>85000</v>
      </c>
      <c r="E377" s="110">
        <v>34.22</v>
      </c>
      <c r="F377" s="112">
        <f t="shared" si="20"/>
        <v>2908700</v>
      </c>
      <c r="G377" s="113">
        <v>2500000</v>
      </c>
    </row>
    <row r="378" spans="1:7" x14ac:dyDescent="0.25">
      <c r="A378" s="123">
        <v>84</v>
      </c>
      <c r="B378" s="123" t="s">
        <v>391</v>
      </c>
      <c r="C378" s="125">
        <v>43761</v>
      </c>
      <c r="D378" s="112">
        <v>85000</v>
      </c>
      <c r="E378" s="123">
        <v>34.01</v>
      </c>
      <c r="F378" s="112">
        <f t="shared" si="20"/>
        <v>2890850</v>
      </c>
      <c r="G378" s="113">
        <v>2500000</v>
      </c>
    </row>
    <row r="379" spans="1:7" x14ac:dyDescent="0.25">
      <c r="A379" s="123">
        <v>83</v>
      </c>
      <c r="B379" s="123" t="s">
        <v>438</v>
      </c>
      <c r="C379" s="125">
        <v>43760</v>
      </c>
      <c r="D379" s="112">
        <v>85000</v>
      </c>
      <c r="E379" s="123">
        <v>34.229999999999997</v>
      </c>
      <c r="F379" s="112">
        <f t="shared" si="20"/>
        <v>2909549.9999999995</v>
      </c>
      <c r="G379" s="113">
        <v>2500000</v>
      </c>
    </row>
    <row r="380" spans="1:7" x14ac:dyDescent="0.25">
      <c r="A380" s="123">
        <v>82</v>
      </c>
      <c r="B380" s="124" t="s">
        <v>460</v>
      </c>
      <c r="C380" s="125">
        <v>43760</v>
      </c>
      <c r="D380" s="112">
        <v>85000</v>
      </c>
      <c r="E380" s="123">
        <v>34.18</v>
      </c>
      <c r="F380" s="112">
        <f t="shared" si="20"/>
        <v>2905300</v>
      </c>
      <c r="G380" s="113">
        <v>2500000</v>
      </c>
    </row>
    <row r="381" spans="1:7" x14ac:dyDescent="0.25">
      <c r="A381" s="123">
        <v>81</v>
      </c>
      <c r="B381" s="123" t="s">
        <v>435</v>
      </c>
      <c r="C381" s="125">
        <v>43760</v>
      </c>
      <c r="D381" s="112">
        <v>85000</v>
      </c>
      <c r="E381" s="123">
        <v>34.979999999999997</v>
      </c>
      <c r="F381" s="112">
        <f t="shared" si="20"/>
        <v>2973299.9999999995</v>
      </c>
      <c r="G381" s="113">
        <v>2500000</v>
      </c>
    </row>
    <row r="382" spans="1:7" x14ac:dyDescent="0.25">
      <c r="A382" s="126">
        <v>80</v>
      </c>
      <c r="B382" s="126" t="s">
        <v>393</v>
      </c>
      <c r="C382" s="127">
        <v>43760</v>
      </c>
      <c r="D382" s="128">
        <v>85000</v>
      </c>
      <c r="E382" s="126">
        <v>34.17</v>
      </c>
      <c r="F382" s="128">
        <f t="shared" si="20"/>
        <v>2904450</v>
      </c>
      <c r="G382" s="129">
        <v>2500000</v>
      </c>
    </row>
    <row r="383" spans="1:7" x14ac:dyDescent="0.25">
      <c r="A383" s="110">
        <v>79</v>
      </c>
      <c r="B383" s="123" t="s">
        <v>462</v>
      </c>
      <c r="C383" s="111">
        <v>43760</v>
      </c>
      <c r="D383" s="112">
        <v>85000</v>
      </c>
      <c r="E383" s="110">
        <v>34.15</v>
      </c>
      <c r="F383" s="112">
        <f t="shared" si="20"/>
        <v>2902750</v>
      </c>
      <c r="G383" s="113">
        <v>2500000</v>
      </c>
    </row>
    <row r="384" spans="1:7" x14ac:dyDescent="0.25">
      <c r="A384" s="110">
        <v>78</v>
      </c>
      <c r="B384" s="110" t="s">
        <v>450</v>
      </c>
      <c r="C384" s="111">
        <v>43760</v>
      </c>
      <c r="D384" s="112">
        <v>85000</v>
      </c>
      <c r="E384" s="110">
        <v>34.5</v>
      </c>
      <c r="F384" s="112">
        <f t="shared" si="20"/>
        <v>2932500</v>
      </c>
      <c r="G384" s="113">
        <v>2500000</v>
      </c>
    </row>
    <row r="385" spans="1:7" x14ac:dyDescent="0.25">
      <c r="A385" s="123">
        <v>77</v>
      </c>
      <c r="B385" s="123" t="s">
        <v>457</v>
      </c>
      <c r="C385" s="125">
        <v>43759</v>
      </c>
      <c r="D385" s="112">
        <v>85000</v>
      </c>
      <c r="E385" s="123">
        <v>34.020000000000003</v>
      </c>
      <c r="F385" s="112">
        <f t="shared" si="20"/>
        <v>2891700.0000000005</v>
      </c>
      <c r="G385" s="113">
        <v>2500000</v>
      </c>
    </row>
    <row r="386" spans="1:7" x14ac:dyDescent="0.25">
      <c r="A386" s="110">
        <v>76</v>
      </c>
      <c r="B386" s="110" t="s">
        <v>400</v>
      </c>
      <c r="C386" s="111">
        <v>43759</v>
      </c>
      <c r="D386" s="112">
        <v>85000</v>
      </c>
      <c r="E386" s="110">
        <v>34.78</v>
      </c>
      <c r="F386" s="112">
        <f t="shared" si="20"/>
        <v>2956300</v>
      </c>
      <c r="G386" s="113">
        <v>2400001</v>
      </c>
    </row>
    <row r="387" spans="1:7" x14ac:dyDescent="0.25">
      <c r="A387" s="123">
        <v>75</v>
      </c>
      <c r="B387" s="123" t="s">
        <v>410</v>
      </c>
      <c r="C387" s="125">
        <v>43757</v>
      </c>
      <c r="D387" s="112">
        <v>85000</v>
      </c>
      <c r="E387" s="123">
        <v>34.72</v>
      </c>
      <c r="F387" s="112">
        <f t="shared" si="20"/>
        <v>2951200</v>
      </c>
      <c r="G387" s="113">
        <v>2400000</v>
      </c>
    </row>
    <row r="388" spans="1:7" x14ac:dyDescent="0.25">
      <c r="A388" s="123">
        <v>74</v>
      </c>
      <c r="B388" s="123" t="s">
        <v>442</v>
      </c>
      <c r="C388" s="125">
        <v>43757</v>
      </c>
      <c r="D388" s="112">
        <v>85000</v>
      </c>
      <c r="E388" s="123">
        <v>33.729999999999997</v>
      </c>
      <c r="F388" s="112">
        <f t="shared" si="20"/>
        <v>2867049.9999999995</v>
      </c>
      <c r="G388" s="113">
        <v>2500000</v>
      </c>
    </row>
    <row r="389" spans="1:7" x14ac:dyDescent="0.25">
      <c r="A389" s="123">
        <v>72</v>
      </c>
      <c r="B389" s="123" t="s">
        <v>446</v>
      </c>
      <c r="C389" s="125">
        <v>43757</v>
      </c>
      <c r="D389" s="112">
        <v>85000</v>
      </c>
      <c r="E389" s="123">
        <v>33.6</v>
      </c>
      <c r="F389" s="112">
        <f t="shared" si="20"/>
        <v>2856000</v>
      </c>
      <c r="G389" s="113">
        <v>2500000</v>
      </c>
    </row>
    <row r="390" spans="1:7" x14ac:dyDescent="0.25">
      <c r="A390" s="123">
        <v>71</v>
      </c>
      <c r="B390" s="123" t="s">
        <v>425</v>
      </c>
      <c r="C390" s="125">
        <v>43755</v>
      </c>
      <c r="D390" s="112">
        <v>85000</v>
      </c>
      <c r="E390" s="123">
        <v>34.9</v>
      </c>
      <c r="F390" s="112">
        <f t="shared" si="20"/>
        <v>2966500</v>
      </c>
      <c r="G390" s="113">
        <v>2500000</v>
      </c>
    </row>
    <row r="391" spans="1:7" x14ac:dyDescent="0.25">
      <c r="A391" s="123">
        <v>70</v>
      </c>
      <c r="B391" s="123" t="s">
        <v>462</v>
      </c>
      <c r="C391" s="125">
        <v>43755</v>
      </c>
      <c r="D391" s="112">
        <v>85000</v>
      </c>
      <c r="E391" s="123">
        <v>34.369999999999997</v>
      </c>
      <c r="F391" s="112">
        <f t="shared" si="20"/>
        <v>2921450</v>
      </c>
      <c r="G391" s="113">
        <v>2500000</v>
      </c>
    </row>
    <row r="392" spans="1:7" x14ac:dyDescent="0.25">
      <c r="A392" s="123">
        <v>69</v>
      </c>
      <c r="B392" s="123" t="s">
        <v>423</v>
      </c>
      <c r="C392" s="125">
        <v>43755</v>
      </c>
      <c r="D392" s="112">
        <v>85000</v>
      </c>
      <c r="E392" s="123">
        <v>34.65</v>
      </c>
      <c r="F392" s="112">
        <f t="shared" si="20"/>
        <v>2945250</v>
      </c>
      <c r="G392" s="113">
        <v>2300000</v>
      </c>
    </row>
    <row r="393" spans="1:7" x14ac:dyDescent="0.25">
      <c r="A393" s="123">
        <v>68</v>
      </c>
      <c r="B393" s="123" t="s">
        <v>463</v>
      </c>
      <c r="C393" s="125">
        <v>43754</v>
      </c>
      <c r="D393" s="112">
        <v>85000</v>
      </c>
      <c r="E393" s="123">
        <v>34.22</v>
      </c>
      <c r="F393" s="112">
        <f t="shared" si="20"/>
        <v>2908700</v>
      </c>
      <c r="G393" s="113">
        <v>2500000</v>
      </c>
    </row>
    <row r="394" spans="1:7" x14ac:dyDescent="0.25">
      <c r="A394" s="123">
        <v>67</v>
      </c>
      <c r="B394" s="123" t="s">
        <v>450</v>
      </c>
      <c r="C394" s="125">
        <v>43754</v>
      </c>
      <c r="D394" s="112">
        <v>85000</v>
      </c>
      <c r="E394" s="123">
        <v>34.57</v>
      </c>
      <c r="F394" s="112">
        <f t="shared" si="20"/>
        <v>2938450</v>
      </c>
      <c r="G394" s="113">
        <v>2500000</v>
      </c>
    </row>
    <row r="395" spans="1:7" x14ac:dyDescent="0.25">
      <c r="A395" s="123">
        <v>66</v>
      </c>
      <c r="B395" s="123" t="s">
        <v>414</v>
      </c>
      <c r="C395" s="125">
        <v>43754</v>
      </c>
      <c r="D395" s="112">
        <v>85000</v>
      </c>
      <c r="E395" s="123">
        <v>33.89</v>
      </c>
      <c r="F395" s="112">
        <f t="shared" si="20"/>
        <v>2880650</v>
      </c>
      <c r="G395" s="113">
        <v>2500000</v>
      </c>
    </row>
    <row r="396" spans="1:7" x14ac:dyDescent="0.25">
      <c r="A396" s="123">
        <v>65</v>
      </c>
      <c r="B396" s="124" t="s">
        <v>460</v>
      </c>
      <c r="C396" s="125">
        <v>43754</v>
      </c>
      <c r="D396" s="112">
        <v>85000</v>
      </c>
      <c r="E396" s="123">
        <v>34.14</v>
      </c>
      <c r="F396" s="112">
        <f t="shared" si="20"/>
        <v>2901900</v>
      </c>
      <c r="G396" s="113">
        <v>2500000</v>
      </c>
    </row>
    <row r="397" spans="1:7" x14ac:dyDescent="0.25">
      <c r="A397" s="123">
        <v>64</v>
      </c>
      <c r="B397" s="123" t="s">
        <v>391</v>
      </c>
      <c r="C397" s="125">
        <v>43754</v>
      </c>
      <c r="D397" s="112">
        <v>85000</v>
      </c>
      <c r="E397" s="123">
        <v>34.21</v>
      </c>
      <c r="F397" s="112">
        <f t="shared" si="20"/>
        <v>2907850</v>
      </c>
      <c r="G397" s="113">
        <v>2500000</v>
      </c>
    </row>
    <row r="398" spans="1:7" x14ac:dyDescent="0.25">
      <c r="A398" s="123">
        <v>63</v>
      </c>
      <c r="B398" s="123" t="s">
        <v>410</v>
      </c>
      <c r="C398" s="125">
        <v>43750</v>
      </c>
      <c r="D398" s="112">
        <v>85000</v>
      </c>
      <c r="E398" s="123">
        <v>34.72</v>
      </c>
      <c r="F398" s="112">
        <f t="shared" si="20"/>
        <v>2951200</v>
      </c>
      <c r="G398" s="113">
        <v>2400000</v>
      </c>
    </row>
    <row r="399" spans="1:7" x14ac:dyDescent="0.25">
      <c r="A399" s="110">
        <v>60</v>
      </c>
      <c r="B399" s="110" t="s">
        <v>410</v>
      </c>
      <c r="C399" s="111">
        <v>43745</v>
      </c>
      <c r="D399" s="112">
        <v>83000</v>
      </c>
      <c r="E399" s="110">
        <v>34.46</v>
      </c>
      <c r="F399" s="112">
        <f t="shared" si="20"/>
        <v>2860180</v>
      </c>
      <c r="G399" s="113">
        <v>2400000</v>
      </c>
    </row>
    <row r="400" spans="1:7" x14ac:dyDescent="0.25">
      <c r="A400" s="123">
        <v>59</v>
      </c>
      <c r="B400" s="123" t="s">
        <v>459</v>
      </c>
      <c r="C400" s="125">
        <v>43719</v>
      </c>
      <c r="D400" s="112">
        <v>95000</v>
      </c>
      <c r="E400" s="123">
        <v>33.93</v>
      </c>
      <c r="F400" s="112">
        <f t="shared" si="20"/>
        <v>3223350</v>
      </c>
      <c r="G400" s="113">
        <v>2500000</v>
      </c>
    </row>
    <row r="401" spans="1:7" x14ac:dyDescent="0.25">
      <c r="A401" s="123">
        <v>58</v>
      </c>
      <c r="B401" s="123" t="s">
        <v>416</v>
      </c>
      <c r="C401" s="125">
        <v>43718</v>
      </c>
      <c r="D401" s="112">
        <v>95000</v>
      </c>
      <c r="E401" s="123">
        <v>34.42</v>
      </c>
      <c r="F401" s="112">
        <f t="shared" si="20"/>
        <v>3269900</v>
      </c>
      <c r="G401" s="113">
        <v>2500000</v>
      </c>
    </row>
    <row r="402" spans="1:7" x14ac:dyDescent="0.25">
      <c r="A402" s="123">
        <v>57</v>
      </c>
      <c r="B402" s="123" t="s">
        <v>456</v>
      </c>
      <c r="C402" s="125">
        <v>43718</v>
      </c>
      <c r="D402" s="112">
        <v>95000</v>
      </c>
      <c r="E402" s="123">
        <v>34.479999999999997</v>
      </c>
      <c r="F402" s="112">
        <f t="shared" si="20"/>
        <v>3275599.9999999995</v>
      </c>
      <c r="G402" s="113">
        <v>2500000</v>
      </c>
    </row>
    <row r="403" spans="1:7" x14ac:dyDescent="0.25">
      <c r="A403" s="123">
        <v>56</v>
      </c>
      <c r="B403" s="123" t="s">
        <v>426</v>
      </c>
      <c r="C403" s="125">
        <v>43718</v>
      </c>
      <c r="D403" s="112">
        <v>95000</v>
      </c>
      <c r="E403" s="123">
        <v>34.020000000000003</v>
      </c>
      <c r="F403" s="112">
        <f t="shared" si="20"/>
        <v>3231900.0000000005</v>
      </c>
      <c r="G403" s="113">
        <v>2500000</v>
      </c>
    </row>
    <row r="404" spans="1:7" x14ac:dyDescent="0.25">
      <c r="A404" s="123">
        <v>55</v>
      </c>
      <c r="B404" s="123" t="s">
        <v>384</v>
      </c>
      <c r="C404" s="125">
        <v>43718</v>
      </c>
      <c r="D404" s="112">
        <v>95000</v>
      </c>
      <c r="E404" s="123">
        <v>34.979999999999997</v>
      </c>
      <c r="F404" s="112">
        <f t="shared" si="20"/>
        <v>3323099.9999999995</v>
      </c>
      <c r="G404" s="113">
        <v>2500000</v>
      </c>
    </row>
    <row r="405" spans="1:7" x14ac:dyDescent="0.25">
      <c r="A405" s="123">
        <v>54</v>
      </c>
      <c r="B405" s="123" t="s">
        <v>385</v>
      </c>
      <c r="C405" s="125">
        <v>43718</v>
      </c>
      <c r="D405" s="112">
        <v>95000</v>
      </c>
      <c r="E405" s="123">
        <v>34.6</v>
      </c>
      <c r="F405" s="112">
        <f t="shared" si="20"/>
        <v>3287000</v>
      </c>
      <c r="G405" s="113">
        <v>2500000</v>
      </c>
    </row>
    <row r="406" spans="1:7" x14ac:dyDescent="0.25">
      <c r="A406" s="123">
        <v>53</v>
      </c>
      <c r="B406" s="123" t="s">
        <v>425</v>
      </c>
      <c r="C406" s="125">
        <v>43717</v>
      </c>
      <c r="D406" s="112">
        <v>95000</v>
      </c>
      <c r="E406" s="123">
        <v>34.630000000000003</v>
      </c>
      <c r="F406" s="112">
        <f t="shared" si="20"/>
        <v>3289850.0000000005</v>
      </c>
      <c r="G406" s="113">
        <v>2500000</v>
      </c>
    </row>
    <row r="407" spans="1:7" x14ac:dyDescent="0.25">
      <c r="A407" s="123">
        <v>52</v>
      </c>
      <c r="B407" s="123" t="s">
        <v>435</v>
      </c>
      <c r="C407" s="125">
        <v>43717</v>
      </c>
      <c r="D407" s="112">
        <v>95000</v>
      </c>
      <c r="E407" s="123">
        <v>34.65</v>
      </c>
      <c r="F407" s="112">
        <f t="shared" si="20"/>
        <v>3291750</v>
      </c>
      <c r="G407" s="113">
        <v>2500000</v>
      </c>
    </row>
    <row r="408" spans="1:7" x14ac:dyDescent="0.25">
      <c r="A408" s="123">
        <v>51</v>
      </c>
      <c r="B408" s="123" t="s">
        <v>446</v>
      </c>
      <c r="C408" s="125">
        <v>43717</v>
      </c>
      <c r="D408" s="112">
        <v>95000</v>
      </c>
      <c r="E408" s="123">
        <v>34.520000000000003</v>
      </c>
      <c r="F408" s="112">
        <f t="shared" si="20"/>
        <v>3279400.0000000005</v>
      </c>
      <c r="G408" s="113">
        <v>2500000</v>
      </c>
    </row>
    <row r="409" spans="1:7" x14ac:dyDescent="0.25">
      <c r="A409" s="123">
        <v>48</v>
      </c>
      <c r="B409" s="123" t="s">
        <v>403</v>
      </c>
      <c r="C409" s="125">
        <v>43715</v>
      </c>
      <c r="D409" s="112">
        <v>95000</v>
      </c>
      <c r="E409" s="123">
        <v>34.18</v>
      </c>
      <c r="F409" s="112">
        <f t="shared" si="20"/>
        <v>3247100</v>
      </c>
      <c r="G409" s="113">
        <v>2300000</v>
      </c>
    </row>
    <row r="410" spans="1:7" x14ac:dyDescent="0.25">
      <c r="A410" s="123">
        <v>47</v>
      </c>
      <c r="B410" s="123" t="s">
        <v>414</v>
      </c>
      <c r="C410" s="125">
        <v>43715</v>
      </c>
      <c r="D410" s="112">
        <v>95000</v>
      </c>
      <c r="E410" s="123">
        <v>33.54</v>
      </c>
      <c r="F410" s="112">
        <f t="shared" si="20"/>
        <v>3186300</v>
      </c>
      <c r="G410" s="113">
        <v>2500000</v>
      </c>
    </row>
    <row r="411" spans="1:7" x14ac:dyDescent="0.25">
      <c r="A411" s="123">
        <v>46</v>
      </c>
      <c r="B411" s="123" t="s">
        <v>423</v>
      </c>
      <c r="C411" s="125">
        <v>43715</v>
      </c>
      <c r="D411" s="112">
        <v>95000</v>
      </c>
      <c r="E411" s="123">
        <v>35.06</v>
      </c>
      <c r="F411" s="112">
        <f t="shared" si="20"/>
        <v>3330700</v>
      </c>
      <c r="G411" s="113">
        <v>2300000</v>
      </c>
    </row>
    <row r="412" spans="1:7" x14ac:dyDescent="0.25">
      <c r="A412" s="123">
        <v>45</v>
      </c>
      <c r="B412" s="123" t="s">
        <v>442</v>
      </c>
      <c r="C412" s="125">
        <v>43715</v>
      </c>
      <c r="D412" s="112">
        <v>95000</v>
      </c>
      <c r="E412" s="123">
        <v>33.85</v>
      </c>
      <c r="F412" s="112">
        <f t="shared" si="20"/>
        <v>3215750</v>
      </c>
      <c r="G412" s="113">
        <v>2500000</v>
      </c>
    </row>
    <row r="413" spans="1:7" x14ac:dyDescent="0.25">
      <c r="A413" s="123">
        <v>42</v>
      </c>
      <c r="B413" s="123" t="s">
        <v>391</v>
      </c>
      <c r="C413" s="125">
        <v>43715</v>
      </c>
      <c r="D413" s="112">
        <v>95000</v>
      </c>
      <c r="E413" s="123">
        <v>33.9</v>
      </c>
      <c r="F413" s="112">
        <f t="shared" ref="F413:F419" si="21">D413*E413</f>
        <v>3220500</v>
      </c>
      <c r="G413" s="113">
        <v>2500000</v>
      </c>
    </row>
    <row r="414" spans="1:7" x14ac:dyDescent="0.25">
      <c r="A414" s="123">
        <v>41</v>
      </c>
      <c r="B414" s="123" t="s">
        <v>464</v>
      </c>
      <c r="C414" s="125">
        <v>43714</v>
      </c>
      <c r="D414" s="112">
        <v>95000</v>
      </c>
      <c r="E414" s="123">
        <v>34.450000000000003</v>
      </c>
      <c r="F414" s="112">
        <f t="shared" si="21"/>
        <v>3272750.0000000005</v>
      </c>
      <c r="G414" s="113">
        <v>2500000</v>
      </c>
    </row>
    <row r="415" spans="1:7" x14ac:dyDescent="0.25">
      <c r="A415" s="123">
        <v>40</v>
      </c>
      <c r="B415" s="123" t="s">
        <v>410</v>
      </c>
      <c r="C415" s="125">
        <v>43714</v>
      </c>
      <c r="D415" s="112">
        <v>95000</v>
      </c>
      <c r="E415" s="123">
        <v>34.57</v>
      </c>
      <c r="F415" s="112">
        <f t="shared" si="21"/>
        <v>3284150</v>
      </c>
      <c r="G415" s="113">
        <v>2500000</v>
      </c>
    </row>
    <row r="416" spans="1:7" x14ac:dyDescent="0.25">
      <c r="A416" s="110">
        <v>38</v>
      </c>
      <c r="B416" s="110" t="s">
        <v>457</v>
      </c>
      <c r="C416" s="111">
        <v>43682</v>
      </c>
      <c r="D416" s="112">
        <v>88000</v>
      </c>
      <c r="E416" s="110">
        <v>34.39</v>
      </c>
      <c r="F416" s="112">
        <f t="shared" si="21"/>
        <v>3026320</v>
      </c>
      <c r="G416" s="113">
        <v>2500000</v>
      </c>
    </row>
    <row r="417" spans="1:7" x14ac:dyDescent="0.25">
      <c r="A417" s="110">
        <v>37</v>
      </c>
      <c r="B417" s="110" t="s">
        <v>425</v>
      </c>
      <c r="C417" s="111">
        <v>43680</v>
      </c>
      <c r="D417" s="112">
        <v>90000</v>
      </c>
      <c r="E417" s="110">
        <v>34.79</v>
      </c>
      <c r="F417" s="112">
        <f t="shared" si="21"/>
        <v>3131100</v>
      </c>
      <c r="G417" s="113">
        <v>2500000</v>
      </c>
    </row>
    <row r="418" spans="1:7" x14ac:dyDescent="0.25">
      <c r="A418" s="110">
        <v>35</v>
      </c>
      <c r="B418" s="110" t="s">
        <v>465</v>
      </c>
      <c r="C418" s="111">
        <v>43676</v>
      </c>
      <c r="D418" s="112">
        <v>90000</v>
      </c>
      <c r="E418" s="110">
        <v>33.99</v>
      </c>
      <c r="F418" s="112">
        <f t="shared" si="21"/>
        <v>3059100</v>
      </c>
      <c r="G418" s="113">
        <v>2500000</v>
      </c>
    </row>
    <row r="419" spans="1:7" x14ac:dyDescent="0.25">
      <c r="A419" s="110">
        <v>34</v>
      </c>
      <c r="B419" s="110" t="s">
        <v>457</v>
      </c>
      <c r="C419" s="111">
        <v>43675</v>
      </c>
      <c r="D419" s="112">
        <v>90000</v>
      </c>
      <c r="E419" s="110">
        <v>35.770000000000003</v>
      </c>
      <c r="F419" s="112">
        <f t="shared" si="21"/>
        <v>3219300.0000000005</v>
      </c>
      <c r="G419" s="113">
        <v>2500000</v>
      </c>
    </row>
    <row r="420" spans="1:7" x14ac:dyDescent="0.25">
      <c r="A420" s="110">
        <v>33</v>
      </c>
      <c r="B420" s="110"/>
      <c r="C420" s="130"/>
      <c r="D420" s="112">
        <v>90000</v>
      </c>
      <c r="E420" s="110">
        <v>34.74</v>
      </c>
      <c r="F420" s="112">
        <f t="shared" ref="F420:F427" si="22">D420*E420</f>
        <v>3126600</v>
      </c>
      <c r="G420" s="113">
        <v>2500000</v>
      </c>
    </row>
    <row r="421" spans="1:7" x14ac:dyDescent="0.25">
      <c r="A421" s="110">
        <v>32</v>
      </c>
      <c r="B421" s="110"/>
      <c r="C421" s="130"/>
      <c r="D421" s="112">
        <v>90000</v>
      </c>
      <c r="E421" s="110">
        <v>35.72</v>
      </c>
      <c r="F421" s="112">
        <f t="shared" si="22"/>
        <v>3214800</v>
      </c>
      <c r="G421" s="113">
        <v>2500000</v>
      </c>
    </row>
    <row r="422" spans="1:7" x14ac:dyDescent="0.25">
      <c r="A422" s="110">
        <v>31</v>
      </c>
      <c r="B422" s="110"/>
      <c r="C422" s="130"/>
      <c r="D422" s="112">
        <v>90000</v>
      </c>
      <c r="E422" s="110">
        <v>34.380000000000003</v>
      </c>
      <c r="F422" s="112">
        <f t="shared" si="22"/>
        <v>3094200</v>
      </c>
      <c r="G422" s="113">
        <v>2500000</v>
      </c>
    </row>
    <row r="423" spans="1:7" x14ac:dyDescent="0.25">
      <c r="A423" s="110">
        <v>30</v>
      </c>
      <c r="B423" s="110"/>
      <c r="C423" s="130"/>
      <c r="D423" s="112">
        <v>90000</v>
      </c>
      <c r="E423" s="110">
        <v>34.479999999999997</v>
      </c>
      <c r="F423" s="112">
        <f t="shared" si="22"/>
        <v>3103199.9999999995</v>
      </c>
      <c r="G423" s="113">
        <v>2500000</v>
      </c>
    </row>
    <row r="424" spans="1:7" x14ac:dyDescent="0.25">
      <c r="A424" s="110">
        <v>29</v>
      </c>
      <c r="B424" s="110"/>
      <c r="C424" s="130"/>
      <c r="D424" s="112">
        <v>90000</v>
      </c>
      <c r="E424" s="110">
        <v>34.5</v>
      </c>
      <c r="F424" s="112">
        <f>D424*E424</f>
        <v>3105000</v>
      </c>
      <c r="G424" s="113">
        <v>2500000</v>
      </c>
    </row>
    <row r="425" spans="1:7" x14ac:dyDescent="0.25">
      <c r="A425" s="110">
        <v>28</v>
      </c>
      <c r="B425" s="110"/>
      <c r="C425" s="130"/>
      <c r="D425" s="112">
        <v>90000</v>
      </c>
      <c r="E425" s="110">
        <v>34.590000000000003</v>
      </c>
      <c r="F425" s="112">
        <f t="shared" si="22"/>
        <v>3113100.0000000005</v>
      </c>
      <c r="G425" s="113">
        <v>2500000</v>
      </c>
    </row>
    <row r="426" spans="1:7" x14ac:dyDescent="0.25">
      <c r="A426" s="110">
        <v>27</v>
      </c>
      <c r="B426" s="110"/>
      <c r="C426" s="130"/>
      <c r="D426" s="112">
        <v>90000</v>
      </c>
      <c r="E426" s="110">
        <v>34.26</v>
      </c>
      <c r="F426" s="112">
        <f t="shared" si="22"/>
        <v>3083400</v>
      </c>
      <c r="G426" s="113">
        <v>2500000</v>
      </c>
    </row>
    <row r="427" spans="1:7" x14ac:dyDescent="0.25">
      <c r="A427" s="110">
        <v>26</v>
      </c>
      <c r="B427" s="110"/>
      <c r="C427" s="130"/>
      <c r="D427" s="112">
        <v>90000</v>
      </c>
      <c r="E427" s="110">
        <v>34.26</v>
      </c>
      <c r="F427" s="112">
        <f t="shared" si="22"/>
        <v>3083400</v>
      </c>
      <c r="G427" s="113">
        <v>2500000</v>
      </c>
    </row>
    <row r="428" spans="1:7" x14ac:dyDescent="0.25">
      <c r="A428" s="131">
        <v>25</v>
      </c>
      <c r="B428" s="131"/>
      <c r="C428" s="132"/>
      <c r="D428" s="128">
        <v>90000</v>
      </c>
      <c r="E428" s="131">
        <v>34.369999999999997</v>
      </c>
      <c r="F428" s="128">
        <f>D428*E428</f>
        <v>3093300</v>
      </c>
      <c r="G428" s="129">
        <v>2500000</v>
      </c>
    </row>
    <row r="429" spans="1:7" x14ac:dyDescent="0.25">
      <c r="F429" s="89"/>
    </row>
    <row r="430" spans="1:7" x14ac:dyDescent="0.25">
      <c r="F430" s="89">
        <f>SUM(F3:F429)</f>
        <v>1372728075</v>
      </c>
    </row>
    <row r="431" spans="1:7" x14ac:dyDescent="0.25">
      <c r="F431" s="89"/>
    </row>
    <row r="432" spans="1:7" x14ac:dyDescent="0.25">
      <c r="F432" s="89"/>
    </row>
  </sheetData>
  <sheetProtection algorithmName="SHA-512" hashValue="NhOIwQbyNDQpJ/qFs2ebb4+FipQRmwm8C72vD9WQljuC0dHterirhhIv6TXef3YNDgOQ5LPqXXghee5MjAkx7Q==" saltValue="J1TmSz/QDOoabLQhvcu+F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22ED-0F44-491A-852A-9E0E17C3C8DB}">
  <dimension ref="A1:K352"/>
  <sheetViews>
    <sheetView workbookViewId="0">
      <pane ySplit="1" topLeftCell="A336" activePane="bottomLeft" state="frozen"/>
      <selection pane="bottomLeft" activeCell="C347" sqref="C347"/>
    </sheetView>
  </sheetViews>
  <sheetFormatPr baseColWidth="10" defaultRowHeight="15" x14ac:dyDescent="0.25"/>
  <cols>
    <col min="1" max="1" width="15" style="40" bestFit="1" customWidth="1"/>
    <col min="2" max="2" width="11.42578125" style="40"/>
    <col min="3" max="3" width="58.7109375" style="40" customWidth="1"/>
    <col min="4" max="4" width="12.7109375" style="40" bestFit="1" customWidth="1"/>
    <col min="5" max="5" width="11.42578125" style="40"/>
    <col min="6" max="6" width="13.5703125" style="40" customWidth="1"/>
    <col min="7" max="7" width="22.85546875" style="40" bestFit="1" customWidth="1"/>
    <col min="8" max="8" width="13" style="40" bestFit="1" customWidth="1"/>
    <col min="9" max="9" width="11.42578125" style="40"/>
    <col min="10" max="10" width="12" style="40" bestFit="1" customWidth="1"/>
    <col min="11" max="16384" width="11.42578125" style="40"/>
  </cols>
  <sheetData>
    <row r="1" spans="1:10" ht="15.75" x14ac:dyDescent="0.25">
      <c r="A1" s="135" t="s">
        <v>0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5" t="s">
        <v>8</v>
      </c>
      <c r="J1" s="136" t="s">
        <v>9</v>
      </c>
    </row>
    <row r="2" spans="1:10" x14ac:dyDescent="0.25">
      <c r="A2" s="35">
        <v>552</v>
      </c>
      <c r="B2" s="42">
        <v>44096</v>
      </c>
      <c r="C2" s="35" t="s">
        <v>10</v>
      </c>
      <c r="D2" s="43">
        <v>23551622</v>
      </c>
      <c r="E2" s="35">
        <v>9</v>
      </c>
      <c r="F2" s="35" t="s">
        <v>11</v>
      </c>
      <c r="G2" s="35" t="s">
        <v>12</v>
      </c>
      <c r="H2" s="43">
        <v>450000</v>
      </c>
      <c r="I2" s="35"/>
      <c r="J2" s="43">
        <v>450000</v>
      </c>
    </row>
    <row r="3" spans="1:10" x14ac:dyDescent="0.25">
      <c r="A3" s="35">
        <v>95</v>
      </c>
      <c r="B3" s="42">
        <v>44097</v>
      </c>
      <c r="C3" s="35" t="s">
        <v>13</v>
      </c>
      <c r="D3" s="43">
        <v>900250357</v>
      </c>
      <c r="E3" s="35">
        <v>0</v>
      </c>
      <c r="F3" s="35" t="s">
        <v>14</v>
      </c>
      <c r="G3" s="35">
        <v>7602091</v>
      </c>
      <c r="H3" s="43">
        <v>175000</v>
      </c>
      <c r="I3" s="35"/>
      <c r="J3" s="43">
        <v>175000</v>
      </c>
    </row>
    <row r="4" spans="1:10" x14ac:dyDescent="0.25">
      <c r="A4" s="35">
        <v>1586</v>
      </c>
      <c r="B4" s="42">
        <v>44098</v>
      </c>
      <c r="C4" s="35" t="s">
        <v>15</v>
      </c>
      <c r="D4" s="43">
        <v>74371241</v>
      </c>
      <c r="E4" s="35">
        <v>9</v>
      </c>
      <c r="F4" s="35" t="s">
        <v>16</v>
      </c>
      <c r="G4" s="35">
        <v>7604382</v>
      </c>
      <c r="H4" s="43">
        <v>30252</v>
      </c>
      <c r="I4" s="43">
        <v>5748</v>
      </c>
      <c r="J4" s="43">
        <v>36000</v>
      </c>
    </row>
    <row r="5" spans="1:10" x14ac:dyDescent="0.25">
      <c r="A5" s="35">
        <v>1470</v>
      </c>
      <c r="B5" s="42">
        <v>44099</v>
      </c>
      <c r="C5" s="35" t="s">
        <v>17</v>
      </c>
      <c r="D5" s="43">
        <v>4136414</v>
      </c>
      <c r="E5" s="35"/>
      <c r="F5" s="35" t="s">
        <v>18</v>
      </c>
      <c r="G5" s="35">
        <v>3142936437</v>
      </c>
      <c r="H5" s="43">
        <v>200000</v>
      </c>
      <c r="I5" s="35"/>
      <c r="J5" s="43">
        <v>200000</v>
      </c>
    </row>
    <row r="6" spans="1:10" x14ac:dyDescent="0.25">
      <c r="A6" s="35">
        <v>1603</v>
      </c>
      <c r="B6" s="42">
        <v>44100</v>
      </c>
      <c r="C6" s="35" t="s">
        <v>15</v>
      </c>
      <c r="D6" s="43">
        <v>74371241</v>
      </c>
      <c r="E6" s="35">
        <v>9</v>
      </c>
      <c r="F6" s="35" t="s">
        <v>16</v>
      </c>
      <c r="G6" s="35">
        <v>7604382</v>
      </c>
      <c r="H6" s="43">
        <v>265546</v>
      </c>
      <c r="I6" s="43">
        <v>50454</v>
      </c>
      <c r="J6" s="43">
        <v>316000</v>
      </c>
    </row>
    <row r="7" spans="1:10" x14ac:dyDescent="0.25">
      <c r="A7" s="35">
        <v>4957</v>
      </c>
      <c r="B7" s="42">
        <v>44102</v>
      </c>
      <c r="C7" s="35" t="s">
        <v>19</v>
      </c>
      <c r="D7" s="46">
        <v>901144210</v>
      </c>
      <c r="E7" s="35">
        <v>7</v>
      </c>
      <c r="F7" s="35" t="s">
        <v>20</v>
      </c>
      <c r="G7" s="35">
        <v>7603450</v>
      </c>
      <c r="H7" s="43">
        <v>201681</v>
      </c>
      <c r="I7" s="43">
        <v>38319</v>
      </c>
      <c r="J7" s="43">
        <v>240000</v>
      </c>
    </row>
    <row r="8" spans="1:10" x14ac:dyDescent="0.25">
      <c r="A8" s="35"/>
      <c r="B8" s="42">
        <v>44102</v>
      </c>
      <c r="C8" s="35" t="s">
        <v>22</v>
      </c>
      <c r="D8" s="43">
        <v>4136750</v>
      </c>
      <c r="E8" s="35"/>
      <c r="F8" s="35" t="s">
        <v>21</v>
      </c>
      <c r="G8" s="35"/>
      <c r="H8" s="35"/>
      <c r="I8" s="35"/>
      <c r="J8" s="43">
        <v>130000</v>
      </c>
    </row>
    <row r="9" spans="1:10" x14ac:dyDescent="0.25">
      <c r="A9" s="35">
        <v>964</v>
      </c>
      <c r="B9" s="42">
        <v>44103</v>
      </c>
      <c r="C9" s="35" t="s">
        <v>23</v>
      </c>
      <c r="D9" s="43">
        <v>46671573</v>
      </c>
      <c r="E9" s="35">
        <v>4</v>
      </c>
      <c r="F9" s="35" t="s">
        <v>24</v>
      </c>
      <c r="G9" s="35">
        <v>3103201443</v>
      </c>
      <c r="H9" s="43">
        <v>176470</v>
      </c>
      <c r="I9" s="43">
        <v>33529</v>
      </c>
      <c r="J9" s="43">
        <v>209999</v>
      </c>
    </row>
    <row r="10" spans="1:10" x14ac:dyDescent="0.25">
      <c r="A10" s="35">
        <v>1626</v>
      </c>
      <c r="B10" s="42">
        <v>44103</v>
      </c>
      <c r="C10" s="35" t="s">
        <v>25</v>
      </c>
      <c r="D10" s="43">
        <v>74371241</v>
      </c>
      <c r="E10" s="35">
        <v>9</v>
      </c>
      <c r="F10" s="35" t="s">
        <v>16</v>
      </c>
      <c r="G10" s="35">
        <v>7604382</v>
      </c>
      <c r="H10" s="43">
        <v>163866</v>
      </c>
      <c r="I10" s="43">
        <v>31134</v>
      </c>
      <c r="J10" s="43">
        <v>195000</v>
      </c>
    </row>
    <row r="11" spans="1:10" x14ac:dyDescent="0.25">
      <c r="A11" s="35">
        <v>1627</v>
      </c>
      <c r="B11" s="42">
        <v>44103</v>
      </c>
      <c r="C11" s="35" t="s">
        <v>25</v>
      </c>
      <c r="D11" s="43">
        <v>74371241</v>
      </c>
      <c r="E11" s="35">
        <v>9</v>
      </c>
      <c r="F11" s="35" t="s">
        <v>16</v>
      </c>
      <c r="G11" s="35">
        <v>7604382</v>
      </c>
      <c r="H11" s="43">
        <v>80824</v>
      </c>
      <c r="I11" s="43">
        <v>11176</v>
      </c>
      <c r="J11" s="43">
        <v>92000</v>
      </c>
    </row>
    <row r="12" spans="1:10" x14ac:dyDescent="0.25">
      <c r="A12" s="35">
        <v>1016</v>
      </c>
      <c r="B12" s="42">
        <v>44103</v>
      </c>
      <c r="C12" s="35" t="s">
        <v>26</v>
      </c>
      <c r="D12" s="43">
        <v>74186175</v>
      </c>
      <c r="E12" s="35">
        <v>8</v>
      </c>
      <c r="F12" s="35" t="s">
        <v>27</v>
      </c>
      <c r="G12" s="35">
        <v>3143892757</v>
      </c>
      <c r="H12" s="43">
        <v>100000</v>
      </c>
      <c r="I12" s="35"/>
      <c r="J12" s="43">
        <v>100000</v>
      </c>
    </row>
    <row r="13" spans="1:10" x14ac:dyDescent="0.25">
      <c r="A13" s="35">
        <v>1472</v>
      </c>
      <c r="B13" s="42">
        <v>44104</v>
      </c>
      <c r="C13" s="35" t="s">
        <v>17</v>
      </c>
      <c r="D13" s="43">
        <v>4136414</v>
      </c>
      <c r="E13" s="35"/>
      <c r="F13" s="35" t="s">
        <v>28</v>
      </c>
      <c r="G13" s="35">
        <v>3142936437</v>
      </c>
      <c r="H13" s="43">
        <v>300000</v>
      </c>
      <c r="I13" s="35"/>
      <c r="J13" s="43">
        <v>300000</v>
      </c>
    </row>
    <row r="14" spans="1:10" x14ac:dyDescent="0.25">
      <c r="A14" s="35" t="s">
        <v>29</v>
      </c>
      <c r="B14" s="42">
        <v>44104</v>
      </c>
      <c r="C14" s="35" t="s">
        <v>30</v>
      </c>
      <c r="D14" s="35">
        <v>9652366</v>
      </c>
      <c r="E14" s="35">
        <v>0</v>
      </c>
      <c r="F14" s="35" t="s">
        <v>31</v>
      </c>
      <c r="G14" s="35">
        <v>3124152040</v>
      </c>
      <c r="H14" s="43">
        <v>151000</v>
      </c>
      <c r="I14" s="35"/>
      <c r="J14" s="43">
        <v>151000</v>
      </c>
    </row>
    <row r="15" spans="1:10" x14ac:dyDescent="0.25">
      <c r="A15" s="35">
        <v>1475</v>
      </c>
      <c r="B15" s="42">
        <v>44104</v>
      </c>
      <c r="C15" s="35" t="s">
        <v>17</v>
      </c>
      <c r="D15" s="43">
        <v>4136414</v>
      </c>
      <c r="E15" s="35"/>
      <c r="F15" s="35" t="s">
        <v>28</v>
      </c>
      <c r="G15" s="35">
        <v>3142936437</v>
      </c>
      <c r="H15" s="43">
        <v>250000</v>
      </c>
      <c r="I15" s="35"/>
      <c r="J15" s="43">
        <v>250000</v>
      </c>
    </row>
    <row r="16" spans="1:10" x14ac:dyDescent="0.25">
      <c r="A16" s="35">
        <v>1472</v>
      </c>
      <c r="B16" s="42">
        <v>44104</v>
      </c>
      <c r="C16" s="35" t="s">
        <v>17</v>
      </c>
      <c r="D16" s="43">
        <v>4136414</v>
      </c>
      <c r="E16" s="35"/>
      <c r="F16" s="35" t="s">
        <v>28</v>
      </c>
      <c r="G16" s="35">
        <v>3142936437</v>
      </c>
      <c r="H16" s="43">
        <v>300000</v>
      </c>
      <c r="I16" s="35"/>
      <c r="J16" s="43">
        <v>300000</v>
      </c>
    </row>
    <row r="17" spans="1:10" x14ac:dyDescent="0.25">
      <c r="A17" s="35">
        <v>3812</v>
      </c>
      <c r="B17" s="42">
        <v>44106</v>
      </c>
      <c r="C17" s="35" t="s">
        <v>32</v>
      </c>
      <c r="D17" s="43">
        <v>79893514</v>
      </c>
      <c r="E17" s="35">
        <v>2</v>
      </c>
      <c r="F17" s="35" t="s">
        <v>33</v>
      </c>
      <c r="G17" s="35">
        <v>3107825437</v>
      </c>
      <c r="H17" s="43">
        <v>800000</v>
      </c>
      <c r="I17" s="35"/>
      <c r="J17" s="43">
        <v>800000</v>
      </c>
    </row>
    <row r="18" spans="1:10" x14ac:dyDescent="0.25">
      <c r="A18" s="35">
        <v>1293</v>
      </c>
      <c r="B18" s="32">
        <v>44106</v>
      </c>
      <c r="C18" s="35" t="s">
        <v>34</v>
      </c>
      <c r="D18" s="35">
        <v>1007196802</v>
      </c>
      <c r="E18" s="35">
        <v>8</v>
      </c>
      <c r="F18" s="35" t="s">
        <v>35</v>
      </c>
      <c r="G18" s="35">
        <v>3202631083</v>
      </c>
      <c r="H18" s="43">
        <v>115000</v>
      </c>
      <c r="I18" s="35"/>
      <c r="J18" s="43">
        <v>115000</v>
      </c>
    </row>
    <row r="19" spans="1:10" x14ac:dyDescent="0.25">
      <c r="A19" s="35">
        <v>17807</v>
      </c>
      <c r="B19" s="42">
        <v>44114</v>
      </c>
      <c r="C19" s="35" t="s">
        <v>36</v>
      </c>
      <c r="D19" s="35">
        <v>222222222</v>
      </c>
      <c r="E19" s="35">
        <v>0</v>
      </c>
      <c r="F19" s="35" t="s">
        <v>37</v>
      </c>
      <c r="G19" s="35">
        <v>7611777</v>
      </c>
      <c r="H19" s="43">
        <v>5378</v>
      </c>
      <c r="I19" s="43">
        <v>1022</v>
      </c>
      <c r="J19" s="43">
        <v>6400</v>
      </c>
    </row>
    <row r="20" spans="1:10" x14ac:dyDescent="0.25">
      <c r="A20" s="35"/>
      <c r="B20" s="42">
        <v>44179</v>
      </c>
      <c r="C20" s="35" t="s">
        <v>38</v>
      </c>
      <c r="D20" s="35">
        <v>1057571537</v>
      </c>
      <c r="E20" s="35">
        <v>0</v>
      </c>
      <c r="F20" s="35" t="s">
        <v>39</v>
      </c>
      <c r="G20" s="35"/>
      <c r="H20" s="43">
        <v>7200</v>
      </c>
      <c r="I20" s="43"/>
      <c r="J20" s="43">
        <v>7200</v>
      </c>
    </row>
    <row r="21" spans="1:10" x14ac:dyDescent="0.25">
      <c r="A21" s="35">
        <v>177</v>
      </c>
      <c r="B21" s="42">
        <v>44179</v>
      </c>
      <c r="C21" s="35" t="s">
        <v>40</v>
      </c>
      <c r="D21" s="35">
        <v>1002479224</v>
      </c>
      <c r="E21" s="35">
        <v>8</v>
      </c>
      <c r="F21" s="35" t="s">
        <v>41</v>
      </c>
      <c r="G21" s="35">
        <v>3223534584</v>
      </c>
      <c r="H21" s="43">
        <v>103000</v>
      </c>
      <c r="I21" s="35"/>
      <c r="J21" s="43">
        <v>103000</v>
      </c>
    </row>
    <row r="22" spans="1:10" x14ac:dyDescent="0.25">
      <c r="A22" s="35">
        <v>436</v>
      </c>
      <c r="B22" s="42">
        <v>44181</v>
      </c>
      <c r="C22" s="35" t="s">
        <v>42</v>
      </c>
      <c r="D22" s="35">
        <v>1052402460</v>
      </c>
      <c r="E22" s="35">
        <v>0</v>
      </c>
      <c r="F22" s="35" t="s">
        <v>43</v>
      </c>
      <c r="G22" s="35">
        <v>3142380160</v>
      </c>
      <c r="H22" s="43">
        <v>8405</v>
      </c>
      <c r="I22" s="43">
        <v>1596</v>
      </c>
      <c r="J22" s="43">
        <v>9999</v>
      </c>
    </row>
    <row r="23" spans="1:10" x14ac:dyDescent="0.25">
      <c r="A23" s="35">
        <v>17124</v>
      </c>
      <c r="B23" s="42">
        <v>44092</v>
      </c>
      <c r="C23" s="35" t="s">
        <v>36</v>
      </c>
      <c r="D23" s="35">
        <v>222222222</v>
      </c>
      <c r="E23" s="35">
        <v>0</v>
      </c>
      <c r="F23" s="35" t="s">
        <v>37</v>
      </c>
      <c r="G23" s="35">
        <v>7611777</v>
      </c>
      <c r="H23" s="43">
        <v>3361</v>
      </c>
      <c r="I23" s="35">
        <v>639</v>
      </c>
      <c r="J23" s="43">
        <v>4000</v>
      </c>
    </row>
    <row r="24" spans="1:10" x14ac:dyDescent="0.25">
      <c r="A24" s="35" t="s">
        <v>44</v>
      </c>
      <c r="B24" s="42">
        <v>44095</v>
      </c>
      <c r="C24" s="35" t="s">
        <v>45</v>
      </c>
      <c r="D24" s="43">
        <v>7222553</v>
      </c>
      <c r="E24" s="35">
        <v>1</v>
      </c>
      <c r="F24" s="35" t="s">
        <v>46</v>
      </c>
      <c r="G24" s="35">
        <v>3204143988</v>
      </c>
      <c r="H24" s="43">
        <v>50000</v>
      </c>
      <c r="I24" s="35"/>
      <c r="J24" s="43">
        <v>50000</v>
      </c>
    </row>
    <row r="25" spans="1:10" x14ac:dyDescent="0.25">
      <c r="A25" s="35">
        <v>4535</v>
      </c>
      <c r="B25" s="42">
        <v>44096</v>
      </c>
      <c r="C25" s="35" t="s">
        <v>47</v>
      </c>
      <c r="D25" s="35" t="s">
        <v>48</v>
      </c>
      <c r="E25" s="35"/>
      <c r="F25" s="35"/>
      <c r="G25" s="35"/>
      <c r="H25" s="43"/>
      <c r="I25" s="35"/>
      <c r="J25" s="43"/>
    </row>
    <row r="26" spans="1:10" x14ac:dyDescent="0.25">
      <c r="A26" s="35">
        <v>867</v>
      </c>
      <c r="B26" s="42">
        <v>44096</v>
      </c>
      <c r="C26" s="35" t="s">
        <v>23</v>
      </c>
      <c r="D26" s="43">
        <v>46671573</v>
      </c>
      <c r="E26" s="35">
        <v>4</v>
      </c>
      <c r="F26" s="35" t="s">
        <v>24</v>
      </c>
      <c r="G26" s="35">
        <v>3103201443</v>
      </c>
      <c r="H26" s="43">
        <v>406047</v>
      </c>
      <c r="I26" s="43">
        <v>77149</v>
      </c>
      <c r="J26" s="43">
        <v>483196</v>
      </c>
    </row>
    <row r="27" spans="1:10" x14ac:dyDescent="0.25">
      <c r="A27" s="35">
        <v>3792</v>
      </c>
      <c r="B27" s="42">
        <v>44099</v>
      </c>
      <c r="C27" s="35" t="s">
        <v>32</v>
      </c>
      <c r="D27" s="43">
        <v>79893514</v>
      </c>
      <c r="E27" s="35">
        <v>2</v>
      </c>
      <c r="F27" s="35" t="s">
        <v>33</v>
      </c>
      <c r="G27" s="35">
        <v>3107825437</v>
      </c>
      <c r="H27" s="43">
        <v>5700000</v>
      </c>
      <c r="I27" s="43"/>
      <c r="J27" s="43">
        <v>5700000</v>
      </c>
    </row>
    <row r="28" spans="1:10" x14ac:dyDescent="0.25">
      <c r="A28" s="35">
        <v>951</v>
      </c>
      <c r="B28" s="42">
        <v>44102</v>
      </c>
      <c r="C28" s="35" t="s">
        <v>23</v>
      </c>
      <c r="D28" s="43">
        <v>46671573</v>
      </c>
      <c r="E28" s="35">
        <v>4</v>
      </c>
      <c r="F28" s="35" t="s">
        <v>24</v>
      </c>
      <c r="G28" s="35">
        <v>3103201443</v>
      </c>
      <c r="H28" s="43">
        <v>1260766</v>
      </c>
      <c r="I28" s="43">
        <v>234131</v>
      </c>
      <c r="J28" s="43">
        <v>1494897</v>
      </c>
    </row>
    <row r="29" spans="1:10" x14ac:dyDescent="0.25">
      <c r="A29" s="35">
        <v>1016</v>
      </c>
      <c r="B29" s="42">
        <v>44103</v>
      </c>
      <c r="C29" s="35" t="s">
        <v>49</v>
      </c>
      <c r="D29" s="43">
        <v>74186175</v>
      </c>
      <c r="E29" s="35">
        <v>8</v>
      </c>
      <c r="F29" s="35" t="s">
        <v>50</v>
      </c>
      <c r="G29" s="35">
        <v>3143892757</v>
      </c>
      <c r="H29" s="43">
        <v>100000</v>
      </c>
      <c r="I29" s="35"/>
      <c r="J29" s="43">
        <v>100000</v>
      </c>
    </row>
    <row r="30" spans="1:10" x14ac:dyDescent="0.25">
      <c r="A30" s="35" t="s">
        <v>51</v>
      </c>
      <c r="B30" s="42">
        <v>44104</v>
      </c>
      <c r="C30" s="35" t="s">
        <v>52</v>
      </c>
      <c r="D30" s="43">
        <v>73159529</v>
      </c>
      <c r="E30" s="35">
        <v>3</v>
      </c>
      <c r="F30" s="35" t="s">
        <v>53</v>
      </c>
      <c r="G30" s="35">
        <v>3208578008</v>
      </c>
      <c r="H30" s="43">
        <v>825000</v>
      </c>
      <c r="I30" s="35"/>
      <c r="J30" s="43">
        <v>825000</v>
      </c>
    </row>
    <row r="31" spans="1:10" x14ac:dyDescent="0.25">
      <c r="A31" s="35" t="s">
        <v>54</v>
      </c>
      <c r="B31" s="42">
        <v>44104</v>
      </c>
      <c r="C31" s="35" t="s">
        <v>52</v>
      </c>
      <c r="D31" s="43">
        <v>73159529</v>
      </c>
      <c r="E31" s="35">
        <v>3</v>
      </c>
      <c r="F31" s="35" t="s">
        <v>53</v>
      </c>
      <c r="G31" s="35">
        <v>3208578008</v>
      </c>
      <c r="H31" s="43">
        <v>50000</v>
      </c>
      <c r="I31" s="35"/>
      <c r="J31" s="43">
        <v>50000</v>
      </c>
    </row>
    <row r="32" spans="1:10" x14ac:dyDescent="0.25">
      <c r="A32" s="35">
        <v>1293</v>
      </c>
      <c r="B32" s="32">
        <v>44106</v>
      </c>
      <c r="C32" s="35" t="s">
        <v>34</v>
      </c>
      <c r="D32" s="35">
        <v>1007196802</v>
      </c>
      <c r="E32" s="35">
        <v>8</v>
      </c>
      <c r="F32" s="35" t="s">
        <v>35</v>
      </c>
      <c r="G32" s="35">
        <v>3202631083</v>
      </c>
      <c r="H32" s="43">
        <v>115000</v>
      </c>
      <c r="I32" s="35"/>
      <c r="J32" s="43">
        <v>115000</v>
      </c>
    </row>
    <row r="33" spans="1:10" x14ac:dyDescent="0.25">
      <c r="A33" s="35">
        <v>1865</v>
      </c>
      <c r="B33" s="32">
        <v>44109</v>
      </c>
      <c r="C33" s="35" t="s">
        <v>55</v>
      </c>
      <c r="D33" s="35">
        <v>1010057964</v>
      </c>
      <c r="E33" s="35">
        <v>8</v>
      </c>
      <c r="F33" s="35" t="s">
        <v>56</v>
      </c>
      <c r="G33" s="35">
        <v>3229464907</v>
      </c>
      <c r="H33" s="43">
        <v>35000</v>
      </c>
      <c r="I33" s="35"/>
      <c r="J33" s="43">
        <v>35000</v>
      </c>
    </row>
    <row r="34" spans="1:10" x14ac:dyDescent="0.25">
      <c r="A34" s="35" t="s">
        <v>57</v>
      </c>
      <c r="B34" s="32">
        <v>44111</v>
      </c>
      <c r="C34" s="35" t="s">
        <v>58</v>
      </c>
      <c r="D34" s="35">
        <v>901143204</v>
      </c>
      <c r="E34" s="35">
        <v>8</v>
      </c>
      <c r="F34" s="35" t="s">
        <v>59</v>
      </c>
      <c r="G34" s="35">
        <v>7625479</v>
      </c>
      <c r="H34" s="43">
        <v>128571</v>
      </c>
      <c r="I34" s="43">
        <v>24428</v>
      </c>
      <c r="J34" s="43">
        <v>153000</v>
      </c>
    </row>
    <row r="35" spans="1:10" x14ac:dyDescent="0.25">
      <c r="A35" s="35"/>
      <c r="B35" s="32">
        <v>44114</v>
      </c>
      <c r="C35" s="35" t="s">
        <v>55</v>
      </c>
      <c r="D35" s="35">
        <v>1010057964</v>
      </c>
      <c r="E35" s="35">
        <v>8</v>
      </c>
      <c r="F35" s="35" t="s">
        <v>60</v>
      </c>
      <c r="G35" s="35">
        <v>3229464907</v>
      </c>
      <c r="H35" s="43">
        <v>35000</v>
      </c>
      <c r="I35" s="35"/>
      <c r="J35" s="43">
        <v>35000</v>
      </c>
    </row>
    <row r="36" spans="1:10" x14ac:dyDescent="0.25">
      <c r="A36" s="35">
        <v>1293</v>
      </c>
      <c r="B36" s="32">
        <v>44123</v>
      </c>
      <c r="C36" s="35" t="s">
        <v>42</v>
      </c>
      <c r="D36" s="35">
        <v>1052402460</v>
      </c>
      <c r="E36" s="35">
        <v>0</v>
      </c>
      <c r="F36" s="35" t="s">
        <v>43</v>
      </c>
      <c r="G36" s="35">
        <v>3142380160</v>
      </c>
      <c r="H36" s="43">
        <v>6722</v>
      </c>
      <c r="I36" s="43">
        <v>1277</v>
      </c>
      <c r="J36" s="43">
        <v>7999</v>
      </c>
    </row>
    <row r="37" spans="1:10" x14ac:dyDescent="0.25">
      <c r="A37" s="35">
        <v>7205</v>
      </c>
      <c r="B37" s="42">
        <v>44083</v>
      </c>
      <c r="C37" s="35" t="s">
        <v>61</v>
      </c>
      <c r="D37" s="35">
        <v>9009679166</v>
      </c>
      <c r="E37" s="35"/>
      <c r="F37" s="35" t="s">
        <v>62</v>
      </c>
      <c r="G37" s="35">
        <v>3158523401</v>
      </c>
      <c r="H37" s="43">
        <v>249570</v>
      </c>
      <c r="I37" s="35"/>
      <c r="J37" s="43">
        <v>249570</v>
      </c>
    </row>
    <row r="38" spans="1:10" x14ac:dyDescent="0.25">
      <c r="A38" s="35">
        <v>26</v>
      </c>
      <c r="B38" s="42">
        <v>44088</v>
      </c>
      <c r="C38" s="35" t="s">
        <v>63</v>
      </c>
      <c r="D38" s="43">
        <v>7221054</v>
      </c>
      <c r="E38" s="35">
        <v>1</v>
      </c>
      <c r="F38" s="35" t="s">
        <v>64</v>
      </c>
      <c r="G38" s="35">
        <v>3208378445</v>
      </c>
      <c r="H38" s="43">
        <v>400000</v>
      </c>
      <c r="I38" s="43">
        <v>76000</v>
      </c>
      <c r="J38" s="43">
        <v>476000</v>
      </c>
    </row>
    <row r="39" spans="1:10" x14ac:dyDescent="0.25">
      <c r="A39" s="35" t="s">
        <v>65</v>
      </c>
      <c r="B39" s="42">
        <v>44088</v>
      </c>
      <c r="C39" s="35" t="s">
        <v>66</v>
      </c>
      <c r="D39" s="35">
        <v>890903024</v>
      </c>
      <c r="E39" s="35">
        <v>1</v>
      </c>
      <c r="F39" s="35" t="s">
        <v>67</v>
      </c>
      <c r="G39" s="35">
        <v>7630003</v>
      </c>
      <c r="H39" s="43">
        <v>485034</v>
      </c>
      <c r="I39" s="43">
        <v>92156</v>
      </c>
      <c r="J39" s="43">
        <v>577190</v>
      </c>
    </row>
    <row r="40" spans="1:10" x14ac:dyDescent="0.25">
      <c r="A40" s="35">
        <v>1852</v>
      </c>
      <c r="B40" s="42">
        <v>44089</v>
      </c>
      <c r="C40" s="35" t="s">
        <v>68</v>
      </c>
      <c r="D40" s="35">
        <v>900550290</v>
      </c>
      <c r="E40" s="35">
        <v>3</v>
      </c>
      <c r="F40" s="35" t="s">
        <v>69</v>
      </c>
      <c r="G40" s="35">
        <v>7610827</v>
      </c>
      <c r="H40" s="43">
        <v>210084</v>
      </c>
      <c r="I40" s="43">
        <v>39916</v>
      </c>
      <c r="J40" s="43">
        <v>250000</v>
      </c>
    </row>
    <row r="41" spans="1:10" x14ac:dyDescent="0.25">
      <c r="A41" s="35">
        <v>34</v>
      </c>
      <c r="B41" s="42">
        <v>44089</v>
      </c>
      <c r="C41" s="35" t="s">
        <v>63</v>
      </c>
      <c r="D41" s="43">
        <v>7221054</v>
      </c>
      <c r="E41" s="35">
        <v>1</v>
      </c>
      <c r="F41" s="35" t="s">
        <v>64</v>
      </c>
      <c r="G41" s="35">
        <v>3208378445</v>
      </c>
      <c r="H41" s="43">
        <v>25210</v>
      </c>
      <c r="I41" s="43">
        <v>4790</v>
      </c>
      <c r="J41" s="43">
        <v>30000</v>
      </c>
    </row>
    <row r="42" spans="1:10" x14ac:dyDescent="0.25">
      <c r="A42" s="35" t="s">
        <v>70</v>
      </c>
      <c r="B42" s="42">
        <v>44090</v>
      </c>
      <c r="C42" s="35" t="s">
        <v>71</v>
      </c>
      <c r="D42" s="43">
        <v>74370172</v>
      </c>
      <c r="E42" s="35">
        <v>4</v>
      </c>
      <c r="F42" s="35" t="s">
        <v>72</v>
      </c>
      <c r="G42" s="35">
        <v>3142675694</v>
      </c>
      <c r="H42" s="43">
        <v>550000</v>
      </c>
      <c r="I42" s="35"/>
      <c r="J42" s="43">
        <v>550000</v>
      </c>
    </row>
    <row r="43" spans="1:10" x14ac:dyDescent="0.25">
      <c r="A43" s="35">
        <v>2982</v>
      </c>
      <c r="B43" s="42">
        <v>44095</v>
      </c>
      <c r="C43" s="35" t="s">
        <v>73</v>
      </c>
      <c r="D43" s="43">
        <v>7183263</v>
      </c>
      <c r="E43" s="35">
        <v>0</v>
      </c>
      <c r="F43" s="35" t="s">
        <v>74</v>
      </c>
      <c r="G43" s="35">
        <v>3214597492</v>
      </c>
      <c r="H43" s="43">
        <v>789000</v>
      </c>
      <c r="I43" s="35"/>
      <c r="J43" s="43">
        <v>789000</v>
      </c>
    </row>
    <row r="44" spans="1:10" x14ac:dyDescent="0.25">
      <c r="A44" s="35">
        <v>1567</v>
      </c>
      <c r="B44" s="42">
        <v>44096</v>
      </c>
      <c r="C44" s="35" t="s">
        <v>25</v>
      </c>
      <c r="D44" s="43">
        <v>74371241</v>
      </c>
      <c r="E44" s="35">
        <v>9</v>
      </c>
      <c r="F44" s="35" t="s">
        <v>16</v>
      </c>
      <c r="G44" s="35">
        <v>7604382</v>
      </c>
      <c r="H44" s="43">
        <v>186975</v>
      </c>
      <c r="I44" s="43">
        <v>35525</v>
      </c>
      <c r="J44" s="43">
        <v>222500</v>
      </c>
    </row>
    <row r="45" spans="1:10" x14ac:dyDescent="0.25">
      <c r="A45" s="35">
        <v>2933</v>
      </c>
      <c r="B45" s="42">
        <v>44097</v>
      </c>
      <c r="C45" s="35" t="s">
        <v>75</v>
      </c>
      <c r="D45" s="43">
        <v>19381757</v>
      </c>
      <c r="E45" s="35"/>
      <c r="F45" s="35" t="s">
        <v>76</v>
      </c>
      <c r="G45" s="35">
        <v>3158826950</v>
      </c>
      <c r="H45" s="43">
        <v>30000</v>
      </c>
      <c r="I45" s="35"/>
      <c r="J45" s="43">
        <v>30000</v>
      </c>
    </row>
    <row r="46" spans="1:10" x14ac:dyDescent="0.25">
      <c r="A46" s="35">
        <v>1584</v>
      </c>
      <c r="B46" s="42">
        <v>44098</v>
      </c>
      <c r="C46" s="35" t="s">
        <v>25</v>
      </c>
      <c r="D46" s="43">
        <v>74371241</v>
      </c>
      <c r="E46" s="35">
        <v>9</v>
      </c>
      <c r="F46" s="35" t="s">
        <v>16</v>
      </c>
      <c r="G46" s="35">
        <v>7604382</v>
      </c>
      <c r="H46" s="43">
        <v>97480</v>
      </c>
      <c r="I46" s="43">
        <v>18521</v>
      </c>
      <c r="J46" s="43">
        <v>116001</v>
      </c>
    </row>
    <row r="47" spans="1:10" x14ac:dyDescent="0.25">
      <c r="A47" s="35">
        <v>1583</v>
      </c>
      <c r="B47" s="42">
        <v>44098</v>
      </c>
      <c r="C47" s="35" t="s">
        <v>25</v>
      </c>
      <c r="D47" s="43">
        <v>74371241</v>
      </c>
      <c r="E47" s="35">
        <v>9</v>
      </c>
      <c r="F47" s="35" t="s">
        <v>16</v>
      </c>
      <c r="G47" s="35">
        <v>7604382</v>
      </c>
      <c r="H47" s="43">
        <v>102521</v>
      </c>
      <c r="I47" s="43">
        <v>19479</v>
      </c>
      <c r="J47" s="43">
        <v>122000</v>
      </c>
    </row>
    <row r="48" spans="1:10" x14ac:dyDescent="0.25">
      <c r="A48" s="35">
        <v>2718</v>
      </c>
      <c r="B48" s="42">
        <v>44098</v>
      </c>
      <c r="C48" s="35" t="s">
        <v>77</v>
      </c>
      <c r="D48" s="43">
        <v>800091418</v>
      </c>
      <c r="E48" s="35">
        <v>6</v>
      </c>
      <c r="F48" s="35" t="s">
        <v>78</v>
      </c>
      <c r="G48" s="35">
        <v>7602071</v>
      </c>
      <c r="H48" s="43">
        <v>615630</v>
      </c>
      <c r="I48" s="43">
        <v>14369</v>
      </c>
      <c r="J48" s="43">
        <v>629999</v>
      </c>
    </row>
    <row r="49" spans="1:10" x14ac:dyDescent="0.25">
      <c r="A49" s="35">
        <v>923</v>
      </c>
      <c r="B49" s="42">
        <v>44099</v>
      </c>
      <c r="C49" s="35" t="s">
        <v>23</v>
      </c>
      <c r="D49" s="43">
        <v>46671573</v>
      </c>
      <c r="E49" s="35">
        <v>4</v>
      </c>
      <c r="F49" s="35" t="s">
        <v>24</v>
      </c>
      <c r="G49" s="35">
        <v>3103201443</v>
      </c>
      <c r="H49" s="43">
        <v>206302</v>
      </c>
      <c r="I49" s="43">
        <v>39197</v>
      </c>
      <c r="J49" s="43">
        <v>245499</v>
      </c>
    </row>
    <row r="50" spans="1:10" x14ac:dyDescent="0.25">
      <c r="A50" s="35"/>
      <c r="B50" s="42">
        <v>44099</v>
      </c>
      <c r="C50" s="35" t="s">
        <v>23</v>
      </c>
      <c r="D50" s="43">
        <v>46671573</v>
      </c>
      <c r="E50" s="35">
        <v>4</v>
      </c>
      <c r="F50" s="35" t="s">
        <v>24</v>
      </c>
      <c r="G50" s="35">
        <v>3103201443</v>
      </c>
      <c r="H50" s="43">
        <v>384873</v>
      </c>
      <c r="I50" s="43">
        <v>73126</v>
      </c>
      <c r="J50" s="43">
        <v>457999</v>
      </c>
    </row>
    <row r="51" spans="1:10" x14ac:dyDescent="0.25">
      <c r="A51" s="35">
        <v>927</v>
      </c>
      <c r="B51" s="32">
        <v>44099</v>
      </c>
      <c r="C51" s="35" t="s">
        <v>32</v>
      </c>
      <c r="D51" s="35">
        <v>79893514</v>
      </c>
      <c r="E51" s="35">
        <v>2</v>
      </c>
      <c r="F51" s="35" t="s">
        <v>33</v>
      </c>
      <c r="G51" s="35">
        <v>3107825437</v>
      </c>
      <c r="H51" s="43">
        <v>5700000</v>
      </c>
      <c r="I51" s="35"/>
      <c r="J51" s="43">
        <v>5700000</v>
      </c>
    </row>
    <row r="52" spans="1:10" x14ac:dyDescent="0.25">
      <c r="A52" s="35">
        <v>17234</v>
      </c>
      <c r="B52" s="42">
        <v>44100</v>
      </c>
      <c r="C52" s="35" t="s">
        <v>79</v>
      </c>
      <c r="D52" s="43">
        <v>4279579</v>
      </c>
      <c r="E52" s="35">
        <v>5</v>
      </c>
      <c r="F52" s="35" t="s">
        <v>80</v>
      </c>
      <c r="G52" s="35">
        <v>3108088704</v>
      </c>
      <c r="H52" s="43">
        <v>267000</v>
      </c>
      <c r="I52" s="35"/>
      <c r="J52" s="43">
        <v>267000</v>
      </c>
    </row>
    <row r="53" spans="1:10" x14ac:dyDescent="0.25">
      <c r="A53" s="35">
        <v>2857</v>
      </c>
      <c r="B53" s="42">
        <v>44102</v>
      </c>
      <c r="C53" s="35" t="s">
        <v>81</v>
      </c>
      <c r="D53" s="43">
        <v>74187766</v>
      </c>
      <c r="E53" s="35">
        <v>5</v>
      </c>
      <c r="F53" s="35" t="s">
        <v>82</v>
      </c>
      <c r="G53" s="35">
        <v>3219201248</v>
      </c>
      <c r="H53" s="43">
        <v>36000</v>
      </c>
      <c r="I53" s="35"/>
      <c r="J53" s="43">
        <v>36000</v>
      </c>
    </row>
    <row r="54" spans="1:10" x14ac:dyDescent="0.25">
      <c r="A54" s="35">
        <v>2863</v>
      </c>
      <c r="B54" s="35"/>
      <c r="C54" s="35" t="s">
        <v>81</v>
      </c>
      <c r="D54" s="43">
        <v>74187766</v>
      </c>
      <c r="E54" s="35">
        <v>5</v>
      </c>
      <c r="F54" s="35" t="s">
        <v>82</v>
      </c>
      <c r="G54" s="35">
        <v>3219201248</v>
      </c>
      <c r="H54" s="43">
        <v>10000</v>
      </c>
      <c r="I54" s="35"/>
      <c r="J54" s="43">
        <v>10000</v>
      </c>
    </row>
    <row r="55" spans="1:10" x14ac:dyDescent="0.25">
      <c r="A55" s="35">
        <v>1628</v>
      </c>
      <c r="B55" s="42">
        <v>44103</v>
      </c>
      <c r="C55" s="35" t="s">
        <v>25</v>
      </c>
      <c r="D55" s="43">
        <v>74371241</v>
      </c>
      <c r="E55" s="35">
        <v>9</v>
      </c>
      <c r="F55" s="35" t="s">
        <v>16</v>
      </c>
      <c r="G55" s="35">
        <v>7604382</v>
      </c>
      <c r="H55" s="43">
        <v>176471</v>
      </c>
      <c r="I55" s="43">
        <v>33529</v>
      </c>
      <c r="J55" s="43">
        <v>210000</v>
      </c>
    </row>
    <row r="56" spans="1:10" x14ac:dyDescent="0.25">
      <c r="A56" s="35" t="s">
        <v>83</v>
      </c>
      <c r="B56" s="42">
        <v>44103</v>
      </c>
      <c r="C56" s="35" t="s">
        <v>66</v>
      </c>
      <c r="D56" s="35">
        <v>890903024</v>
      </c>
      <c r="E56" s="35">
        <v>1</v>
      </c>
      <c r="F56" s="35" t="s">
        <v>67</v>
      </c>
      <c r="G56" s="35">
        <v>7630003</v>
      </c>
      <c r="H56" s="43">
        <v>186290</v>
      </c>
      <c r="I56" s="43">
        <v>35395</v>
      </c>
      <c r="J56" s="43">
        <v>221685</v>
      </c>
    </row>
    <row r="57" spans="1:10" x14ac:dyDescent="0.25">
      <c r="A57" s="35">
        <v>31651</v>
      </c>
      <c r="B57" s="42">
        <v>44103</v>
      </c>
      <c r="C57" s="35" t="s">
        <v>84</v>
      </c>
      <c r="D57" s="35">
        <v>9010462160</v>
      </c>
      <c r="E57" s="35"/>
      <c r="F57" s="35" t="s">
        <v>85</v>
      </c>
      <c r="G57" s="35">
        <v>3602772</v>
      </c>
      <c r="H57" s="43">
        <v>147960</v>
      </c>
      <c r="I57" s="43"/>
      <c r="J57" s="43">
        <v>147960</v>
      </c>
    </row>
    <row r="58" spans="1:10" x14ac:dyDescent="0.25">
      <c r="A58" s="35" t="s">
        <v>86</v>
      </c>
      <c r="B58" s="42">
        <v>44104</v>
      </c>
      <c r="C58" s="35" t="s">
        <v>52</v>
      </c>
      <c r="D58" s="43">
        <v>73159529</v>
      </c>
      <c r="E58" s="35">
        <v>3</v>
      </c>
      <c r="F58" s="35" t="s">
        <v>87</v>
      </c>
      <c r="G58" s="35">
        <v>3208578008</v>
      </c>
      <c r="H58" s="43">
        <v>250000</v>
      </c>
      <c r="I58" s="35"/>
      <c r="J58" s="43">
        <v>250000</v>
      </c>
    </row>
    <row r="59" spans="1:10" x14ac:dyDescent="0.25">
      <c r="A59" s="35">
        <v>2819</v>
      </c>
      <c r="B59" s="42">
        <v>44105</v>
      </c>
      <c r="C59" s="35" t="s">
        <v>88</v>
      </c>
      <c r="D59" s="43">
        <v>1057582375</v>
      </c>
      <c r="E59" s="35">
        <v>1</v>
      </c>
      <c r="F59" s="35" t="s">
        <v>89</v>
      </c>
      <c r="G59" s="35">
        <v>3142944098</v>
      </c>
      <c r="H59" s="43">
        <v>444000</v>
      </c>
      <c r="I59" s="35"/>
      <c r="J59" s="43">
        <v>444000</v>
      </c>
    </row>
    <row r="60" spans="1:10" x14ac:dyDescent="0.25">
      <c r="A60" s="35"/>
      <c r="B60" s="42">
        <v>44105</v>
      </c>
      <c r="C60" s="35" t="s">
        <v>84</v>
      </c>
      <c r="D60" s="35">
        <v>9010462160</v>
      </c>
      <c r="E60" s="35"/>
      <c r="F60" s="35" t="s">
        <v>85</v>
      </c>
      <c r="G60" s="35">
        <v>3602772</v>
      </c>
      <c r="H60" s="43">
        <v>575400</v>
      </c>
      <c r="I60" s="35"/>
      <c r="J60" s="43">
        <v>575400</v>
      </c>
    </row>
    <row r="61" spans="1:10" x14ac:dyDescent="0.25">
      <c r="A61" s="35"/>
      <c r="B61" s="42">
        <v>44105</v>
      </c>
      <c r="C61" s="35" t="s">
        <v>84</v>
      </c>
      <c r="D61" s="35">
        <v>9010462160</v>
      </c>
      <c r="E61" s="35"/>
      <c r="F61" s="35" t="s">
        <v>85</v>
      </c>
      <c r="G61" s="35">
        <v>3602772</v>
      </c>
      <c r="H61" s="43">
        <v>164400</v>
      </c>
      <c r="I61" s="35"/>
      <c r="J61" s="43">
        <v>164400</v>
      </c>
    </row>
    <row r="62" spans="1:10" x14ac:dyDescent="0.25">
      <c r="A62" s="35"/>
      <c r="B62" s="42">
        <v>44105</v>
      </c>
      <c r="C62" s="35" t="s">
        <v>84</v>
      </c>
      <c r="D62" s="35">
        <v>9010462160</v>
      </c>
      <c r="E62" s="35"/>
      <c r="F62" s="35" t="s">
        <v>85</v>
      </c>
      <c r="G62" s="35">
        <v>3602772</v>
      </c>
      <c r="H62" s="43">
        <v>82200</v>
      </c>
      <c r="I62" s="35"/>
      <c r="J62" s="43">
        <v>82200</v>
      </c>
    </row>
    <row r="63" spans="1:10" x14ac:dyDescent="0.25">
      <c r="A63" s="35"/>
      <c r="B63" s="42">
        <v>44106</v>
      </c>
      <c r="C63" s="35" t="s">
        <v>75</v>
      </c>
      <c r="D63" s="35">
        <v>19381757</v>
      </c>
      <c r="E63" s="35"/>
      <c r="F63" s="35" t="s">
        <v>90</v>
      </c>
      <c r="G63" s="35">
        <v>3158826950</v>
      </c>
      <c r="H63" s="43">
        <v>6000</v>
      </c>
      <c r="I63" s="35"/>
      <c r="J63" s="43">
        <v>6000</v>
      </c>
    </row>
    <row r="64" spans="1:10" x14ac:dyDescent="0.25">
      <c r="A64" s="35"/>
      <c r="B64" s="42">
        <v>44108</v>
      </c>
      <c r="C64" s="35" t="s">
        <v>91</v>
      </c>
      <c r="D64" s="35">
        <v>900028095</v>
      </c>
      <c r="E64" s="35">
        <v>6</v>
      </c>
      <c r="F64" s="35" t="s">
        <v>92</v>
      </c>
      <c r="G64" s="35">
        <v>7612486</v>
      </c>
      <c r="H64" s="43">
        <v>83120</v>
      </c>
      <c r="I64" s="35"/>
      <c r="J64" s="43">
        <v>83120</v>
      </c>
    </row>
    <row r="65" spans="1:10" x14ac:dyDescent="0.25">
      <c r="A65" s="35"/>
      <c r="B65" s="42">
        <v>44108</v>
      </c>
      <c r="C65" s="35" t="s">
        <v>93</v>
      </c>
      <c r="D65" s="35">
        <v>826002299</v>
      </c>
      <c r="E65" s="35">
        <v>0</v>
      </c>
      <c r="F65" s="35" t="s">
        <v>94</v>
      </c>
      <c r="G65" s="35">
        <v>7628255</v>
      </c>
      <c r="H65" s="43">
        <v>83538</v>
      </c>
      <c r="I65" s="35"/>
      <c r="J65" s="43">
        <v>83538</v>
      </c>
    </row>
    <row r="66" spans="1:10" x14ac:dyDescent="0.25">
      <c r="A66" s="35">
        <v>1865</v>
      </c>
      <c r="B66" s="42">
        <v>44109</v>
      </c>
      <c r="C66" s="35" t="s">
        <v>55</v>
      </c>
      <c r="D66" s="35">
        <v>1010057964</v>
      </c>
      <c r="E66" s="35">
        <v>8</v>
      </c>
      <c r="F66" s="35" t="s">
        <v>60</v>
      </c>
      <c r="G66" s="35">
        <v>3229464907</v>
      </c>
      <c r="H66" s="43">
        <v>15000</v>
      </c>
      <c r="I66" s="35"/>
      <c r="J66" s="43">
        <v>15000</v>
      </c>
    </row>
    <row r="67" spans="1:10" x14ac:dyDescent="0.25">
      <c r="A67" s="35">
        <v>2968</v>
      </c>
      <c r="B67" s="42">
        <v>44109</v>
      </c>
      <c r="C67" s="35" t="s">
        <v>75</v>
      </c>
      <c r="D67" s="43">
        <v>19381757</v>
      </c>
      <c r="E67" s="35"/>
      <c r="F67" s="35" t="s">
        <v>95</v>
      </c>
      <c r="G67" s="35">
        <v>3158826950</v>
      </c>
      <c r="H67" s="43">
        <v>9500</v>
      </c>
      <c r="I67" s="35"/>
      <c r="J67" s="43">
        <v>9500</v>
      </c>
    </row>
    <row r="68" spans="1:10" x14ac:dyDescent="0.25">
      <c r="A68" s="35" t="s">
        <v>96</v>
      </c>
      <c r="B68" s="42">
        <v>44109</v>
      </c>
      <c r="C68" s="35" t="s">
        <v>97</v>
      </c>
      <c r="D68" s="35">
        <v>1052383974</v>
      </c>
      <c r="E68" s="35">
        <v>1</v>
      </c>
      <c r="F68" s="35" t="s">
        <v>98</v>
      </c>
      <c r="G68" s="35">
        <v>3144216139</v>
      </c>
      <c r="H68" s="43">
        <v>30000</v>
      </c>
      <c r="I68" s="35"/>
      <c r="J68" s="43">
        <v>30000</v>
      </c>
    </row>
    <row r="69" spans="1:10" x14ac:dyDescent="0.25">
      <c r="A69" s="35"/>
      <c r="B69" s="42">
        <v>44109</v>
      </c>
      <c r="C69" s="35" t="s">
        <v>99</v>
      </c>
      <c r="D69" s="35">
        <v>1053607681</v>
      </c>
      <c r="E69" s="35">
        <v>6</v>
      </c>
      <c r="F69" s="35" t="s">
        <v>100</v>
      </c>
      <c r="G69" s="35">
        <v>3133391929</v>
      </c>
      <c r="H69" s="43">
        <v>50000</v>
      </c>
      <c r="I69" s="35"/>
      <c r="J69" s="43">
        <v>50000</v>
      </c>
    </row>
    <row r="70" spans="1:10" x14ac:dyDescent="0.25">
      <c r="A70" s="35"/>
      <c r="B70" s="42">
        <v>44110</v>
      </c>
      <c r="C70" s="35" t="s">
        <v>101</v>
      </c>
      <c r="D70" s="43">
        <v>4112102</v>
      </c>
      <c r="E70" s="35">
        <v>9</v>
      </c>
      <c r="F70" s="35" t="s">
        <v>102</v>
      </c>
      <c r="G70" s="35">
        <v>3142128966</v>
      </c>
      <c r="H70" s="43">
        <v>20000</v>
      </c>
      <c r="I70" s="35"/>
      <c r="J70" s="43">
        <v>20000</v>
      </c>
    </row>
    <row r="71" spans="1:10" x14ac:dyDescent="0.25">
      <c r="A71" s="35">
        <v>1094</v>
      </c>
      <c r="B71" s="42">
        <v>44111</v>
      </c>
      <c r="C71" s="35" t="s">
        <v>23</v>
      </c>
      <c r="D71" s="43">
        <v>46671573</v>
      </c>
      <c r="E71" s="35">
        <v>4</v>
      </c>
      <c r="F71" s="35" t="s">
        <v>24</v>
      </c>
      <c r="G71" s="35">
        <v>3103201443</v>
      </c>
      <c r="H71" s="43">
        <v>57142</v>
      </c>
      <c r="I71" s="43">
        <v>10857</v>
      </c>
      <c r="J71" s="43">
        <v>67999</v>
      </c>
    </row>
    <row r="72" spans="1:10" x14ac:dyDescent="0.25">
      <c r="A72" s="35" t="s">
        <v>103</v>
      </c>
      <c r="B72" s="42">
        <v>44112</v>
      </c>
      <c r="C72" s="35" t="s">
        <v>104</v>
      </c>
      <c r="D72" s="35">
        <v>900215775</v>
      </c>
      <c r="E72" s="35">
        <v>8</v>
      </c>
      <c r="F72" s="35" t="s">
        <v>105</v>
      </c>
      <c r="G72" s="35">
        <v>7623537</v>
      </c>
      <c r="H72" s="43">
        <v>272417</v>
      </c>
      <c r="I72" s="43">
        <v>44882</v>
      </c>
      <c r="J72" s="43">
        <v>317299</v>
      </c>
    </row>
    <row r="73" spans="1:10" x14ac:dyDescent="0.25">
      <c r="A73" s="35" t="s">
        <v>106</v>
      </c>
      <c r="B73" s="42" t="s">
        <v>107</v>
      </c>
      <c r="C73" s="35" t="s">
        <v>108</v>
      </c>
      <c r="D73" s="35">
        <v>9010462160</v>
      </c>
      <c r="E73" s="35"/>
      <c r="F73" s="35" t="s">
        <v>109</v>
      </c>
      <c r="G73" s="35">
        <v>3602772</v>
      </c>
      <c r="H73" s="43">
        <v>657600</v>
      </c>
      <c r="I73" s="43"/>
      <c r="J73" s="43">
        <v>657600</v>
      </c>
    </row>
    <row r="74" spans="1:10" x14ac:dyDescent="0.25">
      <c r="A74" s="35">
        <v>186</v>
      </c>
      <c r="B74" s="42">
        <v>44112</v>
      </c>
      <c r="C74" s="35" t="s">
        <v>63</v>
      </c>
      <c r="D74" s="43">
        <v>7221054</v>
      </c>
      <c r="E74" s="35">
        <v>1</v>
      </c>
      <c r="F74" s="35" t="s">
        <v>64</v>
      </c>
      <c r="G74" s="35">
        <v>3208378445</v>
      </c>
      <c r="H74" s="43">
        <v>33613</v>
      </c>
      <c r="I74" s="43">
        <v>6387</v>
      </c>
      <c r="J74" s="43">
        <v>40000</v>
      </c>
    </row>
    <row r="75" spans="1:10" x14ac:dyDescent="0.25">
      <c r="A75" s="35" t="s">
        <v>110</v>
      </c>
      <c r="B75" s="42">
        <v>44113</v>
      </c>
      <c r="C75" s="35" t="s">
        <v>25</v>
      </c>
      <c r="D75" s="43">
        <v>74371241</v>
      </c>
      <c r="E75" s="35">
        <v>9</v>
      </c>
      <c r="F75" s="35" t="s">
        <v>16</v>
      </c>
      <c r="G75" s="35">
        <v>7604382</v>
      </c>
      <c r="H75" s="43">
        <v>4.202</v>
      </c>
      <c r="I75" s="35">
        <v>798</v>
      </c>
      <c r="J75" s="43">
        <v>5000</v>
      </c>
    </row>
    <row r="76" spans="1:10" x14ac:dyDescent="0.25">
      <c r="A76" s="35" t="s">
        <v>111</v>
      </c>
      <c r="B76" s="42">
        <v>44114</v>
      </c>
      <c r="C76" s="35" t="s">
        <v>112</v>
      </c>
      <c r="D76" s="35">
        <v>73159529</v>
      </c>
      <c r="E76" s="35">
        <v>3</v>
      </c>
      <c r="F76" s="35" t="s">
        <v>53</v>
      </c>
      <c r="G76" s="35">
        <v>3208578008</v>
      </c>
      <c r="H76" s="43">
        <v>80000</v>
      </c>
      <c r="I76" s="35"/>
      <c r="J76" s="43">
        <v>80000</v>
      </c>
    </row>
    <row r="77" spans="1:10" x14ac:dyDescent="0.25">
      <c r="A77" s="35" t="s">
        <v>113</v>
      </c>
      <c r="B77" s="42">
        <v>44114</v>
      </c>
      <c r="C77" s="35" t="s">
        <v>114</v>
      </c>
      <c r="D77" s="35">
        <v>830131993</v>
      </c>
      <c r="E77" s="35">
        <v>1</v>
      </c>
      <c r="F77" s="35" t="s">
        <v>115</v>
      </c>
      <c r="G77" s="35"/>
      <c r="H77" s="43">
        <v>106000</v>
      </c>
      <c r="I77" s="35"/>
      <c r="J77" s="43">
        <v>106000</v>
      </c>
    </row>
    <row r="78" spans="1:10" x14ac:dyDescent="0.25">
      <c r="A78" s="35">
        <v>45172</v>
      </c>
      <c r="B78" s="42">
        <v>44115</v>
      </c>
      <c r="C78" s="35" t="s">
        <v>108</v>
      </c>
      <c r="D78" s="35">
        <v>9010462160</v>
      </c>
      <c r="E78" s="35"/>
      <c r="F78" s="35" t="s">
        <v>109</v>
      </c>
      <c r="G78" s="35">
        <v>3602772</v>
      </c>
      <c r="H78" s="35">
        <v>765323</v>
      </c>
      <c r="I78" s="43">
        <v>106800</v>
      </c>
      <c r="J78" s="43">
        <v>106800</v>
      </c>
    </row>
    <row r="79" spans="1:10" x14ac:dyDescent="0.25">
      <c r="A79" s="35">
        <v>1474</v>
      </c>
      <c r="B79" s="42">
        <v>44117</v>
      </c>
      <c r="C79" s="35" t="s">
        <v>116</v>
      </c>
      <c r="D79" s="35">
        <v>94373404</v>
      </c>
      <c r="E79" s="35">
        <v>4</v>
      </c>
      <c r="F79" s="35"/>
      <c r="G79" s="35">
        <v>3102597060</v>
      </c>
      <c r="H79" s="43">
        <v>120000</v>
      </c>
      <c r="I79" s="35"/>
      <c r="J79" s="43">
        <v>120000</v>
      </c>
    </row>
    <row r="80" spans="1:10" x14ac:dyDescent="0.25">
      <c r="A80" s="35" t="s">
        <v>117</v>
      </c>
      <c r="B80" s="42">
        <v>44117</v>
      </c>
      <c r="C80" s="35" t="s">
        <v>118</v>
      </c>
      <c r="D80" s="35">
        <v>74372247</v>
      </c>
      <c r="E80" s="35">
        <v>7</v>
      </c>
      <c r="F80" s="35" t="s">
        <v>119</v>
      </c>
      <c r="G80" s="35">
        <v>3142661316</v>
      </c>
      <c r="H80" s="43">
        <v>120000</v>
      </c>
      <c r="I80" s="35"/>
      <c r="J80" s="43">
        <v>120000</v>
      </c>
    </row>
    <row r="81" spans="1:10" x14ac:dyDescent="0.25">
      <c r="A81" s="35">
        <v>3308</v>
      </c>
      <c r="B81" s="42">
        <v>44118</v>
      </c>
      <c r="C81" s="35" t="s">
        <v>120</v>
      </c>
      <c r="D81" s="35">
        <v>4103962</v>
      </c>
      <c r="E81" s="35">
        <v>8</v>
      </c>
      <c r="F81" s="35" t="s">
        <v>121</v>
      </c>
      <c r="G81" s="35">
        <v>3112875962</v>
      </c>
      <c r="H81" s="43">
        <v>34000</v>
      </c>
      <c r="I81" s="35"/>
      <c r="J81" s="43">
        <v>34000</v>
      </c>
    </row>
    <row r="82" spans="1:10" x14ac:dyDescent="0.25">
      <c r="A82" s="35">
        <v>17866</v>
      </c>
      <c r="B82" s="42">
        <v>44118</v>
      </c>
      <c r="C82" s="35" t="s">
        <v>36</v>
      </c>
      <c r="D82" s="35">
        <v>901190402</v>
      </c>
      <c r="E82" s="35">
        <v>1</v>
      </c>
      <c r="F82" s="35" t="s">
        <v>37</v>
      </c>
      <c r="G82" s="35">
        <v>7611777</v>
      </c>
      <c r="H82" s="43">
        <v>5042</v>
      </c>
      <c r="I82" s="35">
        <v>958</v>
      </c>
      <c r="J82" s="43">
        <v>6000</v>
      </c>
    </row>
    <row r="83" spans="1:10" x14ac:dyDescent="0.25">
      <c r="A83" s="35" t="s">
        <v>122</v>
      </c>
      <c r="B83" s="42">
        <v>44118</v>
      </c>
      <c r="C83" s="35" t="s">
        <v>58</v>
      </c>
      <c r="D83" s="35">
        <v>901143204</v>
      </c>
      <c r="E83" s="35">
        <v>8</v>
      </c>
      <c r="F83" s="35" t="s">
        <v>123</v>
      </c>
      <c r="G83" s="35">
        <v>7625479</v>
      </c>
      <c r="H83" s="43">
        <v>89075</v>
      </c>
      <c r="I83" s="43">
        <v>16924</v>
      </c>
      <c r="J83" s="43">
        <v>106000</v>
      </c>
    </row>
    <row r="84" spans="1:10" x14ac:dyDescent="0.25">
      <c r="A84" s="35" t="s">
        <v>124</v>
      </c>
      <c r="B84" s="42">
        <v>44119</v>
      </c>
      <c r="C84" s="35" t="s">
        <v>108</v>
      </c>
      <c r="D84" s="35">
        <v>9010462160</v>
      </c>
      <c r="E84" s="35"/>
      <c r="F84" s="35" t="s">
        <v>109</v>
      </c>
      <c r="G84" s="35">
        <v>3602772</v>
      </c>
      <c r="H84" s="43">
        <v>650243</v>
      </c>
      <c r="I84" s="43"/>
      <c r="J84" s="43">
        <v>653243</v>
      </c>
    </row>
    <row r="85" spans="1:10" x14ac:dyDescent="0.25">
      <c r="A85" s="35">
        <v>17892</v>
      </c>
      <c r="B85" s="42">
        <v>44119</v>
      </c>
      <c r="C85" s="35" t="s">
        <v>36</v>
      </c>
      <c r="D85" s="35">
        <v>901190402</v>
      </c>
      <c r="E85" s="35">
        <v>1</v>
      </c>
      <c r="F85" s="35" t="s">
        <v>37</v>
      </c>
      <c r="G85" s="35">
        <v>7611777</v>
      </c>
      <c r="H85" s="43">
        <v>26890</v>
      </c>
      <c r="I85" s="43">
        <v>5110</v>
      </c>
      <c r="J85" s="43">
        <v>32000</v>
      </c>
    </row>
    <row r="86" spans="1:10" x14ac:dyDescent="0.25">
      <c r="A86" s="38" t="s">
        <v>125</v>
      </c>
      <c r="B86" s="32">
        <v>44120</v>
      </c>
      <c r="C86" s="35" t="s">
        <v>108</v>
      </c>
      <c r="D86" s="35">
        <v>9010462160</v>
      </c>
      <c r="E86" s="35"/>
      <c r="F86" s="35" t="s">
        <v>109</v>
      </c>
      <c r="G86" s="35">
        <v>3602772</v>
      </c>
      <c r="H86" s="43">
        <v>765323</v>
      </c>
      <c r="I86" s="35"/>
      <c r="J86" s="43">
        <v>765323</v>
      </c>
    </row>
    <row r="87" spans="1:10" x14ac:dyDescent="0.25">
      <c r="A87" s="35">
        <v>1352</v>
      </c>
      <c r="B87" s="42">
        <v>44122</v>
      </c>
      <c r="C87" s="35" t="s">
        <v>116</v>
      </c>
      <c r="D87" s="35">
        <v>94373404</v>
      </c>
      <c r="E87" s="35">
        <v>4</v>
      </c>
      <c r="F87" s="35" t="s">
        <v>126</v>
      </c>
      <c r="G87" s="35">
        <v>3102597060</v>
      </c>
      <c r="H87" s="43">
        <v>188000</v>
      </c>
      <c r="I87" s="43"/>
      <c r="J87" s="43">
        <v>188000</v>
      </c>
    </row>
    <row r="88" spans="1:10" x14ac:dyDescent="0.25">
      <c r="A88" s="35" t="s">
        <v>127</v>
      </c>
      <c r="B88" s="42">
        <v>44122</v>
      </c>
      <c r="C88" s="35" t="s">
        <v>108</v>
      </c>
      <c r="D88" s="35">
        <v>9010462160</v>
      </c>
      <c r="E88" s="35"/>
      <c r="F88" s="35" t="s">
        <v>109</v>
      </c>
      <c r="G88" s="35">
        <v>3602772</v>
      </c>
      <c r="H88" s="43">
        <v>82200</v>
      </c>
      <c r="I88" s="43"/>
      <c r="J88" s="43">
        <v>82200</v>
      </c>
    </row>
    <row r="89" spans="1:10" x14ac:dyDescent="0.25">
      <c r="A89" s="35" t="s">
        <v>128</v>
      </c>
      <c r="B89" s="42">
        <v>44122</v>
      </c>
      <c r="C89" s="35" t="s">
        <v>129</v>
      </c>
      <c r="D89" s="35">
        <v>9397090</v>
      </c>
      <c r="E89" s="35"/>
      <c r="F89" s="35" t="s">
        <v>41</v>
      </c>
      <c r="G89" s="35">
        <v>3138015459</v>
      </c>
      <c r="H89" s="43">
        <v>30000</v>
      </c>
      <c r="I89" s="43"/>
      <c r="J89" s="43">
        <v>30000</v>
      </c>
    </row>
    <row r="90" spans="1:10" x14ac:dyDescent="0.25">
      <c r="A90" s="38" t="s">
        <v>130</v>
      </c>
      <c r="B90" s="32">
        <v>44123</v>
      </c>
      <c r="C90" s="35" t="s">
        <v>108</v>
      </c>
      <c r="D90" s="35">
        <v>9010462160</v>
      </c>
      <c r="E90" s="35"/>
      <c r="F90" s="35" t="s">
        <v>109</v>
      </c>
      <c r="G90" s="35">
        <v>3602772</v>
      </c>
      <c r="H90" s="43">
        <v>666215</v>
      </c>
      <c r="I90" s="35"/>
      <c r="J90" s="43">
        <v>666215</v>
      </c>
    </row>
    <row r="91" spans="1:10" x14ac:dyDescent="0.25">
      <c r="A91" s="35" t="s">
        <v>131</v>
      </c>
      <c r="B91" s="42">
        <v>44123</v>
      </c>
      <c r="C91" s="35" t="s">
        <v>132</v>
      </c>
      <c r="D91" s="35">
        <v>900550290</v>
      </c>
      <c r="E91" s="35">
        <v>3</v>
      </c>
      <c r="F91" s="35" t="s">
        <v>133</v>
      </c>
      <c r="G91" s="35">
        <v>7610827</v>
      </c>
      <c r="H91" s="43">
        <v>20168</v>
      </c>
      <c r="I91" s="43">
        <v>3832</v>
      </c>
      <c r="J91" s="43">
        <v>24000</v>
      </c>
    </row>
    <row r="92" spans="1:10" x14ac:dyDescent="0.25">
      <c r="A92" s="35" t="s">
        <v>134</v>
      </c>
      <c r="B92" s="42">
        <v>44123</v>
      </c>
      <c r="C92" s="35" t="s">
        <v>36</v>
      </c>
      <c r="D92" s="35">
        <v>901190402</v>
      </c>
      <c r="E92" s="35">
        <v>1</v>
      </c>
      <c r="F92" s="35" t="s">
        <v>135</v>
      </c>
      <c r="G92" s="35">
        <v>7611777</v>
      </c>
      <c r="H92" s="43">
        <v>8403</v>
      </c>
      <c r="I92" s="43">
        <v>1597</v>
      </c>
      <c r="J92" s="43">
        <v>10000</v>
      </c>
    </row>
    <row r="93" spans="1:10" x14ac:dyDescent="0.25">
      <c r="A93" s="35">
        <v>3008</v>
      </c>
      <c r="B93" s="32">
        <v>44123</v>
      </c>
      <c r="C93" s="35" t="s">
        <v>136</v>
      </c>
      <c r="D93" s="35">
        <v>23994713</v>
      </c>
      <c r="E93" s="35">
        <v>1</v>
      </c>
      <c r="F93" s="35" t="s">
        <v>137</v>
      </c>
      <c r="G93" s="35">
        <v>3204811882</v>
      </c>
      <c r="H93" s="43">
        <v>25000</v>
      </c>
      <c r="I93" s="35"/>
      <c r="J93" s="43">
        <v>25000</v>
      </c>
    </row>
    <row r="94" spans="1:10" x14ac:dyDescent="0.25">
      <c r="A94" s="35">
        <v>100203</v>
      </c>
      <c r="B94" s="32">
        <v>44124</v>
      </c>
      <c r="C94" s="35" t="s">
        <v>138</v>
      </c>
      <c r="D94" s="35">
        <v>900491889</v>
      </c>
      <c r="E94" s="35">
        <v>0</v>
      </c>
      <c r="F94" s="35" t="s">
        <v>139</v>
      </c>
      <c r="G94" s="35">
        <v>3202757602</v>
      </c>
      <c r="H94" s="43">
        <v>50000</v>
      </c>
      <c r="I94" s="35"/>
      <c r="J94" s="43">
        <v>50000</v>
      </c>
    </row>
    <row r="95" spans="1:10" x14ac:dyDescent="0.25">
      <c r="A95" s="35" t="s">
        <v>140</v>
      </c>
      <c r="B95" s="32">
        <v>44124</v>
      </c>
      <c r="C95" s="35" t="s">
        <v>141</v>
      </c>
      <c r="D95" s="35">
        <v>1053608415</v>
      </c>
      <c r="E95" s="35"/>
      <c r="F95" s="35" t="s">
        <v>142</v>
      </c>
      <c r="G95" s="35">
        <v>3142224582</v>
      </c>
      <c r="H95" s="43">
        <v>10000</v>
      </c>
      <c r="I95" s="35"/>
      <c r="J95" s="43">
        <v>10000</v>
      </c>
    </row>
    <row r="96" spans="1:10" x14ac:dyDescent="0.25">
      <c r="A96" s="35" t="s">
        <v>143</v>
      </c>
      <c r="B96" s="32">
        <v>44490</v>
      </c>
      <c r="C96" s="35" t="s">
        <v>144</v>
      </c>
      <c r="D96" s="35">
        <v>901352984</v>
      </c>
      <c r="E96" s="35">
        <v>0</v>
      </c>
      <c r="F96" s="35" t="s">
        <v>145</v>
      </c>
      <c r="G96" s="35">
        <v>3208068021</v>
      </c>
      <c r="H96" s="43">
        <v>18067</v>
      </c>
      <c r="I96" s="43">
        <v>3433</v>
      </c>
      <c r="J96" s="43">
        <v>10750</v>
      </c>
    </row>
    <row r="97" spans="1:10" x14ac:dyDescent="0.25">
      <c r="A97" s="35">
        <v>34179</v>
      </c>
      <c r="B97" s="32">
        <v>44125</v>
      </c>
      <c r="C97" s="35" t="s">
        <v>146</v>
      </c>
      <c r="D97" s="35">
        <v>23548615</v>
      </c>
      <c r="E97" s="35">
        <v>6</v>
      </c>
      <c r="F97" s="35" t="s">
        <v>147</v>
      </c>
      <c r="G97" s="35">
        <v>3107858178</v>
      </c>
      <c r="H97" s="43">
        <v>4202</v>
      </c>
      <c r="I97" s="35">
        <v>798</v>
      </c>
      <c r="J97" s="43">
        <v>5000</v>
      </c>
    </row>
    <row r="98" spans="1:10" x14ac:dyDescent="0.25">
      <c r="A98" s="35">
        <v>259</v>
      </c>
      <c r="B98" s="32">
        <v>44125</v>
      </c>
      <c r="C98" s="35" t="s">
        <v>63</v>
      </c>
      <c r="D98" s="43">
        <v>7221054</v>
      </c>
      <c r="E98" s="35">
        <v>1</v>
      </c>
      <c r="F98" s="35" t="s">
        <v>64</v>
      </c>
      <c r="G98" s="35">
        <v>3208378445</v>
      </c>
      <c r="H98" s="43">
        <v>201681</v>
      </c>
      <c r="I98" s="43">
        <v>38319</v>
      </c>
      <c r="J98" s="43">
        <v>240000</v>
      </c>
    </row>
    <row r="99" spans="1:10" x14ac:dyDescent="0.25">
      <c r="A99" s="35" t="s">
        <v>148</v>
      </c>
      <c r="B99" s="32">
        <v>44126</v>
      </c>
      <c r="C99" s="35" t="s">
        <v>108</v>
      </c>
      <c r="D99" s="35">
        <v>9010462160</v>
      </c>
      <c r="E99" s="35"/>
      <c r="F99" s="35" t="s">
        <v>109</v>
      </c>
      <c r="G99" s="35">
        <v>3602772</v>
      </c>
      <c r="H99" s="43">
        <v>743022</v>
      </c>
      <c r="I99" s="35"/>
      <c r="J99" s="43">
        <v>743022</v>
      </c>
    </row>
    <row r="100" spans="1:10" x14ac:dyDescent="0.25">
      <c r="A100" s="35">
        <v>264</v>
      </c>
      <c r="B100" s="42">
        <v>44126</v>
      </c>
      <c r="C100" s="35" t="s">
        <v>63</v>
      </c>
      <c r="D100" s="43">
        <v>7221054</v>
      </c>
      <c r="E100" s="35">
        <v>1</v>
      </c>
      <c r="F100" s="35" t="s">
        <v>64</v>
      </c>
      <c r="G100" s="35">
        <v>3208378445</v>
      </c>
      <c r="H100" s="43">
        <v>46218</v>
      </c>
      <c r="I100" s="43">
        <v>8782</v>
      </c>
      <c r="J100" s="43">
        <v>55000</v>
      </c>
    </row>
    <row r="101" spans="1:10" x14ac:dyDescent="0.25">
      <c r="A101" s="35">
        <v>3023</v>
      </c>
      <c r="B101" s="42">
        <v>44126</v>
      </c>
      <c r="C101" s="35" t="s">
        <v>75</v>
      </c>
      <c r="D101" s="35">
        <v>19381757</v>
      </c>
      <c r="E101" s="35"/>
      <c r="F101" s="35" t="s">
        <v>90</v>
      </c>
      <c r="G101" s="35">
        <v>3158826950</v>
      </c>
      <c r="H101" s="43">
        <v>7000</v>
      </c>
      <c r="I101" s="43"/>
      <c r="J101" s="43">
        <v>7000</v>
      </c>
    </row>
    <row r="102" spans="1:10" x14ac:dyDescent="0.25">
      <c r="A102" s="35" t="s">
        <v>149</v>
      </c>
      <c r="B102" s="42">
        <v>44127</v>
      </c>
      <c r="C102" s="35" t="s">
        <v>108</v>
      </c>
      <c r="D102" s="35">
        <v>9010462160</v>
      </c>
      <c r="E102" s="35"/>
      <c r="F102" s="35" t="s">
        <v>109</v>
      </c>
      <c r="G102" s="35">
        <v>3602772</v>
      </c>
      <c r="H102" s="43">
        <v>750675</v>
      </c>
      <c r="I102" s="43"/>
      <c r="J102" s="43">
        <v>750675</v>
      </c>
    </row>
    <row r="103" spans="1:10" x14ac:dyDescent="0.25">
      <c r="A103" s="35">
        <v>1355</v>
      </c>
      <c r="B103" s="42">
        <v>44127</v>
      </c>
      <c r="C103" s="35" t="s">
        <v>116</v>
      </c>
      <c r="D103" s="35">
        <v>94373404</v>
      </c>
      <c r="E103" s="35">
        <v>4</v>
      </c>
      <c r="F103" s="35" t="s">
        <v>126</v>
      </c>
      <c r="G103" s="35">
        <v>3102597060</v>
      </c>
      <c r="H103" s="43">
        <v>359000</v>
      </c>
      <c r="I103" s="35"/>
      <c r="J103" s="43">
        <v>359000</v>
      </c>
    </row>
    <row r="104" spans="1:10" x14ac:dyDescent="0.25">
      <c r="A104" s="35">
        <v>1196</v>
      </c>
      <c r="B104" s="42">
        <v>44127</v>
      </c>
      <c r="C104" s="35" t="s">
        <v>150</v>
      </c>
      <c r="D104" s="35">
        <v>1052411097</v>
      </c>
      <c r="E104" s="35">
        <v>8</v>
      </c>
      <c r="F104" s="35" t="s">
        <v>46</v>
      </c>
      <c r="G104" s="35">
        <v>3115039353</v>
      </c>
      <c r="H104" s="43">
        <v>42000</v>
      </c>
      <c r="I104" s="43"/>
      <c r="J104" s="43">
        <v>42000</v>
      </c>
    </row>
    <row r="105" spans="1:10" x14ac:dyDescent="0.25">
      <c r="A105" s="35" t="s">
        <v>151</v>
      </c>
      <c r="B105" s="42">
        <v>44127</v>
      </c>
      <c r="C105" s="35" t="s">
        <v>152</v>
      </c>
      <c r="D105" s="35">
        <v>74379868</v>
      </c>
      <c r="E105" s="35">
        <v>2</v>
      </c>
      <c r="F105" s="35" t="s">
        <v>153</v>
      </c>
      <c r="G105" s="35">
        <v>3115215463</v>
      </c>
      <c r="H105" s="43">
        <v>200000</v>
      </c>
      <c r="I105" s="43"/>
      <c r="J105" s="43">
        <v>200000</v>
      </c>
    </row>
    <row r="106" spans="1:10" x14ac:dyDescent="0.25">
      <c r="A106" s="35">
        <v>1356</v>
      </c>
      <c r="B106" s="42">
        <v>44127</v>
      </c>
      <c r="C106" s="35" t="s">
        <v>116</v>
      </c>
      <c r="D106" s="35">
        <v>94373404</v>
      </c>
      <c r="E106" s="35">
        <v>4</v>
      </c>
      <c r="F106" s="35" t="s">
        <v>154</v>
      </c>
      <c r="G106" s="35">
        <v>3102597060</v>
      </c>
      <c r="H106" s="43">
        <v>100000</v>
      </c>
      <c r="I106" s="43"/>
      <c r="J106" s="43">
        <v>100000</v>
      </c>
    </row>
    <row r="107" spans="1:10" x14ac:dyDescent="0.25">
      <c r="A107" s="35" t="s">
        <v>155</v>
      </c>
      <c r="B107" s="42">
        <v>44128</v>
      </c>
      <c r="C107" s="35" t="s">
        <v>129</v>
      </c>
      <c r="D107" s="35">
        <v>9397090</v>
      </c>
      <c r="E107" s="35"/>
      <c r="F107" s="35" t="s">
        <v>41</v>
      </c>
      <c r="G107" s="35">
        <v>3138015459</v>
      </c>
      <c r="H107" s="43">
        <v>40000</v>
      </c>
      <c r="I107" s="43"/>
      <c r="J107" s="43">
        <v>40000</v>
      </c>
    </row>
    <row r="108" spans="1:10" x14ac:dyDescent="0.25">
      <c r="A108" s="35" t="s">
        <v>156</v>
      </c>
      <c r="B108" s="42">
        <v>44128</v>
      </c>
      <c r="C108" s="35" t="s">
        <v>129</v>
      </c>
      <c r="D108" s="35">
        <v>9397090</v>
      </c>
      <c r="E108" s="35"/>
      <c r="F108" s="35" t="s">
        <v>41</v>
      </c>
      <c r="G108" s="35">
        <v>3138015459</v>
      </c>
      <c r="H108" s="43">
        <v>70000</v>
      </c>
      <c r="I108" s="43"/>
      <c r="J108" s="43">
        <v>70000</v>
      </c>
    </row>
    <row r="109" spans="1:10" x14ac:dyDescent="0.25">
      <c r="A109" s="35" t="s">
        <v>157</v>
      </c>
      <c r="B109" s="42">
        <v>44128</v>
      </c>
      <c r="C109" s="35" t="s">
        <v>108</v>
      </c>
      <c r="D109" s="35">
        <v>9010462160</v>
      </c>
      <c r="E109" s="35"/>
      <c r="F109" s="35" t="s">
        <v>158</v>
      </c>
      <c r="G109" s="35">
        <v>3602772</v>
      </c>
      <c r="H109" s="43">
        <v>82200</v>
      </c>
      <c r="I109" s="43"/>
      <c r="J109" s="43">
        <v>82200</v>
      </c>
    </row>
    <row r="110" spans="1:10" x14ac:dyDescent="0.25">
      <c r="A110" s="35">
        <v>3037</v>
      </c>
      <c r="B110" s="42">
        <v>44130</v>
      </c>
      <c r="C110" s="35" t="s">
        <v>75</v>
      </c>
      <c r="D110" s="35">
        <v>19381757</v>
      </c>
      <c r="E110" s="35"/>
      <c r="F110" s="35" t="s">
        <v>90</v>
      </c>
      <c r="G110" s="35">
        <v>3158826950</v>
      </c>
      <c r="H110" s="43">
        <v>76000</v>
      </c>
      <c r="I110" s="43"/>
      <c r="J110" s="43">
        <v>7600</v>
      </c>
    </row>
    <row r="111" spans="1:10" x14ac:dyDescent="0.25">
      <c r="A111" s="35" t="s">
        <v>159</v>
      </c>
      <c r="B111" s="32">
        <v>44131</v>
      </c>
      <c r="C111" s="35" t="s">
        <v>108</v>
      </c>
      <c r="D111" s="35">
        <v>9010462160</v>
      </c>
      <c r="E111" s="35"/>
      <c r="F111" s="35" t="s">
        <v>158</v>
      </c>
      <c r="G111" s="35">
        <v>3602772</v>
      </c>
      <c r="H111" s="43">
        <v>696308</v>
      </c>
      <c r="I111" s="38"/>
      <c r="J111" s="43">
        <v>696308</v>
      </c>
    </row>
    <row r="112" spans="1:10" x14ac:dyDescent="0.25">
      <c r="A112" s="35">
        <v>253</v>
      </c>
      <c r="B112" s="42">
        <v>44132</v>
      </c>
      <c r="C112" s="35" t="s">
        <v>160</v>
      </c>
      <c r="D112" s="35">
        <v>1052386952</v>
      </c>
      <c r="E112" s="35">
        <v>3</v>
      </c>
      <c r="F112" s="35" t="s">
        <v>161</v>
      </c>
      <c r="G112" s="35">
        <v>3203282129</v>
      </c>
      <c r="H112" s="43">
        <v>650000</v>
      </c>
      <c r="I112" s="43"/>
      <c r="J112" s="43">
        <v>650000</v>
      </c>
    </row>
    <row r="113" spans="1:10" x14ac:dyDescent="0.25">
      <c r="A113" s="35">
        <v>301</v>
      </c>
      <c r="B113" s="42">
        <v>44132</v>
      </c>
      <c r="C113" s="35" t="s">
        <v>63</v>
      </c>
      <c r="D113" s="43">
        <v>7221054</v>
      </c>
      <c r="E113" s="35">
        <v>1</v>
      </c>
      <c r="F113" s="35" t="s">
        <v>64</v>
      </c>
      <c r="G113" s="35">
        <v>3208378445</v>
      </c>
      <c r="H113" s="43">
        <v>319328</v>
      </c>
      <c r="I113" s="43">
        <v>60672</v>
      </c>
      <c r="J113" s="43">
        <v>380000</v>
      </c>
    </row>
    <row r="114" spans="1:10" x14ac:dyDescent="0.25">
      <c r="A114" s="35" t="s">
        <v>162</v>
      </c>
      <c r="B114" s="42">
        <v>44133</v>
      </c>
      <c r="C114" s="35" t="s">
        <v>163</v>
      </c>
      <c r="D114" s="35">
        <v>9010462160</v>
      </c>
      <c r="E114" s="35"/>
      <c r="F114" s="35" t="s">
        <v>158</v>
      </c>
      <c r="G114" s="35">
        <v>3602772</v>
      </c>
      <c r="H114" s="43">
        <v>740564</v>
      </c>
      <c r="I114" s="43"/>
      <c r="J114" s="43">
        <v>740564</v>
      </c>
    </row>
    <row r="115" spans="1:10" x14ac:dyDescent="0.25">
      <c r="A115" s="35">
        <v>411</v>
      </c>
      <c r="B115" s="42">
        <v>44133</v>
      </c>
      <c r="C115" s="35" t="s">
        <v>164</v>
      </c>
      <c r="D115" s="35">
        <v>9531847</v>
      </c>
      <c r="E115" s="35">
        <v>2</v>
      </c>
      <c r="F115" s="35" t="s">
        <v>165</v>
      </c>
      <c r="G115" s="35">
        <v>3125589662</v>
      </c>
      <c r="H115" s="43">
        <v>40000</v>
      </c>
      <c r="I115" s="43"/>
      <c r="J115" s="43">
        <v>40000</v>
      </c>
    </row>
    <row r="116" spans="1:10" x14ac:dyDescent="0.25">
      <c r="A116" s="35">
        <v>305</v>
      </c>
      <c r="B116" s="42">
        <v>44133</v>
      </c>
      <c r="C116" s="35" t="s">
        <v>63</v>
      </c>
      <c r="D116" s="43">
        <v>7221054</v>
      </c>
      <c r="E116" s="35">
        <v>1</v>
      </c>
      <c r="F116" s="35" t="s">
        <v>64</v>
      </c>
      <c r="G116" s="35">
        <v>3208378445</v>
      </c>
      <c r="H116" s="43">
        <v>8403</v>
      </c>
      <c r="I116" s="43">
        <v>1596</v>
      </c>
      <c r="J116" s="43">
        <v>10000</v>
      </c>
    </row>
    <row r="117" spans="1:10" x14ac:dyDescent="0.25">
      <c r="A117" s="35">
        <v>1825</v>
      </c>
      <c r="B117" s="42">
        <v>44134</v>
      </c>
      <c r="C117" s="35" t="s">
        <v>25</v>
      </c>
      <c r="D117" s="43">
        <v>74371241</v>
      </c>
      <c r="E117" s="35">
        <v>9</v>
      </c>
      <c r="F117" s="35" t="s">
        <v>16</v>
      </c>
      <c r="G117" s="35">
        <v>7604382</v>
      </c>
      <c r="H117" s="43">
        <v>67227</v>
      </c>
      <c r="I117" s="43">
        <v>12773</v>
      </c>
      <c r="J117" s="43">
        <v>80000</v>
      </c>
    </row>
    <row r="118" spans="1:10" x14ac:dyDescent="0.25">
      <c r="A118" s="35" t="s">
        <v>166</v>
      </c>
      <c r="B118" s="42">
        <v>44134</v>
      </c>
      <c r="C118" s="35" t="s">
        <v>108</v>
      </c>
      <c r="D118" s="35">
        <v>9010462160</v>
      </c>
      <c r="E118" s="35"/>
      <c r="F118" s="35" t="s">
        <v>158</v>
      </c>
      <c r="G118" s="35">
        <v>3602772</v>
      </c>
      <c r="H118" s="43">
        <v>739800</v>
      </c>
      <c r="I118" s="43"/>
      <c r="J118" s="43">
        <v>739800</v>
      </c>
    </row>
    <row r="119" spans="1:10" x14ac:dyDescent="0.25">
      <c r="A119" s="35" t="s">
        <v>167</v>
      </c>
      <c r="B119" s="42">
        <v>44134</v>
      </c>
      <c r="C119" s="35" t="s">
        <v>108</v>
      </c>
      <c r="D119" s="35">
        <v>9010462160</v>
      </c>
      <c r="E119" s="35"/>
      <c r="F119" s="35" t="s">
        <v>158</v>
      </c>
      <c r="G119" s="35">
        <v>3602772</v>
      </c>
      <c r="H119" s="43">
        <v>732509</v>
      </c>
      <c r="I119" s="43"/>
      <c r="J119" s="43">
        <v>732509</v>
      </c>
    </row>
    <row r="120" spans="1:10" x14ac:dyDescent="0.25">
      <c r="A120" s="35" t="s">
        <v>168</v>
      </c>
      <c r="B120" s="42">
        <v>44134</v>
      </c>
      <c r="C120" s="35" t="s">
        <v>169</v>
      </c>
      <c r="D120" s="35">
        <v>1052398968</v>
      </c>
      <c r="E120" s="35">
        <v>2</v>
      </c>
      <c r="F120" s="35" t="s">
        <v>170</v>
      </c>
      <c r="G120" s="35">
        <v>3219631471</v>
      </c>
      <c r="H120" s="43">
        <v>70000</v>
      </c>
      <c r="I120" s="35"/>
      <c r="J120" s="43">
        <v>70000</v>
      </c>
    </row>
    <row r="121" spans="1:10" x14ac:dyDescent="0.25">
      <c r="A121" s="35" t="s">
        <v>171</v>
      </c>
      <c r="B121" s="42">
        <v>44134</v>
      </c>
      <c r="C121" s="35" t="s">
        <v>108</v>
      </c>
      <c r="D121" s="35">
        <v>9010462160</v>
      </c>
      <c r="E121" s="35"/>
      <c r="F121" s="35" t="s">
        <v>158</v>
      </c>
      <c r="G121" s="35">
        <v>3602772</v>
      </c>
      <c r="H121" s="43">
        <v>732509</v>
      </c>
      <c r="I121" s="35"/>
      <c r="J121" s="43">
        <v>732509</v>
      </c>
    </row>
    <row r="122" spans="1:10" x14ac:dyDescent="0.25">
      <c r="A122" s="35">
        <v>1357</v>
      </c>
      <c r="B122" s="42">
        <v>44134</v>
      </c>
      <c r="C122" s="35" t="s">
        <v>116</v>
      </c>
      <c r="D122" s="35">
        <v>94373404</v>
      </c>
      <c r="E122" s="35">
        <v>4</v>
      </c>
      <c r="F122" s="35" t="s">
        <v>154</v>
      </c>
      <c r="G122" s="35">
        <v>3102597060</v>
      </c>
      <c r="H122" s="43">
        <v>140000</v>
      </c>
      <c r="I122" s="35"/>
      <c r="J122" s="43">
        <v>140000</v>
      </c>
    </row>
    <row r="123" spans="1:10" x14ac:dyDescent="0.25">
      <c r="A123" s="35" t="s">
        <v>172</v>
      </c>
      <c r="B123" s="32">
        <v>44137</v>
      </c>
      <c r="C123" s="35" t="s">
        <v>144</v>
      </c>
      <c r="D123" s="35">
        <v>901352984</v>
      </c>
      <c r="E123" s="35">
        <v>0</v>
      </c>
      <c r="F123" s="35" t="s">
        <v>173</v>
      </c>
      <c r="G123" s="35">
        <v>3208068021</v>
      </c>
      <c r="H123" s="43">
        <v>44500</v>
      </c>
      <c r="I123" s="35"/>
      <c r="J123" s="43">
        <v>44500</v>
      </c>
    </row>
    <row r="124" spans="1:10" x14ac:dyDescent="0.25">
      <c r="A124" s="35">
        <v>71223</v>
      </c>
      <c r="B124" s="32">
        <v>44138</v>
      </c>
      <c r="C124" s="35" t="s">
        <v>108</v>
      </c>
      <c r="D124" s="43">
        <v>9010462160</v>
      </c>
      <c r="E124" s="35"/>
      <c r="F124" s="35" t="s">
        <v>158</v>
      </c>
      <c r="G124" s="35">
        <v>3602772</v>
      </c>
      <c r="H124" s="43">
        <v>746203</v>
      </c>
      <c r="I124" s="35"/>
      <c r="J124" s="43">
        <v>746203</v>
      </c>
    </row>
    <row r="125" spans="1:10" x14ac:dyDescent="0.25">
      <c r="A125" s="35">
        <v>3431</v>
      </c>
      <c r="B125" s="32">
        <v>44138</v>
      </c>
      <c r="C125" s="35" t="s">
        <v>120</v>
      </c>
      <c r="D125" s="43">
        <v>4103962</v>
      </c>
      <c r="E125" s="35">
        <v>8</v>
      </c>
      <c r="F125" s="35" t="s">
        <v>174</v>
      </c>
      <c r="G125" s="35">
        <v>3124213587</v>
      </c>
      <c r="H125" s="43">
        <v>12000</v>
      </c>
      <c r="I125" s="35"/>
      <c r="J125" s="43">
        <v>12000</v>
      </c>
    </row>
    <row r="126" spans="1:10" x14ac:dyDescent="0.25">
      <c r="A126" s="35">
        <v>1359</v>
      </c>
      <c r="B126" s="42">
        <v>44138</v>
      </c>
      <c r="C126" s="35" t="s">
        <v>116</v>
      </c>
      <c r="D126" s="35">
        <v>94373404</v>
      </c>
      <c r="E126" s="35">
        <v>4</v>
      </c>
      <c r="F126" s="35" t="s">
        <v>126</v>
      </c>
      <c r="G126" s="35">
        <v>3102597060</v>
      </c>
      <c r="H126" s="43">
        <v>280000</v>
      </c>
      <c r="I126" s="35"/>
      <c r="J126" s="43">
        <v>280000</v>
      </c>
    </row>
    <row r="127" spans="1:10" x14ac:dyDescent="0.25">
      <c r="A127" s="35">
        <v>72474</v>
      </c>
      <c r="B127" s="42">
        <v>44139</v>
      </c>
      <c r="C127" s="35" t="s">
        <v>84</v>
      </c>
      <c r="D127" s="35">
        <v>9010462160</v>
      </c>
      <c r="E127" s="35"/>
      <c r="F127" s="35" t="s">
        <v>85</v>
      </c>
      <c r="G127" s="35">
        <v>3602772</v>
      </c>
      <c r="H127" s="43">
        <v>741674</v>
      </c>
      <c r="I127" s="35"/>
      <c r="J127" s="43">
        <v>741674</v>
      </c>
    </row>
    <row r="128" spans="1:10" x14ac:dyDescent="0.25">
      <c r="A128" s="35">
        <v>3069</v>
      </c>
      <c r="B128" s="32">
        <v>44139</v>
      </c>
      <c r="C128" s="35" t="s">
        <v>75</v>
      </c>
      <c r="D128" s="43">
        <v>19381757</v>
      </c>
      <c r="E128" s="35"/>
      <c r="F128" s="35" t="s">
        <v>95</v>
      </c>
      <c r="G128" s="35">
        <v>3158826950</v>
      </c>
      <c r="H128" s="35"/>
      <c r="I128" s="35"/>
      <c r="J128" s="43">
        <v>50000</v>
      </c>
    </row>
    <row r="129" spans="1:10" x14ac:dyDescent="0.25">
      <c r="A129" s="35"/>
      <c r="B129" s="42">
        <v>44143</v>
      </c>
      <c r="C129" s="35" t="s">
        <v>175</v>
      </c>
      <c r="D129" s="35">
        <v>891855600</v>
      </c>
      <c r="E129" s="35">
        <v>1</v>
      </c>
      <c r="F129" s="35" t="s">
        <v>176</v>
      </c>
      <c r="G129" s="35">
        <v>7602371</v>
      </c>
      <c r="H129" s="43">
        <v>133000</v>
      </c>
      <c r="I129" s="35"/>
      <c r="J129" s="43">
        <v>133000</v>
      </c>
    </row>
    <row r="130" spans="1:10" x14ac:dyDescent="0.25">
      <c r="A130" s="35">
        <v>1425</v>
      </c>
      <c r="B130" s="42">
        <v>44146</v>
      </c>
      <c r="C130" s="35" t="s">
        <v>150</v>
      </c>
      <c r="D130" s="43">
        <v>1052411097</v>
      </c>
      <c r="E130" s="35">
        <v>8</v>
      </c>
      <c r="F130" s="35" t="s">
        <v>177</v>
      </c>
      <c r="G130" s="35">
        <v>3115039353</v>
      </c>
      <c r="H130" s="43">
        <v>30000</v>
      </c>
      <c r="I130" s="35"/>
      <c r="J130" s="43">
        <v>30000</v>
      </c>
    </row>
    <row r="131" spans="1:10" x14ac:dyDescent="0.25">
      <c r="A131" s="35" t="s">
        <v>178</v>
      </c>
      <c r="B131" s="42">
        <v>44148</v>
      </c>
      <c r="C131" s="35" t="s">
        <v>144</v>
      </c>
      <c r="D131" s="35">
        <v>901352984</v>
      </c>
      <c r="E131" s="35">
        <v>0</v>
      </c>
      <c r="F131" s="35" t="s">
        <v>145</v>
      </c>
      <c r="G131" s="35">
        <v>3208068021</v>
      </c>
      <c r="H131" s="43">
        <v>18067</v>
      </c>
      <c r="I131" s="43">
        <v>3433</v>
      </c>
      <c r="J131" s="43">
        <v>21500</v>
      </c>
    </row>
    <row r="132" spans="1:10" x14ac:dyDescent="0.25">
      <c r="A132" s="35" t="s">
        <v>180</v>
      </c>
      <c r="B132" s="42">
        <v>44154</v>
      </c>
      <c r="C132" s="35" t="s">
        <v>181</v>
      </c>
      <c r="D132" s="35">
        <v>901143204</v>
      </c>
      <c r="E132" s="35">
        <v>8</v>
      </c>
      <c r="F132" s="35" t="s">
        <v>182</v>
      </c>
      <c r="G132" s="35">
        <v>3228236858</v>
      </c>
      <c r="H132" s="43">
        <v>213442</v>
      </c>
      <c r="I132" s="35"/>
      <c r="J132" s="43">
        <v>213442</v>
      </c>
    </row>
    <row r="133" spans="1:10" x14ac:dyDescent="0.25">
      <c r="A133" s="35" t="s">
        <v>183</v>
      </c>
      <c r="B133" s="42">
        <v>44154</v>
      </c>
      <c r="C133" s="35" t="s">
        <v>184</v>
      </c>
      <c r="D133" s="35">
        <v>901143204</v>
      </c>
      <c r="E133" s="35">
        <v>8</v>
      </c>
      <c r="F133" s="35" t="s">
        <v>59</v>
      </c>
      <c r="G133" s="35">
        <v>3228236858</v>
      </c>
      <c r="H133" s="43">
        <v>338655</v>
      </c>
      <c r="I133" s="43">
        <v>64344</v>
      </c>
      <c r="J133" s="43">
        <v>403000</v>
      </c>
    </row>
    <row r="134" spans="1:10" x14ac:dyDescent="0.25">
      <c r="A134" s="35">
        <v>72</v>
      </c>
      <c r="B134" s="42">
        <v>44154</v>
      </c>
      <c r="C134" s="35" t="s">
        <v>30</v>
      </c>
      <c r="D134" s="35">
        <v>9652366</v>
      </c>
      <c r="E134" s="35">
        <v>0</v>
      </c>
      <c r="F134" s="35" t="s">
        <v>185</v>
      </c>
      <c r="G134" s="35">
        <v>3124152040</v>
      </c>
      <c r="H134" s="43">
        <v>23000</v>
      </c>
      <c r="I134" s="43"/>
      <c r="J134" s="43">
        <v>23000</v>
      </c>
    </row>
    <row r="135" spans="1:10" x14ac:dyDescent="0.25">
      <c r="A135" s="35" t="s">
        <v>186</v>
      </c>
      <c r="B135" s="42">
        <v>44154</v>
      </c>
      <c r="C135" s="35" t="s">
        <v>66</v>
      </c>
      <c r="D135" s="35">
        <v>890903024</v>
      </c>
      <c r="E135" s="35">
        <v>1</v>
      </c>
      <c r="F135" s="35" t="s">
        <v>67</v>
      </c>
      <c r="G135" s="35">
        <v>3606161</v>
      </c>
      <c r="H135" s="43">
        <v>306720</v>
      </c>
      <c r="I135" s="43">
        <v>58276</v>
      </c>
      <c r="J135" s="43">
        <v>364997</v>
      </c>
    </row>
    <row r="136" spans="1:10" x14ac:dyDescent="0.25">
      <c r="A136" s="35">
        <v>1370</v>
      </c>
      <c r="B136" s="42">
        <v>44155</v>
      </c>
      <c r="C136" s="35" t="s">
        <v>116</v>
      </c>
      <c r="D136" s="35">
        <v>94373404</v>
      </c>
      <c r="E136" s="35">
        <v>4</v>
      </c>
      <c r="F136" s="35" t="s">
        <v>21</v>
      </c>
      <c r="G136" s="35">
        <v>3102597060</v>
      </c>
      <c r="H136" s="43">
        <v>145000</v>
      </c>
      <c r="I136" s="35"/>
      <c r="J136" s="43">
        <v>145000</v>
      </c>
    </row>
    <row r="137" spans="1:10" x14ac:dyDescent="0.25">
      <c r="A137" s="35">
        <v>442</v>
      </c>
      <c r="B137" s="42">
        <v>44187</v>
      </c>
      <c r="C137" s="35" t="s">
        <v>187</v>
      </c>
      <c r="D137" s="35">
        <v>1052402460</v>
      </c>
      <c r="E137" s="35">
        <v>0</v>
      </c>
      <c r="F137" s="35" t="s">
        <v>188</v>
      </c>
      <c r="G137" s="35">
        <v>3142380160</v>
      </c>
      <c r="H137" s="43">
        <v>50759</v>
      </c>
      <c r="I137" s="43">
        <v>9644</v>
      </c>
      <c r="J137" s="43">
        <v>60903</v>
      </c>
    </row>
    <row r="138" spans="1:10" x14ac:dyDescent="0.25">
      <c r="A138" s="35">
        <v>2976</v>
      </c>
      <c r="B138" s="42">
        <v>44158</v>
      </c>
      <c r="C138" s="35" t="s">
        <v>189</v>
      </c>
      <c r="D138" s="35">
        <v>15889977</v>
      </c>
      <c r="E138" s="35">
        <v>0</v>
      </c>
      <c r="F138" s="35" t="s">
        <v>190</v>
      </c>
      <c r="G138" s="35">
        <v>3212850901</v>
      </c>
      <c r="H138" s="43">
        <v>300000</v>
      </c>
      <c r="I138" s="43"/>
      <c r="J138" s="43">
        <v>300000</v>
      </c>
    </row>
    <row r="139" spans="1:10" x14ac:dyDescent="0.25">
      <c r="A139" s="35">
        <v>1447</v>
      </c>
      <c r="B139" s="42">
        <v>44165</v>
      </c>
      <c r="C139" s="35" t="s">
        <v>150</v>
      </c>
      <c r="D139" s="43">
        <v>1052411097</v>
      </c>
      <c r="E139" s="35">
        <v>8</v>
      </c>
      <c r="F139" s="35" t="s">
        <v>177</v>
      </c>
      <c r="G139" s="35">
        <v>3115039353</v>
      </c>
      <c r="H139" s="43">
        <v>1151000</v>
      </c>
      <c r="I139" s="35"/>
      <c r="J139" s="43">
        <v>151000</v>
      </c>
    </row>
    <row r="140" spans="1:10" x14ac:dyDescent="0.25">
      <c r="A140" s="35">
        <v>2624</v>
      </c>
      <c r="B140" s="42">
        <v>44167</v>
      </c>
      <c r="C140" s="35" t="s">
        <v>191</v>
      </c>
      <c r="D140" s="35">
        <v>52096414</v>
      </c>
      <c r="E140" s="35">
        <v>7</v>
      </c>
      <c r="F140" s="35" t="s">
        <v>192</v>
      </c>
      <c r="G140" s="35">
        <v>3115140750</v>
      </c>
      <c r="H140" s="43">
        <v>140000</v>
      </c>
      <c r="I140" s="43"/>
      <c r="J140" s="43">
        <v>140000</v>
      </c>
    </row>
    <row r="141" spans="1:10" x14ac:dyDescent="0.25">
      <c r="A141" s="35">
        <v>3159</v>
      </c>
      <c r="B141" s="42">
        <v>44168</v>
      </c>
      <c r="C141" s="35" t="s">
        <v>75</v>
      </c>
      <c r="D141" s="35">
        <v>19381757</v>
      </c>
      <c r="E141" s="35"/>
      <c r="F141" s="35" t="s">
        <v>90</v>
      </c>
      <c r="G141" s="35">
        <v>3158826950</v>
      </c>
      <c r="H141" s="43">
        <v>180600</v>
      </c>
      <c r="I141" s="43"/>
      <c r="J141" s="43">
        <v>180600</v>
      </c>
    </row>
    <row r="142" spans="1:10" x14ac:dyDescent="0.25">
      <c r="A142" s="35" t="s">
        <v>193</v>
      </c>
      <c r="B142" s="42">
        <v>44168</v>
      </c>
      <c r="C142" s="35" t="s">
        <v>194</v>
      </c>
      <c r="D142" s="35">
        <v>46667457</v>
      </c>
      <c r="E142" s="35">
        <v>2</v>
      </c>
      <c r="F142" s="35" t="s">
        <v>195</v>
      </c>
      <c r="G142" s="35">
        <v>7610295</v>
      </c>
      <c r="H142" s="43">
        <v>204000</v>
      </c>
      <c r="I142" s="43"/>
      <c r="J142" s="43">
        <v>204000</v>
      </c>
    </row>
    <row r="143" spans="1:10" x14ac:dyDescent="0.25">
      <c r="A143" s="35">
        <v>2822</v>
      </c>
      <c r="B143" s="42">
        <v>44172</v>
      </c>
      <c r="C143" s="35" t="s">
        <v>196</v>
      </c>
      <c r="D143" s="35">
        <v>88148918</v>
      </c>
      <c r="E143" s="35">
        <v>2</v>
      </c>
      <c r="F143" s="35" t="s">
        <v>197</v>
      </c>
      <c r="G143" s="35">
        <v>3112488215</v>
      </c>
      <c r="H143" s="43">
        <v>20000</v>
      </c>
      <c r="I143" s="43"/>
      <c r="J143" s="43">
        <v>20000</v>
      </c>
    </row>
    <row r="144" spans="1:10" x14ac:dyDescent="0.25">
      <c r="A144" s="35" t="s">
        <v>198</v>
      </c>
      <c r="B144" s="42">
        <v>44174</v>
      </c>
      <c r="C144" s="35" t="s">
        <v>36</v>
      </c>
      <c r="D144" s="35">
        <v>901190402</v>
      </c>
      <c r="E144" s="35">
        <v>1</v>
      </c>
      <c r="F144" s="35" t="s">
        <v>37</v>
      </c>
      <c r="G144" s="35">
        <v>7611777</v>
      </c>
      <c r="H144" s="43">
        <v>45378</v>
      </c>
      <c r="I144" s="43">
        <v>8622</v>
      </c>
      <c r="J144" s="43">
        <v>54000</v>
      </c>
    </row>
    <row r="145" spans="1:10" x14ac:dyDescent="0.25">
      <c r="A145" s="35" t="s">
        <v>199</v>
      </c>
      <c r="B145" s="42">
        <v>44174</v>
      </c>
      <c r="C145" s="35" t="s">
        <v>200</v>
      </c>
      <c r="D145" s="35">
        <v>9010462160</v>
      </c>
      <c r="E145" s="35"/>
      <c r="F145" s="35" t="s">
        <v>201</v>
      </c>
      <c r="G145" s="35">
        <v>3602772</v>
      </c>
      <c r="H145" s="43">
        <v>50000</v>
      </c>
      <c r="I145" s="43"/>
      <c r="J145" s="43">
        <v>50000</v>
      </c>
    </row>
    <row r="146" spans="1:10" x14ac:dyDescent="0.25">
      <c r="A146" s="35" t="s">
        <v>202</v>
      </c>
      <c r="B146" s="42">
        <v>44174</v>
      </c>
      <c r="C146" s="35" t="s">
        <v>36</v>
      </c>
      <c r="D146" s="35">
        <v>901190402</v>
      </c>
      <c r="E146" s="35">
        <v>1</v>
      </c>
      <c r="F146" s="35" t="s">
        <v>37</v>
      </c>
      <c r="G146" s="35">
        <v>7611777</v>
      </c>
      <c r="H146" s="43">
        <v>63025</v>
      </c>
      <c r="I146" s="43">
        <v>11975</v>
      </c>
      <c r="J146" s="43">
        <v>75000</v>
      </c>
    </row>
    <row r="147" spans="1:10" x14ac:dyDescent="0.25">
      <c r="A147" s="35" t="s">
        <v>203</v>
      </c>
      <c r="B147" s="42">
        <v>44174</v>
      </c>
      <c r="C147" s="35" t="s">
        <v>204</v>
      </c>
      <c r="D147" s="35">
        <v>52776785</v>
      </c>
      <c r="E147" s="35"/>
      <c r="F147" s="35" t="s">
        <v>205</v>
      </c>
      <c r="G147" s="35">
        <v>3212948933</v>
      </c>
      <c r="H147" s="43">
        <v>130000</v>
      </c>
      <c r="I147" s="43"/>
      <c r="J147" s="43">
        <v>130000</v>
      </c>
    </row>
    <row r="148" spans="1:10" x14ac:dyDescent="0.25">
      <c r="A148" s="35">
        <v>3667</v>
      </c>
      <c r="B148" s="42">
        <v>44175</v>
      </c>
      <c r="C148" s="35" t="s">
        <v>120</v>
      </c>
      <c r="D148" s="35">
        <v>4103962</v>
      </c>
      <c r="E148" s="35">
        <v>8</v>
      </c>
      <c r="F148" s="35" t="s">
        <v>121</v>
      </c>
      <c r="G148" s="35">
        <v>3112875962</v>
      </c>
      <c r="H148" s="43">
        <v>55000</v>
      </c>
      <c r="I148" s="43"/>
      <c r="J148" s="43">
        <v>55000</v>
      </c>
    </row>
    <row r="149" spans="1:10" x14ac:dyDescent="0.25">
      <c r="A149" s="35" t="s">
        <v>206</v>
      </c>
      <c r="B149" s="42">
        <v>44175</v>
      </c>
      <c r="C149" s="35" t="s">
        <v>25</v>
      </c>
      <c r="D149" s="35">
        <v>74371241</v>
      </c>
      <c r="E149" s="35">
        <v>9</v>
      </c>
      <c r="F149" s="35" t="s">
        <v>207</v>
      </c>
      <c r="G149" s="35">
        <v>7604382</v>
      </c>
      <c r="H149" s="43">
        <v>268572</v>
      </c>
      <c r="I149" s="43">
        <v>8000</v>
      </c>
      <c r="J149" s="43">
        <v>327601</v>
      </c>
    </row>
    <row r="150" spans="1:10" x14ac:dyDescent="0.25">
      <c r="A150" s="35">
        <v>4528</v>
      </c>
      <c r="B150" s="42">
        <v>44175</v>
      </c>
      <c r="C150" s="35" t="s">
        <v>208</v>
      </c>
      <c r="D150" s="35">
        <v>1053325335</v>
      </c>
      <c r="E150" s="35">
        <v>1</v>
      </c>
      <c r="F150" s="35" t="s">
        <v>209</v>
      </c>
      <c r="G150" s="35">
        <v>3213076347</v>
      </c>
      <c r="H150" s="43">
        <v>240000</v>
      </c>
      <c r="I150" s="43"/>
      <c r="J150" s="43">
        <v>240000</v>
      </c>
    </row>
    <row r="151" spans="1:10" x14ac:dyDescent="0.25">
      <c r="A151" s="35">
        <v>1223</v>
      </c>
      <c r="B151" s="42">
        <v>44175</v>
      </c>
      <c r="C151" s="35" t="s">
        <v>150</v>
      </c>
      <c r="D151" s="43">
        <v>1052411097</v>
      </c>
      <c r="E151" s="35">
        <v>8</v>
      </c>
      <c r="F151" s="35" t="s">
        <v>177</v>
      </c>
      <c r="G151" s="35">
        <v>3115039353</v>
      </c>
      <c r="H151" s="43">
        <v>23000</v>
      </c>
      <c r="I151" s="43"/>
      <c r="J151" s="43">
        <v>23000</v>
      </c>
    </row>
    <row r="152" spans="1:10" x14ac:dyDescent="0.25">
      <c r="A152" s="35" t="s">
        <v>210</v>
      </c>
      <c r="B152" s="42">
        <v>44176</v>
      </c>
      <c r="C152" s="35" t="s">
        <v>25</v>
      </c>
      <c r="D152" s="35">
        <v>74371241</v>
      </c>
      <c r="E152" s="35">
        <v>9</v>
      </c>
      <c r="F152" s="35" t="s">
        <v>207</v>
      </c>
      <c r="G152" s="35">
        <v>7604382</v>
      </c>
      <c r="H152" s="43">
        <v>78151</v>
      </c>
      <c r="I152" s="43">
        <v>14849</v>
      </c>
      <c r="J152" s="43">
        <v>93000</v>
      </c>
    </row>
    <row r="153" spans="1:10" x14ac:dyDescent="0.25">
      <c r="A153" s="35">
        <v>1693</v>
      </c>
      <c r="B153" s="42">
        <v>44177</v>
      </c>
      <c r="C153" s="35" t="s">
        <v>211</v>
      </c>
      <c r="D153" s="35">
        <v>46671573</v>
      </c>
      <c r="E153" s="35"/>
      <c r="F153" s="35" t="s">
        <v>212</v>
      </c>
      <c r="G153" s="35">
        <v>3103201443</v>
      </c>
      <c r="H153" s="43">
        <v>161849</v>
      </c>
      <c r="I153" s="43">
        <v>30751</v>
      </c>
      <c r="J153" s="43">
        <v>192600</v>
      </c>
    </row>
    <row r="154" spans="1:10" x14ac:dyDescent="0.25">
      <c r="A154" s="35" t="s">
        <v>213</v>
      </c>
      <c r="B154" s="42">
        <v>44177</v>
      </c>
      <c r="C154" s="35" t="s">
        <v>214</v>
      </c>
      <c r="D154" s="35">
        <v>901143204</v>
      </c>
      <c r="E154" s="35">
        <v>8</v>
      </c>
      <c r="F154" s="35" t="s">
        <v>215</v>
      </c>
      <c r="G154" s="35">
        <v>7625479</v>
      </c>
      <c r="H154" s="43">
        <v>563025</v>
      </c>
      <c r="I154" s="43">
        <v>106974</v>
      </c>
      <c r="J154" s="43">
        <v>670000</v>
      </c>
    </row>
    <row r="155" spans="1:10" x14ac:dyDescent="0.25">
      <c r="A155" s="35">
        <v>30530</v>
      </c>
      <c r="B155" s="42">
        <v>44179</v>
      </c>
      <c r="C155" s="35" t="s">
        <v>216</v>
      </c>
      <c r="D155" s="35">
        <v>46667457</v>
      </c>
      <c r="E155" s="35">
        <v>2</v>
      </c>
      <c r="F155" s="35" t="s">
        <v>217</v>
      </c>
      <c r="G155" s="35">
        <v>3108840155</v>
      </c>
      <c r="H155" s="43">
        <v>75631</v>
      </c>
      <c r="I155" s="43">
        <v>14369</v>
      </c>
      <c r="J155" s="43">
        <v>90000</v>
      </c>
    </row>
    <row r="156" spans="1:10" x14ac:dyDescent="0.25">
      <c r="A156" s="35" t="s">
        <v>218</v>
      </c>
      <c r="B156" s="42">
        <v>44182</v>
      </c>
      <c r="C156" s="35" t="s">
        <v>204</v>
      </c>
      <c r="D156" s="35">
        <v>52776785</v>
      </c>
      <c r="E156" s="35"/>
      <c r="F156" s="35" t="s">
        <v>205</v>
      </c>
      <c r="G156" s="35">
        <v>3212948933</v>
      </c>
      <c r="H156" s="43">
        <v>130000</v>
      </c>
      <c r="I156" s="43"/>
      <c r="J156" s="43">
        <v>130000</v>
      </c>
    </row>
    <row r="157" spans="1:10" x14ac:dyDescent="0.25">
      <c r="A157" s="35">
        <v>2153</v>
      </c>
      <c r="B157" s="42">
        <v>44182</v>
      </c>
      <c r="C157" s="35" t="s">
        <v>25</v>
      </c>
      <c r="D157" s="43">
        <v>74371241</v>
      </c>
      <c r="E157" s="35">
        <v>9</v>
      </c>
      <c r="F157" s="35" t="s">
        <v>219</v>
      </c>
      <c r="G157" s="35">
        <v>7604382</v>
      </c>
      <c r="H157" s="43">
        <v>45378</v>
      </c>
      <c r="I157" s="43">
        <v>8621</v>
      </c>
      <c r="J157" s="43">
        <v>53999</v>
      </c>
    </row>
    <row r="158" spans="1:10" x14ac:dyDescent="0.25">
      <c r="A158" s="35"/>
      <c r="B158" s="42" t="s">
        <v>220</v>
      </c>
      <c r="C158" s="35" t="s">
        <v>58</v>
      </c>
      <c r="D158" s="43">
        <v>901143204</v>
      </c>
      <c r="E158" s="35">
        <v>8</v>
      </c>
      <c r="F158" s="35" t="s">
        <v>215</v>
      </c>
      <c r="G158" s="35">
        <v>7625479</v>
      </c>
      <c r="H158" s="43">
        <v>955340</v>
      </c>
      <c r="I158" s="43">
        <v>180659</v>
      </c>
      <c r="J158" s="43">
        <v>1136000</v>
      </c>
    </row>
    <row r="159" spans="1:10" x14ac:dyDescent="0.25">
      <c r="A159" s="35">
        <v>1230</v>
      </c>
      <c r="B159" s="42">
        <v>44185</v>
      </c>
      <c r="C159" s="35" t="s">
        <v>150</v>
      </c>
      <c r="D159" s="43">
        <v>1052411097</v>
      </c>
      <c r="E159" s="35">
        <v>8</v>
      </c>
      <c r="F159" s="35" t="s">
        <v>177</v>
      </c>
      <c r="G159" s="35">
        <v>3115039353</v>
      </c>
      <c r="H159" s="43">
        <v>20000</v>
      </c>
      <c r="I159" s="43"/>
      <c r="J159" s="43">
        <v>20000</v>
      </c>
    </row>
    <row r="160" spans="1:10" x14ac:dyDescent="0.25">
      <c r="A160" s="35">
        <v>10002</v>
      </c>
      <c r="B160" s="42">
        <v>44187</v>
      </c>
      <c r="C160" s="35" t="s">
        <v>58</v>
      </c>
      <c r="D160" s="43">
        <v>901143204</v>
      </c>
      <c r="E160" s="35">
        <v>8</v>
      </c>
      <c r="F160" s="35" t="s">
        <v>215</v>
      </c>
      <c r="G160" s="35">
        <v>7625479</v>
      </c>
      <c r="H160" s="43">
        <v>90756</v>
      </c>
      <c r="I160" s="43">
        <v>17243</v>
      </c>
      <c r="J160" s="43">
        <v>107999</v>
      </c>
    </row>
    <row r="161" spans="1:10" x14ac:dyDescent="0.25">
      <c r="A161" s="35">
        <v>9974</v>
      </c>
      <c r="B161" s="42">
        <v>44187</v>
      </c>
      <c r="C161" s="35" t="s">
        <v>58</v>
      </c>
      <c r="D161" s="43">
        <v>901143204</v>
      </c>
      <c r="E161" s="35">
        <v>8</v>
      </c>
      <c r="F161" s="35" t="s">
        <v>215</v>
      </c>
      <c r="G161" s="35">
        <v>7625479</v>
      </c>
      <c r="H161" s="43">
        <v>10924</v>
      </c>
      <c r="I161" s="43">
        <v>2075</v>
      </c>
      <c r="J161" s="43">
        <v>13000</v>
      </c>
    </row>
    <row r="162" spans="1:10" x14ac:dyDescent="0.25">
      <c r="A162" s="35" t="s">
        <v>221</v>
      </c>
      <c r="B162" s="42">
        <v>44188</v>
      </c>
      <c r="C162" s="35" t="s">
        <v>222</v>
      </c>
      <c r="D162" s="43">
        <v>7218818</v>
      </c>
      <c r="E162" s="35">
        <v>0</v>
      </c>
      <c r="F162" s="35" t="s">
        <v>223</v>
      </c>
      <c r="G162" s="35">
        <v>3103091841</v>
      </c>
      <c r="H162" s="43">
        <v>26890</v>
      </c>
      <c r="I162" s="43">
        <v>5109</v>
      </c>
      <c r="J162" s="43">
        <v>32000</v>
      </c>
    </row>
    <row r="163" spans="1:10" x14ac:dyDescent="0.25">
      <c r="A163" s="35">
        <v>1170</v>
      </c>
      <c r="B163" s="42">
        <v>44188</v>
      </c>
      <c r="C163" s="35" t="s">
        <v>224</v>
      </c>
      <c r="D163" s="43">
        <v>7228500</v>
      </c>
      <c r="E163" s="35">
        <v>7</v>
      </c>
      <c r="F163" s="35" t="s">
        <v>225</v>
      </c>
      <c r="G163" s="35">
        <v>3143844834</v>
      </c>
      <c r="H163" s="43">
        <v>20000</v>
      </c>
      <c r="I163" s="43"/>
      <c r="J163" s="43">
        <v>20000</v>
      </c>
    </row>
    <row r="164" spans="1:10" x14ac:dyDescent="0.25">
      <c r="A164" s="35">
        <v>3409</v>
      </c>
      <c r="B164" s="42">
        <v>44188</v>
      </c>
      <c r="C164" s="35" t="s">
        <v>226</v>
      </c>
      <c r="D164" s="43">
        <v>23994713</v>
      </c>
      <c r="E164" s="35">
        <v>1</v>
      </c>
      <c r="F164" s="35" t="s">
        <v>18</v>
      </c>
      <c r="G164" s="35">
        <v>3204811882</v>
      </c>
      <c r="H164" s="43">
        <v>315000</v>
      </c>
      <c r="I164" s="43"/>
      <c r="J164" s="43" t="s">
        <v>227</v>
      </c>
    </row>
    <row r="165" spans="1:10" x14ac:dyDescent="0.25">
      <c r="A165" s="35" t="s">
        <v>228</v>
      </c>
      <c r="B165" s="42">
        <v>44188</v>
      </c>
      <c r="C165" s="35" t="s">
        <v>66</v>
      </c>
      <c r="D165" s="35">
        <v>890903024</v>
      </c>
      <c r="E165" s="35">
        <v>1</v>
      </c>
      <c r="F165" s="35" t="s">
        <v>67</v>
      </c>
      <c r="G165" s="35">
        <v>7630003</v>
      </c>
      <c r="H165" s="43">
        <v>541200</v>
      </c>
      <c r="I165" s="43">
        <v>102828</v>
      </c>
      <c r="J165" s="43">
        <v>644028</v>
      </c>
    </row>
    <row r="166" spans="1:10" x14ac:dyDescent="0.25">
      <c r="A166" s="35" t="s">
        <v>229</v>
      </c>
      <c r="B166" s="42">
        <v>44189</v>
      </c>
      <c r="C166" s="35" t="s">
        <v>230</v>
      </c>
      <c r="D166" s="35">
        <v>4192059</v>
      </c>
      <c r="E166" s="35">
        <v>1</v>
      </c>
      <c r="F166" s="35" t="s">
        <v>231</v>
      </c>
      <c r="G166" s="35">
        <v>3124462255</v>
      </c>
      <c r="H166" s="43">
        <v>170000</v>
      </c>
      <c r="I166" s="43"/>
      <c r="J166" s="43">
        <v>170000</v>
      </c>
    </row>
    <row r="167" spans="1:10" x14ac:dyDescent="0.25">
      <c r="A167" s="35">
        <v>3219</v>
      </c>
      <c r="B167" s="42">
        <v>44189</v>
      </c>
      <c r="C167" s="35" t="s">
        <v>75</v>
      </c>
      <c r="D167" s="35">
        <v>19381757</v>
      </c>
      <c r="E167" s="35"/>
      <c r="F167" s="35" t="s">
        <v>95</v>
      </c>
      <c r="G167" s="35">
        <v>3158826950</v>
      </c>
      <c r="H167" s="43">
        <v>61600</v>
      </c>
      <c r="I167" s="43"/>
      <c r="J167" s="43">
        <v>61600</v>
      </c>
    </row>
    <row r="168" spans="1:10" x14ac:dyDescent="0.25">
      <c r="A168" s="35" t="s">
        <v>232</v>
      </c>
      <c r="B168" s="42">
        <v>44191</v>
      </c>
      <c r="C168" s="35" t="s">
        <v>233</v>
      </c>
      <c r="D168" s="35">
        <v>826000515</v>
      </c>
      <c r="E168" s="35">
        <v>8</v>
      </c>
      <c r="F168" s="35" t="s">
        <v>234</v>
      </c>
      <c r="G168" s="35">
        <v>7620633</v>
      </c>
      <c r="H168" s="43">
        <v>159664</v>
      </c>
      <c r="I168" s="43">
        <v>30336</v>
      </c>
      <c r="J168" s="43">
        <v>190000</v>
      </c>
    </row>
    <row r="169" spans="1:10" x14ac:dyDescent="0.25">
      <c r="A169" s="35" t="s">
        <v>235</v>
      </c>
      <c r="B169" s="42">
        <v>44192</v>
      </c>
      <c r="C169" s="35" t="s">
        <v>25</v>
      </c>
      <c r="D169" s="43">
        <v>74371241</v>
      </c>
      <c r="E169" s="35">
        <v>9</v>
      </c>
      <c r="F169" s="35" t="s">
        <v>16</v>
      </c>
      <c r="G169" s="35">
        <v>7604382</v>
      </c>
      <c r="H169" s="43">
        <v>85041</v>
      </c>
      <c r="I169" s="43">
        <v>16158</v>
      </c>
      <c r="J169" s="43">
        <v>101199</v>
      </c>
    </row>
    <row r="170" spans="1:10" x14ac:dyDescent="0.25">
      <c r="A170" s="35">
        <v>1175</v>
      </c>
      <c r="B170" s="42">
        <v>44193</v>
      </c>
      <c r="C170" s="35" t="s">
        <v>224</v>
      </c>
      <c r="D170" s="43">
        <v>7228500</v>
      </c>
      <c r="E170" s="35">
        <v>7</v>
      </c>
      <c r="F170" s="35" t="s">
        <v>225</v>
      </c>
      <c r="G170" s="35">
        <v>3143844834</v>
      </c>
      <c r="H170" s="43">
        <v>50000</v>
      </c>
      <c r="I170" s="43"/>
      <c r="J170" s="43">
        <v>50000</v>
      </c>
    </row>
    <row r="171" spans="1:10" x14ac:dyDescent="0.25">
      <c r="A171" s="35" t="s">
        <v>236</v>
      </c>
      <c r="B171" s="42">
        <v>44195</v>
      </c>
      <c r="C171" s="35" t="s">
        <v>25</v>
      </c>
      <c r="D171" s="43">
        <v>74371241</v>
      </c>
      <c r="E171" s="35">
        <v>9</v>
      </c>
      <c r="F171" s="35" t="s">
        <v>16</v>
      </c>
      <c r="G171" s="35">
        <v>7604382</v>
      </c>
      <c r="H171" s="43">
        <v>84034</v>
      </c>
      <c r="I171" s="43">
        <v>15966</v>
      </c>
      <c r="J171" s="43">
        <v>100000</v>
      </c>
    </row>
    <row r="172" spans="1:10" x14ac:dyDescent="0.25">
      <c r="A172" s="35">
        <v>30591</v>
      </c>
      <c r="B172" s="42">
        <v>44195</v>
      </c>
      <c r="C172" s="35" t="s">
        <v>216</v>
      </c>
      <c r="D172" s="43">
        <v>46667457</v>
      </c>
      <c r="E172" s="35">
        <v>2</v>
      </c>
      <c r="F172" s="35" t="s">
        <v>237</v>
      </c>
      <c r="G172" s="35">
        <v>3108840155</v>
      </c>
      <c r="H172" s="43">
        <v>666136</v>
      </c>
      <c r="I172" s="43">
        <v>126565</v>
      </c>
      <c r="J172" s="43">
        <v>792701</v>
      </c>
    </row>
    <row r="173" spans="1:10" x14ac:dyDescent="0.25">
      <c r="A173" s="35" t="s">
        <v>238</v>
      </c>
      <c r="B173" s="42">
        <v>44202</v>
      </c>
      <c r="C173" s="35" t="s">
        <v>36</v>
      </c>
      <c r="D173" s="43">
        <v>901190402</v>
      </c>
      <c r="E173" s="35">
        <v>1</v>
      </c>
      <c r="F173" s="35" t="s">
        <v>239</v>
      </c>
      <c r="G173" s="35">
        <v>7611777</v>
      </c>
      <c r="H173" s="43">
        <v>21849</v>
      </c>
      <c r="I173" s="43">
        <v>4151</v>
      </c>
      <c r="J173" s="43">
        <v>26000</v>
      </c>
    </row>
    <row r="174" spans="1:10" x14ac:dyDescent="0.25">
      <c r="A174" s="35">
        <v>1182</v>
      </c>
      <c r="B174" s="42">
        <v>44203</v>
      </c>
      <c r="C174" s="35" t="s">
        <v>116</v>
      </c>
      <c r="D174" s="43">
        <v>94373404</v>
      </c>
      <c r="E174" s="35">
        <v>4</v>
      </c>
      <c r="F174" s="35" t="s">
        <v>154</v>
      </c>
      <c r="G174" s="35">
        <v>3102597060</v>
      </c>
      <c r="H174" s="43">
        <v>200000</v>
      </c>
      <c r="I174" s="43"/>
      <c r="J174" s="43">
        <v>200000</v>
      </c>
    </row>
    <row r="175" spans="1:10" x14ac:dyDescent="0.25">
      <c r="A175" s="35" t="s">
        <v>240</v>
      </c>
      <c r="B175" s="42">
        <v>44203</v>
      </c>
      <c r="C175" s="35" t="s">
        <v>144</v>
      </c>
      <c r="D175" s="43">
        <v>901352948</v>
      </c>
      <c r="E175" s="35">
        <v>0</v>
      </c>
      <c r="F175" s="35" t="s">
        <v>145</v>
      </c>
      <c r="G175" s="35">
        <v>3208068021</v>
      </c>
      <c r="H175" s="43">
        <v>296302</v>
      </c>
      <c r="I175" s="43">
        <v>1197</v>
      </c>
      <c r="J175" s="43">
        <v>297499</v>
      </c>
    </row>
    <row r="176" spans="1:10" x14ac:dyDescent="0.25">
      <c r="A176" s="35">
        <v>1244</v>
      </c>
      <c r="B176" s="42">
        <v>44204</v>
      </c>
      <c r="C176" s="35" t="s">
        <v>150</v>
      </c>
      <c r="D176" s="43">
        <v>1052411097</v>
      </c>
      <c r="E176" s="35">
        <v>8</v>
      </c>
      <c r="F176" s="35" t="s">
        <v>142</v>
      </c>
      <c r="G176" s="35">
        <v>3115039353</v>
      </c>
      <c r="H176" s="43">
        <v>15000</v>
      </c>
      <c r="I176" s="43"/>
      <c r="J176" s="43">
        <v>15000</v>
      </c>
    </row>
    <row r="177" spans="1:10" x14ac:dyDescent="0.25">
      <c r="A177" s="35" t="s">
        <v>241</v>
      </c>
      <c r="B177" s="42" t="s">
        <v>242</v>
      </c>
      <c r="C177" s="35" t="s">
        <v>169</v>
      </c>
      <c r="D177" s="43">
        <v>1052398968</v>
      </c>
      <c r="E177" s="35">
        <v>2</v>
      </c>
      <c r="F177" s="35" t="s">
        <v>243</v>
      </c>
      <c r="G177" s="35">
        <v>3219631471</v>
      </c>
      <c r="H177" s="43">
        <v>2090000</v>
      </c>
      <c r="I177" s="43"/>
      <c r="J177" s="43">
        <v>2090000</v>
      </c>
    </row>
    <row r="178" spans="1:10" x14ac:dyDescent="0.25">
      <c r="A178" s="35">
        <v>3278</v>
      </c>
      <c r="B178" s="42">
        <v>44216</v>
      </c>
      <c r="C178" s="35" t="s">
        <v>75</v>
      </c>
      <c r="D178" s="43">
        <v>19381757</v>
      </c>
      <c r="E178" s="35"/>
      <c r="F178" s="35" t="s">
        <v>90</v>
      </c>
      <c r="G178" s="35">
        <v>3158826950</v>
      </c>
      <c r="H178" s="43">
        <v>371200</v>
      </c>
      <c r="I178" s="43"/>
      <c r="J178" s="43">
        <v>371200</v>
      </c>
    </row>
    <row r="179" spans="1:10" x14ac:dyDescent="0.25">
      <c r="A179" s="35">
        <v>1271</v>
      </c>
      <c r="B179" s="42">
        <v>44217</v>
      </c>
      <c r="C179" s="35" t="s">
        <v>150</v>
      </c>
      <c r="D179" s="43">
        <v>1052411097</v>
      </c>
      <c r="E179" s="35">
        <v>8</v>
      </c>
      <c r="F179" s="35" t="s">
        <v>142</v>
      </c>
      <c r="G179" s="35">
        <v>3115039353</v>
      </c>
      <c r="H179" s="43">
        <v>78000</v>
      </c>
      <c r="I179" s="43"/>
      <c r="J179" s="43">
        <v>78000</v>
      </c>
    </row>
    <row r="180" spans="1:10" x14ac:dyDescent="0.25">
      <c r="A180" s="35">
        <v>1306</v>
      </c>
      <c r="B180" s="42">
        <v>44221</v>
      </c>
      <c r="C180" s="35" t="s">
        <v>150</v>
      </c>
      <c r="D180" s="43">
        <v>1052411097</v>
      </c>
      <c r="E180" s="35">
        <v>8</v>
      </c>
      <c r="F180" s="35" t="s">
        <v>142</v>
      </c>
      <c r="G180" s="35">
        <v>3115039353</v>
      </c>
      <c r="H180" s="43">
        <v>77000</v>
      </c>
      <c r="I180" s="43"/>
      <c r="J180" s="43">
        <v>77000</v>
      </c>
    </row>
    <row r="181" spans="1:10" x14ac:dyDescent="0.25">
      <c r="A181" s="35">
        <v>4104</v>
      </c>
      <c r="B181" s="42">
        <v>44222</v>
      </c>
      <c r="C181" s="35" t="s">
        <v>208</v>
      </c>
      <c r="D181" s="43">
        <v>1053325335</v>
      </c>
      <c r="E181" s="35">
        <v>1</v>
      </c>
      <c r="F181" s="35" t="s">
        <v>244</v>
      </c>
      <c r="G181" s="35">
        <v>3213076347</v>
      </c>
      <c r="H181" s="43">
        <v>50000</v>
      </c>
      <c r="I181" s="43"/>
      <c r="J181" s="43">
        <v>50000</v>
      </c>
    </row>
    <row r="182" spans="1:10" x14ac:dyDescent="0.25">
      <c r="A182" s="35">
        <v>2496</v>
      </c>
      <c r="B182" s="42">
        <v>44223</v>
      </c>
      <c r="C182" s="35" t="s">
        <v>25</v>
      </c>
      <c r="D182" s="43">
        <v>74371241</v>
      </c>
      <c r="E182" s="35">
        <v>9</v>
      </c>
      <c r="F182" s="35" t="s">
        <v>207</v>
      </c>
      <c r="G182" s="35">
        <v>7604382</v>
      </c>
      <c r="H182" s="43">
        <v>142857</v>
      </c>
      <c r="I182" s="43"/>
      <c r="J182" s="43">
        <v>27143</v>
      </c>
    </row>
    <row r="183" spans="1:10" x14ac:dyDescent="0.25">
      <c r="A183" s="35" t="s">
        <v>245</v>
      </c>
      <c r="B183" s="42">
        <v>44224</v>
      </c>
      <c r="C183" s="35" t="s">
        <v>118</v>
      </c>
      <c r="D183" s="43">
        <v>74372247</v>
      </c>
      <c r="E183" s="35">
        <v>7</v>
      </c>
      <c r="F183" s="35" t="s">
        <v>246</v>
      </c>
      <c r="G183" s="35">
        <v>3142661316</v>
      </c>
      <c r="H183" s="43">
        <v>200000</v>
      </c>
      <c r="I183" s="43"/>
      <c r="J183" s="43">
        <v>200000</v>
      </c>
    </row>
    <row r="184" spans="1:10" x14ac:dyDescent="0.25">
      <c r="A184" s="35" t="s">
        <v>247</v>
      </c>
      <c r="B184" s="42">
        <v>44226</v>
      </c>
      <c r="C184" s="35" t="s">
        <v>248</v>
      </c>
      <c r="D184" s="43">
        <v>74182716</v>
      </c>
      <c r="E184" s="35">
        <v>4</v>
      </c>
      <c r="F184" s="35" t="s">
        <v>249</v>
      </c>
      <c r="G184" s="35">
        <v>3215521207</v>
      </c>
      <c r="H184" s="43">
        <v>650000</v>
      </c>
      <c r="I184" s="43"/>
      <c r="J184" s="43">
        <v>650000</v>
      </c>
    </row>
    <row r="185" spans="1:10" x14ac:dyDescent="0.25">
      <c r="A185" s="35">
        <v>1584</v>
      </c>
      <c r="B185" s="42">
        <v>44228</v>
      </c>
      <c r="C185" s="35" t="s">
        <v>34</v>
      </c>
      <c r="D185" s="43">
        <v>1007196802</v>
      </c>
      <c r="E185" s="35">
        <v>8</v>
      </c>
      <c r="F185" s="35" t="s">
        <v>250</v>
      </c>
      <c r="G185" s="35">
        <v>3202631083</v>
      </c>
      <c r="H185" s="43">
        <v>130000</v>
      </c>
      <c r="I185" s="43"/>
      <c r="J185" s="43">
        <v>130000</v>
      </c>
    </row>
    <row r="186" spans="1:10" x14ac:dyDescent="0.25">
      <c r="A186" s="35">
        <v>5988</v>
      </c>
      <c r="B186" s="42">
        <v>44228</v>
      </c>
      <c r="C186" s="35" t="s">
        <v>251</v>
      </c>
      <c r="D186" s="43">
        <v>900550290</v>
      </c>
      <c r="E186" s="35">
        <v>3</v>
      </c>
      <c r="F186" s="35" t="s">
        <v>69</v>
      </c>
      <c r="G186" s="35">
        <v>7610827</v>
      </c>
      <c r="H186" s="43">
        <v>231092</v>
      </c>
      <c r="I186" s="43">
        <v>43908</v>
      </c>
      <c r="J186" s="43">
        <v>275000</v>
      </c>
    </row>
    <row r="187" spans="1:10" x14ac:dyDescent="0.25">
      <c r="A187" s="35">
        <v>3598</v>
      </c>
      <c r="B187" s="42">
        <v>44229</v>
      </c>
      <c r="C187" s="35" t="s">
        <v>136</v>
      </c>
      <c r="D187" s="43">
        <v>23994713</v>
      </c>
      <c r="E187" s="35">
        <v>1</v>
      </c>
      <c r="F187" s="35" t="s">
        <v>18</v>
      </c>
      <c r="G187" s="43">
        <v>3204811882</v>
      </c>
      <c r="H187" s="43">
        <v>292000</v>
      </c>
      <c r="I187" s="43"/>
      <c r="J187" s="43">
        <v>292000</v>
      </c>
    </row>
    <row r="188" spans="1:10" x14ac:dyDescent="0.25">
      <c r="A188" s="35"/>
      <c r="B188" s="42">
        <v>44230</v>
      </c>
      <c r="C188" s="35" t="s">
        <v>63</v>
      </c>
      <c r="D188" s="43">
        <v>7221054</v>
      </c>
      <c r="E188" s="35">
        <v>1</v>
      </c>
      <c r="F188" s="35" t="s">
        <v>64</v>
      </c>
      <c r="G188" s="35">
        <v>3208378445</v>
      </c>
      <c r="H188" s="43">
        <v>36134</v>
      </c>
      <c r="I188" s="43">
        <v>6866</v>
      </c>
      <c r="J188" s="43" t="s">
        <v>252</v>
      </c>
    </row>
    <row r="189" spans="1:10" x14ac:dyDescent="0.25">
      <c r="A189" s="35">
        <v>1300</v>
      </c>
      <c r="B189" s="42">
        <v>44232</v>
      </c>
      <c r="C189" s="35" t="s">
        <v>150</v>
      </c>
      <c r="D189" s="43">
        <v>1052411097</v>
      </c>
      <c r="E189" s="35">
        <v>8</v>
      </c>
      <c r="F189" s="35" t="s">
        <v>142</v>
      </c>
      <c r="G189" s="35">
        <v>3115039353</v>
      </c>
      <c r="H189" s="43">
        <v>40000</v>
      </c>
      <c r="I189" s="43"/>
      <c r="J189" s="43">
        <v>40000</v>
      </c>
    </row>
    <row r="190" spans="1:10" x14ac:dyDescent="0.25">
      <c r="A190" s="35" t="s">
        <v>253</v>
      </c>
      <c r="B190" s="42">
        <v>44232</v>
      </c>
      <c r="C190" s="35" t="s">
        <v>254</v>
      </c>
      <c r="D190" s="43">
        <v>93403055</v>
      </c>
      <c r="E190" s="35">
        <v>3</v>
      </c>
      <c r="F190" s="35" t="s">
        <v>126</v>
      </c>
      <c r="G190" s="35">
        <v>3222486253</v>
      </c>
      <c r="H190" s="43">
        <v>100000</v>
      </c>
      <c r="I190" s="43"/>
      <c r="J190" s="43">
        <v>100000</v>
      </c>
    </row>
    <row r="191" spans="1:10" x14ac:dyDescent="0.25">
      <c r="A191" s="35">
        <v>1313</v>
      </c>
      <c r="B191" s="42">
        <v>44237</v>
      </c>
      <c r="C191" s="35" t="s">
        <v>150</v>
      </c>
      <c r="D191" s="43">
        <v>1052411097</v>
      </c>
      <c r="E191" s="35">
        <v>8</v>
      </c>
      <c r="F191" s="35" t="s">
        <v>142</v>
      </c>
      <c r="G191" s="35">
        <v>3115039353</v>
      </c>
      <c r="H191" s="43">
        <v>45000</v>
      </c>
      <c r="I191" s="35"/>
      <c r="J191" s="43">
        <v>45000</v>
      </c>
    </row>
    <row r="192" spans="1:10" x14ac:dyDescent="0.25">
      <c r="A192" s="35">
        <v>20819</v>
      </c>
      <c r="B192" s="42">
        <v>44240</v>
      </c>
      <c r="C192" s="35" t="s">
        <v>255</v>
      </c>
      <c r="D192" s="43">
        <v>46455037</v>
      </c>
      <c r="E192" s="35"/>
      <c r="F192" s="35" t="s">
        <v>256</v>
      </c>
      <c r="G192" s="35">
        <v>3133962937</v>
      </c>
      <c r="H192" s="43">
        <v>140000</v>
      </c>
      <c r="I192" s="43"/>
      <c r="J192" s="43">
        <v>140000</v>
      </c>
    </row>
    <row r="193" spans="1:10" x14ac:dyDescent="0.25">
      <c r="A193" s="35" t="s">
        <v>257</v>
      </c>
      <c r="B193" s="42">
        <v>44240</v>
      </c>
      <c r="C193" s="35" t="s">
        <v>258</v>
      </c>
      <c r="D193" s="35">
        <v>1052398968</v>
      </c>
      <c r="E193" s="35">
        <v>2</v>
      </c>
      <c r="F193" s="35" t="s">
        <v>259</v>
      </c>
      <c r="G193" s="35">
        <v>3219631471</v>
      </c>
      <c r="H193" s="43">
        <v>740000</v>
      </c>
      <c r="I193" s="35"/>
      <c r="J193" s="43">
        <v>740000</v>
      </c>
    </row>
    <row r="194" spans="1:10" x14ac:dyDescent="0.25">
      <c r="A194" s="35">
        <v>3368</v>
      </c>
      <c r="B194" s="42">
        <v>44240</v>
      </c>
      <c r="C194" s="35" t="s">
        <v>75</v>
      </c>
      <c r="D194" s="35">
        <v>19381757</v>
      </c>
      <c r="E194" s="35"/>
      <c r="F194" s="35" t="s">
        <v>95</v>
      </c>
      <c r="G194" s="35">
        <v>3158826950</v>
      </c>
      <c r="H194" s="43">
        <v>23700</v>
      </c>
      <c r="I194" s="35"/>
      <c r="J194" s="43">
        <v>23700</v>
      </c>
    </row>
    <row r="195" spans="1:10" x14ac:dyDescent="0.25">
      <c r="A195" s="35">
        <v>43460</v>
      </c>
      <c r="B195" s="42">
        <v>44249</v>
      </c>
      <c r="C195" s="35" t="s">
        <v>260</v>
      </c>
      <c r="D195" s="43">
        <v>1052380702</v>
      </c>
      <c r="E195" s="35">
        <v>1</v>
      </c>
      <c r="F195" s="35" t="s">
        <v>261</v>
      </c>
      <c r="G195" s="35"/>
      <c r="H195" s="43">
        <v>30000</v>
      </c>
      <c r="I195" s="35"/>
      <c r="J195" s="43">
        <v>30000</v>
      </c>
    </row>
    <row r="196" spans="1:10" x14ac:dyDescent="0.25">
      <c r="A196" s="35">
        <v>7204</v>
      </c>
      <c r="B196" s="42">
        <v>44083</v>
      </c>
      <c r="C196" s="35" t="s">
        <v>262</v>
      </c>
      <c r="D196" s="35">
        <v>9009679166</v>
      </c>
      <c r="E196" s="35"/>
      <c r="F196" s="35" t="s">
        <v>263</v>
      </c>
      <c r="G196" s="35">
        <v>3158523401</v>
      </c>
      <c r="H196" s="43">
        <v>249570</v>
      </c>
      <c r="I196" s="35"/>
      <c r="J196" s="43">
        <v>249570</v>
      </c>
    </row>
    <row r="197" spans="1:10" x14ac:dyDescent="0.25">
      <c r="A197" s="35">
        <v>10740</v>
      </c>
      <c r="B197" s="42">
        <v>44083</v>
      </c>
      <c r="C197" s="35" t="s">
        <v>84</v>
      </c>
      <c r="D197" s="35">
        <v>9010462160</v>
      </c>
      <c r="E197" s="35"/>
      <c r="F197" s="35" t="s">
        <v>85</v>
      </c>
      <c r="G197" s="35">
        <v>3602772</v>
      </c>
      <c r="H197" s="43">
        <v>100000</v>
      </c>
      <c r="I197" s="35"/>
      <c r="J197" s="43">
        <v>100000</v>
      </c>
    </row>
    <row r="198" spans="1:10" x14ac:dyDescent="0.25">
      <c r="A198" s="35">
        <v>4725</v>
      </c>
      <c r="B198" s="42">
        <v>44089</v>
      </c>
      <c r="C198" s="35" t="s">
        <v>264</v>
      </c>
      <c r="D198" s="35" t="s">
        <v>265</v>
      </c>
      <c r="E198" s="35"/>
      <c r="F198" s="35"/>
      <c r="G198" s="35"/>
      <c r="H198" s="43">
        <v>20000</v>
      </c>
      <c r="I198" s="35"/>
      <c r="J198" s="43">
        <v>20000</v>
      </c>
    </row>
    <row r="199" spans="1:10" x14ac:dyDescent="0.25">
      <c r="A199" s="35" t="s">
        <v>266</v>
      </c>
      <c r="B199" s="42">
        <v>44084</v>
      </c>
      <c r="C199" s="35" t="s">
        <v>181</v>
      </c>
      <c r="D199" s="43">
        <v>901143204</v>
      </c>
      <c r="E199" s="35">
        <v>8</v>
      </c>
      <c r="F199" s="35" t="s">
        <v>215</v>
      </c>
      <c r="G199" s="35">
        <v>7625479</v>
      </c>
      <c r="H199" s="43">
        <v>20168</v>
      </c>
      <c r="I199" s="43">
        <v>3831</v>
      </c>
      <c r="J199" s="43">
        <v>24000</v>
      </c>
    </row>
    <row r="200" spans="1:10" x14ac:dyDescent="0.25">
      <c r="A200" s="35" t="s">
        <v>267</v>
      </c>
      <c r="B200" s="42">
        <v>44088</v>
      </c>
      <c r="C200" s="35" t="s">
        <v>66</v>
      </c>
      <c r="D200" s="35">
        <v>890903024</v>
      </c>
      <c r="E200" s="35">
        <v>1</v>
      </c>
      <c r="F200" s="35" t="s">
        <v>67</v>
      </c>
      <c r="G200" s="35">
        <v>7630003</v>
      </c>
      <c r="H200" s="43">
        <v>485034</v>
      </c>
      <c r="I200" s="43">
        <v>92156</v>
      </c>
      <c r="J200" s="43">
        <v>577190</v>
      </c>
    </row>
    <row r="201" spans="1:10" x14ac:dyDescent="0.25">
      <c r="A201" s="35" t="s">
        <v>268</v>
      </c>
      <c r="B201" s="42">
        <v>44089</v>
      </c>
      <c r="C201" s="35" t="s">
        <v>68</v>
      </c>
      <c r="D201" s="35">
        <v>900550290</v>
      </c>
      <c r="E201" s="35">
        <v>3</v>
      </c>
      <c r="F201" s="35" t="s">
        <v>269</v>
      </c>
      <c r="G201" s="35">
        <v>7610827</v>
      </c>
      <c r="H201" s="43">
        <v>210084</v>
      </c>
      <c r="I201" s="43">
        <v>39916</v>
      </c>
      <c r="J201" s="43">
        <v>250000</v>
      </c>
    </row>
    <row r="202" spans="1:10" x14ac:dyDescent="0.25">
      <c r="A202" s="35">
        <v>17327</v>
      </c>
      <c r="B202" s="42">
        <v>44091</v>
      </c>
      <c r="C202" s="35" t="s">
        <v>255</v>
      </c>
      <c r="D202" s="43">
        <v>464555037</v>
      </c>
      <c r="E202" s="35">
        <v>2</v>
      </c>
      <c r="F202" s="35" t="s">
        <v>28</v>
      </c>
      <c r="G202" s="35">
        <v>3138272968</v>
      </c>
      <c r="H202" s="43">
        <v>42000</v>
      </c>
      <c r="I202" s="35"/>
      <c r="J202" s="43">
        <v>42000</v>
      </c>
    </row>
    <row r="203" spans="1:10" x14ac:dyDescent="0.25">
      <c r="A203" s="35">
        <v>62230</v>
      </c>
      <c r="B203" s="42">
        <v>44091</v>
      </c>
      <c r="C203" s="35" t="s">
        <v>270</v>
      </c>
      <c r="D203" s="35">
        <v>1046675</v>
      </c>
      <c r="E203" s="35">
        <v>3</v>
      </c>
      <c r="F203" s="35" t="s">
        <v>271</v>
      </c>
      <c r="G203" s="35">
        <v>7602925</v>
      </c>
      <c r="H203" s="43">
        <v>100000</v>
      </c>
      <c r="I203" s="35"/>
      <c r="J203" s="43">
        <v>100000</v>
      </c>
    </row>
    <row r="204" spans="1:10" x14ac:dyDescent="0.25">
      <c r="A204" s="35">
        <v>419</v>
      </c>
      <c r="B204" s="42">
        <v>44092</v>
      </c>
      <c r="C204" s="35" t="s">
        <v>272</v>
      </c>
      <c r="D204" s="35">
        <v>1052380728</v>
      </c>
      <c r="E204" s="35">
        <v>2</v>
      </c>
      <c r="F204" s="35" t="s">
        <v>273</v>
      </c>
      <c r="G204" s="35">
        <v>3112947423</v>
      </c>
      <c r="H204" s="43">
        <v>400000</v>
      </c>
      <c r="I204" s="38"/>
      <c r="J204" s="43">
        <v>400000</v>
      </c>
    </row>
    <row r="205" spans="1:10" x14ac:dyDescent="0.25">
      <c r="A205" s="35" t="s">
        <v>274</v>
      </c>
      <c r="B205" s="42">
        <v>44092</v>
      </c>
      <c r="C205" s="35" t="s">
        <v>58</v>
      </c>
      <c r="D205" s="35">
        <v>901143204</v>
      </c>
      <c r="E205" s="35">
        <v>8</v>
      </c>
      <c r="F205" s="35" t="s">
        <v>275</v>
      </c>
      <c r="G205" s="35">
        <v>7625479</v>
      </c>
      <c r="H205" s="43">
        <v>97478</v>
      </c>
      <c r="I205" s="43">
        <v>18521</v>
      </c>
      <c r="J205" s="43">
        <v>116000</v>
      </c>
    </row>
    <row r="206" spans="1:10" x14ac:dyDescent="0.25">
      <c r="A206" s="35" t="s">
        <v>276</v>
      </c>
      <c r="B206" s="42">
        <v>44092</v>
      </c>
      <c r="C206" s="35" t="s">
        <v>66</v>
      </c>
      <c r="D206" s="35">
        <v>890903024</v>
      </c>
      <c r="E206" s="35">
        <v>1</v>
      </c>
      <c r="F206" s="35" t="s">
        <v>67</v>
      </c>
      <c r="G206" s="35">
        <v>7630003</v>
      </c>
      <c r="H206" s="43">
        <v>309700</v>
      </c>
      <c r="I206" s="43">
        <v>58843</v>
      </c>
      <c r="J206" s="43">
        <v>368543</v>
      </c>
    </row>
    <row r="207" spans="1:10" x14ac:dyDescent="0.25">
      <c r="A207" s="35">
        <v>383</v>
      </c>
      <c r="B207" s="42">
        <v>44095</v>
      </c>
      <c r="C207" s="35" t="s">
        <v>187</v>
      </c>
      <c r="D207" s="35">
        <v>1052402460</v>
      </c>
      <c r="E207" s="35">
        <v>0</v>
      </c>
      <c r="F207" s="35" t="s">
        <v>43</v>
      </c>
      <c r="G207" s="35">
        <v>3142380160</v>
      </c>
      <c r="H207" s="43">
        <v>50420</v>
      </c>
      <c r="I207" s="43">
        <v>9579</v>
      </c>
      <c r="J207" s="43">
        <v>59999</v>
      </c>
    </row>
    <row r="208" spans="1:10" x14ac:dyDescent="0.25">
      <c r="A208" s="35">
        <v>3160</v>
      </c>
      <c r="B208" s="42">
        <v>44096</v>
      </c>
      <c r="C208" s="35" t="s">
        <v>120</v>
      </c>
      <c r="D208" s="43">
        <v>4103962</v>
      </c>
      <c r="E208" s="35">
        <v>8</v>
      </c>
      <c r="F208" s="35" t="s">
        <v>277</v>
      </c>
      <c r="G208" s="35">
        <v>3112875962</v>
      </c>
      <c r="H208" s="43">
        <v>105000</v>
      </c>
      <c r="I208" s="35"/>
      <c r="J208" s="43">
        <v>105000</v>
      </c>
    </row>
    <row r="209" spans="1:10" x14ac:dyDescent="0.25">
      <c r="A209" s="35">
        <v>2463</v>
      </c>
      <c r="B209" s="42">
        <v>44098</v>
      </c>
      <c r="C209" s="35" t="s">
        <v>278</v>
      </c>
      <c r="D209" s="43">
        <v>52096414</v>
      </c>
      <c r="E209" s="35">
        <v>7</v>
      </c>
      <c r="F209" s="35" t="s">
        <v>279</v>
      </c>
      <c r="G209" s="35">
        <v>3115140750</v>
      </c>
      <c r="H209" s="43">
        <v>30000</v>
      </c>
      <c r="I209" s="35"/>
      <c r="J209" s="43">
        <v>30000</v>
      </c>
    </row>
    <row r="210" spans="1:10" x14ac:dyDescent="0.25">
      <c r="A210" s="35">
        <v>2718</v>
      </c>
      <c r="B210" s="42">
        <v>44098</v>
      </c>
      <c r="C210" s="35" t="s">
        <v>280</v>
      </c>
      <c r="D210" s="43">
        <v>800091418</v>
      </c>
      <c r="E210" s="35">
        <v>6</v>
      </c>
      <c r="F210" s="35" t="s">
        <v>281</v>
      </c>
      <c r="G210" s="35">
        <v>7602071</v>
      </c>
      <c r="H210" s="43"/>
      <c r="I210" s="43"/>
      <c r="J210" s="43"/>
    </row>
    <row r="211" spans="1:10" x14ac:dyDescent="0.25">
      <c r="A211" s="35">
        <v>1585</v>
      </c>
      <c r="B211" s="42">
        <v>44098</v>
      </c>
      <c r="C211" s="35" t="s">
        <v>25</v>
      </c>
      <c r="D211" s="43">
        <v>74371241</v>
      </c>
      <c r="E211" s="35">
        <v>9</v>
      </c>
      <c r="F211" s="35" t="s">
        <v>16</v>
      </c>
      <c r="G211" s="35">
        <v>7604382</v>
      </c>
      <c r="H211" s="43">
        <v>114285</v>
      </c>
      <c r="I211" s="43">
        <v>21714</v>
      </c>
      <c r="J211" s="43">
        <v>135999</v>
      </c>
    </row>
    <row r="212" spans="1:10" x14ac:dyDescent="0.25">
      <c r="A212" s="35">
        <v>32889</v>
      </c>
      <c r="B212" s="42">
        <v>44104</v>
      </c>
      <c r="C212" s="35" t="s">
        <v>84</v>
      </c>
      <c r="D212" s="35">
        <v>9010462160</v>
      </c>
      <c r="E212" s="35"/>
      <c r="F212" s="35" t="s">
        <v>85</v>
      </c>
      <c r="G212" s="35">
        <v>3602772</v>
      </c>
      <c r="H212" s="43">
        <v>164408</v>
      </c>
      <c r="I212" s="43"/>
      <c r="J212" s="43">
        <v>164408</v>
      </c>
    </row>
    <row r="213" spans="1:10" x14ac:dyDescent="0.25">
      <c r="A213" s="35">
        <v>17799</v>
      </c>
      <c r="B213" s="42">
        <v>44104</v>
      </c>
      <c r="C213" s="35" t="s">
        <v>282</v>
      </c>
      <c r="D213" s="35">
        <v>46455037</v>
      </c>
      <c r="E213" s="35">
        <v>2</v>
      </c>
      <c r="F213" s="35" t="s">
        <v>283</v>
      </c>
      <c r="G213" s="35">
        <v>3138272968</v>
      </c>
      <c r="H213" s="43">
        <v>18000</v>
      </c>
      <c r="I213" s="35"/>
      <c r="J213" s="43">
        <v>18000</v>
      </c>
    </row>
    <row r="214" spans="1:10" x14ac:dyDescent="0.25">
      <c r="A214" s="35">
        <v>1475</v>
      </c>
      <c r="B214" s="42">
        <v>44104</v>
      </c>
      <c r="C214" s="35" t="s">
        <v>17</v>
      </c>
      <c r="D214" s="43">
        <v>4136414</v>
      </c>
      <c r="E214" s="35"/>
      <c r="F214" s="35" t="s">
        <v>18</v>
      </c>
      <c r="G214" s="35">
        <v>3142936437</v>
      </c>
      <c r="H214" s="43">
        <v>150000</v>
      </c>
      <c r="I214" s="35"/>
      <c r="J214" s="43">
        <v>150000</v>
      </c>
    </row>
    <row r="215" spans="1:10" x14ac:dyDescent="0.25">
      <c r="A215" s="35">
        <v>613</v>
      </c>
      <c r="B215" s="42">
        <v>44105</v>
      </c>
      <c r="C215" s="35" t="s">
        <v>284</v>
      </c>
      <c r="D215" s="35">
        <v>47438976</v>
      </c>
      <c r="E215" s="35">
        <v>5</v>
      </c>
      <c r="F215" s="35" t="s">
        <v>285</v>
      </c>
      <c r="G215" s="35">
        <v>3123008417</v>
      </c>
      <c r="H215" s="43">
        <v>18000</v>
      </c>
      <c r="I215" s="35"/>
      <c r="J215" s="43">
        <v>18000</v>
      </c>
    </row>
    <row r="216" spans="1:10" x14ac:dyDescent="0.25">
      <c r="A216" s="35">
        <v>2960</v>
      </c>
      <c r="B216" s="42">
        <v>44106</v>
      </c>
      <c r="C216" s="35" t="s">
        <v>75</v>
      </c>
      <c r="D216" s="43">
        <v>19381757</v>
      </c>
      <c r="E216" s="35"/>
      <c r="F216" s="35" t="s">
        <v>286</v>
      </c>
      <c r="G216" s="35">
        <v>3158826950</v>
      </c>
      <c r="H216" s="43">
        <v>6000</v>
      </c>
      <c r="I216" s="35"/>
      <c r="J216" s="43">
        <v>6000</v>
      </c>
    </row>
    <row r="217" spans="1:10" x14ac:dyDescent="0.25">
      <c r="A217" s="35" t="s">
        <v>287</v>
      </c>
      <c r="B217" s="42">
        <v>44106</v>
      </c>
      <c r="C217" s="35" t="s">
        <v>108</v>
      </c>
      <c r="D217" s="35">
        <v>9010462160</v>
      </c>
      <c r="E217" s="35"/>
      <c r="F217" s="35" t="s">
        <v>85</v>
      </c>
      <c r="G217" s="35">
        <v>3602772</v>
      </c>
      <c r="H217" s="43">
        <v>575400</v>
      </c>
      <c r="I217" s="35"/>
      <c r="J217" s="43">
        <v>575400</v>
      </c>
    </row>
    <row r="218" spans="1:10" x14ac:dyDescent="0.25">
      <c r="A218" s="35">
        <v>1293</v>
      </c>
      <c r="B218" s="42">
        <v>44106</v>
      </c>
      <c r="C218" s="35" t="s">
        <v>34</v>
      </c>
      <c r="D218" s="35">
        <v>1007196802</v>
      </c>
      <c r="E218" s="35">
        <v>8</v>
      </c>
      <c r="F218" s="35" t="s">
        <v>35</v>
      </c>
      <c r="G218" s="35">
        <v>3202631083</v>
      </c>
      <c r="H218" s="43">
        <v>40000</v>
      </c>
      <c r="I218" s="35"/>
      <c r="J218" s="43">
        <v>40000</v>
      </c>
    </row>
    <row r="219" spans="1:10" x14ac:dyDescent="0.25">
      <c r="A219" s="35">
        <v>1479</v>
      </c>
      <c r="B219" s="42">
        <v>44107</v>
      </c>
      <c r="C219" s="35" t="s">
        <v>116</v>
      </c>
      <c r="D219" s="35">
        <v>94373404</v>
      </c>
      <c r="E219" s="35">
        <v>4</v>
      </c>
      <c r="F219" s="35" t="s">
        <v>21</v>
      </c>
      <c r="G219" s="35">
        <v>3102597060</v>
      </c>
      <c r="H219" s="43">
        <v>40000</v>
      </c>
      <c r="I219" s="35"/>
      <c r="J219" s="43">
        <v>40000</v>
      </c>
    </row>
    <row r="220" spans="1:10" x14ac:dyDescent="0.25">
      <c r="A220" s="35">
        <v>18022</v>
      </c>
      <c r="B220" s="42">
        <v>44108</v>
      </c>
      <c r="C220" s="35" t="s">
        <v>255</v>
      </c>
      <c r="D220" s="35">
        <v>46455037</v>
      </c>
      <c r="E220" s="35">
        <v>2</v>
      </c>
      <c r="F220" s="35" t="s">
        <v>18</v>
      </c>
      <c r="G220" s="35">
        <v>3138272968</v>
      </c>
      <c r="H220" s="43">
        <v>18000</v>
      </c>
      <c r="I220" s="35"/>
      <c r="J220" s="43">
        <v>18000</v>
      </c>
    </row>
    <row r="221" spans="1:10" x14ac:dyDescent="0.25">
      <c r="A221" s="35"/>
      <c r="B221" s="42">
        <v>44108</v>
      </c>
      <c r="C221" s="35" t="s">
        <v>288</v>
      </c>
      <c r="D221" s="35">
        <v>900028095</v>
      </c>
      <c r="E221" s="35">
        <v>6</v>
      </c>
      <c r="F221" s="35" t="s">
        <v>289</v>
      </c>
      <c r="G221" s="35">
        <v>7612485</v>
      </c>
      <c r="H221" s="43">
        <v>83120</v>
      </c>
      <c r="I221" s="35"/>
      <c r="J221" s="43">
        <v>83120</v>
      </c>
    </row>
    <row r="222" spans="1:10" x14ac:dyDescent="0.25">
      <c r="A222" s="35" t="s">
        <v>290</v>
      </c>
      <c r="B222" s="32">
        <v>44111</v>
      </c>
      <c r="C222" s="35" t="s">
        <v>181</v>
      </c>
      <c r="D222" s="35">
        <v>901143204</v>
      </c>
      <c r="E222" s="35">
        <v>8</v>
      </c>
      <c r="F222" s="35" t="s">
        <v>215</v>
      </c>
      <c r="G222" s="35">
        <v>7625479</v>
      </c>
      <c r="H222" s="43">
        <v>57084</v>
      </c>
      <c r="I222" s="43">
        <v>10846</v>
      </c>
      <c r="J222" s="43">
        <v>67931</v>
      </c>
    </row>
    <row r="223" spans="1:10" x14ac:dyDescent="0.25">
      <c r="A223" s="35">
        <v>176</v>
      </c>
      <c r="B223" s="42">
        <v>44111</v>
      </c>
      <c r="C223" s="35" t="s">
        <v>63</v>
      </c>
      <c r="D223" s="35">
        <v>7221054</v>
      </c>
      <c r="E223" s="35">
        <v>1</v>
      </c>
      <c r="F223" s="35" t="s">
        <v>64</v>
      </c>
      <c r="G223" s="35">
        <v>3208378445</v>
      </c>
      <c r="H223" s="43">
        <v>29412</v>
      </c>
      <c r="I223" s="43">
        <v>5588</v>
      </c>
      <c r="J223" s="43">
        <v>35000</v>
      </c>
    </row>
    <row r="224" spans="1:10" x14ac:dyDescent="0.25">
      <c r="A224" s="35">
        <v>2983</v>
      </c>
      <c r="B224" s="42">
        <v>44112</v>
      </c>
      <c r="C224" s="35" t="s">
        <v>75</v>
      </c>
      <c r="D224" s="35">
        <v>19381757</v>
      </c>
      <c r="E224" s="35"/>
      <c r="F224" s="35" t="s">
        <v>95</v>
      </c>
      <c r="G224" s="35">
        <v>3158826950</v>
      </c>
      <c r="H224" s="43">
        <v>158500</v>
      </c>
      <c r="I224" s="43"/>
      <c r="J224" s="43">
        <v>158500</v>
      </c>
    </row>
    <row r="225" spans="1:10" x14ac:dyDescent="0.25">
      <c r="A225" s="35" t="s">
        <v>291</v>
      </c>
      <c r="B225" s="42">
        <v>44113</v>
      </c>
      <c r="C225" s="35" t="s">
        <v>108</v>
      </c>
      <c r="D225" s="35">
        <v>9010462160</v>
      </c>
      <c r="E225" s="35"/>
      <c r="F225" s="35" t="s">
        <v>85</v>
      </c>
      <c r="G225" s="35">
        <v>3602772</v>
      </c>
      <c r="H225" s="43">
        <v>706961</v>
      </c>
      <c r="I225" s="43"/>
      <c r="J225" s="43">
        <v>706961</v>
      </c>
    </row>
    <row r="226" spans="1:10" x14ac:dyDescent="0.25">
      <c r="A226" s="35">
        <v>2985</v>
      </c>
      <c r="B226" s="42">
        <v>44113</v>
      </c>
      <c r="C226" s="35" t="s">
        <v>75</v>
      </c>
      <c r="D226" s="35">
        <v>19381757</v>
      </c>
      <c r="E226" s="35"/>
      <c r="F226" s="35" t="s">
        <v>95</v>
      </c>
      <c r="G226" s="35">
        <v>3158826950</v>
      </c>
      <c r="H226" s="43">
        <v>33800</v>
      </c>
      <c r="I226" s="43"/>
      <c r="J226" s="43">
        <v>33800</v>
      </c>
    </row>
    <row r="227" spans="1:10" x14ac:dyDescent="0.25">
      <c r="A227" s="35">
        <v>17807</v>
      </c>
      <c r="B227" s="42">
        <v>44114</v>
      </c>
      <c r="C227" s="35" t="s">
        <v>36</v>
      </c>
      <c r="D227" s="35">
        <v>901190402</v>
      </c>
      <c r="E227" s="35">
        <v>1</v>
      </c>
      <c r="F227" s="35" t="s">
        <v>37</v>
      </c>
      <c r="G227" s="35">
        <v>7611777</v>
      </c>
      <c r="H227" s="43">
        <v>5378</v>
      </c>
      <c r="I227" s="43">
        <v>1022</v>
      </c>
      <c r="J227" s="43">
        <v>6400</v>
      </c>
    </row>
    <row r="228" spans="1:10" x14ac:dyDescent="0.25">
      <c r="A228" s="35" t="s">
        <v>292</v>
      </c>
      <c r="B228" s="42">
        <v>44114</v>
      </c>
      <c r="C228" s="35" t="s">
        <v>25</v>
      </c>
      <c r="D228" s="35">
        <v>74371241</v>
      </c>
      <c r="E228" s="35">
        <v>9</v>
      </c>
      <c r="F228" s="35" t="s">
        <v>207</v>
      </c>
      <c r="G228" s="35">
        <v>7604382</v>
      </c>
      <c r="H228" s="43">
        <v>29412</v>
      </c>
      <c r="I228" s="43">
        <v>5588</v>
      </c>
      <c r="J228" s="43">
        <v>35000</v>
      </c>
    </row>
    <row r="229" spans="1:10" x14ac:dyDescent="0.25">
      <c r="A229" s="35" t="s">
        <v>293</v>
      </c>
      <c r="B229" s="42">
        <v>44114</v>
      </c>
      <c r="C229" s="35" t="s">
        <v>112</v>
      </c>
      <c r="D229" s="35">
        <v>73159529</v>
      </c>
      <c r="E229" s="35">
        <v>3</v>
      </c>
      <c r="F229" s="35" t="s">
        <v>53</v>
      </c>
      <c r="G229" s="35">
        <v>3208578008</v>
      </c>
      <c r="H229" s="43">
        <v>40000</v>
      </c>
      <c r="I229" s="35"/>
      <c r="J229" s="43">
        <v>40000</v>
      </c>
    </row>
    <row r="230" spans="1:10" x14ac:dyDescent="0.25">
      <c r="A230" s="35" t="s">
        <v>294</v>
      </c>
      <c r="B230" s="42">
        <v>44490</v>
      </c>
      <c r="C230" s="35" t="s">
        <v>36</v>
      </c>
      <c r="D230" s="35">
        <v>901190402</v>
      </c>
      <c r="E230" s="35">
        <v>1</v>
      </c>
      <c r="F230" s="35" t="s">
        <v>37</v>
      </c>
      <c r="G230" s="35">
        <v>7611777</v>
      </c>
      <c r="H230" s="43">
        <v>127984</v>
      </c>
      <c r="I230" s="43">
        <v>24316</v>
      </c>
      <c r="J230" s="43">
        <v>152300</v>
      </c>
    </row>
    <row r="231" spans="1:10" x14ac:dyDescent="0.25">
      <c r="A231" s="35" t="s">
        <v>295</v>
      </c>
      <c r="B231" s="42">
        <v>44177</v>
      </c>
      <c r="C231" s="35" t="s">
        <v>296</v>
      </c>
      <c r="D231" s="35">
        <v>4216642</v>
      </c>
      <c r="E231" s="35">
        <v>1</v>
      </c>
      <c r="F231" s="35" t="s">
        <v>297</v>
      </c>
      <c r="G231" s="35">
        <v>3123680237</v>
      </c>
      <c r="H231" s="43">
        <v>55000</v>
      </c>
      <c r="I231" s="35"/>
      <c r="J231" s="43">
        <v>55000</v>
      </c>
    </row>
    <row r="232" spans="1:10" x14ac:dyDescent="0.25">
      <c r="A232" s="35" t="s">
        <v>298</v>
      </c>
      <c r="B232" s="32">
        <v>44177</v>
      </c>
      <c r="C232" s="35" t="s">
        <v>296</v>
      </c>
      <c r="D232" s="35">
        <v>4216642</v>
      </c>
      <c r="E232" s="35">
        <v>1</v>
      </c>
      <c r="F232" s="35" t="s">
        <v>297</v>
      </c>
      <c r="G232" s="35">
        <v>3123680237</v>
      </c>
      <c r="H232" s="43">
        <v>45000</v>
      </c>
      <c r="I232" s="38"/>
      <c r="J232" s="43">
        <v>45000</v>
      </c>
    </row>
    <row r="233" spans="1:10" x14ac:dyDescent="0.25">
      <c r="A233" s="35"/>
      <c r="B233" s="42"/>
      <c r="C233" s="35" t="s">
        <v>296</v>
      </c>
      <c r="D233" s="35">
        <v>4216642</v>
      </c>
      <c r="E233" s="35">
        <v>1</v>
      </c>
      <c r="F233" s="35" t="s">
        <v>297</v>
      </c>
      <c r="G233" s="35">
        <v>3123680237</v>
      </c>
      <c r="H233" s="43">
        <v>15000</v>
      </c>
      <c r="I233" s="35"/>
      <c r="J233" s="43">
        <v>15000</v>
      </c>
    </row>
    <row r="234" spans="1:10" x14ac:dyDescent="0.25">
      <c r="A234" s="35" t="s">
        <v>299</v>
      </c>
      <c r="B234" s="42">
        <v>44117</v>
      </c>
      <c r="C234" s="35" t="s">
        <v>108</v>
      </c>
      <c r="D234" s="35">
        <v>9010462160</v>
      </c>
      <c r="E234" s="35"/>
      <c r="F234" s="35" t="s">
        <v>85</v>
      </c>
      <c r="G234" s="35">
        <v>3602772</v>
      </c>
      <c r="H234" s="43">
        <v>649405</v>
      </c>
      <c r="I234" s="35"/>
      <c r="J234" s="43">
        <v>649405</v>
      </c>
    </row>
    <row r="235" spans="1:10" x14ac:dyDescent="0.25">
      <c r="A235" s="35">
        <v>220</v>
      </c>
      <c r="B235" s="42">
        <v>44118</v>
      </c>
      <c r="C235" s="35" t="s">
        <v>63</v>
      </c>
      <c r="D235" s="35">
        <v>7221054</v>
      </c>
      <c r="E235" s="35">
        <v>1</v>
      </c>
      <c r="F235" s="35" t="s">
        <v>300</v>
      </c>
      <c r="G235" s="35">
        <v>3208378445</v>
      </c>
      <c r="H235" s="43">
        <v>92437</v>
      </c>
      <c r="I235" s="43">
        <v>17563</v>
      </c>
      <c r="J235" s="43">
        <v>110000</v>
      </c>
    </row>
    <row r="236" spans="1:10" x14ac:dyDescent="0.25">
      <c r="A236" s="35" t="s">
        <v>301</v>
      </c>
      <c r="B236" s="42">
        <v>44119</v>
      </c>
      <c r="C236" s="35" t="s">
        <v>108</v>
      </c>
      <c r="D236" s="35">
        <v>9010462160</v>
      </c>
      <c r="E236" s="35"/>
      <c r="F236" s="35" t="s">
        <v>85</v>
      </c>
      <c r="G236" s="35">
        <v>3602772</v>
      </c>
      <c r="H236" s="43">
        <v>625928</v>
      </c>
      <c r="I236" s="43"/>
      <c r="J236" s="43">
        <v>625928</v>
      </c>
    </row>
    <row r="237" spans="1:10" x14ac:dyDescent="0.25">
      <c r="A237" s="35" t="s">
        <v>302</v>
      </c>
      <c r="B237" s="42">
        <v>44119</v>
      </c>
      <c r="C237" s="35" t="s">
        <v>303</v>
      </c>
      <c r="D237" s="35">
        <v>1049604331</v>
      </c>
      <c r="E237" s="35">
        <v>5</v>
      </c>
      <c r="F237" s="35" t="s">
        <v>304</v>
      </c>
      <c r="G237" s="35">
        <v>3125958877</v>
      </c>
      <c r="H237" s="43">
        <v>40000</v>
      </c>
      <c r="I237" s="43"/>
      <c r="J237" s="43">
        <v>40000</v>
      </c>
    </row>
    <row r="238" spans="1:10" x14ac:dyDescent="0.25">
      <c r="A238" s="35" t="s">
        <v>305</v>
      </c>
      <c r="B238" s="42">
        <v>44120</v>
      </c>
      <c r="C238" s="35" t="s">
        <v>112</v>
      </c>
      <c r="D238" s="35">
        <v>73159529</v>
      </c>
      <c r="E238" s="35">
        <v>3</v>
      </c>
      <c r="F238" s="35" t="s">
        <v>53</v>
      </c>
      <c r="G238" s="35">
        <v>3208578008</v>
      </c>
      <c r="H238" s="43">
        <v>30000</v>
      </c>
      <c r="I238" s="35"/>
      <c r="J238" s="43">
        <v>30000</v>
      </c>
    </row>
    <row r="239" spans="1:10" x14ac:dyDescent="0.25">
      <c r="A239" s="35" t="s">
        <v>306</v>
      </c>
      <c r="B239" s="42">
        <v>44120</v>
      </c>
      <c r="C239" s="35" t="s">
        <v>307</v>
      </c>
      <c r="D239" s="35">
        <v>9010462160</v>
      </c>
      <c r="E239" s="35"/>
      <c r="F239" s="35" t="s">
        <v>308</v>
      </c>
      <c r="G239" s="35">
        <v>3602772</v>
      </c>
      <c r="H239" s="43">
        <v>625032</v>
      </c>
      <c r="I239" s="35"/>
      <c r="J239" s="43">
        <v>625032</v>
      </c>
    </row>
    <row r="240" spans="1:10" x14ac:dyDescent="0.25">
      <c r="A240" s="35">
        <v>28312</v>
      </c>
      <c r="B240" s="42">
        <v>44121</v>
      </c>
      <c r="C240" s="35" t="s">
        <v>309</v>
      </c>
      <c r="D240" s="35">
        <v>826003649</v>
      </c>
      <c r="E240" s="35">
        <v>1</v>
      </c>
      <c r="F240" s="35" t="s">
        <v>310</v>
      </c>
      <c r="G240" s="35"/>
      <c r="H240" s="43">
        <v>8250</v>
      </c>
      <c r="I240" s="35"/>
      <c r="J240" s="35">
        <v>8250</v>
      </c>
    </row>
    <row r="241" spans="1:10" x14ac:dyDescent="0.25">
      <c r="A241" s="35">
        <v>28311</v>
      </c>
      <c r="B241" s="42">
        <v>44121</v>
      </c>
      <c r="C241" s="35" t="s">
        <v>309</v>
      </c>
      <c r="D241" s="35">
        <v>826003649</v>
      </c>
      <c r="E241" s="35">
        <v>1</v>
      </c>
      <c r="F241" s="35" t="s">
        <v>310</v>
      </c>
      <c r="G241" s="35"/>
      <c r="H241" s="43">
        <v>24900</v>
      </c>
      <c r="I241" s="35"/>
      <c r="J241" s="43">
        <v>24900</v>
      </c>
    </row>
    <row r="242" spans="1:10" x14ac:dyDescent="0.25">
      <c r="A242" s="35">
        <v>1353</v>
      </c>
      <c r="B242" s="42" t="s">
        <v>311</v>
      </c>
      <c r="C242" s="35" t="s">
        <v>116</v>
      </c>
      <c r="D242" s="35">
        <v>94373404</v>
      </c>
      <c r="E242" s="35">
        <v>4</v>
      </c>
      <c r="F242" s="35" t="s">
        <v>21</v>
      </c>
      <c r="G242" s="35">
        <v>3102597060</v>
      </c>
      <c r="H242" s="43">
        <v>160000</v>
      </c>
      <c r="I242" s="35"/>
      <c r="J242" s="43">
        <v>160000</v>
      </c>
    </row>
    <row r="243" spans="1:10" x14ac:dyDescent="0.25">
      <c r="A243" s="35" t="s">
        <v>312</v>
      </c>
      <c r="B243" s="42">
        <v>44123</v>
      </c>
      <c r="C243" s="35" t="s">
        <v>58</v>
      </c>
      <c r="D243" s="35">
        <v>901143204</v>
      </c>
      <c r="E243" s="35">
        <v>8</v>
      </c>
      <c r="F243" s="35" t="s">
        <v>182</v>
      </c>
      <c r="G243" s="35">
        <v>7625479</v>
      </c>
      <c r="H243" s="43">
        <v>73542</v>
      </c>
      <c r="I243" s="43">
        <v>10457</v>
      </c>
      <c r="J243" s="43">
        <v>84000</v>
      </c>
    </row>
    <row r="244" spans="1:10" x14ac:dyDescent="0.25">
      <c r="A244" s="35" t="s">
        <v>131</v>
      </c>
      <c r="B244" s="42">
        <v>44123</v>
      </c>
      <c r="C244" s="35" t="s">
        <v>132</v>
      </c>
      <c r="D244" s="35">
        <v>900550290</v>
      </c>
      <c r="E244" s="35">
        <v>3</v>
      </c>
      <c r="F244" s="35" t="s">
        <v>133</v>
      </c>
      <c r="G244" s="35">
        <v>7610827</v>
      </c>
      <c r="H244" s="43">
        <v>20168</v>
      </c>
      <c r="I244" s="43">
        <v>3832</v>
      </c>
      <c r="J244" s="43">
        <v>24000</v>
      </c>
    </row>
    <row r="245" spans="1:10" x14ac:dyDescent="0.25">
      <c r="A245" s="35">
        <v>7993</v>
      </c>
      <c r="B245" s="42">
        <v>44124</v>
      </c>
      <c r="C245" s="35" t="s">
        <v>313</v>
      </c>
      <c r="D245" s="43">
        <v>74376257</v>
      </c>
      <c r="E245" s="35">
        <v>9</v>
      </c>
      <c r="F245" s="35" t="s">
        <v>314</v>
      </c>
      <c r="G245" s="35">
        <v>3135595454</v>
      </c>
      <c r="H245" s="43">
        <v>50000</v>
      </c>
      <c r="I245" s="35"/>
      <c r="J245" s="43">
        <v>50000</v>
      </c>
    </row>
    <row r="246" spans="1:10" x14ac:dyDescent="0.25">
      <c r="A246" s="35" t="s">
        <v>315</v>
      </c>
      <c r="B246" s="42">
        <v>44124</v>
      </c>
      <c r="C246" s="35" t="s">
        <v>58</v>
      </c>
      <c r="D246" s="35">
        <v>901143204</v>
      </c>
      <c r="E246" s="35">
        <v>8</v>
      </c>
      <c r="F246" s="35" t="s">
        <v>215</v>
      </c>
      <c r="G246" s="35">
        <v>7625479</v>
      </c>
      <c r="H246" s="43">
        <v>75630</v>
      </c>
      <c r="I246" s="43">
        <v>14369</v>
      </c>
      <c r="J246" s="43">
        <v>90000</v>
      </c>
    </row>
    <row r="247" spans="1:10" x14ac:dyDescent="0.25">
      <c r="A247" s="35"/>
      <c r="B247" s="42">
        <v>44124</v>
      </c>
      <c r="C247" s="35" t="s">
        <v>63</v>
      </c>
      <c r="D247" s="35">
        <v>7221054</v>
      </c>
      <c r="E247" s="35">
        <v>1</v>
      </c>
      <c r="F247" s="35" t="s">
        <v>300</v>
      </c>
      <c r="G247" s="35">
        <v>3208378445</v>
      </c>
      <c r="H247" s="43">
        <v>10000</v>
      </c>
      <c r="I247" s="43"/>
      <c r="J247" s="43">
        <v>10000</v>
      </c>
    </row>
    <row r="248" spans="1:10" x14ac:dyDescent="0.25">
      <c r="A248" s="35" t="s">
        <v>316</v>
      </c>
      <c r="B248" s="42">
        <v>44124</v>
      </c>
      <c r="C248" s="35" t="s">
        <v>216</v>
      </c>
      <c r="D248" s="35">
        <v>46667457</v>
      </c>
      <c r="E248" s="35">
        <v>2</v>
      </c>
      <c r="F248" s="35" t="s">
        <v>217</v>
      </c>
      <c r="G248" s="35">
        <v>7610295</v>
      </c>
      <c r="H248" s="43">
        <v>8403</v>
      </c>
      <c r="I248" s="43">
        <v>1597</v>
      </c>
      <c r="J248" s="43">
        <v>10000</v>
      </c>
    </row>
    <row r="249" spans="1:10" x14ac:dyDescent="0.25">
      <c r="A249" s="35" t="s">
        <v>317</v>
      </c>
      <c r="B249" s="42">
        <v>44124</v>
      </c>
      <c r="C249" s="35" t="s">
        <v>216</v>
      </c>
      <c r="D249" s="35">
        <v>46667457</v>
      </c>
      <c r="E249" s="35">
        <v>2</v>
      </c>
      <c r="F249" s="35" t="s">
        <v>217</v>
      </c>
      <c r="G249" s="35">
        <v>7610295</v>
      </c>
      <c r="H249" s="43">
        <v>12605</v>
      </c>
      <c r="I249" s="43">
        <v>2395</v>
      </c>
      <c r="J249" s="43">
        <v>15000</v>
      </c>
    </row>
    <row r="250" spans="1:10" x14ac:dyDescent="0.25">
      <c r="A250" s="35"/>
      <c r="B250" s="42">
        <v>44125</v>
      </c>
      <c r="C250" s="35" t="s">
        <v>318</v>
      </c>
      <c r="D250" s="35">
        <v>860009578</v>
      </c>
      <c r="E250" s="35">
        <v>6</v>
      </c>
      <c r="F250" s="35" t="s">
        <v>21</v>
      </c>
      <c r="G250" s="35"/>
      <c r="H250" s="43"/>
      <c r="I250" s="43">
        <v>1162100</v>
      </c>
      <c r="J250" s="43">
        <v>1162100</v>
      </c>
    </row>
    <row r="251" spans="1:10" x14ac:dyDescent="0.25">
      <c r="A251" s="35" t="s">
        <v>294</v>
      </c>
      <c r="B251" s="42"/>
      <c r="C251" s="35" t="s">
        <v>36</v>
      </c>
      <c r="D251" s="35">
        <v>901190402</v>
      </c>
      <c r="E251" s="35">
        <v>1</v>
      </c>
      <c r="F251" s="35" t="s">
        <v>37</v>
      </c>
      <c r="G251" s="35">
        <v>7611777</v>
      </c>
      <c r="H251" s="43">
        <v>127984</v>
      </c>
      <c r="I251" s="43">
        <v>24316</v>
      </c>
      <c r="J251" s="43">
        <v>152300</v>
      </c>
    </row>
    <row r="252" spans="1:10" x14ac:dyDescent="0.25">
      <c r="A252" s="35" t="s">
        <v>143</v>
      </c>
      <c r="B252" s="42">
        <v>44125</v>
      </c>
      <c r="C252" s="35" t="s">
        <v>144</v>
      </c>
      <c r="D252" s="35">
        <v>901352984</v>
      </c>
      <c r="E252" s="35">
        <v>0</v>
      </c>
      <c r="F252" s="35" t="s">
        <v>145</v>
      </c>
      <c r="G252" s="35">
        <v>3208068021</v>
      </c>
      <c r="H252" s="43">
        <v>18067</v>
      </c>
      <c r="I252" s="43">
        <v>3433</v>
      </c>
      <c r="J252" s="43">
        <v>10750</v>
      </c>
    </row>
    <row r="253" spans="1:10" x14ac:dyDescent="0.25">
      <c r="A253" s="35" t="s">
        <v>319</v>
      </c>
      <c r="B253" s="42">
        <v>44126</v>
      </c>
      <c r="C253" s="35" t="s">
        <v>108</v>
      </c>
      <c r="D253" s="35">
        <v>9010462160</v>
      </c>
      <c r="E253" s="35"/>
      <c r="F253" s="35" t="s">
        <v>85</v>
      </c>
      <c r="G253" s="35">
        <v>3602772</v>
      </c>
      <c r="H253" s="43">
        <v>739808</v>
      </c>
      <c r="I253" s="43"/>
      <c r="J253" s="43">
        <v>739808</v>
      </c>
    </row>
    <row r="254" spans="1:10" x14ac:dyDescent="0.25">
      <c r="A254" s="35" t="s">
        <v>320</v>
      </c>
      <c r="B254" s="42">
        <v>44126</v>
      </c>
      <c r="C254" s="35" t="s">
        <v>25</v>
      </c>
      <c r="D254" s="43">
        <v>74371241</v>
      </c>
      <c r="E254" s="35">
        <v>9</v>
      </c>
      <c r="F254" s="35" t="s">
        <v>207</v>
      </c>
      <c r="G254" s="35">
        <v>7604382</v>
      </c>
      <c r="H254" s="43">
        <v>33613</v>
      </c>
      <c r="I254" s="43">
        <v>6387</v>
      </c>
      <c r="J254" s="43">
        <v>40000</v>
      </c>
    </row>
    <row r="255" spans="1:10" x14ac:dyDescent="0.25">
      <c r="A255" s="35" t="s">
        <v>321</v>
      </c>
      <c r="B255" s="42">
        <v>44127</v>
      </c>
      <c r="C255" s="35" t="s">
        <v>152</v>
      </c>
      <c r="D255" s="35">
        <v>74379868</v>
      </c>
      <c r="E255" s="35">
        <v>2</v>
      </c>
      <c r="F255" s="35" t="s">
        <v>153</v>
      </c>
      <c r="G255" s="35">
        <v>3115215463</v>
      </c>
      <c r="H255" s="43">
        <v>530000</v>
      </c>
      <c r="I255" s="35"/>
      <c r="J255" s="43">
        <v>530000</v>
      </c>
    </row>
    <row r="256" spans="1:10" x14ac:dyDescent="0.25">
      <c r="A256" s="35">
        <v>269</v>
      </c>
      <c r="B256" s="42">
        <v>44127</v>
      </c>
      <c r="C256" s="35" t="s">
        <v>63</v>
      </c>
      <c r="D256" s="35">
        <v>7221054</v>
      </c>
      <c r="E256" s="35">
        <v>1</v>
      </c>
      <c r="F256" s="35" t="s">
        <v>300</v>
      </c>
      <c r="G256" s="35">
        <v>3208378445</v>
      </c>
      <c r="H256" s="43">
        <v>176471</v>
      </c>
      <c r="I256" s="43">
        <v>33529</v>
      </c>
      <c r="J256" s="43">
        <v>210000</v>
      </c>
    </row>
    <row r="257" spans="1:10" x14ac:dyDescent="0.25">
      <c r="A257" s="35" t="s">
        <v>322</v>
      </c>
      <c r="B257" s="42">
        <v>44127</v>
      </c>
      <c r="C257" s="35" t="s">
        <v>108</v>
      </c>
      <c r="D257" s="35">
        <v>9010462160</v>
      </c>
      <c r="E257" s="35"/>
      <c r="F257" s="35" t="s">
        <v>85</v>
      </c>
      <c r="G257" s="35">
        <v>3602772</v>
      </c>
      <c r="H257" s="43">
        <v>739800</v>
      </c>
      <c r="I257" s="43"/>
      <c r="J257" s="43">
        <v>739800</v>
      </c>
    </row>
    <row r="258" spans="1:10" x14ac:dyDescent="0.25">
      <c r="A258" s="35">
        <v>1354</v>
      </c>
      <c r="B258" s="42">
        <v>44127</v>
      </c>
      <c r="C258" s="35" t="s">
        <v>116</v>
      </c>
      <c r="D258" s="35">
        <v>94373404</v>
      </c>
      <c r="E258" s="35">
        <v>4</v>
      </c>
      <c r="F258" s="35" t="s">
        <v>21</v>
      </c>
      <c r="G258" s="35">
        <v>3102597060</v>
      </c>
      <c r="H258" s="43">
        <v>100000</v>
      </c>
      <c r="I258" s="35"/>
      <c r="J258" s="43">
        <v>100000</v>
      </c>
    </row>
    <row r="259" spans="1:10" x14ac:dyDescent="0.25">
      <c r="A259" s="35">
        <v>2528</v>
      </c>
      <c r="B259" s="42">
        <v>44128</v>
      </c>
      <c r="C259" s="35" t="s">
        <v>278</v>
      </c>
      <c r="D259" s="35">
        <v>52096414</v>
      </c>
      <c r="E259" s="35">
        <v>7</v>
      </c>
      <c r="F259" s="35" t="s">
        <v>279</v>
      </c>
      <c r="G259" s="35">
        <v>3115140750</v>
      </c>
      <c r="H259" s="43">
        <v>50000</v>
      </c>
      <c r="I259" s="35"/>
      <c r="J259" s="43">
        <v>50000</v>
      </c>
    </row>
    <row r="260" spans="1:10" x14ac:dyDescent="0.25">
      <c r="A260" s="35" t="s">
        <v>323</v>
      </c>
      <c r="B260" s="42">
        <v>44129</v>
      </c>
      <c r="C260" s="35" t="s">
        <v>108</v>
      </c>
      <c r="D260" s="35">
        <v>9010462160</v>
      </c>
      <c r="E260" s="35"/>
      <c r="F260" s="35" t="s">
        <v>85</v>
      </c>
      <c r="G260" s="35">
        <v>3602772</v>
      </c>
      <c r="H260" s="43">
        <v>739800</v>
      </c>
      <c r="I260" s="35"/>
      <c r="J260" s="43">
        <v>739800</v>
      </c>
    </row>
    <row r="261" spans="1:10" x14ac:dyDescent="0.25">
      <c r="A261" s="35">
        <v>3277</v>
      </c>
      <c r="B261" s="42">
        <v>44130</v>
      </c>
      <c r="C261" s="35" t="s">
        <v>309</v>
      </c>
      <c r="D261" s="35">
        <v>8260003649</v>
      </c>
      <c r="E261" s="35">
        <v>1</v>
      </c>
      <c r="F261" s="35" t="s">
        <v>324</v>
      </c>
      <c r="G261" s="35"/>
      <c r="H261" s="43">
        <v>20000</v>
      </c>
      <c r="I261" s="35"/>
      <c r="J261" s="43">
        <v>20000</v>
      </c>
    </row>
    <row r="262" spans="1:10" x14ac:dyDescent="0.25">
      <c r="A262" s="35" t="s">
        <v>325</v>
      </c>
      <c r="B262" s="42">
        <v>44131</v>
      </c>
      <c r="C262" s="35" t="s">
        <v>108</v>
      </c>
      <c r="D262" s="35">
        <v>9010462160</v>
      </c>
      <c r="E262" s="35"/>
      <c r="F262" s="35" t="s">
        <v>85</v>
      </c>
      <c r="G262" s="35">
        <v>3602772</v>
      </c>
      <c r="H262" s="43">
        <v>739800</v>
      </c>
      <c r="I262" s="35"/>
      <c r="J262" s="43">
        <v>739800</v>
      </c>
    </row>
    <row r="263" spans="1:10" x14ac:dyDescent="0.25">
      <c r="A263" s="35">
        <v>1312</v>
      </c>
      <c r="B263" s="42">
        <v>44131</v>
      </c>
      <c r="C263" s="35" t="s">
        <v>23</v>
      </c>
      <c r="D263" s="43">
        <v>46671573</v>
      </c>
      <c r="E263" s="35">
        <v>4</v>
      </c>
      <c r="F263" s="35" t="s">
        <v>24</v>
      </c>
      <c r="G263" s="35">
        <v>3103201443</v>
      </c>
      <c r="H263" s="43">
        <v>52933</v>
      </c>
      <c r="I263" s="43">
        <v>10057</v>
      </c>
      <c r="J263" s="43">
        <v>62990</v>
      </c>
    </row>
    <row r="264" spans="1:10" x14ac:dyDescent="0.25">
      <c r="A264" s="35" t="s">
        <v>326</v>
      </c>
      <c r="B264" s="42">
        <v>44132</v>
      </c>
      <c r="C264" s="35" t="s">
        <v>108</v>
      </c>
      <c r="D264" s="35">
        <v>9010462160</v>
      </c>
      <c r="E264" s="35"/>
      <c r="F264" s="35" t="s">
        <v>85</v>
      </c>
      <c r="G264" s="35">
        <v>3602772</v>
      </c>
      <c r="H264" s="43">
        <v>733627</v>
      </c>
      <c r="I264" s="43"/>
      <c r="J264" s="43">
        <v>733627</v>
      </c>
    </row>
    <row r="265" spans="1:10" x14ac:dyDescent="0.25">
      <c r="A265" s="35" t="s">
        <v>327</v>
      </c>
      <c r="B265" s="42">
        <v>44132</v>
      </c>
      <c r="C265" s="35" t="s">
        <v>144</v>
      </c>
      <c r="D265" s="35">
        <v>901352984</v>
      </c>
      <c r="E265" s="35">
        <v>0</v>
      </c>
      <c r="F265" s="35" t="s">
        <v>145</v>
      </c>
      <c r="G265" s="35">
        <v>3208068021</v>
      </c>
      <c r="H265" s="43">
        <v>44000</v>
      </c>
      <c r="I265" s="35"/>
      <c r="J265" s="43">
        <v>44000</v>
      </c>
    </row>
    <row r="266" spans="1:10" x14ac:dyDescent="0.25">
      <c r="A266" s="38"/>
      <c r="B266" s="42">
        <v>44133</v>
      </c>
      <c r="C266" s="35" t="s">
        <v>328</v>
      </c>
      <c r="D266" s="35">
        <v>94373404</v>
      </c>
      <c r="E266" s="35">
        <v>4</v>
      </c>
      <c r="F266" s="35" t="s">
        <v>154</v>
      </c>
      <c r="G266" s="35"/>
      <c r="H266" s="35"/>
      <c r="I266" s="35"/>
      <c r="J266" s="35"/>
    </row>
    <row r="267" spans="1:10" x14ac:dyDescent="0.25">
      <c r="A267" s="38" t="s">
        <v>329</v>
      </c>
      <c r="B267" s="42">
        <v>44133</v>
      </c>
      <c r="C267" s="35" t="s">
        <v>108</v>
      </c>
      <c r="D267" s="35">
        <v>9010462160</v>
      </c>
      <c r="E267" s="35"/>
      <c r="F267" s="35" t="s">
        <v>85</v>
      </c>
      <c r="G267" s="35">
        <v>3602772</v>
      </c>
      <c r="H267" s="43">
        <v>739800</v>
      </c>
      <c r="I267" s="35"/>
      <c r="J267" s="43">
        <v>739800</v>
      </c>
    </row>
    <row r="268" spans="1:10" x14ac:dyDescent="0.25">
      <c r="A268" s="35" t="s">
        <v>330</v>
      </c>
      <c r="B268" s="42">
        <v>44134</v>
      </c>
      <c r="C268" s="35" t="s">
        <v>108</v>
      </c>
      <c r="D268" s="35">
        <v>9010462160</v>
      </c>
      <c r="E268" s="35"/>
      <c r="F268" s="35" t="s">
        <v>85</v>
      </c>
      <c r="G268" s="35">
        <v>3602772</v>
      </c>
      <c r="H268" s="43">
        <v>739800</v>
      </c>
      <c r="I268" s="35"/>
      <c r="J268" s="43">
        <v>739800</v>
      </c>
    </row>
    <row r="269" spans="1:10" x14ac:dyDescent="0.25">
      <c r="A269" s="35" t="s">
        <v>172</v>
      </c>
      <c r="B269" s="42">
        <v>44137</v>
      </c>
      <c r="C269" s="35" t="s">
        <v>144</v>
      </c>
      <c r="D269" s="35">
        <v>901352984</v>
      </c>
      <c r="E269" s="35">
        <v>0</v>
      </c>
      <c r="F269" s="35" t="s">
        <v>145</v>
      </c>
      <c r="G269" s="35">
        <v>3208068021</v>
      </c>
      <c r="H269" s="43">
        <v>89000</v>
      </c>
      <c r="I269" s="35"/>
      <c r="J269" s="43">
        <v>89000</v>
      </c>
    </row>
    <row r="270" spans="1:10" x14ac:dyDescent="0.25">
      <c r="A270" s="35">
        <v>71208</v>
      </c>
      <c r="B270" s="42">
        <v>44138</v>
      </c>
      <c r="C270" s="35" t="s">
        <v>108</v>
      </c>
      <c r="D270" s="35">
        <v>9010462160</v>
      </c>
      <c r="E270" s="35"/>
      <c r="F270" s="35" t="s">
        <v>85</v>
      </c>
      <c r="G270" s="35">
        <v>3602772</v>
      </c>
      <c r="H270" s="43">
        <v>739800</v>
      </c>
      <c r="I270" s="35"/>
      <c r="J270" s="43">
        <v>739800</v>
      </c>
    </row>
    <row r="271" spans="1:10" x14ac:dyDescent="0.25">
      <c r="A271" s="35">
        <v>72423</v>
      </c>
      <c r="B271" s="42">
        <v>44139</v>
      </c>
      <c r="C271" s="35" t="s">
        <v>108</v>
      </c>
      <c r="D271" s="35">
        <v>9010462160</v>
      </c>
      <c r="E271" s="35"/>
      <c r="F271" s="35" t="s">
        <v>85</v>
      </c>
      <c r="G271" s="35">
        <v>3602772</v>
      </c>
      <c r="H271" s="43">
        <v>739800</v>
      </c>
      <c r="I271" s="35"/>
      <c r="J271" s="43">
        <v>739800</v>
      </c>
    </row>
    <row r="272" spans="1:10" x14ac:dyDescent="0.25">
      <c r="A272" s="35">
        <v>1015</v>
      </c>
      <c r="B272" s="42">
        <v>44139</v>
      </c>
      <c r="C272" s="35" t="s">
        <v>112</v>
      </c>
      <c r="D272" s="35">
        <v>73159529</v>
      </c>
      <c r="E272" s="35">
        <v>3</v>
      </c>
      <c r="F272" s="35" t="s">
        <v>53</v>
      </c>
      <c r="G272" s="35">
        <v>3208578008</v>
      </c>
      <c r="H272" s="43">
        <v>15000</v>
      </c>
      <c r="I272" s="35"/>
      <c r="J272" s="43">
        <v>15000</v>
      </c>
    </row>
    <row r="273" spans="1:10" x14ac:dyDescent="0.25">
      <c r="A273" s="35">
        <v>1013</v>
      </c>
      <c r="B273" s="42">
        <v>44138</v>
      </c>
      <c r="C273" s="35" t="s">
        <v>112</v>
      </c>
      <c r="D273" s="35">
        <v>73159529</v>
      </c>
      <c r="E273" s="35">
        <v>3</v>
      </c>
      <c r="F273" s="35" t="s">
        <v>53</v>
      </c>
      <c r="G273" s="35">
        <v>3208578008</v>
      </c>
      <c r="H273" s="43">
        <v>30000</v>
      </c>
      <c r="I273" s="35"/>
      <c r="J273" s="43">
        <v>30000</v>
      </c>
    </row>
    <row r="274" spans="1:10" x14ac:dyDescent="0.25">
      <c r="A274" s="35">
        <v>3272</v>
      </c>
      <c r="B274" s="42">
        <v>44140</v>
      </c>
      <c r="C274" s="35" t="s">
        <v>132</v>
      </c>
      <c r="D274" s="35">
        <v>900550290</v>
      </c>
      <c r="E274" s="35">
        <v>3</v>
      </c>
      <c r="F274" s="35" t="s">
        <v>133</v>
      </c>
      <c r="G274" s="35">
        <v>7610827</v>
      </c>
      <c r="H274" s="43">
        <v>168067</v>
      </c>
      <c r="I274" s="43">
        <v>31933</v>
      </c>
      <c r="J274" s="43">
        <v>200000</v>
      </c>
    </row>
    <row r="275" spans="1:10" x14ac:dyDescent="0.25">
      <c r="A275" s="35">
        <v>3084</v>
      </c>
      <c r="B275" s="42">
        <v>44140</v>
      </c>
      <c r="C275" s="35" t="s">
        <v>136</v>
      </c>
      <c r="D275" s="35">
        <v>23994713</v>
      </c>
      <c r="E275" s="35">
        <v>1</v>
      </c>
      <c r="F275" s="35" t="s">
        <v>137</v>
      </c>
      <c r="G275" s="35">
        <v>3204811882</v>
      </c>
      <c r="H275" s="43">
        <v>25000</v>
      </c>
      <c r="I275" s="35"/>
      <c r="J275" s="43">
        <v>25000</v>
      </c>
    </row>
    <row r="276" spans="1:10" x14ac:dyDescent="0.25">
      <c r="A276" s="35">
        <v>74025</v>
      </c>
      <c r="B276" s="42">
        <v>44141</v>
      </c>
      <c r="C276" s="35" t="s">
        <v>108</v>
      </c>
      <c r="D276" s="35">
        <v>9010462160</v>
      </c>
      <c r="E276" s="35"/>
      <c r="F276" s="35" t="s">
        <v>85</v>
      </c>
      <c r="G276" s="35">
        <v>3602772</v>
      </c>
      <c r="H276" s="43">
        <v>739800</v>
      </c>
      <c r="I276" s="35"/>
      <c r="J276" s="43">
        <v>739800</v>
      </c>
    </row>
    <row r="277" spans="1:10" x14ac:dyDescent="0.25">
      <c r="A277" s="35">
        <v>3097</v>
      </c>
      <c r="B277" s="42">
        <v>44142</v>
      </c>
      <c r="C277" s="35" t="s">
        <v>136</v>
      </c>
      <c r="D277" s="35">
        <v>23994713</v>
      </c>
      <c r="E277" s="35">
        <v>1</v>
      </c>
      <c r="F277" s="35" t="s">
        <v>137</v>
      </c>
      <c r="G277" s="35">
        <v>3204811882</v>
      </c>
      <c r="H277" s="43">
        <v>100000</v>
      </c>
      <c r="I277" s="35"/>
      <c r="J277" s="43">
        <v>100000</v>
      </c>
    </row>
    <row r="278" spans="1:10" x14ac:dyDescent="0.25">
      <c r="A278" s="35" t="s">
        <v>331</v>
      </c>
      <c r="B278" s="42">
        <v>44144</v>
      </c>
      <c r="C278" s="35" t="s">
        <v>332</v>
      </c>
      <c r="D278" s="35">
        <v>900081544</v>
      </c>
      <c r="E278" s="35">
        <v>6</v>
      </c>
      <c r="F278" s="35" t="s">
        <v>333</v>
      </c>
      <c r="G278" s="35">
        <v>3208471904</v>
      </c>
      <c r="H278" s="43">
        <v>268360</v>
      </c>
      <c r="I278" s="43">
        <v>49126</v>
      </c>
      <c r="J278" s="43">
        <v>317487</v>
      </c>
    </row>
    <row r="279" spans="1:10" x14ac:dyDescent="0.25">
      <c r="A279" s="35">
        <v>117</v>
      </c>
      <c r="B279" s="42">
        <v>44144</v>
      </c>
      <c r="C279" s="35" t="s">
        <v>334</v>
      </c>
      <c r="D279" s="43">
        <v>7171479</v>
      </c>
      <c r="E279" s="35"/>
      <c r="F279" s="35" t="s">
        <v>335</v>
      </c>
      <c r="G279" s="35">
        <v>3102998313</v>
      </c>
      <c r="H279" s="43">
        <v>40000</v>
      </c>
      <c r="I279" s="35"/>
      <c r="J279" s="43">
        <v>40000</v>
      </c>
    </row>
    <row r="280" spans="1:10" x14ac:dyDescent="0.25">
      <c r="A280" s="35" t="s">
        <v>179</v>
      </c>
      <c r="B280" s="42">
        <v>44146</v>
      </c>
      <c r="C280" s="35" t="s">
        <v>169</v>
      </c>
      <c r="D280" s="35">
        <v>1052398968</v>
      </c>
      <c r="E280" s="35">
        <v>2</v>
      </c>
      <c r="F280" s="35" t="s">
        <v>336</v>
      </c>
      <c r="G280" s="35">
        <v>3219631471</v>
      </c>
      <c r="H280" s="43">
        <v>200000</v>
      </c>
      <c r="I280" s="35"/>
      <c r="J280" s="43">
        <v>200000</v>
      </c>
    </row>
    <row r="281" spans="1:10" x14ac:dyDescent="0.25">
      <c r="A281" s="35" t="s">
        <v>178</v>
      </c>
      <c r="B281" s="42">
        <v>44148</v>
      </c>
      <c r="C281" s="35" t="s">
        <v>144</v>
      </c>
      <c r="D281" s="35">
        <v>901352984</v>
      </c>
      <c r="E281" s="35">
        <v>0</v>
      </c>
      <c r="F281" s="35" t="s">
        <v>145</v>
      </c>
      <c r="G281" s="35">
        <v>3208068021</v>
      </c>
      <c r="H281" s="43">
        <v>18067</v>
      </c>
      <c r="I281" s="43">
        <v>3433</v>
      </c>
      <c r="J281" s="43">
        <v>21500</v>
      </c>
    </row>
    <row r="282" spans="1:10" x14ac:dyDescent="0.25">
      <c r="A282" s="35" t="s">
        <v>337</v>
      </c>
      <c r="B282" s="42">
        <v>44148</v>
      </c>
      <c r="C282" s="35" t="s">
        <v>25</v>
      </c>
      <c r="D282" s="35">
        <v>74371241</v>
      </c>
      <c r="E282" s="35">
        <v>9</v>
      </c>
      <c r="F282" s="35" t="s">
        <v>207</v>
      </c>
      <c r="G282" s="35">
        <v>7604382</v>
      </c>
      <c r="H282" s="43">
        <v>589916</v>
      </c>
      <c r="I282" s="43">
        <v>112084</v>
      </c>
      <c r="J282" s="43">
        <v>702000</v>
      </c>
    </row>
    <row r="283" spans="1:10" x14ac:dyDescent="0.25">
      <c r="A283" s="35" t="s">
        <v>338</v>
      </c>
      <c r="B283" s="42">
        <v>44150</v>
      </c>
      <c r="C283" s="35" t="s">
        <v>339</v>
      </c>
      <c r="D283" s="35">
        <v>46671613</v>
      </c>
      <c r="E283" s="35">
        <v>0</v>
      </c>
      <c r="F283" s="35" t="s">
        <v>340</v>
      </c>
      <c r="G283" s="35">
        <v>7601962</v>
      </c>
      <c r="H283" s="43">
        <v>19800</v>
      </c>
      <c r="I283" s="35"/>
      <c r="J283" s="43">
        <v>19800</v>
      </c>
    </row>
    <row r="284" spans="1:10" x14ac:dyDescent="0.25">
      <c r="A284" s="35">
        <v>1368</v>
      </c>
      <c r="B284" s="42">
        <v>44150</v>
      </c>
      <c r="C284" s="35" t="s">
        <v>116</v>
      </c>
      <c r="D284" s="35">
        <v>94373404</v>
      </c>
      <c r="E284" s="35">
        <v>4</v>
      </c>
      <c r="F284" s="35" t="s">
        <v>21</v>
      </c>
      <c r="G284" s="35">
        <v>3102597060</v>
      </c>
      <c r="H284" s="43">
        <v>150000</v>
      </c>
      <c r="I284" s="35"/>
      <c r="J284" s="43">
        <v>150000</v>
      </c>
    </row>
    <row r="285" spans="1:10" x14ac:dyDescent="0.25">
      <c r="A285" s="35" t="s">
        <v>180</v>
      </c>
      <c r="B285" s="42">
        <v>44154</v>
      </c>
      <c r="C285" s="35" t="s">
        <v>181</v>
      </c>
      <c r="D285" s="35">
        <v>901143204</v>
      </c>
      <c r="E285" s="35">
        <v>8</v>
      </c>
      <c r="F285" s="35" t="s">
        <v>123</v>
      </c>
      <c r="G285" s="35">
        <v>3228236858</v>
      </c>
      <c r="H285" s="43">
        <v>92436</v>
      </c>
      <c r="I285" s="35"/>
      <c r="J285" s="43">
        <v>92436</v>
      </c>
    </row>
    <row r="286" spans="1:10" x14ac:dyDescent="0.25">
      <c r="A286" s="35" t="s">
        <v>341</v>
      </c>
      <c r="B286" s="42">
        <v>44155</v>
      </c>
      <c r="C286" s="35" t="s">
        <v>181</v>
      </c>
      <c r="D286" s="35">
        <v>901143204</v>
      </c>
      <c r="E286" s="35">
        <v>8</v>
      </c>
      <c r="F286" s="35" t="s">
        <v>123</v>
      </c>
      <c r="G286" s="35">
        <v>3228236858</v>
      </c>
      <c r="H286" s="43">
        <v>839495</v>
      </c>
      <c r="I286" s="43">
        <v>159504</v>
      </c>
      <c r="J286" s="43">
        <v>999000</v>
      </c>
    </row>
    <row r="287" spans="1:10" x14ac:dyDescent="0.25">
      <c r="A287" s="35" t="s">
        <v>342</v>
      </c>
      <c r="B287" s="42">
        <v>44156</v>
      </c>
      <c r="C287" s="35" t="s">
        <v>36</v>
      </c>
      <c r="D287" s="35">
        <v>901190402</v>
      </c>
      <c r="E287" s="35">
        <v>1</v>
      </c>
      <c r="F287" s="35" t="s">
        <v>37</v>
      </c>
      <c r="G287" s="35">
        <v>7611777</v>
      </c>
      <c r="H287" s="43">
        <v>5378</v>
      </c>
      <c r="I287" s="43">
        <v>1022</v>
      </c>
      <c r="J287" s="43">
        <v>6400</v>
      </c>
    </row>
    <row r="288" spans="1:10" x14ac:dyDescent="0.25">
      <c r="A288" s="35" t="s">
        <v>343</v>
      </c>
      <c r="B288" s="42">
        <v>44156</v>
      </c>
      <c r="C288" s="35" t="s">
        <v>181</v>
      </c>
      <c r="D288" s="35">
        <v>901143204</v>
      </c>
      <c r="E288" s="35">
        <v>8</v>
      </c>
      <c r="F288" s="35" t="s">
        <v>123</v>
      </c>
      <c r="G288" s="35">
        <v>3228236858</v>
      </c>
      <c r="H288" s="43">
        <v>234453</v>
      </c>
      <c r="I288" s="43">
        <v>44546</v>
      </c>
      <c r="J288" s="43">
        <v>279000</v>
      </c>
    </row>
    <row r="289" spans="1:10" x14ac:dyDescent="0.25">
      <c r="A289" s="35" t="s">
        <v>344</v>
      </c>
      <c r="B289" s="42">
        <v>44156</v>
      </c>
      <c r="C289" s="35" t="s">
        <v>181</v>
      </c>
      <c r="D289" s="35">
        <v>901143204</v>
      </c>
      <c r="E289" s="35">
        <v>8</v>
      </c>
      <c r="F289" s="35" t="s">
        <v>123</v>
      </c>
      <c r="G289" s="35">
        <v>3228236858</v>
      </c>
      <c r="H289" s="43">
        <v>226890</v>
      </c>
      <c r="I289" s="43">
        <v>43109</v>
      </c>
      <c r="J289" s="43">
        <v>270000</v>
      </c>
    </row>
    <row r="290" spans="1:10" x14ac:dyDescent="0.25">
      <c r="A290" s="35" t="s">
        <v>345</v>
      </c>
      <c r="B290" s="42">
        <v>44158</v>
      </c>
      <c r="C290" s="35" t="s">
        <v>181</v>
      </c>
      <c r="D290" s="35">
        <v>901143204</v>
      </c>
      <c r="E290" s="35">
        <v>8</v>
      </c>
      <c r="F290" s="35" t="s">
        <v>123</v>
      </c>
      <c r="G290" s="35">
        <v>3228236858</v>
      </c>
      <c r="H290" s="43">
        <v>88235</v>
      </c>
      <c r="I290" s="43">
        <v>16764</v>
      </c>
      <c r="J290" s="43">
        <v>105000</v>
      </c>
    </row>
    <row r="291" spans="1:10" x14ac:dyDescent="0.25">
      <c r="A291" s="35">
        <v>1369</v>
      </c>
      <c r="B291" s="42">
        <v>44159</v>
      </c>
      <c r="C291" s="35" t="s">
        <v>116</v>
      </c>
      <c r="D291" s="35">
        <v>94373404</v>
      </c>
      <c r="E291" s="35">
        <v>4</v>
      </c>
      <c r="F291" s="35" t="s">
        <v>154</v>
      </c>
      <c r="G291" s="35">
        <v>3102597060</v>
      </c>
      <c r="H291" s="43" t="s">
        <v>346</v>
      </c>
      <c r="I291" s="43"/>
      <c r="J291" s="43">
        <v>50000</v>
      </c>
    </row>
    <row r="292" spans="1:10" x14ac:dyDescent="0.25">
      <c r="A292" s="35" t="s">
        <v>347</v>
      </c>
      <c r="B292" s="42">
        <v>44159</v>
      </c>
      <c r="C292" s="35" t="s">
        <v>348</v>
      </c>
      <c r="D292" s="35">
        <v>900109353</v>
      </c>
      <c r="E292" s="35">
        <v>1</v>
      </c>
      <c r="F292" s="35" t="s">
        <v>349</v>
      </c>
      <c r="G292" s="35">
        <v>3208017243</v>
      </c>
      <c r="H292" s="43">
        <v>87394</v>
      </c>
      <c r="I292" s="43">
        <v>16605</v>
      </c>
      <c r="J292" s="43">
        <v>104000</v>
      </c>
    </row>
    <row r="293" spans="1:10" x14ac:dyDescent="0.25">
      <c r="A293" s="35">
        <v>80</v>
      </c>
      <c r="B293" s="42">
        <v>44162</v>
      </c>
      <c r="C293" s="35" t="s">
        <v>30</v>
      </c>
      <c r="D293" s="35">
        <v>9652366</v>
      </c>
      <c r="E293" s="35">
        <v>0</v>
      </c>
      <c r="F293" s="35" t="s">
        <v>185</v>
      </c>
      <c r="G293" s="35">
        <v>3124152040</v>
      </c>
      <c r="H293" s="43">
        <v>15000</v>
      </c>
      <c r="I293" s="43"/>
      <c r="J293" s="43">
        <v>15000</v>
      </c>
    </row>
    <row r="294" spans="1:10" x14ac:dyDescent="0.25">
      <c r="A294" s="35">
        <v>3311</v>
      </c>
      <c r="B294" s="42">
        <v>44164</v>
      </c>
      <c r="C294" s="35" t="s">
        <v>136</v>
      </c>
      <c r="D294" s="35">
        <v>23994713</v>
      </c>
      <c r="E294" s="35">
        <v>1</v>
      </c>
      <c r="F294" s="35" t="s">
        <v>350</v>
      </c>
      <c r="G294" s="35">
        <v>3204811882</v>
      </c>
      <c r="H294" s="43">
        <v>365000</v>
      </c>
      <c r="I294" s="43"/>
      <c r="J294" s="43">
        <v>365000</v>
      </c>
    </row>
    <row r="295" spans="1:10" x14ac:dyDescent="0.25">
      <c r="A295" s="35">
        <v>1449</v>
      </c>
      <c r="B295" s="42">
        <v>44165</v>
      </c>
      <c r="C295" s="35" t="s">
        <v>150</v>
      </c>
      <c r="D295" s="35">
        <v>1052411097</v>
      </c>
      <c r="E295" s="35">
        <v>8</v>
      </c>
      <c r="F295" s="35" t="s">
        <v>46</v>
      </c>
      <c r="G295" s="35">
        <v>3115039353</v>
      </c>
      <c r="H295" s="43">
        <v>200000</v>
      </c>
      <c r="I295" s="43"/>
      <c r="J295" s="43">
        <v>200000</v>
      </c>
    </row>
    <row r="296" spans="1:10" x14ac:dyDescent="0.25">
      <c r="A296" s="35">
        <v>8067</v>
      </c>
      <c r="B296" s="42">
        <v>44165</v>
      </c>
      <c r="C296" s="35" t="s">
        <v>313</v>
      </c>
      <c r="D296" s="35">
        <v>74376257</v>
      </c>
      <c r="E296" s="35">
        <v>9</v>
      </c>
      <c r="F296" s="35" t="s">
        <v>351</v>
      </c>
      <c r="G296" s="35">
        <v>3135595454</v>
      </c>
      <c r="H296" s="43">
        <v>150000</v>
      </c>
      <c r="I296" s="43"/>
      <c r="J296" s="43">
        <v>150000</v>
      </c>
    </row>
    <row r="297" spans="1:10" x14ac:dyDescent="0.25">
      <c r="A297" s="35">
        <v>1448</v>
      </c>
      <c r="B297" s="42">
        <v>44165</v>
      </c>
      <c r="C297" s="35" t="s">
        <v>150</v>
      </c>
      <c r="D297" s="35">
        <v>1052411097</v>
      </c>
      <c r="E297" s="35">
        <v>8</v>
      </c>
      <c r="F297" s="35" t="s">
        <v>142</v>
      </c>
      <c r="G297" s="35">
        <v>3115039353</v>
      </c>
      <c r="H297" s="43">
        <v>640000</v>
      </c>
      <c r="I297" s="35"/>
      <c r="J297" s="43">
        <v>640000</v>
      </c>
    </row>
    <row r="298" spans="1:10" x14ac:dyDescent="0.25">
      <c r="A298" s="35">
        <v>1600</v>
      </c>
      <c r="B298" s="42">
        <v>44167</v>
      </c>
      <c r="C298" s="35" t="s">
        <v>352</v>
      </c>
      <c r="D298" s="35">
        <v>46671573</v>
      </c>
      <c r="E298" s="35"/>
      <c r="F298" s="35" t="s">
        <v>33</v>
      </c>
      <c r="G298" s="35">
        <v>3103201443</v>
      </c>
      <c r="H298" s="43">
        <v>98316</v>
      </c>
      <c r="I298" s="43">
        <v>18680</v>
      </c>
      <c r="J298" s="43">
        <v>116996</v>
      </c>
    </row>
    <row r="299" spans="1:10" x14ac:dyDescent="0.25">
      <c r="A299" s="35">
        <v>1202</v>
      </c>
      <c r="B299" s="42">
        <v>44168</v>
      </c>
      <c r="C299" s="35" t="s">
        <v>150</v>
      </c>
      <c r="D299" s="35">
        <v>1052411097</v>
      </c>
      <c r="E299" s="35">
        <v>8</v>
      </c>
      <c r="F299" s="35" t="s">
        <v>46</v>
      </c>
      <c r="G299" s="35">
        <v>3115039353</v>
      </c>
      <c r="H299" s="43">
        <v>30000</v>
      </c>
      <c r="I299" s="43"/>
      <c r="J299" s="43">
        <v>30000</v>
      </c>
    </row>
    <row r="300" spans="1:10" x14ac:dyDescent="0.25">
      <c r="A300" s="35" t="s">
        <v>353</v>
      </c>
      <c r="B300" s="42">
        <v>44169</v>
      </c>
      <c r="C300" s="35" t="s">
        <v>108</v>
      </c>
      <c r="D300" s="35">
        <v>9010462160</v>
      </c>
      <c r="E300" s="35"/>
      <c r="F300" s="35" t="s">
        <v>85</v>
      </c>
      <c r="G300" s="35">
        <v>3602772</v>
      </c>
      <c r="H300" s="43">
        <v>10000</v>
      </c>
      <c r="I300" s="35"/>
      <c r="J300" s="43">
        <v>10000</v>
      </c>
    </row>
    <row r="301" spans="1:10" x14ac:dyDescent="0.25">
      <c r="A301" s="35">
        <v>1634</v>
      </c>
      <c r="B301" s="42">
        <v>44170</v>
      </c>
      <c r="C301" s="35" t="s">
        <v>211</v>
      </c>
      <c r="D301" s="35">
        <v>46671573</v>
      </c>
      <c r="E301" s="35"/>
      <c r="F301" s="35" t="s">
        <v>24</v>
      </c>
      <c r="G301" s="35">
        <v>3103201443</v>
      </c>
      <c r="H301" s="43">
        <v>38235</v>
      </c>
      <c r="I301" s="43">
        <v>7265</v>
      </c>
      <c r="J301" s="43">
        <v>45500</v>
      </c>
    </row>
    <row r="302" spans="1:10" x14ac:dyDescent="0.25">
      <c r="A302" s="35">
        <v>1031</v>
      </c>
      <c r="B302" s="42">
        <v>44170</v>
      </c>
      <c r="C302" s="35" t="s">
        <v>112</v>
      </c>
      <c r="D302" s="35">
        <v>73159529</v>
      </c>
      <c r="E302" s="35">
        <v>3</v>
      </c>
      <c r="F302" s="35" t="s">
        <v>354</v>
      </c>
      <c r="G302" s="35">
        <v>3208578008</v>
      </c>
      <c r="H302" s="43">
        <v>35000</v>
      </c>
      <c r="I302" s="35"/>
      <c r="J302" s="43">
        <v>35000</v>
      </c>
    </row>
    <row r="303" spans="1:10" x14ac:dyDescent="0.25">
      <c r="A303" s="41" t="s">
        <v>355</v>
      </c>
      <c r="B303" s="42">
        <v>44170</v>
      </c>
      <c r="C303" s="35" t="s">
        <v>30</v>
      </c>
      <c r="D303" s="35">
        <v>9652366</v>
      </c>
      <c r="E303" s="35">
        <v>0</v>
      </c>
      <c r="F303" s="35" t="s">
        <v>185</v>
      </c>
      <c r="G303" s="35">
        <v>3124152040</v>
      </c>
      <c r="H303" s="43">
        <v>25000</v>
      </c>
      <c r="I303" s="35"/>
      <c r="J303" s="43">
        <v>25000</v>
      </c>
    </row>
    <row r="304" spans="1:10" x14ac:dyDescent="0.25">
      <c r="A304" s="35">
        <v>2821</v>
      </c>
      <c r="B304" s="32">
        <v>44172</v>
      </c>
      <c r="C304" s="35" t="s">
        <v>196</v>
      </c>
      <c r="D304" s="35">
        <v>88148918</v>
      </c>
      <c r="E304" s="35">
        <v>2</v>
      </c>
      <c r="F304" s="35" t="s">
        <v>197</v>
      </c>
      <c r="G304" s="35">
        <v>3112488215</v>
      </c>
      <c r="H304" s="43">
        <v>20000</v>
      </c>
      <c r="I304" s="35"/>
      <c r="J304" s="43">
        <v>20000</v>
      </c>
    </row>
    <row r="305" spans="1:10" x14ac:dyDescent="0.25">
      <c r="A305" s="35" t="s">
        <v>356</v>
      </c>
      <c r="B305" s="42">
        <v>44176</v>
      </c>
      <c r="C305" s="35" t="s">
        <v>25</v>
      </c>
      <c r="D305" s="43">
        <v>74371241</v>
      </c>
      <c r="E305" s="35">
        <v>9</v>
      </c>
      <c r="F305" s="35" t="s">
        <v>207</v>
      </c>
      <c r="G305" s="35">
        <v>7604382</v>
      </c>
      <c r="H305" s="43">
        <v>14706</v>
      </c>
      <c r="I305" s="43">
        <v>2794</v>
      </c>
      <c r="J305" s="43">
        <v>17500</v>
      </c>
    </row>
    <row r="306" spans="1:10" x14ac:dyDescent="0.25">
      <c r="A306" s="35">
        <v>30530</v>
      </c>
      <c r="B306" s="32">
        <v>44179</v>
      </c>
      <c r="C306" s="35" t="s">
        <v>216</v>
      </c>
      <c r="D306" s="35">
        <v>46667457</v>
      </c>
      <c r="E306" s="35">
        <v>2</v>
      </c>
      <c r="F306" s="35" t="s">
        <v>217</v>
      </c>
      <c r="G306" s="35">
        <v>3108840155</v>
      </c>
      <c r="H306" s="43">
        <v>75631</v>
      </c>
      <c r="I306" s="43">
        <v>14369</v>
      </c>
      <c r="J306" s="43">
        <v>90000</v>
      </c>
    </row>
    <row r="307" spans="1:10" x14ac:dyDescent="0.25">
      <c r="A307" s="35">
        <v>2153</v>
      </c>
      <c r="B307" s="32">
        <v>44182</v>
      </c>
      <c r="C307" s="35" t="s">
        <v>25</v>
      </c>
      <c r="D307" s="43">
        <v>74371241</v>
      </c>
      <c r="E307" s="35">
        <v>9</v>
      </c>
      <c r="F307" s="35" t="s">
        <v>207</v>
      </c>
      <c r="G307" s="35">
        <v>7604382</v>
      </c>
      <c r="H307" s="43">
        <v>42016</v>
      </c>
      <c r="I307" s="43">
        <v>7983</v>
      </c>
      <c r="J307" s="43">
        <v>49999</v>
      </c>
    </row>
    <row r="308" spans="1:10" x14ac:dyDescent="0.25">
      <c r="A308" s="35">
        <v>3737</v>
      </c>
      <c r="B308" s="32">
        <v>44187</v>
      </c>
      <c r="C308" s="35" t="s">
        <v>357</v>
      </c>
      <c r="D308" s="43">
        <v>7213341</v>
      </c>
      <c r="E308" s="35">
        <v>7</v>
      </c>
      <c r="F308" s="35" t="s">
        <v>358</v>
      </c>
      <c r="G308" s="35">
        <v>3112438012</v>
      </c>
      <c r="H308" s="43">
        <v>200000</v>
      </c>
      <c r="I308" s="43"/>
      <c r="J308" s="43">
        <v>200000</v>
      </c>
    </row>
    <row r="309" spans="1:10" x14ac:dyDescent="0.25">
      <c r="A309" s="35">
        <v>3411</v>
      </c>
      <c r="B309" s="42">
        <v>44188</v>
      </c>
      <c r="C309" s="35" t="s">
        <v>359</v>
      </c>
      <c r="D309" s="35">
        <v>23994713</v>
      </c>
      <c r="E309" s="35">
        <v>1</v>
      </c>
      <c r="F309" s="35" t="s">
        <v>28</v>
      </c>
      <c r="G309" s="35">
        <v>3204811882</v>
      </c>
      <c r="H309" s="43">
        <v>84000</v>
      </c>
      <c r="I309" s="35"/>
      <c r="J309" s="43">
        <v>84000</v>
      </c>
    </row>
    <row r="310" spans="1:10" x14ac:dyDescent="0.25">
      <c r="A310" s="35">
        <v>3220</v>
      </c>
      <c r="B310" s="42">
        <v>44189</v>
      </c>
      <c r="C310" s="35" t="s">
        <v>75</v>
      </c>
      <c r="D310" s="35">
        <v>19381757</v>
      </c>
      <c r="E310" s="35"/>
      <c r="F310" s="35" t="s">
        <v>95</v>
      </c>
      <c r="G310" s="35">
        <v>3158826950</v>
      </c>
      <c r="H310" s="43">
        <v>89200</v>
      </c>
      <c r="I310" s="35"/>
      <c r="J310" s="43">
        <v>89200</v>
      </c>
    </row>
    <row r="311" spans="1:10" x14ac:dyDescent="0.25">
      <c r="A311" s="35" t="s">
        <v>232</v>
      </c>
      <c r="B311" s="42">
        <v>44191</v>
      </c>
      <c r="C311" s="35" t="s">
        <v>233</v>
      </c>
      <c r="D311" s="35">
        <v>826000515</v>
      </c>
      <c r="E311" s="35">
        <v>8</v>
      </c>
      <c r="F311" s="35" t="s">
        <v>234</v>
      </c>
      <c r="G311" s="35">
        <v>7620633</v>
      </c>
      <c r="H311" s="43">
        <v>159664</v>
      </c>
      <c r="I311" s="43">
        <v>30336</v>
      </c>
      <c r="J311" s="43">
        <v>190000</v>
      </c>
    </row>
    <row r="312" spans="1:10" x14ac:dyDescent="0.25">
      <c r="A312" s="35">
        <v>151</v>
      </c>
      <c r="B312" s="42">
        <v>44194</v>
      </c>
      <c r="C312" s="35" t="s">
        <v>360</v>
      </c>
      <c r="D312" s="43">
        <v>74362825</v>
      </c>
      <c r="E312" s="35"/>
      <c r="F312" s="35" t="s">
        <v>361</v>
      </c>
      <c r="G312" s="35">
        <v>3112613391</v>
      </c>
      <c r="H312" s="43">
        <v>480000</v>
      </c>
      <c r="I312" s="43"/>
      <c r="J312" s="43">
        <v>480000</v>
      </c>
    </row>
    <row r="313" spans="1:10" x14ac:dyDescent="0.25">
      <c r="A313" s="35">
        <v>1182</v>
      </c>
      <c r="B313" s="42">
        <v>44195</v>
      </c>
      <c r="C313" s="35" t="s">
        <v>224</v>
      </c>
      <c r="D313" s="43">
        <v>7228500</v>
      </c>
      <c r="E313" s="35">
        <v>7</v>
      </c>
      <c r="F313" s="35" t="s">
        <v>225</v>
      </c>
      <c r="G313" s="35">
        <v>3143844834</v>
      </c>
      <c r="H313" s="43">
        <v>37000</v>
      </c>
      <c r="I313" s="43"/>
      <c r="J313" s="43">
        <v>37000</v>
      </c>
    </row>
    <row r="314" spans="1:10" x14ac:dyDescent="0.25">
      <c r="A314" s="35">
        <v>3789</v>
      </c>
      <c r="B314" s="42">
        <v>44200</v>
      </c>
      <c r="C314" s="35" t="s">
        <v>120</v>
      </c>
      <c r="D314" s="35">
        <v>4103962</v>
      </c>
      <c r="E314" s="35">
        <v>8</v>
      </c>
      <c r="F314" s="35" t="s">
        <v>362</v>
      </c>
      <c r="G314" s="35">
        <v>3112875962</v>
      </c>
      <c r="H314" s="43">
        <v>26000</v>
      </c>
      <c r="I314" s="35"/>
      <c r="J314" s="43">
        <v>26000</v>
      </c>
    </row>
    <row r="315" spans="1:10" x14ac:dyDescent="0.25">
      <c r="A315" s="35" t="s">
        <v>363</v>
      </c>
      <c r="B315" s="42">
        <v>44202</v>
      </c>
      <c r="C315" s="35" t="s">
        <v>181</v>
      </c>
      <c r="D315" s="35">
        <v>901143204</v>
      </c>
      <c r="E315" s="35">
        <v>8</v>
      </c>
      <c r="F315" s="35" t="s">
        <v>182</v>
      </c>
      <c r="G315" s="35">
        <v>3228236858</v>
      </c>
      <c r="H315" s="43">
        <v>166386</v>
      </c>
      <c r="I315" s="43">
        <v>31613</v>
      </c>
      <c r="J315" s="43">
        <v>198000</v>
      </c>
    </row>
    <row r="316" spans="1:10" x14ac:dyDescent="0.25">
      <c r="A316" s="35" t="s">
        <v>364</v>
      </c>
      <c r="B316" s="42">
        <v>44202</v>
      </c>
      <c r="C316" s="35" t="s">
        <v>181</v>
      </c>
      <c r="D316" s="35">
        <v>901143204</v>
      </c>
      <c r="E316" s="35">
        <v>8</v>
      </c>
      <c r="F316" s="35" t="s">
        <v>182</v>
      </c>
      <c r="G316" s="35">
        <v>3228236858</v>
      </c>
      <c r="H316" s="43">
        <v>202521</v>
      </c>
      <c r="I316" s="43">
        <v>38479</v>
      </c>
      <c r="J316" s="43">
        <v>241000</v>
      </c>
    </row>
    <row r="317" spans="1:10" x14ac:dyDescent="0.25">
      <c r="A317" s="35" t="s">
        <v>365</v>
      </c>
      <c r="B317" s="42">
        <v>44205</v>
      </c>
      <c r="C317" s="35" t="s">
        <v>169</v>
      </c>
      <c r="D317" s="35">
        <v>1052398968</v>
      </c>
      <c r="E317" s="35">
        <v>2</v>
      </c>
      <c r="F317" s="35" t="s">
        <v>243</v>
      </c>
      <c r="G317" s="35">
        <v>3219631471</v>
      </c>
      <c r="H317" s="43">
        <v>1640000</v>
      </c>
      <c r="I317" s="35"/>
      <c r="J317" s="43">
        <v>1641000</v>
      </c>
    </row>
    <row r="318" spans="1:10" x14ac:dyDescent="0.25">
      <c r="A318" s="35">
        <v>3279</v>
      </c>
      <c r="B318" s="42">
        <v>44216</v>
      </c>
      <c r="C318" s="35" t="s">
        <v>75</v>
      </c>
      <c r="D318" s="35">
        <v>19381757</v>
      </c>
      <c r="E318" s="35"/>
      <c r="F318" s="35" t="s">
        <v>95</v>
      </c>
      <c r="G318" s="35">
        <v>3158826950</v>
      </c>
      <c r="H318" s="43">
        <v>178100</v>
      </c>
      <c r="I318" s="35"/>
      <c r="J318" s="43">
        <v>1781000</v>
      </c>
    </row>
    <row r="319" spans="1:10" x14ac:dyDescent="0.25">
      <c r="A319" s="35">
        <v>4104</v>
      </c>
      <c r="B319" s="42">
        <v>44222</v>
      </c>
      <c r="C319" s="35" t="s">
        <v>208</v>
      </c>
      <c r="D319" s="35">
        <v>1053325335</v>
      </c>
      <c r="E319" s="35">
        <v>1</v>
      </c>
      <c r="F319" s="35" t="s">
        <v>244</v>
      </c>
      <c r="G319" s="35">
        <v>3213076347</v>
      </c>
      <c r="H319" s="43">
        <v>25000</v>
      </c>
      <c r="I319" s="35"/>
      <c r="J319" s="43">
        <v>25000</v>
      </c>
    </row>
    <row r="320" spans="1:10" x14ac:dyDescent="0.25">
      <c r="A320" s="35" t="s">
        <v>366</v>
      </c>
      <c r="B320" s="42">
        <v>44223</v>
      </c>
      <c r="C320" s="35" t="s">
        <v>63</v>
      </c>
      <c r="D320" s="35">
        <v>7221054</v>
      </c>
      <c r="E320" s="35">
        <v>1</v>
      </c>
      <c r="F320" s="35" t="s">
        <v>367</v>
      </c>
      <c r="G320" s="35">
        <v>3208378445</v>
      </c>
      <c r="H320" s="43">
        <v>37000</v>
      </c>
      <c r="I320" s="35"/>
      <c r="J320" s="43">
        <v>37000</v>
      </c>
    </row>
    <row r="321" spans="1:10" x14ac:dyDescent="0.25">
      <c r="A321" s="35">
        <v>1233</v>
      </c>
      <c r="B321" s="42">
        <v>44225</v>
      </c>
      <c r="C321" s="35" t="s">
        <v>224</v>
      </c>
      <c r="D321" s="35">
        <v>7228500</v>
      </c>
      <c r="E321" s="35">
        <v>7</v>
      </c>
      <c r="F321" s="35" t="s">
        <v>225</v>
      </c>
      <c r="G321" s="35">
        <v>3143844834</v>
      </c>
      <c r="H321" s="43">
        <v>30000</v>
      </c>
      <c r="I321" s="35"/>
      <c r="J321" s="35"/>
    </row>
    <row r="322" spans="1:10" x14ac:dyDescent="0.25">
      <c r="A322" s="35">
        <v>17628</v>
      </c>
      <c r="B322" s="42">
        <v>44228</v>
      </c>
      <c r="C322" s="35" t="s">
        <v>79</v>
      </c>
      <c r="D322" s="43">
        <v>4279579</v>
      </c>
      <c r="E322" s="35"/>
      <c r="F322" s="35" t="s">
        <v>368</v>
      </c>
      <c r="G322" s="35">
        <v>3108088704</v>
      </c>
      <c r="H322" s="43">
        <v>120000</v>
      </c>
      <c r="I322" s="35"/>
      <c r="J322" s="43">
        <v>120000</v>
      </c>
    </row>
    <row r="323" spans="1:10" x14ac:dyDescent="0.25">
      <c r="A323" s="35" t="s">
        <v>369</v>
      </c>
      <c r="B323" s="42">
        <v>44198</v>
      </c>
      <c r="C323" s="35" t="s">
        <v>36</v>
      </c>
      <c r="D323" s="35">
        <v>901190402</v>
      </c>
      <c r="E323" s="35">
        <v>1</v>
      </c>
      <c r="F323" s="35" t="s">
        <v>37</v>
      </c>
      <c r="G323" s="35">
        <v>7611777</v>
      </c>
      <c r="H323" s="43">
        <v>2000</v>
      </c>
      <c r="I323" s="35"/>
      <c r="J323" s="43">
        <v>2000</v>
      </c>
    </row>
    <row r="324" spans="1:10" x14ac:dyDescent="0.25">
      <c r="A324" s="35">
        <v>3599</v>
      </c>
      <c r="B324" s="42">
        <v>44229</v>
      </c>
      <c r="C324" s="35" t="s">
        <v>136</v>
      </c>
      <c r="D324" s="43">
        <v>23994713</v>
      </c>
      <c r="E324" s="35">
        <v>1</v>
      </c>
      <c r="F324" s="35" t="s">
        <v>18</v>
      </c>
      <c r="G324" s="35">
        <v>3204811882</v>
      </c>
      <c r="H324" s="43">
        <v>342000</v>
      </c>
      <c r="I324" s="35"/>
      <c r="J324" s="43">
        <v>342000</v>
      </c>
    </row>
    <row r="325" spans="1:10" x14ac:dyDescent="0.25">
      <c r="A325" s="35" t="s">
        <v>370</v>
      </c>
      <c r="B325" s="42">
        <v>44232</v>
      </c>
      <c r="C325" s="35" t="s">
        <v>371</v>
      </c>
      <c r="D325" s="43">
        <v>1002403150</v>
      </c>
      <c r="E325" s="35">
        <v>5</v>
      </c>
      <c r="F325" s="35" t="s">
        <v>209</v>
      </c>
      <c r="G325" s="35">
        <v>3208364099</v>
      </c>
      <c r="H325" s="43">
        <v>44000</v>
      </c>
      <c r="I325" s="35"/>
      <c r="J325" s="43">
        <v>44000</v>
      </c>
    </row>
    <row r="326" spans="1:10" x14ac:dyDescent="0.25">
      <c r="A326" s="35">
        <v>20819</v>
      </c>
      <c r="B326" s="32">
        <v>44240</v>
      </c>
      <c r="C326" s="35" t="s">
        <v>255</v>
      </c>
      <c r="D326" s="35">
        <v>46455037</v>
      </c>
      <c r="E326" s="35"/>
      <c r="F326" s="35" t="s">
        <v>18</v>
      </c>
      <c r="G326" s="35">
        <v>3138272968</v>
      </c>
      <c r="H326" s="43">
        <v>140000</v>
      </c>
      <c r="I326" s="35"/>
      <c r="J326" s="43">
        <v>140000</v>
      </c>
    </row>
    <row r="327" spans="1:10" x14ac:dyDescent="0.25">
      <c r="A327" s="35" t="s">
        <v>372</v>
      </c>
      <c r="B327" s="32">
        <v>44240</v>
      </c>
      <c r="C327" s="35" t="s">
        <v>373</v>
      </c>
      <c r="D327" s="35">
        <v>7229128</v>
      </c>
      <c r="E327" s="35"/>
      <c r="F327" s="35" t="s">
        <v>374</v>
      </c>
      <c r="G327" s="35">
        <v>3102106658</v>
      </c>
      <c r="H327" s="43">
        <v>380000</v>
      </c>
      <c r="I327" s="35"/>
      <c r="J327" s="43">
        <v>380000</v>
      </c>
    </row>
    <row r="328" spans="1:10" x14ac:dyDescent="0.25">
      <c r="A328" s="35" t="s">
        <v>257</v>
      </c>
      <c r="B328" s="42">
        <v>44240</v>
      </c>
      <c r="C328" s="35" t="s">
        <v>258</v>
      </c>
      <c r="D328" s="35">
        <v>1052398968</v>
      </c>
      <c r="E328" s="35">
        <v>2</v>
      </c>
      <c r="F328" s="35" t="s">
        <v>259</v>
      </c>
      <c r="G328" s="35">
        <v>3219631471</v>
      </c>
      <c r="H328" s="43">
        <v>740000</v>
      </c>
      <c r="I328" s="35"/>
      <c r="J328" s="43">
        <v>740000</v>
      </c>
    </row>
    <row r="329" spans="1:10" x14ac:dyDescent="0.25">
      <c r="A329" s="35">
        <v>4046</v>
      </c>
      <c r="B329" s="42">
        <v>44240</v>
      </c>
      <c r="C329" s="35" t="s">
        <v>32</v>
      </c>
      <c r="D329" s="43">
        <v>79893514</v>
      </c>
      <c r="E329" s="35">
        <v>2</v>
      </c>
      <c r="F329" s="35" t="s">
        <v>33</v>
      </c>
      <c r="G329" s="35">
        <v>3107825437</v>
      </c>
      <c r="H329" s="43">
        <v>200000</v>
      </c>
      <c r="I329" s="35"/>
      <c r="J329" s="43">
        <v>200000</v>
      </c>
    </row>
    <row r="330" spans="1:10" x14ac:dyDescent="0.25">
      <c r="A330" s="35">
        <v>3369</v>
      </c>
      <c r="B330" s="32">
        <v>44240</v>
      </c>
      <c r="C330" s="35" t="s">
        <v>75</v>
      </c>
      <c r="D330" s="43">
        <v>19381757</v>
      </c>
      <c r="E330" s="35"/>
      <c r="F330" s="35" t="s">
        <v>375</v>
      </c>
      <c r="G330" s="35">
        <v>3158826950</v>
      </c>
      <c r="H330" s="43">
        <v>63200</v>
      </c>
      <c r="I330" s="35"/>
      <c r="J330" s="43">
        <v>63200</v>
      </c>
    </row>
    <row r="331" spans="1:10" x14ac:dyDescent="0.25">
      <c r="A331" s="35" t="s">
        <v>376</v>
      </c>
      <c r="B331" s="42">
        <v>44248</v>
      </c>
      <c r="C331" s="35" t="s">
        <v>248</v>
      </c>
      <c r="D331" s="43">
        <v>74182716</v>
      </c>
      <c r="E331" s="35">
        <v>4</v>
      </c>
      <c r="F331" s="35" t="s">
        <v>377</v>
      </c>
      <c r="G331" s="35">
        <v>3215521207</v>
      </c>
      <c r="H331" s="43">
        <v>700000</v>
      </c>
      <c r="I331" s="35"/>
      <c r="J331" s="35">
        <v>700000</v>
      </c>
    </row>
    <row r="332" spans="1:10" x14ac:dyDescent="0.25">
      <c r="A332" s="35">
        <v>1175</v>
      </c>
      <c r="B332" s="42">
        <v>44257</v>
      </c>
      <c r="C332" s="35" t="s">
        <v>116</v>
      </c>
      <c r="D332" s="35">
        <v>94373404</v>
      </c>
      <c r="E332" s="35">
        <v>4</v>
      </c>
      <c r="F332" s="35" t="s">
        <v>154</v>
      </c>
      <c r="G332" s="35">
        <v>3102597060</v>
      </c>
      <c r="H332" s="43">
        <v>85000</v>
      </c>
      <c r="I332" s="35"/>
      <c r="J332" s="43">
        <v>85000</v>
      </c>
    </row>
    <row r="333" spans="1:10" x14ac:dyDescent="0.25">
      <c r="A333" s="35">
        <v>31720</v>
      </c>
      <c r="B333" s="32">
        <v>44439</v>
      </c>
      <c r="C333" s="35" t="s">
        <v>504</v>
      </c>
      <c r="D333" s="43">
        <v>46667457</v>
      </c>
      <c r="E333" s="35">
        <v>2</v>
      </c>
      <c r="F333" s="35" t="s">
        <v>505</v>
      </c>
      <c r="G333" s="35">
        <v>3108840155</v>
      </c>
      <c r="H333" s="46">
        <v>3059999</v>
      </c>
      <c r="I333" s="43">
        <v>488571</v>
      </c>
      <c r="J333" s="46">
        <f>H333+I333</f>
        <v>3548570</v>
      </c>
    </row>
    <row r="334" spans="1:10" x14ac:dyDescent="0.25">
      <c r="A334" s="35">
        <v>31711</v>
      </c>
      <c r="B334" s="32">
        <v>44438</v>
      </c>
      <c r="C334" s="35" t="s">
        <v>504</v>
      </c>
      <c r="D334" s="43">
        <v>46667457</v>
      </c>
      <c r="E334" s="35">
        <v>2</v>
      </c>
      <c r="F334" s="35" t="s">
        <v>505</v>
      </c>
      <c r="G334" s="35">
        <v>3108840155</v>
      </c>
      <c r="H334" s="43">
        <v>3385999</v>
      </c>
      <c r="I334" s="43">
        <v>572554</v>
      </c>
      <c r="J334" s="46">
        <f t="shared" ref="J334:J350" si="0">H334+I334</f>
        <v>3958553</v>
      </c>
    </row>
    <row r="335" spans="1:10" x14ac:dyDescent="0.25">
      <c r="A335" s="35">
        <v>31712</v>
      </c>
      <c r="B335" s="32">
        <v>44438</v>
      </c>
      <c r="C335" s="35" t="s">
        <v>504</v>
      </c>
      <c r="D335" s="43">
        <v>46667457</v>
      </c>
      <c r="E335" s="35">
        <v>2</v>
      </c>
      <c r="F335" s="35" t="s">
        <v>505</v>
      </c>
      <c r="G335" s="35">
        <v>3108840155</v>
      </c>
      <c r="H335" s="43">
        <v>214999</v>
      </c>
      <c r="I335" s="43">
        <v>34327</v>
      </c>
      <c r="J335" s="46">
        <f t="shared" si="0"/>
        <v>249326</v>
      </c>
    </row>
    <row r="336" spans="1:10" x14ac:dyDescent="0.25">
      <c r="A336" s="35">
        <v>31715</v>
      </c>
      <c r="B336" s="32">
        <v>44438</v>
      </c>
      <c r="C336" s="35" t="s">
        <v>504</v>
      </c>
      <c r="D336" s="43">
        <v>46667457</v>
      </c>
      <c r="E336" s="35">
        <v>2</v>
      </c>
      <c r="F336" s="35" t="s">
        <v>505</v>
      </c>
      <c r="G336" s="35">
        <v>3108840155</v>
      </c>
      <c r="H336" s="43">
        <v>149999</v>
      </c>
      <c r="I336" s="43">
        <v>23949</v>
      </c>
      <c r="J336" s="46">
        <f t="shared" si="0"/>
        <v>173948</v>
      </c>
    </row>
    <row r="337" spans="1:11" x14ac:dyDescent="0.25">
      <c r="A337" s="35">
        <v>31713</v>
      </c>
      <c r="B337" s="32">
        <v>44438</v>
      </c>
      <c r="C337" s="35" t="s">
        <v>504</v>
      </c>
      <c r="D337" s="43">
        <v>46667457</v>
      </c>
      <c r="E337" s="35">
        <v>2</v>
      </c>
      <c r="F337" s="35" t="s">
        <v>505</v>
      </c>
      <c r="G337" s="35">
        <v>3108840155</v>
      </c>
      <c r="H337" s="43">
        <v>126999</v>
      </c>
      <c r="I337" s="43">
        <v>163974</v>
      </c>
      <c r="J337" s="46">
        <f t="shared" si="0"/>
        <v>290973</v>
      </c>
    </row>
    <row r="338" spans="1:11" x14ac:dyDescent="0.25">
      <c r="A338" s="53" t="s">
        <v>510</v>
      </c>
      <c r="B338" s="32">
        <v>44196</v>
      </c>
      <c r="C338" s="35" t="s">
        <v>509</v>
      </c>
      <c r="D338" s="43"/>
      <c r="E338" s="35"/>
      <c r="F338" s="35"/>
      <c r="G338" s="35"/>
      <c r="H338" s="54">
        <f>393958.28+6488962.46+83.36</f>
        <v>6883004.1000000006</v>
      </c>
      <c r="I338" s="38"/>
      <c r="J338" s="46">
        <f t="shared" si="0"/>
        <v>6883004.1000000006</v>
      </c>
    </row>
    <row r="339" spans="1:11" x14ac:dyDescent="0.25">
      <c r="A339" s="53" t="s">
        <v>555</v>
      </c>
      <c r="B339" s="32">
        <v>44439</v>
      </c>
      <c r="C339" s="35" t="s">
        <v>504</v>
      </c>
      <c r="D339" s="43">
        <v>46667457</v>
      </c>
      <c r="E339" s="35">
        <v>2</v>
      </c>
      <c r="F339" s="35" t="s">
        <v>505</v>
      </c>
      <c r="G339" s="35">
        <v>3108840155</v>
      </c>
      <c r="H339" s="54">
        <v>126050.41</v>
      </c>
      <c r="I339" s="97">
        <v>23949.58</v>
      </c>
      <c r="J339" s="46">
        <f>SUM(H339:I339)</f>
        <v>149999.99</v>
      </c>
    </row>
    <row r="340" spans="1:11" x14ac:dyDescent="0.25">
      <c r="A340" s="53" t="s">
        <v>556</v>
      </c>
      <c r="B340" s="32">
        <v>44439</v>
      </c>
      <c r="C340" s="35" t="s">
        <v>504</v>
      </c>
      <c r="D340" s="43">
        <v>46667457</v>
      </c>
      <c r="E340" s="35">
        <v>2</v>
      </c>
      <c r="F340" s="35" t="s">
        <v>505</v>
      </c>
      <c r="G340" s="35">
        <v>3108840155</v>
      </c>
      <c r="H340" s="54">
        <v>863025.16</v>
      </c>
      <c r="I340" s="97">
        <v>63974.78</v>
      </c>
      <c r="J340" s="46">
        <f t="shared" ref="J340:J345" si="1">SUM(H340:I340)</f>
        <v>926999.94000000006</v>
      </c>
    </row>
    <row r="341" spans="1:11" x14ac:dyDescent="0.25">
      <c r="A341" s="53" t="s">
        <v>557</v>
      </c>
      <c r="B341" s="32">
        <v>44439</v>
      </c>
      <c r="C341" s="35" t="s">
        <v>504</v>
      </c>
      <c r="D341" s="43">
        <v>46667457</v>
      </c>
      <c r="E341" s="35">
        <v>2</v>
      </c>
      <c r="F341" s="35" t="s">
        <v>505</v>
      </c>
      <c r="G341" s="35">
        <v>3108840155</v>
      </c>
      <c r="H341" s="54">
        <v>3013445.36</v>
      </c>
      <c r="I341" s="38">
        <v>572554.62</v>
      </c>
      <c r="J341" s="46">
        <f t="shared" si="1"/>
        <v>3585999.98</v>
      </c>
    </row>
    <row r="342" spans="1:11" x14ac:dyDescent="0.25">
      <c r="A342" s="53" t="s">
        <v>558</v>
      </c>
      <c r="B342" s="32"/>
      <c r="C342" s="35" t="s">
        <v>559</v>
      </c>
      <c r="D342" s="43">
        <v>901285506</v>
      </c>
      <c r="E342" s="35">
        <v>6</v>
      </c>
      <c r="F342" s="35" t="s">
        <v>560</v>
      </c>
      <c r="G342" s="35">
        <v>3134676372</v>
      </c>
      <c r="H342" s="54">
        <v>7827803</v>
      </c>
      <c r="I342" s="38">
        <v>0</v>
      </c>
      <c r="J342" s="46">
        <f t="shared" si="1"/>
        <v>7827803</v>
      </c>
    </row>
    <row r="343" spans="1:11" x14ac:dyDescent="0.25">
      <c r="A343" s="53" t="s">
        <v>562</v>
      </c>
      <c r="B343" s="32">
        <v>44340</v>
      </c>
      <c r="C343" s="35" t="s">
        <v>563</v>
      </c>
      <c r="D343" s="43">
        <v>900847716</v>
      </c>
      <c r="E343" s="35">
        <v>5</v>
      </c>
      <c r="F343" s="35" t="s">
        <v>564</v>
      </c>
      <c r="G343" s="35">
        <v>3212141274</v>
      </c>
      <c r="H343" s="54">
        <v>1052941.18</v>
      </c>
      <c r="I343" s="38">
        <v>200058.82</v>
      </c>
      <c r="J343" s="46">
        <v>1220358.82</v>
      </c>
    </row>
    <row r="344" spans="1:11" x14ac:dyDescent="0.25">
      <c r="A344" s="53" t="s">
        <v>565</v>
      </c>
      <c r="B344" s="32">
        <v>44264</v>
      </c>
      <c r="C344" s="35" t="s">
        <v>559</v>
      </c>
      <c r="D344" s="43">
        <v>901285506</v>
      </c>
      <c r="E344" s="35">
        <v>6</v>
      </c>
      <c r="F344" s="35" t="s">
        <v>560</v>
      </c>
      <c r="G344" s="35">
        <v>3134676372</v>
      </c>
      <c r="H344" s="54">
        <f>J344</f>
        <v>13242302.890000001</v>
      </c>
      <c r="I344" s="38">
        <v>0</v>
      </c>
      <c r="J344" s="46">
        <v>13242302.890000001</v>
      </c>
    </row>
    <row r="345" spans="1:11" x14ac:dyDescent="0.25">
      <c r="A345" s="53" t="s">
        <v>561</v>
      </c>
      <c r="B345" s="32">
        <v>44439</v>
      </c>
      <c r="C345" s="35" t="s">
        <v>504</v>
      </c>
      <c r="D345" s="43">
        <v>46667457</v>
      </c>
      <c r="E345" s="35">
        <v>2</v>
      </c>
      <c r="F345" s="35" t="s">
        <v>505</v>
      </c>
      <c r="G345" s="35">
        <v>3108840155</v>
      </c>
      <c r="H345" s="54">
        <v>2571428.48</v>
      </c>
      <c r="I345" s="97">
        <v>488571.41</v>
      </c>
      <c r="J345" s="46">
        <f t="shared" ref="J345" si="2">SUM(H345:I345)</f>
        <v>3059999.89</v>
      </c>
    </row>
    <row r="346" spans="1:11" x14ac:dyDescent="0.25">
      <c r="A346" s="53" t="s">
        <v>511</v>
      </c>
      <c r="B346" s="32">
        <v>44179</v>
      </c>
      <c r="C346" s="35" t="s">
        <v>512</v>
      </c>
      <c r="D346" s="43">
        <v>74380637</v>
      </c>
      <c r="E346" s="35">
        <v>1</v>
      </c>
      <c r="F346" s="35" t="s">
        <v>513</v>
      </c>
      <c r="G346" s="35">
        <v>3213109459</v>
      </c>
      <c r="H346" s="54">
        <v>1200000</v>
      </c>
      <c r="I346" s="38"/>
      <c r="J346" s="46">
        <f t="shared" si="0"/>
        <v>1200000</v>
      </c>
    </row>
    <row r="347" spans="1:11" x14ac:dyDescent="0.25">
      <c r="A347" s="53" t="s">
        <v>514</v>
      </c>
      <c r="B347" s="32">
        <v>44300</v>
      </c>
      <c r="C347" s="35" t="s">
        <v>515</v>
      </c>
      <c r="D347" s="43">
        <v>1005163479</v>
      </c>
      <c r="E347" s="35">
        <v>2</v>
      </c>
      <c r="F347" s="35" t="s">
        <v>516</v>
      </c>
      <c r="G347" s="35">
        <v>3208137009</v>
      </c>
      <c r="H347" s="54">
        <v>70000</v>
      </c>
      <c r="I347" s="38"/>
      <c r="J347" s="46">
        <f t="shared" si="0"/>
        <v>70000</v>
      </c>
    </row>
    <row r="348" spans="1:11" x14ac:dyDescent="0.25">
      <c r="A348" s="53" t="s">
        <v>517</v>
      </c>
      <c r="B348" s="32">
        <v>44179</v>
      </c>
      <c r="C348" s="35" t="s">
        <v>518</v>
      </c>
      <c r="D348" s="43">
        <v>1052402460</v>
      </c>
      <c r="E348" s="35">
        <v>0</v>
      </c>
      <c r="F348" s="35" t="s">
        <v>519</v>
      </c>
      <c r="G348" s="35">
        <v>3142380160</v>
      </c>
      <c r="H348" s="54">
        <v>11764</v>
      </c>
      <c r="I348" s="43">
        <v>2235</v>
      </c>
      <c r="J348" s="46">
        <f t="shared" si="0"/>
        <v>13999</v>
      </c>
    </row>
    <row r="349" spans="1:11" x14ac:dyDescent="0.25">
      <c r="A349" s="53" t="s">
        <v>520</v>
      </c>
      <c r="B349" s="32">
        <v>44179</v>
      </c>
      <c r="C349" s="35" t="s">
        <v>521</v>
      </c>
      <c r="D349" s="43">
        <v>1002479224</v>
      </c>
      <c r="E349" s="35">
        <v>8</v>
      </c>
      <c r="F349" s="35" t="s">
        <v>522</v>
      </c>
      <c r="G349" s="35">
        <v>3223534584</v>
      </c>
      <c r="H349" s="54">
        <v>103000</v>
      </c>
      <c r="I349" s="38"/>
      <c r="J349" s="46">
        <f t="shared" si="0"/>
        <v>103000</v>
      </c>
    </row>
    <row r="350" spans="1:11" x14ac:dyDescent="0.25">
      <c r="A350" s="53" t="s">
        <v>523</v>
      </c>
      <c r="B350" s="32">
        <v>44153</v>
      </c>
      <c r="C350" s="35" t="s">
        <v>524</v>
      </c>
      <c r="D350" s="43">
        <v>7213301</v>
      </c>
      <c r="E350" s="35">
        <v>2</v>
      </c>
      <c r="F350" s="35" t="s">
        <v>525</v>
      </c>
      <c r="G350" s="35">
        <v>3103273828</v>
      </c>
      <c r="H350" s="54">
        <v>150000</v>
      </c>
      <c r="I350" s="38"/>
      <c r="J350" s="46">
        <f t="shared" si="0"/>
        <v>150000</v>
      </c>
    </row>
    <row r="351" spans="1:11" x14ac:dyDescent="0.25">
      <c r="A351" s="52"/>
      <c r="B351" s="50"/>
      <c r="C351" s="49"/>
      <c r="D351" s="45"/>
      <c r="E351" s="49"/>
      <c r="F351" s="49"/>
      <c r="G351" s="49"/>
      <c r="H351" s="45"/>
      <c r="I351" s="51"/>
      <c r="J351" s="47"/>
    </row>
    <row r="352" spans="1:11" x14ac:dyDescent="0.25">
      <c r="H352" s="44">
        <f>SUM(H2:H350)</f>
        <v>125143992.78199999</v>
      </c>
      <c r="I352" s="44">
        <f>SUM(I2:I350)</f>
        <v>7056361.2100000009</v>
      </c>
      <c r="J352" s="44">
        <f>SUM(J2:J350)</f>
        <v>131701421.60999998</v>
      </c>
      <c r="K352" s="44"/>
    </row>
  </sheetData>
  <sheetProtection algorithmName="SHA-512" hashValue="W17+SFq6CLtvAqCpt3rdObZ81hmlo+r/ASUh426FfgMvgINfo2jSjgtRpk+smML4lrGZ0tqgEuAr+JBwJtqUhg==" saltValue="WaJIhUP8I0kh8DpVFMUEw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0F28-DFCE-41F5-9EB8-169577090442}">
  <dimension ref="A5:X80"/>
  <sheetViews>
    <sheetView workbookViewId="0">
      <selection activeCell="G14" sqref="G14"/>
    </sheetView>
  </sheetViews>
  <sheetFormatPr baseColWidth="10" defaultRowHeight="15" x14ac:dyDescent="0.25"/>
  <cols>
    <col min="3" max="3" width="19.7109375" bestFit="1" customWidth="1"/>
    <col min="4" max="4" width="14.140625" bestFit="1" customWidth="1"/>
    <col min="5" max="5" width="15.140625" bestFit="1" customWidth="1"/>
    <col min="6" max="6" width="14" bestFit="1" customWidth="1"/>
    <col min="7" max="7" width="12.5703125" customWidth="1"/>
    <col min="8" max="8" width="2.5703125" style="5" customWidth="1"/>
    <col min="9" max="9" width="13" bestFit="1" customWidth="1"/>
    <col min="10" max="10" width="14.28515625" customWidth="1"/>
    <col min="11" max="11" width="16.28515625" customWidth="1"/>
    <col min="12" max="12" width="14.140625" bestFit="1" customWidth="1"/>
    <col min="14" max="14" width="14" bestFit="1" customWidth="1"/>
    <col min="15" max="15" width="5.42578125" customWidth="1"/>
    <col min="16" max="16" width="4.140625" style="5" customWidth="1"/>
    <col min="20" max="21" width="13" bestFit="1" customWidth="1"/>
    <col min="22" max="22" width="14" bestFit="1" customWidth="1"/>
    <col min="23" max="23" width="3.140625" customWidth="1"/>
    <col min="24" max="24" width="4.5703125" style="5" customWidth="1"/>
  </cols>
  <sheetData>
    <row r="5" spans="1:22" x14ac:dyDescent="0.25">
      <c r="A5" s="90" t="s">
        <v>540</v>
      </c>
      <c r="B5" s="90"/>
      <c r="C5" s="90"/>
      <c r="D5" s="90"/>
      <c r="E5" s="90"/>
      <c r="J5" s="90" t="s">
        <v>546</v>
      </c>
      <c r="K5" s="90"/>
      <c r="L5" s="90"/>
      <c r="R5" s="90" t="s">
        <v>548</v>
      </c>
      <c r="S5" s="90"/>
      <c r="T5" s="90"/>
    </row>
    <row r="6" spans="1:22" x14ac:dyDescent="0.25">
      <c r="A6" s="6" t="s">
        <v>0</v>
      </c>
      <c r="B6" s="55" t="s">
        <v>1</v>
      </c>
      <c r="C6" s="55" t="s">
        <v>529</v>
      </c>
      <c r="D6" s="55" t="s">
        <v>7</v>
      </c>
      <c r="E6" s="55" t="s">
        <v>530</v>
      </c>
      <c r="J6" s="7">
        <v>43739</v>
      </c>
      <c r="K6" s="4" t="s">
        <v>542</v>
      </c>
      <c r="L6" s="54">
        <v>50000000</v>
      </c>
      <c r="R6" s="7">
        <v>43950</v>
      </c>
      <c r="S6" s="4" t="s">
        <v>542</v>
      </c>
      <c r="T6" s="54">
        <v>14500000</v>
      </c>
    </row>
    <row r="7" spans="1:22" x14ac:dyDescent="0.25">
      <c r="A7" s="59">
        <v>1</v>
      </c>
      <c r="B7" s="7">
        <v>43577</v>
      </c>
      <c r="C7" s="58" t="s">
        <v>533</v>
      </c>
      <c r="D7" s="3">
        <v>500000</v>
      </c>
      <c r="E7" s="56">
        <f>D7</f>
        <v>500000</v>
      </c>
      <c r="J7" s="4"/>
      <c r="K7" s="4" t="s">
        <v>542</v>
      </c>
      <c r="L7" s="54">
        <v>50000000</v>
      </c>
    </row>
    <row r="8" spans="1:22" x14ac:dyDescent="0.25">
      <c r="A8" s="59">
        <v>2</v>
      </c>
      <c r="B8" s="7">
        <v>43608</v>
      </c>
      <c r="C8" s="4" t="s">
        <v>534</v>
      </c>
      <c r="D8" s="3">
        <v>-200000</v>
      </c>
      <c r="E8" s="56">
        <f>E7+D8</f>
        <v>300000</v>
      </c>
      <c r="L8" s="9">
        <f>SUM(L6:L7)</f>
        <v>100000000</v>
      </c>
    </row>
    <row r="9" spans="1:22" x14ac:dyDescent="0.25">
      <c r="A9" s="59">
        <v>3</v>
      </c>
      <c r="B9" s="7">
        <v>43610</v>
      </c>
      <c r="C9" s="4" t="s">
        <v>534</v>
      </c>
      <c r="D9" s="3">
        <v>-100000</v>
      </c>
      <c r="E9" s="56">
        <f t="shared" ref="E9:E33" si="0">E8+D9</f>
        <v>200000</v>
      </c>
      <c r="R9" s="91" t="s">
        <v>548</v>
      </c>
      <c r="S9" s="91"/>
      <c r="T9" s="91"/>
      <c r="U9" s="91"/>
      <c r="V9" s="91"/>
    </row>
    <row r="10" spans="1:22" x14ac:dyDescent="0.25">
      <c r="A10" s="59">
        <v>4</v>
      </c>
      <c r="B10" s="7">
        <v>43618</v>
      </c>
      <c r="C10" s="4" t="s">
        <v>534</v>
      </c>
      <c r="D10" s="3">
        <v>-87240</v>
      </c>
      <c r="E10" s="56">
        <f t="shared" si="0"/>
        <v>112760</v>
      </c>
      <c r="R10" s="6" t="s">
        <v>0</v>
      </c>
      <c r="S10" s="55" t="s">
        <v>1</v>
      </c>
      <c r="T10" s="55" t="s">
        <v>529</v>
      </c>
      <c r="U10" s="55" t="s">
        <v>7</v>
      </c>
      <c r="V10" s="55" t="s">
        <v>530</v>
      </c>
    </row>
    <row r="11" spans="1:22" x14ac:dyDescent="0.25">
      <c r="A11" s="57">
        <v>5</v>
      </c>
      <c r="B11" s="7">
        <v>43619</v>
      </c>
      <c r="C11" s="4" t="s">
        <v>534</v>
      </c>
      <c r="D11" s="3">
        <v>-50000</v>
      </c>
      <c r="E11" s="56">
        <f t="shared" si="0"/>
        <v>62760</v>
      </c>
      <c r="J11" s="90" t="s">
        <v>546</v>
      </c>
      <c r="K11" s="90"/>
      <c r="L11" s="90"/>
      <c r="M11" s="90"/>
      <c r="N11" s="90"/>
      <c r="R11" s="2">
        <v>1</v>
      </c>
      <c r="S11" s="7">
        <v>44317</v>
      </c>
      <c r="T11" s="4" t="s">
        <v>549</v>
      </c>
      <c r="U11" s="54">
        <v>14500000</v>
      </c>
      <c r="V11" s="4">
        <v>0</v>
      </c>
    </row>
    <row r="12" spans="1:22" x14ac:dyDescent="0.25">
      <c r="A12" s="57">
        <v>6</v>
      </c>
      <c r="B12" s="7">
        <v>43658</v>
      </c>
      <c r="C12" s="58" t="s">
        <v>533</v>
      </c>
      <c r="D12" s="3">
        <v>100000</v>
      </c>
      <c r="E12" s="56">
        <f t="shared" si="0"/>
        <v>162760</v>
      </c>
      <c r="J12" s="6" t="s">
        <v>0</v>
      </c>
      <c r="K12" s="55" t="s">
        <v>1</v>
      </c>
      <c r="L12" s="55" t="s">
        <v>529</v>
      </c>
      <c r="M12" s="55" t="s">
        <v>7</v>
      </c>
      <c r="N12" s="55" t="s">
        <v>530</v>
      </c>
      <c r="R12" s="77"/>
      <c r="S12" s="78"/>
      <c r="T12" s="78"/>
      <c r="U12" s="78"/>
      <c r="V12" s="78"/>
    </row>
    <row r="13" spans="1:22" x14ac:dyDescent="0.25">
      <c r="A13" s="57">
        <v>7</v>
      </c>
      <c r="B13" s="7">
        <v>43666</v>
      </c>
      <c r="C13" s="58" t="s">
        <v>533</v>
      </c>
      <c r="D13" s="3">
        <v>2500000</v>
      </c>
      <c r="E13" s="56">
        <f t="shared" si="0"/>
        <v>2662760</v>
      </c>
      <c r="J13" s="2">
        <v>1</v>
      </c>
      <c r="K13" s="75">
        <v>43706</v>
      </c>
      <c r="L13" s="4" t="s">
        <v>547</v>
      </c>
      <c r="M13" s="76">
        <v>-1137545</v>
      </c>
      <c r="N13" s="9">
        <f>100000000+M13</f>
        <v>98862455</v>
      </c>
      <c r="R13" s="78"/>
      <c r="S13" s="78"/>
      <c r="T13" s="78"/>
      <c r="U13" s="78"/>
      <c r="V13" s="78"/>
    </row>
    <row r="14" spans="1:22" x14ac:dyDescent="0.25">
      <c r="A14" s="57">
        <v>8</v>
      </c>
      <c r="B14" s="7">
        <v>43670</v>
      </c>
      <c r="C14" s="58" t="s">
        <v>533</v>
      </c>
      <c r="D14" s="3">
        <v>2500000</v>
      </c>
      <c r="E14" s="56">
        <f t="shared" si="0"/>
        <v>5162760</v>
      </c>
      <c r="J14" s="2">
        <v>2</v>
      </c>
      <c r="K14" s="75">
        <v>43738</v>
      </c>
      <c r="L14" s="4" t="s">
        <v>547</v>
      </c>
      <c r="M14" s="76">
        <v>-1137545</v>
      </c>
      <c r="N14" s="9">
        <f>N13+M14</f>
        <v>97724910</v>
      </c>
    </row>
    <row r="15" spans="1:22" x14ac:dyDescent="0.25">
      <c r="A15" s="57">
        <v>9</v>
      </c>
      <c r="B15" s="7">
        <v>43671</v>
      </c>
      <c r="C15" s="58" t="s">
        <v>533</v>
      </c>
      <c r="D15" s="3">
        <v>5000000</v>
      </c>
      <c r="E15" s="56">
        <f t="shared" si="0"/>
        <v>10162760</v>
      </c>
      <c r="J15" s="2">
        <v>3</v>
      </c>
      <c r="K15" s="75">
        <v>43775</v>
      </c>
      <c r="L15" s="4" t="s">
        <v>547</v>
      </c>
      <c r="M15" s="76">
        <v>-1137545</v>
      </c>
      <c r="N15" s="9">
        <f>N14+M15</f>
        <v>96587365</v>
      </c>
      <c r="R15" s="91" t="s">
        <v>593</v>
      </c>
      <c r="S15" s="91"/>
      <c r="T15" s="91"/>
      <c r="U15" s="91"/>
      <c r="V15" s="91"/>
    </row>
    <row r="16" spans="1:22" x14ac:dyDescent="0.25">
      <c r="A16" s="57">
        <v>10</v>
      </c>
      <c r="B16" s="7">
        <v>43672</v>
      </c>
      <c r="C16" s="58" t="s">
        <v>533</v>
      </c>
      <c r="D16" s="3">
        <v>2000000</v>
      </c>
      <c r="E16" s="56">
        <f t="shared" si="0"/>
        <v>12162760</v>
      </c>
      <c r="J16" s="2">
        <v>4</v>
      </c>
      <c r="K16" s="75">
        <v>43806</v>
      </c>
      <c r="L16" s="4" t="s">
        <v>547</v>
      </c>
      <c r="M16" s="76">
        <v>-1137545</v>
      </c>
      <c r="N16" s="9">
        <f>N15+M16</f>
        <v>95449820</v>
      </c>
      <c r="R16" s="6" t="s">
        <v>0</v>
      </c>
      <c r="S16" s="55" t="s">
        <v>1</v>
      </c>
      <c r="T16" s="55" t="s">
        <v>529</v>
      </c>
      <c r="U16" s="55" t="s">
        <v>7</v>
      </c>
      <c r="V16" s="55" t="s">
        <v>530</v>
      </c>
    </row>
    <row r="17" spans="1:22" x14ac:dyDescent="0.25">
      <c r="A17" s="57">
        <v>11</v>
      </c>
      <c r="B17" s="7">
        <v>43672</v>
      </c>
      <c r="C17" s="58" t="s">
        <v>533</v>
      </c>
      <c r="D17" s="3">
        <v>900000</v>
      </c>
      <c r="E17" s="56">
        <f t="shared" si="0"/>
        <v>13062760</v>
      </c>
      <c r="J17" s="2">
        <v>5</v>
      </c>
      <c r="K17" s="75">
        <v>43843</v>
      </c>
      <c r="L17" s="4" t="s">
        <v>547</v>
      </c>
      <c r="M17" s="76">
        <v>-1137545</v>
      </c>
      <c r="N17" s="9">
        <f>N16+M17</f>
        <v>94312275</v>
      </c>
      <c r="R17" s="2">
        <v>1</v>
      </c>
      <c r="S17" s="7">
        <v>43980</v>
      </c>
      <c r="T17" s="4" t="s">
        <v>507</v>
      </c>
      <c r="U17" s="54">
        <f>14500000*2.4%</f>
        <v>348000</v>
      </c>
      <c r="V17" s="9">
        <f>U17</f>
        <v>348000</v>
      </c>
    </row>
    <row r="18" spans="1:22" x14ac:dyDescent="0.25">
      <c r="A18" s="57">
        <v>12</v>
      </c>
      <c r="B18" s="7">
        <v>43672</v>
      </c>
      <c r="C18" s="58" t="s">
        <v>533</v>
      </c>
      <c r="D18" s="3">
        <v>2000000</v>
      </c>
      <c r="E18" s="56">
        <f t="shared" si="0"/>
        <v>15062760</v>
      </c>
      <c r="J18" s="2">
        <v>6</v>
      </c>
      <c r="K18" s="75">
        <v>43860</v>
      </c>
      <c r="L18" s="4" t="s">
        <v>547</v>
      </c>
      <c r="M18" s="76">
        <v>-1137545</v>
      </c>
      <c r="N18" s="9">
        <f>N17+M18</f>
        <v>93174730</v>
      </c>
      <c r="R18" s="2">
        <v>2</v>
      </c>
      <c r="S18" s="7">
        <v>44011</v>
      </c>
      <c r="T18" s="4" t="s">
        <v>507</v>
      </c>
      <c r="U18" s="54">
        <f t="shared" ref="U18:U28" si="1">14500000*2.4%</f>
        <v>348000</v>
      </c>
      <c r="V18" s="9">
        <f>V17+U18</f>
        <v>696000</v>
      </c>
    </row>
    <row r="19" spans="1:22" x14ac:dyDescent="0.25">
      <c r="A19" s="59">
        <v>13</v>
      </c>
      <c r="B19" s="7">
        <v>43760</v>
      </c>
      <c r="C19" s="4" t="s">
        <v>531</v>
      </c>
      <c r="D19" s="56">
        <v>35000000</v>
      </c>
      <c r="E19" s="56">
        <f t="shared" si="0"/>
        <v>50062760</v>
      </c>
      <c r="J19" s="2">
        <v>7</v>
      </c>
      <c r="K19" s="75">
        <v>43892</v>
      </c>
      <c r="L19" s="4" t="s">
        <v>547</v>
      </c>
      <c r="M19" s="76">
        <v>-1137545</v>
      </c>
      <c r="N19" s="9">
        <f>N18+M19</f>
        <v>92037185</v>
      </c>
      <c r="R19" s="2">
        <v>3</v>
      </c>
      <c r="S19" s="7">
        <v>44041</v>
      </c>
      <c r="T19" s="4" t="s">
        <v>507</v>
      </c>
      <c r="U19" s="54">
        <f t="shared" si="1"/>
        <v>348000</v>
      </c>
      <c r="V19" s="9">
        <f t="shared" ref="V19:V28" si="2">V18+U19</f>
        <v>1044000</v>
      </c>
    </row>
    <row r="20" spans="1:22" x14ac:dyDescent="0.25">
      <c r="A20" s="59">
        <v>14</v>
      </c>
      <c r="B20" s="7">
        <v>43803</v>
      </c>
      <c r="C20" s="4" t="s">
        <v>531</v>
      </c>
      <c r="D20" s="56">
        <v>5000000</v>
      </c>
      <c r="E20" s="56">
        <f t="shared" si="0"/>
        <v>55062760</v>
      </c>
      <c r="J20" s="2">
        <v>8</v>
      </c>
      <c r="K20" s="75">
        <v>43925</v>
      </c>
      <c r="L20" s="4" t="s">
        <v>547</v>
      </c>
      <c r="M20" s="76">
        <v>-1137545</v>
      </c>
      <c r="N20" s="9">
        <f>N19+M20</f>
        <v>90899640</v>
      </c>
      <c r="R20" s="2">
        <v>4</v>
      </c>
      <c r="S20" s="7">
        <v>44072</v>
      </c>
      <c r="T20" s="4" t="s">
        <v>507</v>
      </c>
      <c r="U20" s="54">
        <f t="shared" si="1"/>
        <v>348000</v>
      </c>
      <c r="V20" s="9">
        <f t="shared" si="2"/>
        <v>1392000</v>
      </c>
    </row>
    <row r="21" spans="1:22" x14ac:dyDescent="0.25">
      <c r="A21" s="59">
        <v>15</v>
      </c>
      <c r="B21" s="7">
        <v>43850</v>
      </c>
      <c r="C21" s="58" t="s">
        <v>534</v>
      </c>
      <c r="D21" s="3">
        <v>-100000</v>
      </c>
      <c r="E21" s="56">
        <f t="shared" si="0"/>
        <v>54962760</v>
      </c>
      <c r="J21" s="2">
        <v>9</v>
      </c>
      <c r="K21" s="75">
        <v>43953</v>
      </c>
      <c r="L21" s="4" t="s">
        <v>547</v>
      </c>
      <c r="M21" s="76">
        <v>-1137545</v>
      </c>
      <c r="N21" s="9">
        <f>N20+M21</f>
        <v>89762095</v>
      </c>
      <c r="R21" s="2">
        <v>5</v>
      </c>
      <c r="S21" s="7">
        <v>44103</v>
      </c>
      <c r="T21" s="4" t="s">
        <v>507</v>
      </c>
      <c r="U21" s="54">
        <f t="shared" si="1"/>
        <v>348000</v>
      </c>
      <c r="V21" s="9">
        <f t="shared" si="2"/>
        <v>1740000</v>
      </c>
    </row>
    <row r="22" spans="1:22" x14ac:dyDescent="0.25">
      <c r="A22" s="59">
        <v>16</v>
      </c>
      <c r="B22" s="7">
        <v>43854</v>
      </c>
      <c r="C22" s="4" t="s">
        <v>532</v>
      </c>
      <c r="D22" s="56">
        <v>-4000000</v>
      </c>
      <c r="E22" s="56">
        <f t="shared" si="0"/>
        <v>50962760</v>
      </c>
      <c r="J22" s="2">
        <v>10</v>
      </c>
      <c r="K22" s="75">
        <v>43981</v>
      </c>
      <c r="L22" s="4" t="s">
        <v>547</v>
      </c>
      <c r="M22" s="76">
        <v>-1137545</v>
      </c>
      <c r="N22" s="9">
        <f>N21+M22</f>
        <v>88624550</v>
      </c>
      <c r="R22" s="2">
        <v>6</v>
      </c>
      <c r="S22" s="7">
        <v>44133</v>
      </c>
      <c r="T22" s="4" t="s">
        <v>507</v>
      </c>
      <c r="U22" s="54">
        <f t="shared" si="1"/>
        <v>348000</v>
      </c>
      <c r="V22" s="9">
        <f t="shared" si="2"/>
        <v>2088000</v>
      </c>
    </row>
    <row r="23" spans="1:22" x14ac:dyDescent="0.25">
      <c r="A23" s="57">
        <v>17</v>
      </c>
      <c r="B23" s="7">
        <v>43855</v>
      </c>
      <c r="C23" s="4" t="s">
        <v>532</v>
      </c>
      <c r="D23" s="56">
        <v>-1772400</v>
      </c>
      <c r="E23" s="56">
        <f t="shared" si="0"/>
        <v>49190360</v>
      </c>
      <c r="J23" s="2">
        <v>11</v>
      </c>
      <c r="K23" s="75">
        <v>44014</v>
      </c>
      <c r="L23" s="4" t="s">
        <v>547</v>
      </c>
      <c r="M23" s="76">
        <v>-2275090</v>
      </c>
      <c r="N23" s="9">
        <f>N22+M23</f>
        <v>86349460</v>
      </c>
      <c r="R23" s="2">
        <v>7</v>
      </c>
      <c r="S23" s="7">
        <v>44164</v>
      </c>
      <c r="T23" s="4" t="s">
        <v>507</v>
      </c>
      <c r="U23" s="54">
        <f t="shared" si="1"/>
        <v>348000</v>
      </c>
      <c r="V23" s="9">
        <f t="shared" si="2"/>
        <v>2436000</v>
      </c>
    </row>
    <row r="24" spans="1:22" x14ac:dyDescent="0.25">
      <c r="A24" s="57">
        <v>19</v>
      </c>
      <c r="B24" s="7">
        <v>43886</v>
      </c>
      <c r="C24" s="58" t="s">
        <v>533</v>
      </c>
      <c r="D24" s="54">
        <v>30000000</v>
      </c>
      <c r="E24" s="56">
        <f t="shared" si="0"/>
        <v>79190360</v>
      </c>
      <c r="J24" s="2">
        <v>12</v>
      </c>
      <c r="K24" s="75">
        <v>44041</v>
      </c>
      <c r="L24" s="4" t="s">
        <v>547</v>
      </c>
      <c r="M24" s="76">
        <v>-2275090</v>
      </c>
      <c r="N24" s="9">
        <f>N23+M24</f>
        <v>84074370</v>
      </c>
      <c r="R24" s="2">
        <v>8</v>
      </c>
      <c r="S24" s="7">
        <v>44194</v>
      </c>
      <c r="T24" s="4" t="s">
        <v>507</v>
      </c>
      <c r="U24" s="54">
        <f t="shared" si="1"/>
        <v>348000</v>
      </c>
      <c r="V24" s="9">
        <f t="shared" si="2"/>
        <v>2784000</v>
      </c>
    </row>
    <row r="25" spans="1:22" x14ac:dyDescent="0.25">
      <c r="A25" s="57">
        <v>20</v>
      </c>
      <c r="B25" s="7">
        <v>43890</v>
      </c>
      <c r="C25" s="58" t="s">
        <v>533</v>
      </c>
      <c r="D25" s="54">
        <v>20000000</v>
      </c>
      <c r="E25" s="56">
        <f t="shared" si="0"/>
        <v>99190360</v>
      </c>
      <c r="J25" s="2">
        <v>13</v>
      </c>
      <c r="K25" s="75">
        <v>44072</v>
      </c>
      <c r="L25" s="4" t="s">
        <v>547</v>
      </c>
      <c r="M25" s="76">
        <v>-2275090</v>
      </c>
      <c r="N25" s="9">
        <f>N24+M25</f>
        <v>81799280</v>
      </c>
      <c r="R25" s="2">
        <v>9</v>
      </c>
      <c r="S25" s="7">
        <v>44225</v>
      </c>
      <c r="T25" s="4" t="s">
        <v>507</v>
      </c>
      <c r="U25" s="54">
        <f t="shared" si="1"/>
        <v>348000</v>
      </c>
      <c r="V25" s="9">
        <f t="shared" si="2"/>
        <v>3132000</v>
      </c>
    </row>
    <row r="26" spans="1:22" x14ac:dyDescent="0.25">
      <c r="A26" s="57">
        <v>21</v>
      </c>
      <c r="B26" s="7">
        <v>43909</v>
      </c>
      <c r="C26" s="58" t="s">
        <v>533</v>
      </c>
      <c r="D26" s="54">
        <v>9750000</v>
      </c>
      <c r="E26" s="56">
        <f t="shared" si="0"/>
        <v>108940360</v>
      </c>
      <c r="J26" s="2">
        <v>14</v>
      </c>
      <c r="K26" s="75">
        <v>44133</v>
      </c>
      <c r="L26" s="4" t="s">
        <v>547</v>
      </c>
      <c r="M26" s="76">
        <v>-2275090</v>
      </c>
      <c r="N26" s="9">
        <f>N25+M26</f>
        <v>79524190</v>
      </c>
      <c r="R26" s="2">
        <v>10</v>
      </c>
      <c r="S26" s="7">
        <v>44255</v>
      </c>
      <c r="T26" s="4" t="s">
        <v>507</v>
      </c>
      <c r="U26" s="54">
        <f t="shared" si="1"/>
        <v>348000</v>
      </c>
      <c r="V26" s="9">
        <f t="shared" si="2"/>
        <v>3480000</v>
      </c>
    </row>
    <row r="27" spans="1:22" x14ac:dyDescent="0.25">
      <c r="A27" s="57">
        <v>22</v>
      </c>
      <c r="B27" s="7">
        <v>43909</v>
      </c>
      <c r="C27" s="58" t="s">
        <v>533</v>
      </c>
      <c r="D27" s="54">
        <v>150000</v>
      </c>
      <c r="E27" s="56">
        <f t="shared" si="0"/>
        <v>109090360</v>
      </c>
      <c r="J27" s="2">
        <v>15</v>
      </c>
      <c r="K27" s="75">
        <v>44539</v>
      </c>
      <c r="L27" s="4" t="s">
        <v>547</v>
      </c>
      <c r="M27" s="76">
        <v>-2275090</v>
      </c>
      <c r="N27" s="9">
        <f>N26+M27</f>
        <v>77249100</v>
      </c>
      <c r="R27" s="2">
        <v>11</v>
      </c>
      <c r="S27" s="7">
        <v>44284</v>
      </c>
      <c r="T27" s="4" t="s">
        <v>507</v>
      </c>
      <c r="U27" s="54">
        <f t="shared" si="1"/>
        <v>348000</v>
      </c>
      <c r="V27" s="9">
        <f t="shared" si="2"/>
        <v>3828000</v>
      </c>
    </row>
    <row r="28" spans="1:22" x14ac:dyDescent="0.25">
      <c r="A28" s="57">
        <v>23</v>
      </c>
      <c r="B28" s="7">
        <v>43909</v>
      </c>
      <c r="C28" s="58" t="s">
        <v>533</v>
      </c>
      <c r="D28" s="54">
        <v>100000</v>
      </c>
      <c r="E28" s="56">
        <f t="shared" si="0"/>
        <v>109190360</v>
      </c>
      <c r="J28" s="2">
        <v>16</v>
      </c>
      <c r="K28" s="75">
        <v>44240</v>
      </c>
      <c r="L28" s="4" t="s">
        <v>547</v>
      </c>
      <c r="M28" s="76">
        <v>-2275090</v>
      </c>
      <c r="N28" s="9">
        <f>N27+M28</f>
        <v>74974010</v>
      </c>
      <c r="R28" s="2">
        <v>12</v>
      </c>
      <c r="S28" s="7">
        <v>44315</v>
      </c>
      <c r="T28" s="4" t="s">
        <v>507</v>
      </c>
      <c r="U28" s="54">
        <f t="shared" si="1"/>
        <v>348000</v>
      </c>
      <c r="V28" s="9">
        <f t="shared" si="2"/>
        <v>4176000</v>
      </c>
    </row>
    <row r="29" spans="1:22" x14ac:dyDescent="0.25">
      <c r="A29" s="57">
        <v>24</v>
      </c>
      <c r="B29" s="7">
        <v>43949</v>
      </c>
      <c r="C29" s="58" t="s">
        <v>533</v>
      </c>
      <c r="D29" s="54">
        <v>4000000</v>
      </c>
      <c r="E29" s="56">
        <f t="shared" si="0"/>
        <v>113190360</v>
      </c>
      <c r="N29" s="9">
        <f>N28+M29</f>
        <v>74974010</v>
      </c>
      <c r="U29" s="8"/>
      <c r="V29" s="9">
        <f>V28+U29</f>
        <v>4176000</v>
      </c>
    </row>
    <row r="30" spans="1:22" x14ac:dyDescent="0.25">
      <c r="A30" s="59">
        <v>25</v>
      </c>
      <c r="B30" s="7">
        <v>43977</v>
      </c>
      <c r="C30" s="58" t="s">
        <v>533</v>
      </c>
      <c r="D30" s="54">
        <v>8000000</v>
      </c>
      <c r="E30" s="56">
        <f t="shared" si="0"/>
        <v>121190360</v>
      </c>
    </row>
    <row r="31" spans="1:22" x14ac:dyDescent="0.25">
      <c r="A31" s="59">
        <v>26</v>
      </c>
      <c r="B31" s="7">
        <v>43977</v>
      </c>
      <c r="C31" s="58" t="s">
        <v>533</v>
      </c>
      <c r="D31" s="54">
        <v>4000000</v>
      </c>
      <c r="E31" s="56">
        <f t="shared" si="0"/>
        <v>125190360</v>
      </c>
      <c r="U31" t="s">
        <v>526</v>
      </c>
      <c r="V31" s="47">
        <v>1740000</v>
      </c>
    </row>
    <row r="32" spans="1:22" x14ac:dyDescent="0.25">
      <c r="A32" s="59">
        <v>27</v>
      </c>
      <c r="B32" s="7">
        <v>43978</v>
      </c>
      <c r="C32" s="58" t="s">
        <v>533</v>
      </c>
      <c r="D32" s="54">
        <v>4000000</v>
      </c>
      <c r="E32" s="56">
        <f t="shared" si="0"/>
        <v>129190360</v>
      </c>
      <c r="U32" t="s">
        <v>568</v>
      </c>
      <c r="V32" s="47">
        <v>2436000</v>
      </c>
    </row>
    <row r="33" spans="1:10" x14ac:dyDescent="0.25">
      <c r="A33" s="59">
        <v>28</v>
      </c>
      <c r="B33" s="7">
        <v>43985</v>
      </c>
      <c r="C33" s="58" t="s">
        <v>533</v>
      </c>
      <c r="D33" s="54">
        <v>3000000</v>
      </c>
      <c r="E33" s="56">
        <f t="shared" si="0"/>
        <v>132190360</v>
      </c>
    </row>
    <row r="34" spans="1:10" x14ac:dyDescent="0.25">
      <c r="A34" s="59">
        <v>29</v>
      </c>
      <c r="B34" s="7">
        <v>44188</v>
      </c>
      <c r="C34" s="58" t="s">
        <v>533</v>
      </c>
      <c r="D34" s="54">
        <v>25000000</v>
      </c>
      <c r="E34" s="56">
        <f>E33+D34</f>
        <v>157190360</v>
      </c>
    </row>
    <row r="35" spans="1:10" x14ac:dyDescent="0.25">
      <c r="E35" s="56">
        <f>E34+D35</f>
        <v>157190360</v>
      </c>
    </row>
    <row r="38" spans="1:10" x14ac:dyDescent="0.25">
      <c r="B38" s="94" t="s">
        <v>550</v>
      </c>
      <c r="C38" s="95"/>
      <c r="D38" s="95"/>
      <c r="E38" s="96"/>
    </row>
    <row r="39" spans="1:10" x14ac:dyDescent="0.25">
      <c r="B39" s="60" t="s">
        <v>1</v>
      </c>
      <c r="C39" s="61" t="s">
        <v>7</v>
      </c>
      <c r="D39" s="60" t="s">
        <v>535</v>
      </c>
      <c r="E39" s="60" t="s">
        <v>536</v>
      </c>
      <c r="F39" s="60" t="s">
        <v>507</v>
      </c>
    </row>
    <row r="40" spans="1:10" x14ac:dyDescent="0.25">
      <c r="A40" s="93" t="s">
        <v>537</v>
      </c>
      <c r="B40" s="7">
        <v>43886</v>
      </c>
      <c r="C40" s="54">
        <v>30000000</v>
      </c>
      <c r="D40" s="7">
        <v>43981</v>
      </c>
      <c r="E40" s="4">
        <f>D40-B40</f>
        <v>95</v>
      </c>
      <c r="F40" s="9">
        <f>C40*2.4%/30*E40</f>
        <v>2280000</v>
      </c>
    </row>
    <row r="41" spans="1:10" x14ac:dyDescent="0.25">
      <c r="A41" s="93"/>
      <c r="B41" s="7">
        <v>43890</v>
      </c>
      <c r="C41" s="54">
        <v>20000000</v>
      </c>
      <c r="D41" s="7">
        <v>43981</v>
      </c>
      <c r="E41" s="4">
        <f>D41-B41</f>
        <v>91</v>
      </c>
      <c r="F41" s="9">
        <f t="shared" ref="F41:F48" si="3">C41*2.4%/30*E41</f>
        <v>1456000</v>
      </c>
    </row>
    <row r="42" spans="1:10" x14ac:dyDescent="0.25">
      <c r="A42" s="93"/>
      <c r="B42" s="7">
        <v>43909</v>
      </c>
      <c r="C42" s="54">
        <v>9750000</v>
      </c>
      <c r="D42" s="7">
        <v>43981</v>
      </c>
      <c r="E42" s="4">
        <f t="shared" ref="E42:E48" si="4">D42-B42</f>
        <v>72</v>
      </c>
      <c r="F42" s="9">
        <f t="shared" si="3"/>
        <v>561600</v>
      </c>
    </row>
    <row r="43" spans="1:10" x14ac:dyDescent="0.25">
      <c r="A43" s="93"/>
      <c r="B43" s="7">
        <v>43909</v>
      </c>
      <c r="C43" s="54">
        <v>150000</v>
      </c>
      <c r="D43" s="7">
        <v>43981</v>
      </c>
      <c r="E43" s="4">
        <f t="shared" si="4"/>
        <v>72</v>
      </c>
      <c r="F43" s="9">
        <f t="shared" si="3"/>
        <v>8640</v>
      </c>
    </row>
    <row r="44" spans="1:10" x14ac:dyDescent="0.25">
      <c r="A44" s="93"/>
      <c r="B44" s="7">
        <v>43909</v>
      </c>
      <c r="C44" s="54">
        <v>100000</v>
      </c>
      <c r="D44" s="7">
        <v>43981</v>
      </c>
      <c r="E44" s="4">
        <f t="shared" si="4"/>
        <v>72</v>
      </c>
      <c r="F44" s="9">
        <f t="shared" si="3"/>
        <v>5760</v>
      </c>
      <c r="I44" s="8"/>
      <c r="J44" s="47"/>
    </row>
    <row r="45" spans="1:10" x14ac:dyDescent="0.25">
      <c r="A45" s="93"/>
      <c r="B45" s="7">
        <v>43949</v>
      </c>
      <c r="C45" s="54">
        <v>4000000</v>
      </c>
      <c r="D45" s="7">
        <v>43981</v>
      </c>
      <c r="E45" s="4">
        <f t="shared" si="4"/>
        <v>32</v>
      </c>
      <c r="F45" s="9">
        <f t="shared" si="3"/>
        <v>102400</v>
      </c>
    </row>
    <row r="46" spans="1:10" x14ac:dyDescent="0.25">
      <c r="A46" s="93"/>
      <c r="B46" s="7">
        <v>43977</v>
      </c>
      <c r="C46" s="54">
        <v>8000000</v>
      </c>
      <c r="D46" s="7">
        <v>43981</v>
      </c>
      <c r="E46" s="4">
        <f t="shared" si="4"/>
        <v>4</v>
      </c>
      <c r="F46" s="9">
        <f t="shared" si="3"/>
        <v>25600</v>
      </c>
    </row>
    <row r="47" spans="1:10" x14ac:dyDescent="0.25">
      <c r="A47" s="93"/>
      <c r="B47" s="7">
        <v>43977</v>
      </c>
      <c r="C47" s="54">
        <v>4000000</v>
      </c>
      <c r="D47" s="7">
        <v>43981</v>
      </c>
      <c r="E47" s="4">
        <f t="shared" si="4"/>
        <v>4</v>
      </c>
      <c r="F47" s="9">
        <f t="shared" si="3"/>
        <v>12800</v>
      </c>
      <c r="H47" s="74"/>
    </row>
    <row r="48" spans="1:10" x14ac:dyDescent="0.25">
      <c r="A48" s="93"/>
      <c r="B48" s="7">
        <v>43978</v>
      </c>
      <c r="C48" s="54">
        <v>4000000</v>
      </c>
      <c r="D48" s="7">
        <v>43981</v>
      </c>
      <c r="E48" s="4">
        <f t="shared" si="4"/>
        <v>3</v>
      </c>
      <c r="F48" s="9">
        <f t="shared" si="3"/>
        <v>9600</v>
      </c>
    </row>
    <row r="49" spans="1:9" x14ac:dyDescent="0.25">
      <c r="A49" s="93"/>
      <c r="B49" s="7">
        <v>43987</v>
      </c>
      <c r="C49" s="54">
        <v>3000000</v>
      </c>
      <c r="D49" s="7">
        <v>43981</v>
      </c>
      <c r="E49" s="4">
        <v>0</v>
      </c>
      <c r="F49" s="9">
        <f>C49*2.4%/30*E49</f>
        <v>0</v>
      </c>
    </row>
    <row r="50" spans="1:9" x14ac:dyDescent="0.25">
      <c r="A50" s="70"/>
      <c r="B50" s="63"/>
      <c r="C50" s="64"/>
      <c r="D50" s="63"/>
      <c r="E50" s="65"/>
      <c r="F50" s="9">
        <f t="shared" ref="F50" si="5">C50*2.3%/30*E50</f>
        <v>0</v>
      </c>
      <c r="I50" s="8"/>
    </row>
    <row r="51" spans="1:9" x14ac:dyDescent="0.25">
      <c r="B51" s="66">
        <v>43983</v>
      </c>
      <c r="C51" s="67">
        <v>132000000</v>
      </c>
      <c r="D51" s="68" t="s">
        <v>539</v>
      </c>
      <c r="E51" s="69">
        <v>30</v>
      </c>
      <c r="F51" s="9">
        <f t="shared" ref="F51:F70" si="6">C51*2.4%/30*E51</f>
        <v>3168000</v>
      </c>
    </row>
    <row r="52" spans="1:9" x14ac:dyDescent="0.25">
      <c r="B52" s="7">
        <v>44013</v>
      </c>
      <c r="C52" s="67">
        <v>132000000</v>
      </c>
      <c r="D52" s="62">
        <v>44043</v>
      </c>
      <c r="E52" s="4">
        <v>30</v>
      </c>
      <c r="F52" s="9">
        <f t="shared" si="6"/>
        <v>3168000</v>
      </c>
    </row>
    <row r="53" spans="1:9" x14ac:dyDescent="0.25">
      <c r="B53" s="7">
        <v>44044</v>
      </c>
      <c r="C53" s="67">
        <v>132000000</v>
      </c>
      <c r="D53" s="7">
        <v>44286</v>
      </c>
      <c r="E53" s="4">
        <v>30</v>
      </c>
      <c r="F53" s="9">
        <f t="shared" ref="F53:F70" si="7">C53*2.3%/30*E53</f>
        <v>3036000</v>
      </c>
    </row>
    <row r="54" spans="1:9" x14ac:dyDescent="0.25">
      <c r="B54" s="7">
        <v>44075</v>
      </c>
      <c r="C54" s="67">
        <v>132000000</v>
      </c>
      <c r="D54" s="7">
        <v>44286</v>
      </c>
      <c r="E54" s="4">
        <v>30</v>
      </c>
      <c r="F54" s="9">
        <f t="shared" si="6"/>
        <v>3168000</v>
      </c>
    </row>
    <row r="55" spans="1:9" x14ac:dyDescent="0.25">
      <c r="B55" s="7">
        <v>44105</v>
      </c>
      <c r="C55" s="67">
        <v>132000000</v>
      </c>
      <c r="D55" s="7">
        <v>44286</v>
      </c>
      <c r="E55" s="4">
        <v>30</v>
      </c>
      <c r="F55" s="9">
        <f t="shared" si="6"/>
        <v>3168000</v>
      </c>
    </row>
    <row r="56" spans="1:9" x14ac:dyDescent="0.25">
      <c r="B56" s="7">
        <v>44136</v>
      </c>
      <c r="C56" s="67">
        <v>132000000</v>
      </c>
      <c r="D56" s="7">
        <v>44286</v>
      </c>
      <c r="E56" s="4">
        <v>30</v>
      </c>
      <c r="F56" s="9">
        <f t="shared" si="7"/>
        <v>3036000</v>
      </c>
    </row>
    <row r="57" spans="1:9" x14ac:dyDescent="0.25">
      <c r="B57" s="7">
        <v>44166</v>
      </c>
      <c r="C57" s="67">
        <v>132000000</v>
      </c>
      <c r="D57" s="7">
        <v>44286</v>
      </c>
      <c r="E57" s="4">
        <v>30</v>
      </c>
      <c r="F57" s="9">
        <f t="shared" si="6"/>
        <v>3168000</v>
      </c>
    </row>
    <row r="58" spans="1:9" x14ac:dyDescent="0.25">
      <c r="B58" s="7">
        <v>44197</v>
      </c>
      <c r="C58" s="67">
        <v>157190360</v>
      </c>
      <c r="D58" s="7">
        <v>44286</v>
      </c>
      <c r="E58" s="4">
        <v>30</v>
      </c>
      <c r="F58" s="9">
        <f t="shared" si="6"/>
        <v>3772568.64</v>
      </c>
    </row>
    <row r="59" spans="1:9" x14ac:dyDescent="0.25">
      <c r="B59" s="7">
        <v>44228</v>
      </c>
      <c r="C59" s="67">
        <v>157190360</v>
      </c>
      <c r="D59" s="7">
        <v>44286</v>
      </c>
      <c r="E59" s="4">
        <v>30</v>
      </c>
      <c r="F59" s="9">
        <f t="shared" si="7"/>
        <v>3615378.28</v>
      </c>
    </row>
    <row r="60" spans="1:9" x14ac:dyDescent="0.25">
      <c r="B60" s="7">
        <v>44256</v>
      </c>
      <c r="C60" s="54">
        <v>157190360</v>
      </c>
      <c r="D60" s="7">
        <v>44286</v>
      </c>
      <c r="E60" s="4">
        <v>30</v>
      </c>
      <c r="F60" s="9">
        <f t="shared" si="6"/>
        <v>3772568.64</v>
      </c>
    </row>
    <row r="61" spans="1:9" x14ac:dyDescent="0.25">
      <c r="B61" s="7">
        <v>44287</v>
      </c>
      <c r="C61" s="54">
        <v>18190360</v>
      </c>
      <c r="D61" s="7">
        <v>44562</v>
      </c>
      <c r="E61" s="38">
        <v>300</v>
      </c>
      <c r="F61" s="9">
        <f>C61*2.4%/30*E61</f>
        <v>4365686.4000000004</v>
      </c>
    </row>
    <row r="62" spans="1:9" x14ac:dyDescent="0.25">
      <c r="B62" s="7">
        <v>44317</v>
      </c>
      <c r="C62" s="54">
        <v>18190360</v>
      </c>
      <c r="D62" s="7">
        <v>44562</v>
      </c>
      <c r="E62" s="38">
        <v>270</v>
      </c>
      <c r="F62" s="9">
        <f t="shared" si="7"/>
        <v>3765404.52</v>
      </c>
    </row>
    <row r="63" spans="1:9" x14ac:dyDescent="0.25">
      <c r="B63" s="7">
        <v>44348</v>
      </c>
      <c r="C63" s="54">
        <v>18190360</v>
      </c>
      <c r="D63" s="7">
        <v>44562</v>
      </c>
      <c r="E63" s="38">
        <v>240</v>
      </c>
      <c r="F63" s="9">
        <f t="shared" si="6"/>
        <v>3492549.12</v>
      </c>
    </row>
    <row r="64" spans="1:9" x14ac:dyDescent="0.25">
      <c r="B64" s="7">
        <v>44378</v>
      </c>
      <c r="C64" s="54">
        <v>18190360</v>
      </c>
      <c r="D64" s="7">
        <v>44562</v>
      </c>
      <c r="E64" s="38">
        <v>210</v>
      </c>
      <c r="F64" s="9">
        <f t="shared" si="6"/>
        <v>3055980.48</v>
      </c>
    </row>
    <row r="65" spans="1:6" x14ac:dyDescent="0.25">
      <c r="B65" s="7">
        <v>44409</v>
      </c>
      <c r="C65" s="54">
        <v>18190360</v>
      </c>
      <c r="D65" s="7">
        <v>44562</v>
      </c>
      <c r="E65" s="38">
        <v>180</v>
      </c>
      <c r="F65" s="9">
        <f t="shared" si="7"/>
        <v>2510269.6799999997</v>
      </c>
    </row>
    <row r="66" spans="1:6" x14ac:dyDescent="0.25">
      <c r="B66" s="7">
        <v>44440</v>
      </c>
      <c r="C66" s="54">
        <v>18190360</v>
      </c>
      <c r="D66" s="7">
        <v>44562</v>
      </c>
      <c r="E66" s="38">
        <v>150</v>
      </c>
      <c r="F66" s="9">
        <f t="shared" si="6"/>
        <v>2182843.2000000002</v>
      </c>
    </row>
    <row r="67" spans="1:6" x14ac:dyDescent="0.25">
      <c r="B67" s="7">
        <v>44470</v>
      </c>
      <c r="C67" s="54">
        <v>18190360</v>
      </c>
      <c r="D67" s="7">
        <v>44562</v>
      </c>
      <c r="E67" s="38">
        <v>120</v>
      </c>
      <c r="F67" s="9">
        <f t="shared" si="6"/>
        <v>1746274.56</v>
      </c>
    </row>
    <row r="68" spans="1:6" x14ac:dyDescent="0.25">
      <c r="B68" s="7">
        <v>44501</v>
      </c>
      <c r="C68" s="54">
        <v>18190360</v>
      </c>
      <c r="D68" s="7">
        <v>44562</v>
      </c>
      <c r="E68" s="38">
        <v>90</v>
      </c>
      <c r="F68" s="9">
        <f t="shared" si="7"/>
        <v>1255134.8399999999</v>
      </c>
    </row>
    <row r="69" spans="1:6" x14ac:dyDescent="0.25">
      <c r="B69" s="7">
        <v>44531</v>
      </c>
      <c r="C69" s="54">
        <v>18190360</v>
      </c>
      <c r="D69" s="7">
        <v>44562</v>
      </c>
      <c r="E69" s="38">
        <v>60</v>
      </c>
      <c r="F69" s="9">
        <f t="shared" si="6"/>
        <v>873137.28</v>
      </c>
    </row>
    <row r="70" spans="1:6" x14ac:dyDescent="0.25">
      <c r="B70" s="7">
        <v>44562</v>
      </c>
      <c r="C70" s="54">
        <v>18190360</v>
      </c>
      <c r="D70" s="7">
        <v>44562</v>
      </c>
      <c r="E70" s="38">
        <v>30</v>
      </c>
      <c r="F70" s="9">
        <f t="shared" si="6"/>
        <v>436568.64</v>
      </c>
    </row>
    <row r="71" spans="1:6" x14ac:dyDescent="0.25">
      <c r="C71" s="47"/>
      <c r="E71" t="s">
        <v>538</v>
      </c>
      <c r="F71" s="8">
        <f>SUM(F40:F70)</f>
        <v>61218764.280000001</v>
      </c>
    </row>
    <row r="72" spans="1:6" x14ac:dyDescent="0.25">
      <c r="C72" s="47"/>
      <c r="F72" s="47"/>
    </row>
    <row r="74" spans="1:6" x14ac:dyDescent="0.25">
      <c r="B74" t="s">
        <v>542</v>
      </c>
      <c r="C74" s="79">
        <f>E35</f>
        <v>157190360</v>
      </c>
    </row>
    <row r="75" spans="1:6" x14ac:dyDescent="0.25">
      <c r="B75" t="s">
        <v>543</v>
      </c>
      <c r="C75" s="8">
        <f>F71-F72</f>
        <v>61218764.280000001</v>
      </c>
    </row>
    <row r="76" spans="1:6" x14ac:dyDescent="0.25">
      <c r="B76" t="s">
        <v>538</v>
      </c>
      <c r="C76" s="80">
        <f>SUM(C74:C75)</f>
        <v>218409124.28</v>
      </c>
      <c r="D76" s="71"/>
      <c r="E76" s="71"/>
    </row>
    <row r="78" spans="1:6" x14ac:dyDescent="0.25">
      <c r="B78" t="s">
        <v>541</v>
      </c>
      <c r="C78" s="47">
        <v>105000000</v>
      </c>
      <c r="D78" s="92" t="s">
        <v>544</v>
      </c>
      <c r="E78" s="92"/>
    </row>
    <row r="79" spans="1:6" x14ac:dyDescent="0.25">
      <c r="B79" t="s">
        <v>545</v>
      </c>
      <c r="C79" s="47">
        <v>54000000</v>
      </c>
    </row>
    <row r="80" spans="1:6" ht="21" x14ac:dyDescent="0.35">
      <c r="A80" s="72"/>
      <c r="B80" s="72" t="s">
        <v>574</v>
      </c>
      <c r="C80" s="73">
        <f>C76-(C78+C79)</f>
        <v>59409124.280000001</v>
      </c>
    </row>
  </sheetData>
  <sheetProtection algorithmName="SHA-512" hashValue="yGosUm9GRGjPv45XgdBxe3S9m5jh23w6G7N0qDD0d10uGDa8Yz5kqKPbNWnF9r7G+krZKVWF+zh25bHO/0wNNw==" saltValue="PqcZU1qrAPjHX14ksPNmC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7:E33">
    <sortCondition ref="B7:B33"/>
  </sortState>
  <mergeCells count="9">
    <mergeCell ref="R5:T5"/>
    <mergeCell ref="J11:N11"/>
    <mergeCell ref="R9:V9"/>
    <mergeCell ref="R15:V15"/>
    <mergeCell ref="D78:E78"/>
    <mergeCell ref="J5:L5"/>
    <mergeCell ref="A5:E5"/>
    <mergeCell ref="A40:A49"/>
    <mergeCell ref="B38:E3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0FD1-77BC-4704-81A1-3A7D851770B5}">
  <dimension ref="A3:N21"/>
  <sheetViews>
    <sheetView workbookViewId="0">
      <selection activeCell="G12" sqref="G12"/>
    </sheetView>
  </sheetViews>
  <sheetFormatPr baseColWidth="10" defaultRowHeight="15" x14ac:dyDescent="0.25"/>
  <cols>
    <col min="1" max="1" width="17.28515625" customWidth="1"/>
    <col min="2" max="2" width="19.28515625" customWidth="1"/>
    <col min="3" max="3" width="14.28515625" customWidth="1"/>
    <col min="4" max="4" width="18.42578125" customWidth="1"/>
    <col min="5" max="5" width="17.7109375" customWidth="1"/>
    <col min="6" max="6" width="12" bestFit="1" customWidth="1"/>
    <col min="7" max="8" width="18.7109375" customWidth="1"/>
    <col min="9" max="9" width="21.28515625" customWidth="1"/>
    <col min="10" max="10" width="19.7109375" customWidth="1"/>
    <col min="11" max="11" width="14" bestFit="1" customWidth="1"/>
    <col min="12" max="12" width="13" bestFit="1" customWidth="1"/>
    <col min="14" max="14" width="12" bestFit="1" customWidth="1"/>
  </cols>
  <sheetData>
    <row r="3" spans="1:14" x14ac:dyDescent="0.25">
      <c r="A3" t="s">
        <v>0</v>
      </c>
      <c r="B3" s="4" t="s">
        <v>527</v>
      </c>
      <c r="C3" s="4" t="s">
        <v>554</v>
      </c>
      <c r="D3" s="4" t="s">
        <v>569</v>
      </c>
      <c r="E3" s="4" t="s">
        <v>570</v>
      </c>
      <c r="F3" s="4" t="s">
        <v>466</v>
      </c>
      <c r="G3" s="4" t="s">
        <v>572</v>
      </c>
      <c r="H3" s="4" t="s">
        <v>571</v>
      </c>
      <c r="I3" s="4" t="s">
        <v>592</v>
      </c>
      <c r="J3" s="4" t="s">
        <v>573</v>
      </c>
      <c r="K3" s="98" t="s">
        <v>9</v>
      </c>
    </row>
    <row r="4" spans="1:14" x14ac:dyDescent="0.25">
      <c r="A4" s="4" t="s">
        <v>526</v>
      </c>
      <c r="B4" s="54">
        <v>850000</v>
      </c>
      <c r="C4" s="54">
        <f>(21*120000)+193151</f>
        <v>2713151</v>
      </c>
      <c r="D4" s="54">
        <v>1200000</v>
      </c>
      <c r="E4" s="54">
        <f>(70*120000)+993850</f>
        <v>9393850</v>
      </c>
      <c r="F4" s="54">
        <f>120000*10+455000</f>
        <v>1655000</v>
      </c>
      <c r="G4" s="54">
        <v>15786407</v>
      </c>
      <c r="H4" s="54">
        <f>5*6000000</f>
        <v>30000000</v>
      </c>
      <c r="I4" s="54">
        <v>2500000</v>
      </c>
      <c r="J4" s="54">
        <v>1096000</v>
      </c>
      <c r="K4" s="99">
        <f>SUM(B4:J4)</f>
        <v>65194408</v>
      </c>
    </row>
    <row r="5" spans="1:14" x14ac:dyDescent="0.25">
      <c r="A5" s="100" t="s">
        <v>528</v>
      </c>
      <c r="B5" s="101">
        <v>0</v>
      </c>
      <c r="C5" s="101">
        <v>0</v>
      </c>
      <c r="D5" s="101">
        <v>0</v>
      </c>
      <c r="E5" s="101">
        <v>0</v>
      </c>
      <c r="F5" s="101">
        <v>0</v>
      </c>
      <c r="G5" s="101">
        <f>2300000+(10*1000000)</f>
        <v>12300000</v>
      </c>
      <c r="H5" s="101">
        <f>6000000*38-H4</f>
        <v>198000000</v>
      </c>
      <c r="I5" s="101">
        <v>0</v>
      </c>
      <c r="J5" s="101">
        <v>0</v>
      </c>
      <c r="K5" s="102">
        <f>SUM(G5:J5)</f>
        <v>210300000</v>
      </c>
    </row>
    <row r="8" spans="1:14" x14ac:dyDescent="0.25">
      <c r="N8" s="47"/>
    </row>
    <row r="9" spans="1:14" x14ac:dyDescent="0.25">
      <c r="L9" s="47"/>
      <c r="N9" s="47"/>
    </row>
    <row r="10" spans="1:14" x14ac:dyDescent="0.25">
      <c r="L10" s="47"/>
      <c r="N10" s="47"/>
    </row>
    <row r="11" spans="1:14" x14ac:dyDescent="0.25">
      <c r="L11" s="47"/>
    </row>
    <row r="12" spans="1:14" x14ac:dyDescent="0.25">
      <c r="L12" s="47"/>
    </row>
    <row r="13" spans="1:14" x14ac:dyDescent="0.25">
      <c r="L13" s="47"/>
    </row>
    <row r="14" spans="1:14" x14ac:dyDescent="0.25">
      <c r="L14" s="47"/>
    </row>
    <row r="15" spans="1:14" x14ac:dyDescent="0.25">
      <c r="L15" s="47"/>
    </row>
    <row r="16" spans="1:14" x14ac:dyDescent="0.25">
      <c r="I16" s="8"/>
      <c r="L16" s="47"/>
    </row>
    <row r="17" spans="6:14" x14ac:dyDescent="0.25">
      <c r="L17" s="47"/>
    </row>
    <row r="18" spans="6:14" x14ac:dyDescent="0.25">
      <c r="L18" s="47"/>
    </row>
    <row r="19" spans="6:14" x14ac:dyDescent="0.25">
      <c r="L19" s="47"/>
    </row>
    <row r="20" spans="6:14" x14ac:dyDescent="0.25">
      <c r="F20" s="8"/>
    </row>
    <row r="21" spans="6:14" x14ac:dyDescent="0.25">
      <c r="F21" s="8"/>
      <c r="L21" s="8"/>
      <c r="N21" s="8"/>
    </row>
  </sheetData>
  <sheetProtection algorithmName="SHA-512" hashValue="408rW06WQGqrXOuwG73ImcRP7CXo05LG/EcYCkC5Y6hHC0sb9iW9IVM5gQ9cWfEDdi15sQTNoK/HInDn2BUGwQ==" saltValue="71h6ttqdZjACI2LW48C00w==" spinCount="100000" sheet="1" formatCells="0" formatColumns="0" formatRows="0" insertColumns="0" insertRows="0" insertHyperlinks="0" deleteColumns="0" deleteRows="0" sort="0" autoFilter="0" pivotTables="0"/>
  <phoneticPr fontId="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Fac Clientes</vt:lpstr>
      <vt:lpstr>Manifiestos</vt:lpstr>
      <vt:lpstr>Facturas </vt:lpstr>
      <vt:lpstr>Prestamos</vt:lpstr>
      <vt:lpstr>Salarios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2022-01-13T06:51:55Z</dcterms:created>
  <dcterms:modified xsi:type="dcterms:W3CDTF">2022-05-31T05:47:10Z</dcterms:modified>
</cp:coreProperties>
</file>