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0400" windowHeight="775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4" i="1" l="1"/>
  <c r="K41" i="1"/>
  <c r="I41" i="1" s="1"/>
  <c r="G41" i="1"/>
  <c r="H41" i="1" s="1"/>
  <c r="K40" i="1"/>
  <c r="I40" i="1" s="1"/>
  <c r="G40" i="1"/>
  <c r="H40" i="1" s="1"/>
  <c r="K39" i="1"/>
  <c r="I39" i="1"/>
  <c r="L39" i="1" s="1"/>
  <c r="G39" i="1"/>
  <c r="H39" i="1" s="1"/>
  <c r="L38" i="1"/>
  <c r="K38" i="1"/>
  <c r="I38" i="1"/>
  <c r="J38" i="1" s="1"/>
  <c r="M38" i="1" s="1"/>
  <c r="H38" i="1"/>
  <c r="G38" i="1"/>
  <c r="K37" i="1"/>
  <c r="I37" i="1" s="1"/>
  <c r="G37" i="1"/>
  <c r="H37" i="1" s="1"/>
  <c r="K36" i="1"/>
  <c r="I36" i="1" s="1"/>
  <c r="G36" i="1"/>
  <c r="H36" i="1" s="1"/>
  <c r="K35" i="1"/>
  <c r="I35" i="1"/>
  <c r="L35" i="1" s="1"/>
  <c r="G35" i="1"/>
  <c r="H35" i="1" s="1"/>
  <c r="L34" i="1"/>
  <c r="K34" i="1"/>
  <c r="I34" i="1"/>
  <c r="J34" i="1" s="1"/>
  <c r="M34" i="1" s="1"/>
  <c r="H34" i="1"/>
  <c r="G34" i="1"/>
  <c r="K33" i="1"/>
  <c r="I33" i="1" s="1"/>
  <c r="G33" i="1"/>
  <c r="H33" i="1" s="1"/>
  <c r="K32" i="1"/>
  <c r="I32" i="1" s="1"/>
  <c r="G32" i="1"/>
  <c r="H32" i="1" s="1"/>
  <c r="K31" i="1"/>
  <c r="I31" i="1"/>
  <c r="L31" i="1" s="1"/>
  <c r="G31" i="1"/>
  <c r="H31" i="1" s="1"/>
  <c r="L30" i="1"/>
  <c r="K30" i="1"/>
  <c r="I30" i="1"/>
  <c r="J30" i="1" s="1"/>
  <c r="M30" i="1" s="1"/>
  <c r="H30" i="1"/>
  <c r="G30" i="1"/>
  <c r="K29" i="1"/>
  <c r="I29" i="1" s="1"/>
  <c r="G29" i="1"/>
  <c r="H29" i="1" s="1"/>
  <c r="K28" i="1"/>
  <c r="I28" i="1" s="1"/>
  <c r="G28" i="1"/>
  <c r="H28" i="1" s="1"/>
  <c r="K27" i="1"/>
  <c r="I27" i="1"/>
  <c r="L27" i="1" s="1"/>
  <c r="G27" i="1"/>
  <c r="H27" i="1" s="1"/>
  <c r="L26" i="1"/>
  <c r="K26" i="1"/>
  <c r="I26" i="1"/>
  <c r="J26" i="1" s="1"/>
  <c r="M26" i="1" s="1"/>
  <c r="H26" i="1"/>
  <c r="G26" i="1"/>
  <c r="K25" i="1"/>
  <c r="I25" i="1" s="1"/>
  <c r="G25" i="1"/>
  <c r="H25" i="1" s="1"/>
  <c r="K24" i="1"/>
  <c r="I24" i="1" s="1"/>
  <c r="G24" i="1"/>
  <c r="H24" i="1" s="1"/>
  <c r="K23" i="1"/>
  <c r="I23" i="1"/>
  <c r="L23" i="1" s="1"/>
  <c r="G23" i="1"/>
  <c r="H23" i="1" s="1"/>
  <c r="L22" i="1"/>
  <c r="K22" i="1"/>
  <c r="I22" i="1"/>
  <c r="J22" i="1" s="1"/>
  <c r="M22" i="1" s="1"/>
  <c r="H22" i="1"/>
  <c r="G22" i="1"/>
  <c r="K21" i="1"/>
  <c r="I21" i="1" s="1"/>
  <c r="G21" i="1"/>
  <c r="H21" i="1" s="1"/>
  <c r="K20" i="1"/>
  <c r="I20" i="1" s="1"/>
  <c r="G20" i="1"/>
  <c r="H20" i="1" s="1"/>
  <c r="K19" i="1"/>
  <c r="I19" i="1"/>
  <c r="L19" i="1" s="1"/>
  <c r="G19" i="1"/>
  <c r="H19" i="1" s="1"/>
  <c r="L18" i="1"/>
  <c r="K18" i="1"/>
  <c r="I18" i="1"/>
  <c r="J18" i="1" s="1"/>
  <c r="M18" i="1" s="1"/>
  <c r="H18" i="1"/>
  <c r="G18" i="1"/>
  <c r="K17" i="1"/>
  <c r="I17" i="1" s="1"/>
  <c r="G17" i="1"/>
  <c r="H17" i="1" s="1"/>
  <c r="K16" i="1"/>
  <c r="I16" i="1" s="1"/>
  <c r="G16" i="1"/>
  <c r="H16" i="1" s="1"/>
  <c r="K15" i="1"/>
  <c r="I15" i="1"/>
  <c r="L15" i="1" s="1"/>
  <c r="G15" i="1"/>
  <c r="H15" i="1" s="1"/>
  <c r="L14" i="1"/>
  <c r="K14" i="1"/>
  <c r="I14" i="1"/>
  <c r="J14" i="1" s="1"/>
  <c r="M14" i="1" s="1"/>
  <c r="H14" i="1"/>
  <c r="G14" i="1"/>
  <c r="K13" i="1"/>
  <c r="I13" i="1" s="1"/>
  <c r="G13" i="1"/>
  <c r="H13" i="1" s="1"/>
  <c r="G10" i="1"/>
  <c r="H10" i="1" s="1"/>
  <c r="M10" i="1" s="1"/>
  <c r="G9" i="1"/>
  <c r="H9" i="1" s="1"/>
  <c r="M9" i="1" s="1"/>
  <c r="L16" i="1" l="1"/>
  <c r="J16" i="1"/>
  <c r="M16" i="1" s="1"/>
  <c r="L20" i="1"/>
  <c r="J20" i="1"/>
  <c r="M20" i="1" s="1"/>
  <c r="L28" i="1"/>
  <c r="J28" i="1"/>
  <c r="M28" i="1" s="1"/>
  <c r="J32" i="1"/>
  <c r="M32" i="1" s="1"/>
  <c r="L32" i="1"/>
  <c r="L36" i="1"/>
  <c r="J36" i="1"/>
  <c r="M36" i="1" s="1"/>
  <c r="J13" i="1"/>
  <c r="M13" i="1" s="1"/>
  <c r="L13" i="1"/>
  <c r="J17" i="1"/>
  <c r="M17" i="1" s="1"/>
  <c r="L17" i="1"/>
  <c r="J21" i="1"/>
  <c r="M21" i="1" s="1"/>
  <c r="L21" i="1"/>
  <c r="J25" i="1"/>
  <c r="M25" i="1" s="1"/>
  <c r="L25" i="1"/>
  <c r="J29" i="1"/>
  <c r="M29" i="1" s="1"/>
  <c r="L29" i="1"/>
  <c r="J33" i="1"/>
  <c r="M33" i="1" s="1"/>
  <c r="L33" i="1"/>
  <c r="J37" i="1"/>
  <c r="M37" i="1" s="1"/>
  <c r="L37" i="1"/>
  <c r="J41" i="1"/>
  <c r="M41" i="1" s="1"/>
  <c r="L41" i="1"/>
  <c r="J24" i="1"/>
  <c r="M24" i="1" s="1"/>
  <c r="L24" i="1"/>
  <c r="L40" i="1"/>
  <c r="J40" i="1"/>
  <c r="M40" i="1" s="1"/>
  <c r="M11" i="1"/>
  <c r="I46" i="1" s="1"/>
  <c r="J15" i="1"/>
  <c r="M15" i="1" s="1"/>
  <c r="J27" i="1"/>
  <c r="M27" i="1" s="1"/>
  <c r="J31" i="1"/>
  <c r="M31" i="1" s="1"/>
  <c r="J35" i="1"/>
  <c r="M35" i="1" s="1"/>
  <c r="J39" i="1"/>
  <c r="M39" i="1" s="1"/>
  <c r="J19" i="1"/>
  <c r="M19" i="1" s="1"/>
  <c r="J23" i="1"/>
  <c r="M23" i="1" s="1"/>
  <c r="M42" i="1" l="1"/>
  <c r="I45" i="1" s="1"/>
  <c r="I48" i="1" s="1"/>
</calcChain>
</file>

<file path=xl/sharedStrings.xml><?xml version="1.0" encoding="utf-8"?>
<sst xmlns="http://schemas.openxmlformats.org/spreadsheetml/2006/main" count="30" uniqueCount="30">
  <si>
    <t>DEMANDANTE: BANCO AGRARIO DE COLOMBIA</t>
  </si>
  <si>
    <t>LIQUIDACION DE CRÉDITO</t>
  </si>
  <si>
    <t xml:space="preserve">DEMANDADO:  </t>
  </si>
  <si>
    <t>HUMBERTO HERNANDEZ HENANDEZ</t>
  </si>
  <si>
    <t xml:space="preserve">RADICADO </t>
  </si>
  <si>
    <t>2019 - 036</t>
  </si>
  <si>
    <t>PAGARÉ N° 4481860000842184</t>
  </si>
  <si>
    <t>VALOR CAPITAL</t>
  </si>
  <si>
    <t>PERIODO LIQUIDADO</t>
  </si>
  <si>
    <t>DIAS LIQUIDADOS</t>
  </si>
  <si>
    <t>INTERES BANCARIO CORRIENTE</t>
  </si>
  <si>
    <t>INTERES DIARIO CTE</t>
  </si>
  <si>
    <t>TASA INT MENSUAL CTE</t>
  </si>
  <si>
    <t>INTERES DIARIO MORA</t>
  </si>
  <si>
    <t>TASA INT MENSUAL MORA</t>
  </si>
  <si>
    <t>TASA INTERES MORA</t>
  </si>
  <si>
    <t>TOTAL PESOS MORA</t>
  </si>
  <si>
    <t>VALOR TOTAL PESOS</t>
  </si>
  <si>
    <t>DESDE</t>
  </si>
  <si>
    <t>HASTA</t>
  </si>
  <si>
    <t>TOTAL INTERESES CORRIENTES</t>
  </si>
  <si>
    <t>30/02/2018</t>
  </si>
  <si>
    <t>30/02/2019</t>
  </si>
  <si>
    <t>30/02/2020</t>
  </si>
  <si>
    <t>I  N T  E  R  E  S  E  S     M  O  R  A  T  O  R  I  O  S</t>
  </si>
  <si>
    <t>CAPITAL</t>
  </si>
  <si>
    <t>INTERESES MORATORIOS</t>
  </si>
  <si>
    <t>INTERESES PLAZO</t>
  </si>
  <si>
    <t>OTROS CONCEPTOS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</si>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</sst>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dd\-mm\-yy;@"/>
    <numFmt numFmtId="166" formatCode="_-[$$-240A]\ * #,##0.00_ ;_-[$$-240A]\ * \-#,##0.00\ ;_-[$$-240A]\ * &quot;-&quot;??_ ;_-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62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5" fontId="2" fillId="0" borderId="0" xfId="0" applyNumberFormat="1" applyFont="1"/>
    <xf numFmtId="15" fontId="3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/>
    <xf numFmtId="166" fontId="0" fillId="0" borderId="6" xfId="0" applyNumberFormat="1" applyBorder="1"/>
    <xf numFmtId="14" fontId="0" fillId="0" borderId="6" xfId="0" applyNumberFormat="1" applyBorder="1"/>
    <xf numFmtId="164" fontId="3" fillId="0" borderId="6" xfId="0" applyNumberFormat="1" applyFont="1" applyBorder="1" applyAlignment="1">
      <alignment horizontal="center" vertical="justify"/>
    </xf>
    <xf numFmtId="0" fontId="0" fillId="0" borderId="6" xfId="0" applyBorder="1"/>
    <xf numFmtId="2" fontId="0" fillId="0" borderId="6" xfId="0" applyNumberFormat="1" applyBorder="1"/>
    <xf numFmtId="166" fontId="2" fillId="0" borderId="6" xfId="0" applyNumberFormat="1" applyFont="1" applyBorder="1" applyAlignment="1">
      <alignment horizontal="right" vertical="justify"/>
    </xf>
    <xf numFmtId="14" fontId="0" fillId="0" borderId="6" xfId="0" applyNumberFormat="1" applyBorder="1" applyAlignment="1">
      <alignment horizontal="right"/>
    </xf>
    <xf numFmtId="164" fontId="3" fillId="0" borderId="8" xfId="0" applyNumberFormat="1" applyFont="1" applyBorder="1" applyAlignment="1">
      <alignment horizontal="center" vertical="justify"/>
    </xf>
    <xf numFmtId="14" fontId="5" fillId="0" borderId="8" xfId="0" applyNumberFormat="1" applyFont="1" applyBorder="1"/>
    <xf numFmtId="14" fontId="5" fillId="0" borderId="6" xfId="0" applyNumberFormat="1" applyFont="1" applyBorder="1" applyAlignment="1">
      <alignment horizontal="right" vertical="justify"/>
    </xf>
    <xf numFmtId="165" fontId="2" fillId="0" borderId="7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vertical="top"/>
    </xf>
    <xf numFmtId="165" fontId="2" fillId="0" borderId="9" xfId="0" applyNumberFormat="1" applyFont="1" applyBorder="1" applyAlignment="1">
      <alignment vertical="top"/>
    </xf>
    <xf numFmtId="166" fontId="2" fillId="0" borderId="7" xfId="0" applyNumberFormat="1" applyFont="1" applyBorder="1" applyAlignment="1">
      <alignment horizontal="center" vertical="top"/>
    </xf>
    <xf numFmtId="166" fontId="2" fillId="0" borderId="9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left"/>
    </xf>
    <xf numFmtId="4" fontId="2" fillId="0" borderId="8" xfId="0" applyNumberFormat="1" applyFont="1" applyBorder="1" applyAlignment="1">
      <alignment horizontal="left"/>
    </xf>
    <xf numFmtId="4" fontId="2" fillId="0" borderId="9" xfId="0" applyNumberFormat="1" applyFont="1" applyBorder="1" applyAlignment="1">
      <alignment horizontal="left"/>
    </xf>
    <xf numFmtId="39" fontId="4" fillId="0" borderId="2" xfId="0" applyNumberFormat="1" applyFont="1" applyBorder="1" applyAlignment="1">
      <alignment horizontal="center" vertical="justify"/>
    </xf>
    <xf numFmtId="39" fontId="4" fillId="0" borderId="5" xfId="0" applyNumberFormat="1" applyFont="1" applyBorder="1" applyAlignment="1">
      <alignment horizontal="center" vertical="justify"/>
    </xf>
    <xf numFmtId="39" fontId="4" fillId="0" borderId="2" xfId="0" applyNumberFormat="1" applyFont="1" applyBorder="1" applyAlignment="1">
      <alignment horizontal="center" vertical="center" wrapText="1"/>
    </xf>
    <xf numFmtId="39" fontId="4" fillId="0" borderId="5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/>
    </xf>
    <xf numFmtId="15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right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8"/>
  <sheetViews>
    <sheetView tabSelected="1" workbookViewId="0">
      <selection activeCell="E6" sqref="E6:E8"/>
    </sheetView>
  </sheetViews>
  <sheetFormatPr baseColWidth="10" defaultRowHeight="15" x14ac:dyDescent="0.25"/>
  <cols>
    <col min="2" max="2" width="16.5703125" customWidth="1"/>
    <col min="12" max="12" width="12.140625" customWidth="1"/>
    <col min="13" max="13" width="15.5703125" customWidth="1"/>
  </cols>
  <sheetData>
    <row r="1" spans="2:13" x14ac:dyDescent="0.25">
      <c r="B1" s="1" t="s">
        <v>0</v>
      </c>
      <c r="C1" s="2"/>
      <c r="D1" s="1"/>
      <c r="E1" s="3"/>
    </row>
    <row r="2" spans="2:13" x14ac:dyDescent="0.25">
      <c r="B2" s="1" t="s">
        <v>1</v>
      </c>
      <c r="C2" s="1"/>
      <c r="D2" s="1"/>
      <c r="E2" s="3"/>
    </row>
    <row r="3" spans="2:13" x14ac:dyDescent="0.25">
      <c r="B3" s="1" t="s">
        <v>2</v>
      </c>
      <c r="C3" s="31" t="s">
        <v>3</v>
      </c>
      <c r="D3" s="31"/>
      <c r="E3" s="31"/>
      <c r="F3" s="31"/>
      <c r="G3" s="1"/>
    </row>
    <row r="4" spans="2:13" x14ac:dyDescent="0.25">
      <c r="B4" s="1" t="s">
        <v>4</v>
      </c>
      <c r="C4" s="31" t="s">
        <v>5</v>
      </c>
      <c r="D4" s="31"/>
      <c r="E4" s="31"/>
      <c r="F4" s="31"/>
    </row>
    <row r="5" spans="2:13" ht="15.75" thickBot="1" x14ac:dyDescent="0.3">
      <c r="K5" s="4"/>
      <c r="L5" s="32" t="s">
        <v>6</v>
      </c>
      <c r="M5" s="32"/>
    </row>
    <row r="6" spans="2:13" ht="15.75" thickBot="1" x14ac:dyDescent="0.3">
      <c r="B6" s="33" t="s">
        <v>7</v>
      </c>
      <c r="C6" s="35" t="s">
        <v>8</v>
      </c>
      <c r="D6" s="36"/>
      <c r="E6" s="37" t="s">
        <v>9</v>
      </c>
      <c r="F6" s="26" t="s">
        <v>10</v>
      </c>
      <c r="G6" s="28" t="s">
        <v>11</v>
      </c>
      <c r="H6" s="26" t="s">
        <v>12</v>
      </c>
      <c r="I6" s="28" t="s">
        <v>13</v>
      </c>
      <c r="J6" s="26" t="s">
        <v>14</v>
      </c>
      <c r="K6" s="26" t="s">
        <v>15</v>
      </c>
      <c r="L6" s="28" t="s">
        <v>16</v>
      </c>
      <c r="M6" s="26" t="s">
        <v>17</v>
      </c>
    </row>
    <row r="7" spans="2:13" x14ac:dyDescent="0.25">
      <c r="B7" s="34"/>
      <c r="C7" s="30" t="s">
        <v>18</v>
      </c>
      <c r="D7" s="30" t="s">
        <v>19</v>
      </c>
      <c r="E7" s="38"/>
      <c r="F7" s="27"/>
      <c r="G7" s="29"/>
      <c r="H7" s="27"/>
      <c r="I7" s="29"/>
      <c r="J7" s="27"/>
      <c r="K7" s="27"/>
      <c r="L7" s="29"/>
      <c r="M7" s="27"/>
    </row>
    <row r="8" spans="2:13" x14ac:dyDescent="0.25">
      <c r="B8" s="34"/>
      <c r="C8" s="30"/>
      <c r="D8" s="30"/>
      <c r="E8" s="38"/>
      <c r="F8" s="27"/>
      <c r="G8" s="29"/>
      <c r="H8" s="27"/>
      <c r="I8" s="29"/>
      <c r="J8" s="27"/>
      <c r="K8" s="27"/>
      <c r="L8" s="29"/>
      <c r="M8" s="27"/>
    </row>
    <row r="9" spans="2:13" x14ac:dyDescent="0.25">
      <c r="B9" s="5">
        <v>20904490</v>
      </c>
      <c r="C9" s="6">
        <v>43096</v>
      </c>
      <c r="D9" s="6">
        <v>43099</v>
      </c>
      <c r="E9" s="7">
        <v>3</v>
      </c>
      <c r="F9" s="8">
        <v>20.77</v>
      </c>
      <c r="G9" s="9">
        <f t="shared" ref="G9:G10" si="0">SUM(F9/360)</f>
        <v>5.7694444444444444E-2</v>
      </c>
      <c r="H9" s="9">
        <f t="shared" ref="H9:H10" si="1">G9*E9</f>
        <v>0.17308333333333334</v>
      </c>
      <c r="I9" s="9"/>
      <c r="J9" s="9"/>
      <c r="K9" s="9"/>
      <c r="L9" s="5"/>
      <c r="M9" s="5">
        <f t="shared" ref="M9:M10" si="2">B9*H9/100</f>
        <v>36182.188108333336</v>
      </c>
    </row>
    <row r="10" spans="2:13" x14ac:dyDescent="0.25">
      <c r="B10" s="5">
        <v>20904490</v>
      </c>
      <c r="C10" s="6">
        <v>43101</v>
      </c>
      <c r="D10" s="6">
        <v>43122</v>
      </c>
      <c r="E10" s="7">
        <v>22</v>
      </c>
      <c r="F10" s="8">
        <v>20.69</v>
      </c>
      <c r="G10" s="9">
        <f t="shared" si="0"/>
        <v>5.7472222222222223E-2</v>
      </c>
      <c r="H10" s="9">
        <f t="shared" si="1"/>
        <v>1.264388888888889</v>
      </c>
      <c r="I10" s="9"/>
      <c r="J10" s="9"/>
      <c r="K10" s="9"/>
      <c r="L10" s="5"/>
      <c r="M10" s="5">
        <f t="shared" si="2"/>
        <v>264314.04883888894</v>
      </c>
    </row>
    <row r="11" spans="2:13" x14ac:dyDescent="0.25">
      <c r="B11" s="20" t="s">
        <v>20</v>
      </c>
      <c r="C11" s="21"/>
      <c r="D11" s="21"/>
      <c r="E11" s="21"/>
      <c r="F11" s="21"/>
      <c r="G11" s="21"/>
      <c r="H11" s="21"/>
      <c r="I11" s="21"/>
      <c r="J11" s="21"/>
      <c r="K11" s="21"/>
      <c r="L11" s="22"/>
      <c r="M11" s="10">
        <f>SUM(M9:M10)</f>
        <v>300496.23694722226</v>
      </c>
    </row>
    <row r="13" spans="2:13" x14ac:dyDescent="0.25">
      <c r="B13" s="5">
        <v>20904490</v>
      </c>
      <c r="C13" s="6">
        <v>43123</v>
      </c>
      <c r="D13" s="6">
        <v>43130</v>
      </c>
      <c r="E13" s="7">
        <v>7</v>
      </c>
      <c r="F13" s="8">
        <v>20.69</v>
      </c>
      <c r="G13" s="9">
        <f t="shared" ref="G13:G20" si="3">SUM(F13/360)</f>
        <v>5.7472222222222223E-2</v>
      </c>
      <c r="H13" s="9">
        <f t="shared" ref="H13:H28" si="4">G13*E13</f>
        <v>0.40230555555555558</v>
      </c>
      <c r="I13" s="9">
        <f t="shared" ref="I13:I28" si="5">K13/360</f>
        <v>8.6208333333333345E-2</v>
      </c>
      <c r="J13" s="9">
        <f t="shared" ref="J13:J41" si="6">I13*E13</f>
        <v>0.60345833333333343</v>
      </c>
      <c r="K13" s="9">
        <f t="shared" ref="K13:K41" si="7">F13/2*3</f>
        <v>31.035000000000004</v>
      </c>
      <c r="L13" s="5">
        <f t="shared" ref="L13:L25" si="8">B13*I13/100</f>
        <v>18021.412420833338</v>
      </c>
      <c r="M13" s="5">
        <f t="shared" ref="M13:M28" si="9">B13*J13/100</f>
        <v>126149.88694583336</v>
      </c>
    </row>
    <row r="14" spans="2:13" x14ac:dyDescent="0.25">
      <c r="B14" s="5">
        <v>20904490</v>
      </c>
      <c r="C14" s="6">
        <v>43132</v>
      </c>
      <c r="D14" s="11" t="s">
        <v>21</v>
      </c>
      <c r="E14" s="7">
        <v>30</v>
      </c>
      <c r="F14" s="8">
        <v>21.01</v>
      </c>
      <c r="G14" s="9">
        <f t="shared" si="3"/>
        <v>5.8361111111111114E-2</v>
      </c>
      <c r="H14" s="9">
        <f t="shared" si="4"/>
        <v>1.7508333333333335</v>
      </c>
      <c r="I14" s="9">
        <f t="shared" si="5"/>
        <v>8.754166666666667E-2</v>
      </c>
      <c r="J14" s="9">
        <f t="shared" si="6"/>
        <v>2.6262500000000002</v>
      </c>
      <c r="K14" s="9">
        <f t="shared" si="7"/>
        <v>31.515000000000001</v>
      </c>
      <c r="L14" s="5">
        <f t="shared" si="8"/>
        <v>18300.138954166669</v>
      </c>
      <c r="M14" s="5">
        <f t="shared" si="9"/>
        <v>549004.16862500005</v>
      </c>
    </row>
    <row r="15" spans="2:13" x14ac:dyDescent="0.25">
      <c r="B15" s="5">
        <v>20904490</v>
      </c>
      <c r="C15" s="6">
        <v>43160</v>
      </c>
      <c r="D15" s="11">
        <v>43189</v>
      </c>
      <c r="E15" s="7">
        <v>30</v>
      </c>
      <c r="F15" s="8">
        <v>20.68</v>
      </c>
      <c r="G15" s="9">
        <f t="shared" si="3"/>
        <v>5.7444444444444444E-2</v>
      </c>
      <c r="H15" s="9">
        <f t="shared" si="4"/>
        <v>1.7233333333333334</v>
      </c>
      <c r="I15" s="9">
        <f t="shared" si="5"/>
        <v>8.6166666666666669E-2</v>
      </c>
      <c r="J15" s="9">
        <f t="shared" si="6"/>
        <v>2.585</v>
      </c>
      <c r="K15" s="9">
        <f t="shared" si="7"/>
        <v>31.02</v>
      </c>
      <c r="L15" s="5">
        <f t="shared" si="8"/>
        <v>18012.702216666668</v>
      </c>
      <c r="M15" s="5">
        <f t="shared" si="9"/>
        <v>540381.06649999996</v>
      </c>
    </row>
    <row r="16" spans="2:13" x14ac:dyDescent="0.25">
      <c r="B16" s="5">
        <v>20904490</v>
      </c>
      <c r="C16" s="6">
        <v>43191</v>
      </c>
      <c r="D16" s="11">
        <v>43220</v>
      </c>
      <c r="E16" s="7">
        <v>30</v>
      </c>
      <c r="F16" s="8">
        <v>20.48</v>
      </c>
      <c r="G16" s="9">
        <f t="shared" si="3"/>
        <v>5.6888888888888892E-2</v>
      </c>
      <c r="H16" s="9">
        <f t="shared" si="4"/>
        <v>1.7066666666666668</v>
      </c>
      <c r="I16" s="9">
        <f t="shared" si="5"/>
        <v>8.533333333333333E-2</v>
      </c>
      <c r="J16" s="9">
        <f t="shared" si="6"/>
        <v>2.56</v>
      </c>
      <c r="K16" s="9">
        <f t="shared" si="7"/>
        <v>30.72</v>
      </c>
      <c r="L16" s="5">
        <f t="shared" si="8"/>
        <v>17838.498133333331</v>
      </c>
      <c r="M16" s="5">
        <f t="shared" si="9"/>
        <v>535154.94400000002</v>
      </c>
    </row>
    <row r="17" spans="2:13" x14ac:dyDescent="0.25">
      <c r="B17" s="5">
        <v>20904490</v>
      </c>
      <c r="C17" s="6">
        <v>43221</v>
      </c>
      <c r="D17" s="11">
        <v>43250</v>
      </c>
      <c r="E17" s="7">
        <v>30</v>
      </c>
      <c r="F17" s="8">
        <v>20.440000000000001</v>
      </c>
      <c r="G17" s="9">
        <f t="shared" si="3"/>
        <v>5.6777777777777781E-2</v>
      </c>
      <c r="H17" s="9">
        <f t="shared" si="4"/>
        <v>1.7033333333333334</v>
      </c>
      <c r="I17" s="9">
        <f t="shared" si="5"/>
        <v>8.5166666666666682E-2</v>
      </c>
      <c r="J17" s="9">
        <f t="shared" si="6"/>
        <v>2.5550000000000006</v>
      </c>
      <c r="K17" s="9">
        <f t="shared" si="7"/>
        <v>30.660000000000004</v>
      </c>
      <c r="L17" s="5">
        <f t="shared" si="8"/>
        <v>17803.657316666668</v>
      </c>
      <c r="M17" s="5">
        <f t="shared" si="9"/>
        <v>534109.71950000012</v>
      </c>
    </row>
    <row r="18" spans="2:13" x14ac:dyDescent="0.25">
      <c r="B18" s="5">
        <v>20904490</v>
      </c>
      <c r="C18" s="6">
        <v>43252</v>
      </c>
      <c r="D18" s="11">
        <v>43281</v>
      </c>
      <c r="E18" s="7">
        <v>30</v>
      </c>
      <c r="F18" s="8">
        <v>20.28</v>
      </c>
      <c r="G18" s="9">
        <f t="shared" si="3"/>
        <v>5.6333333333333339E-2</v>
      </c>
      <c r="H18" s="9">
        <f t="shared" si="4"/>
        <v>1.6900000000000002</v>
      </c>
      <c r="I18" s="9">
        <f t="shared" si="5"/>
        <v>8.4500000000000006E-2</v>
      </c>
      <c r="J18" s="9">
        <f t="shared" si="6"/>
        <v>2.5350000000000001</v>
      </c>
      <c r="K18" s="9">
        <f t="shared" si="7"/>
        <v>30.42</v>
      </c>
      <c r="L18" s="5">
        <f t="shared" si="8"/>
        <v>17664.29405</v>
      </c>
      <c r="M18" s="5">
        <f t="shared" si="9"/>
        <v>529928.82150000008</v>
      </c>
    </row>
    <row r="19" spans="2:13" x14ac:dyDescent="0.25">
      <c r="B19" s="5">
        <v>20904490</v>
      </c>
      <c r="C19" s="6">
        <v>43282</v>
      </c>
      <c r="D19" s="11">
        <v>43311</v>
      </c>
      <c r="E19" s="7">
        <v>30</v>
      </c>
      <c r="F19" s="8">
        <v>20.03</v>
      </c>
      <c r="G19" s="9">
        <f t="shared" si="3"/>
        <v>5.5638888888888891E-2</v>
      </c>
      <c r="H19" s="9">
        <f t="shared" si="4"/>
        <v>1.6691666666666667</v>
      </c>
      <c r="I19" s="9">
        <f t="shared" si="5"/>
        <v>8.3458333333333343E-2</v>
      </c>
      <c r="J19" s="9">
        <f t="shared" si="6"/>
        <v>2.5037500000000001</v>
      </c>
      <c r="K19" s="9">
        <f t="shared" si="7"/>
        <v>30.045000000000002</v>
      </c>
      <c r="L19" s="5">
        <f t="shared" si="8"/>
        <v>17446.538945833334</v>
      </c>
      <c r="M19" s="5">
        <f t="shared" si="9"/>
        <v>523396.16837500007</v>
      </c>
    </row>
    <row r="20" spans="2:13" x14ac:dyDescent="0.25">
      <c r="B20" s="5">
        <v>20904490</v>
      </c>
      <c r="C20" s="6">
        <v>43313</v>
      </c>
      <c r="D20" s="11">
        <v>43342</v>
      </c>
      <c r="E20" s="7">
        <v>30</v>
      </c>
      <c r="F20" s="8">
        <v>19.940000000000001</v>
      </c>
      <c r="G20" s="9">
        <f t="shared" si="3"/>
        <v>5.538888888888889E-2</v>
      </c>
      <c r="H20" s="9">
        <f t="shared" si="4"/>
        <v>1.6616666666666666</v>
      </c>
      <c r="I20" s="9">
        <f t="shared" si="5"/>
        <v>8.3083333333333342E-2</v>
      </c>
      <c r="J20" s="9">
        <f t="shared" si="6"/>
        <v>2.4925000000000002</v>
      </c>
      <c r="K20" s="9">
        <f t="shared" si="7"/>
        <v>29.910000000000004</v>
      </c>
      <c r="L20" s="5">
        <f t="shared" si="8"/>
        <v>17368.147108333334</v>
      </c>
      <c r="M20" s="5">
        <f t="shared" si="9"/>
        <v>521044.41325000004</v>
      </c>
    </row>
    <row r="21" spans="2:13" x14ac:dyDescent="0.25">
      <c r="B21" s="5">
        <v>20904490</v>
      </c>
      <c r="C21" s="6">
        <v>43344</v>
      </c>
      <c r="D21" s="11">
        <v>43373</v>
      </c>
      <c r="E21" s="7">
        <v>30</v>
      </c>
      <c r="F21" s="8">
        <v>19.809999999999999</v>
      </c>
      <c r="G21" s="9">
        <f t="shared" ref="G21:G31" si="10">SUM(F21/360)</f>
        <v>5.5027777777777773E-2</v>
      </c>
      <c r="H21" s="9">
        <f t="shared" si="4"/>
        <v>1.6508333333333332</v>
      </c>
      <c r="I21" s="9">
        <f t="shared" si="5"/>
        <v>8.2541666666666652E-2</v>
      </c>
      <c r="J21" s="9">
        <f t="shared" si="6"/>
        <v>2.4762499999999994</v>
      </c>
      <c r="K21" s="9">
        <f t="shared" si="7"/>
        <v>29.714999999999996</v>
      </c>
      <c r="L21" s="5">
        <f t="shared" si="8"/>
        <v>17254.914454166665</v>
      </c>
      <c r="M21" s="5">
        <f t="shared" si="9"/>
        <v>517647.43362499989</v>
      </c>
    </row>
    <row r="22" spans="2:13" x14ac:dyDescent="0.25">
      <c r="B22" s="5">
        <v>20904490</v>
      </c>
      <c r="C22" s="6">
        <v>43374</v>
      </c>
      <c r="D22" s="11">
        <v>43403</v>
      </c>
      <c r="E22" s="7">
        <v>30</v>
      </c>
      <c r="F22" s="8">
        <v>19.63</v>
      </c>
      <c r="G22" s="9">
        <f t="shared" si="10"/>
        <v>5.4527777777777772E-2</v>
      </c>
      <c r="H22" s="9">
        <f t="shared" si="4"/>
        <v>1.6358333333333333</v>
      </c>
      <c r="I22" s="9">
        <f t="shared" si="5"/>
        <v>8.1791666666666665E-2</v>
      </c>
      <c r="J22" s="9">
        <f t="shared" si="6"/>
        <v>2.4537499999999999</v>
      </c>
      <c r="K22" s="9">
        <f t="shared" si="7"/>
        <v>29.445</v>
      </c>
      <c r="L22" s="5">
        <f t="shared" si="8"/>
        <v>17098.130779166666</v>
      </c>
      <c r="M22" s="5">
        <f t="shared" si="9"/>
        <v>512943.92337500001</v>
      </c>
    </row>
    <row r="23" spans="2:13" x14ac:dyDescent="0.25">
      <c r="B23" s="5">
        <v>20904490</v>
      </c>
      <c r="C23" s="6">
        <v>43405</v>
      </c>
      <c r="D23" s="11">
        <v>43434</v>
      </c>
      <c r="E23" s="12">
        <v>30</v>
      </c>
      <c r="F23" s="8">
        <v>19.489999999999998</v>
      </c>
      <c r="G23" s="9">
        <f t="shared" si="10"/>
        <v>5.4138888888888882E-2</v>
      </c>
      <c r="H23" s="9">
        <f t="shared" si="4"/>
        <v>1.6241666666666665</v>
      </c>
      <c r="I23" s="9">
        <f t="shared" si="5"/>
        <v>8.1208333333333327E-2</v>
      </c>
      <c r="J23" s="9">
        <f t="shared" si="6"/>
        <v>2.4362499999999998</v>
      </c>
      <c r="K23" s="9">
        <f t="shared" si="7"/>
        <v>29.234999999999999</v>
      </c>
      <c r="L23" s="5">
        <f t="shared" si="8"/>
        <v>16976.187920833334</v>
      </c>
      <c r="M23" s="5">
        <f t="shared" si="9"/>
        <v>509285.63762499997</v>
      </c>
    </row>
    <row r="24" spans="2:13" x14ac:dyDescent="0.25">
      <c r="B24" s="5">
        <v>20904490</v>
      </c>
      <c r="C24" s="6">
        <v>43435</v>
      </c>
      <c r="D24" s="11">
        <v>43464</v>
      </c>
      <c r="E24" s="12">
        <v>30</v>
      </c>
      <c r="F24" s="9">
        <v>19.399999999999999</v>
      </c>
      <c r="G24" s="9">
        <f t="shared" si="10"/>
        <v>5.3888888888888882E-2</v>
      </c>
      <c r="H24" s="9">
        <f t="shared" si="4"/>
        <v>1.6166666666666665</v>
      </c>
      <c r="I24" s="9">
        <f t="shared" si="5"/>
        <v>8.0833333333333326E-2</v>
      </c>
      <c r="J24" s="9">
        <f t="shared" si="6"/>
        <v>2.4249999999999998</v>
      </c>
      <c r="K24" s="9">
        <f t="shared" si="7"/>
        <v>29.099999999999998</v>
      </c>
      <c r="L24" s="5">
        <f t="shared" si="8"/>
        <v>16897.796083333331</v>
      </c>
      <c r="M24" s="5">
        <f t="shared" si="9"/>
        <v>506933.88250000001</v>
      </c>
    </row>
    <row r="25" spans="2:13" x14ac:dyDescent="0.25">
      <c r="B25" s="5">
        <v>20904490</v>
      </c>
      <c r="C25" s="6">
        <v>43466</v>
      </c>
      <c r="D25" s="11">
        <v>43495</v>
      </c>
      <c r="E25" s="7">
        <v>30</v>
      </c>
      <c r="F25" s="8">
        <v>19.16</v>
      </c>
      <c r="G25" s="9">
        <f t="shared" si="10"/>
        <v>5.3222222222222219E-2</v>
      </c>
      <c r="H25" s="9">
        <f t="shared" si="4"/>
        <v>1.5966666666666667</v>
      </c>
      <c r="I25" s="9">
        <f t="shared" si="5"/>
        <v>7.9833333333333339E-2</v>
      </c>
      <c r="J25" s="9">
        <f t="shared" si="6"/>
        <v>2.395</v>
      </c>
      <c r="K25" s="9">
        <f t="shared" si="7"/>
        <v>28.740000000000002</v>
      </c>
      <c r="L25" s="5">
        <f t="shared" si="8"/>
        <v>16688.751183333334</v>
      </c>
      <c r="M25" s="5">
        <f t="shared" si="9"/>
        <v>500662.5355</v>
      </c>
    </row>
    <row r="26" spans="2:13" x14ac:dyDescent="0.25">
      <c r="B26" s="5">
        <v>20904490</v>
      </c>
      <c r="C26" s="6">
        <v>43497</v>
      </c>
      <c r="D26" s="11" t="s">
        <v>22</v>
      </c>
      <c r="E26" s="7">
        <v>30</v>
      </c>
      <c r="F26" s="9">
        <v>19.7</v>
      </c>
      <c r="G26" s="9">
        <f t="shared" si="10"/>
        <v>5.4722222222222221E-2</v>
      </c>
      <c r="H26" s="9">
        <f t="shared" si="4"/>
        <v>1.6416666666666666</v>
      </c>
      <c r="I26" s="9">
        <f t="shared" si="5"/>
        <v>8.2083333333333328E-2</v>
      </c>
      <c r="J26" s="9">
        <f t="shared" si="6"/>
        <v>2.4624999999999999</v>
      </c>
      <c r="K26" s="9">
        <f t="shared" si="7"/>
        <v>29.549999999999997</v>
      </c>
      <c r="L26" s="5">
        <f t="shared" ref="L26:L31" si="11">B21*I26/100</f>
        <v>17159.102208333334</v>
      </c>
      <c r="M26" s="5">
        <f t="shared" si="9"/>
        <v>514773.06624999997</v>
      </c>
    </row>
    <row r="27" spans="2:13" x14ac:dyDescent="0.25">
      <c r="B27" s="5">
        <v>20904490</v>
      </c>
      <c r="C27" s="6">
        <v>43525</v>
      </c>
      <c r="D27" s="11">
        <v>43554</v>
      </c>
      <c r="E27" s="7">
        <v>30</v>
      </c>
      <c r="F27" s="8">
        <v>19.37</v>
      </c>
      <c r="G27" s="9">
        <f t="shared" si="10"/>
        <v>5.3805555555555558E-2</v>
      </c>
      <c r="H27" s="9">
        <f t="shared" si="4"/>
        <v>1.6141666666666667</v>
      </c>
      <c r="I27" s="9">
        <f t="shared" si="5"/>
        <v>8.0708333333333326E-2</v>
      </c>
      <c r="J27" s="9">
        <f t="shared" si="6"/>
        <v>2.4212499999999997</v>
      </c>
      <c r="K27" s="9">
        <f t="shared" si="7"/>
        <v>29.055</v>
      </c>
      <c r="L27" s="5">
        <f t="shared" si="11"/>
        <v>16871.66547083333</v>
      </c>
      <c r="M27" s="5">
        <f t="shared" si="9"/>
        <v>506149.96412499994</v>
      </c>
    </row>
    <row r="28" spans="2:13" x14ac:dyDescent="0.25">
      <c r="B28" s="5">
        <v>20904490</v>
      </c>
      <c r="C28" s="6">
        <v>43556</v>
      </c>
      <c r="D28" s="11">
        <v>43585</v>
      </c>
      <c r="E28" s="7">
        <v>30</v>
      </c>
      <c r="F28" s="9">
        <v>19.32</v>
      </c>
      <c r="G28" s="9">
        <f t="shared" si="10"/>
        <v>5.3666666666666668E-2</v>
      </c>
      <c r="H28" s="9">
        <f t="shared" si="4"/>
        <v>1.61</v>
      </c>
      <c r="I28" s="9">
        <f t="shared" si="5"/>
        <v>8.0500000000000002E-2</v>
      </c>
      <c r="J28" s="9">
        <f t="shared" si="6"/>
        <v>2.415</v>
      </c>
      <c r="K28" s="9">
        <f t="shared" si="7"/>
        <v>28.98</v>
      </c>
      <c r="L28" s="5">
        <f t="shared" si="11"/>
        <v>16828.114450000001</v>
      </c>
      <c r="M28" s="5">
        <f t="shared" si="9"/>
        <v>504843.43350000004</v>
      </c>
    </row>
    <row r="29" spans="2:13" x14ac:dyDescent="0.25">
      <c r="B29" s="5">
        <v>20904490</v>
      </c>
      <c r="C29" s="6">
        <v>43586</v>
      </c>
      <c r="D29" s="11">
        <v>43615</v>
      </c>
      <c r="E29" s="7">
        <v>30</v>
      </c>
      <c r="F29" s="9">
        <v>19.34</v>
      </c>
      <c r="G29" s="9">
        <f t="shared" si="10"/>
        <v>5.372222222222222E-2</v>
      </c>
      <c r="H29" s="9">
        <f>G29*E29</f>
        <v>1.6116666666666666</v>
      </c>
      <c r="I29" s="9">
        <f>K29/360</f>
        <v>8.0583333333333326E-2</v>
      </c>
      <c r="J29" s="9">
        <f t="shared" si="6"/>
        <v>2.4175</v>
      </c>
      <c r="K29" s="9">
        <f t="shared" si="7"/>
        <v>29.009999999999998</v>
      </c>
      <c r="L29" s="5">
        <f t="shared" si="11"/>
        <v>16845.534858333333</v>
      </c>
      <c r="M29" s="5">
        <f>B29*J29/100</f>
        <v>505366.04575000005</v>
      </c>
    </row>
    <row r="30" spans="2:13" x14ac:dyDescent="0.25">
      <c r="B30" s="5">
        <v>20904490</v>
      </c>
      <c r="C30" s="6">
        <v>43617</v>
      </c>
      <c r="D30" s="11">
        <v>43646</v>
      </c>
      <c r="E30" s="7">
        <v>30</v>
      </c>
      <c r="F30" s="9">
        <v>19.3</v>
      </c>
      <c r="G30" s="9">
        <f t="shared" si="10"/>
        <v>5.3611111111111116E-2</v>
      </c>
      <c r="H30" s="9">
        <f>G30*E30</f>
        <v>1.6083333333333334</v>
      </c>
      <c r="I30" s="9">
        <f>K30/360</f>
        <v>8.0416666666666678E-2</v>
      </c>
      <c r="J30" s="9">
        <f t="shared" si="6"/>
        <v>2.4125000000000005</v>
      </c>
      <c r="K30" s="9">
        <f t="shared" si="7"/>
        <v>28.950000000000003</v>
      </c>
      <c r="L30" s="5">
        <f t="shared" si="11"/>
        <v>16810.694041666669</v>
      </c>
      <c r="M30" s="5">
        <f>B30*J30/100</f>
        <v>504320.8212500001</v>
      </c>
    </row>
    <row r="31" spans="2:13" x14ac:dyDescent="0.25">
      <c r="B31" s="5">
        <v>20904490</v>
      </c>
      <c r="C31" s="6">
        <v>43647</v>
      </c>
      <c r="D31" s="11">
        <v>43676</v>
      </c>
      <c r="E31" s="7">
        <v>30</v>
      </c>
      <c r="F31" s="9">
        <v>19.3</v>
      </c>
      <c r="G31" s="9">
        <f t="shared" si="10"/>
        <v>5.3611111111111116E-2</v>
      </c>
      <c r="H31" s="9">
        <f>G31*E31</f>
        <v>1.6083333333333334</v>
      </c>
      <c r="I31" s="9">
        <f>K31/360</f>
        <v>8.0416666666666678E-2</v>
      </c>
      <c r="J31" s="9">
        <f t="shared" si="6"/>
        <v>2.4125000000000005</v>
      </c>
      <c r="K31" s="9">
        <f t="shared" si="7"/>
        <v>28.950000000000003</v>
      </c>
      <c r="L31" s="5">
        <f t="shared" si="11"/>
        <v>16810.694041666669</v>
      </c>
      <c r="M31" s="5">
        <f>B31*J31/100</f>
        <v>504320.8212500001</v>
      </c>
    </row>
    <row r="32" spans="2:13" x14ac:dyDescent="0.25">
      <c r="B32" s="5">
        <v>20904490</v>
      </c>
      <c r="C32" s="13">
        <v>43678</v>
      </c>
      <c r="D32" s="14">
        <v>43707</v>
      </c>
      <c r="E32" s="12">
        <v>30</v>
      </c>
      <c r="F32" s="9">
        <v>19.32</v>
      </c>
      <c r="G32" s="9">
        <f t="shared" ref="G32:G38" si="12">SUM(F32/360)</f>
        <v>5.3666666666666668E-2</v>
      </c>
      <c r="H32" s="9">
        <f t="shared" ref="H32:H41" si="13">G32*E32</f>
        <v>1.61</v>
      </c>
      <c r="I32" s="9">
        <f t="shared" ref="I32:I41" si="14">K32/360</f>
        <v>8.0500000000000002E-2</v>
      </c>
      <c r="J32" s="9">
        <f t="shared" si="6"/>
        <v>2.415</v>
      </c>
      <c r="K32" s="9">
        <f t="shared" si="7"/>
        <v>28.98</v>
      </c>
      <c r="L32" s="5">
        <f t="shared" ref="L32:L41" si="15">B32*I32/100</f>
        <v>16828.114450000001</v>
      </c>
      <c r="M32" s="5">
        <f t="shared" ref="M32:M41" si="16">B32*J32/100</f>
        <v>504843.43350000004</v>
      </c>
    </row>
    <row r="33" spans="2:13" x14ac:dyDescent="0.25">
      <c r="B33" s="5">
        <v>20904490</v>
      </c>
      <c r="C33" s="13">
        <v>43709</v>
      </c>
      <c r="D33" s="14">
        <v>43738</v>
      </c>
      <c r="E33" s="12">
        <v>30</v>
      </c>
      <c r="F33" s="9">
        <v>19.32</v>
      </c>
      <c r="G33" s="9">
        <f t="shared" si="12"/>
        <v>5.3666666666666668E-2</v>
      </c>
      <c r="H33" s="9">
        <f t="shared" si="13"/>
        <v>1.61</v>
      </c>
      <c r="I33" s="9">
        <f t="shared" si="14"/>
        <v>8.0500000000000002E-2</v>
      </c>
      <c r="J33" s="9">
        <f t="shared" si="6"/>
        <v>2.415</v>
      </c>
      <c r="K33" s="9">
        <f t="shared" si="7"/>
        <v>28.98</v>
      </c>
      <c r="L33" s="5">
        <f t="shared" si="15"/>
        <v>16828.114450000001</v>
      </c>
      <c r="M33" s="5">
        <f t="shared" si="16"/>
        <v>504843.43350000004</v>
      </c>
    </row>
    <row r="34" spans="2:13" x14ac:dyDescent="0.25">
      <c r="B34" s="5">
        <v>20904490</v>
      </c>
      <c r="C34" s="13">
        <v>43739</v>
      </c>
      <c r="D34" s="14">
        <v>43768</v>
      </c>
      <c r="E34" s="12">
        <v>30</v>
      </c>
      <c r="F34" s="9">
        <v>19.100000000000001</v>
      </c>
      <c r="G34" s="9">
        <f t="shared" si="12"/>
        <v>5.3055555555555557E-2</v>
      </c>
      <c r="H34" s="9">
        <f t="shared" si="13"/>
        <v>1.5916666666666668</v>
      </c>
      <c r="I34" s="9">
        <f t="shared" si="14"/>
        <v>7.9583333333333339E-2</v>
      </c>
      <c r="J34" s="9">
        <f t="shared" si="6"/>
        <v>2.3875000000000002</v>
      </c>
      <c r="K34" s="9">
        <f t="shared" si="7"/>
        <v>28.650000000000002</v>
      </c>
      <c r="L34" s="5">
        <f t="shared" si="15"/>
        <v>16636.489958333332</v>
      </c>
      <c r="M34" s="5">
        <f t="shared" si="16"/>
        <v>499094.69874999998</v>
      </c>
    </row>
    <row r="35" spans="2:13" x14ac:dyDescent="0.25">
      <c r="B35" s="5">
        <v>20904490</v>
      </c>
      <c r="C35" s="13">
        <v>43770</v>
      </c>
      <c r="D35" s="14">
        <v>43799</v>
      </c>
      <c r="E35" s="12">
        <v>30</v>
      </c>
      <c r="F35" s="9">
        <v>19.03</v>
      </c>
      <c r="G35" s="9">
        <f t="shared" si="12"/>
        <v>5.2861111111111116E-2</v>
      </c>
      <c r="H35" s="9">
        <f t="shared" si="13"/>
        <v>1.5858333333333334</v>
      </c>
      <c r="I35" s="9">
        <f t="shared" si="14"/>
        <v>7.9291666666666677E-2</v>
      </c>
      <c r="J35" s="9">
        <f t="shared" si="6"/>
        <v>2.3787500000000001</v>
      </c>
      <c r="K35" s="9">
        <f t="shared" si="7"/>
        <v>28.545000000000002</v>
      </c>
      <c r="L35" s="5">
        <f t="shared" si="15"/>
        <v>16575.518529166668</v>
      </c>
      <c r="M35" s="5">
        <f t="shared" si="16"/>
        <v>497265.55587500008</v>
      </c>
    </row>
    <row r="36" spans="2:13" x14ac:dyDescent="0.25">
      <c r="B36" s="5">
        <v>20904490</v>
      </c>
      <c r="C36" s="13">
        <v>43800</v>
      </c>
      <c r="D36" s="14">
        <v>43829</v>
      </c>
      <c r="E36" s="12">
        <v>30</v>
      </c>
      <c r="F36" s="9">
        <v>18.91</v>
      </c>
      <c r="G36" s="9">
        <f t="shared" si="12"/>
        <v>5.2527777777777777E-2</v>
      </c>
      <c r="H36" s="9">
        <f t="shared" si="13"/>
        <v>1.5758333333333334</v>
      </c>
      <c r="I36" s="9">
        <f t="shared" si="14"/>
        <v>7.8791666666666677E-2</v>
      </c>
      <c r="J36" s="9">
        <f t="shared" si="6"/>
        <v>2.3637500000000005</v>
      </c>
      <c r="K36" s="9">
        <f t="shared" si="7"/>
        <v>28.365000000000002</v>
      </c>
      <c r="L36" s="5">
        <f t="shared" si="15"/>
        <v>16470.996079166667</v>
      </c>
      <c r="M36" s="5">
        <f t="shared" si="16"/>
        <v>494129.8823750001</v>
      </c>
    </row>
    <row r="37" spans="2:13" x14ac:dyDescent="0.25">
      <c r="B37" s="5">
        <v>20904490</v>
      </c>
      <c r="C37" s="13">
        <v>43831</v>
      </c>
      <c r="D37" s="14">
        <v>43860</v>
      </c>
      <c r="E37" s="12">
        <v>30</v>
      </c>
      <c r="F37" s="9">
        <v>18.77</v>
      </c>
      <c r="G37" s="9">
        <f t="shared" si="12"/>
        <v>5.2138888888888887E-2</v>
      </c>
      <c r="H37" s="9">
        <f t="shared" si="13"/>
        <v>1.5641666666666667</v>
      </c>
      <c r="I37" s="9">
        <f t="shared" si="14"/>
        <v>7.8208333333333338E-2</v>
      </c>
      <c r="J37" s="9">
        <f t="shared" si="6"/>
        <v>2.3462499999999999</v>
      </c>
      <c r="K37" s="9">
        <f t="shared" si="7"/>
        <v>28.155000000000001</v>
      </c>
      <c r="L37" s="5">
        <f t="shared" si="15"/>
        <v>16349.053220833335</v>
      </c>
      <c r="M37" s="5">
        <f t="shared" si="16"/>
        <v>490471.59662500001</v>
      </c>
    </row>
    <row r="38" spans="2:13" x14ac:dyDescent="0.25">
      <c r="B38" s="5">
        <v>20904490</v>
      </c>
      <c r="C38" s="13">
        <v>43862</v>
      </c>
      <c r="D38" s="14" t="s">
        <v>23</v>
      </c>
      <c r="E38" s="12">
        <v>30</v>
      </c>
      <c r="F38" s="9">
        <v>19.059999999999999</v>
      </c>
      <c r="G38" s="9">
        <f t="shared" si="12"/>
        <v>5.294444444444444E-2</v>
      </c>
      <c r="H38" s="9">
        <f t="shared" si="13"/>
        <v>1.5883333333333332</v>
      </c>
      <c r="I38" s="9">
        <f t="shared" si="14"/>
        <v>7.9416666666666663E-2</v>
      </c>
      <c r="J38" s="9">
        <f t="shared" si="6"/>
        <v>2.3824999999999998</v>
      </c>
      <c r="K38" s="9">
        <f t="shared" si="7"/>
        <v>28.589999999999996</v>
      </c>
      <c r="L38" s="5">
        <f t="shared" si="15"/>
        <v>16601.649141666665</v>
      </c>
      <c r="M38" s="5">
        <f t="shared" si="16"/>
        <v>498049.47424999997</v>
      </c>
    </row>
    <row r="39" spans="2:13" x14ac:dyDescent="0.25">
      <c r="B39" s="5">
        <v>20904490</v>
      </c>
      <c r="C39" s="13">
        <v>43891</v>
      </c>
      <c r="D39" s="14">
        <v>43920</v>
      </c>
      <c r="E39" s="12">
        <v>30</v>
      </c>
      <c r="F39" s="9">
        <v>18.95</v>
      </c>
      <c r="G39" s="9">
        <f t="shared" ref="G39:G41" si="17">SUM(F39/360)</f>
        <v>5.2638888888888888E-2</v>
      </c>
      <c r="H39" s="9">
        <f t="shared" si="13"/>
        <v>1.5791666666666666</v>
      </c>
      <c r="I39" s="9">
        <f t="shared" si="14"/>
        <v>7.8958333333333325E-2</v>
      </c>
      <c r="J39" s="9">
        <f t="shared" si="6"/>
        <v>2.3687499999999999</v>
      </c>
      <c r="K39" s="9">
        <f t="shared" si="7"/>
        <v>28.424999999999997</v>
      </c>
      <c r="L39" s="5">
        <f t="shared" si="15"/>
        <v>16505.83689583333</v>
      </c>
      <c r="M39" s="5">
        <f t="shared" si="16"/>
        <v>495175.106875</v>
      </c>
    </row>
    <row r="40" spans="2:13" x14ac:dyDescent="0.25">
      <c r="B40" s="5">
        <v>20904490</v>
      </c>
      <c r="C40" s="13">
        <v>43922</v>
      </c>
      <c r="D40" s="14">
        <v>43951</v>
      </c>
      <c r="E40" s="12">
        <v>30</v>
      </c>
      <c r="F40" s="9">
        <v>18.690000000000001</v>
      </c>
      <c r="G40" s="9">
        <f t="shared" si="17"/>
        <v>5.1916666666666673E-2</v>
      </c>
      <c r="H40" s="9">
        <f t="shared" si="13"/>
        <v>1.5575000000000001</v>
      </c>
      <c r="I40" s="9">
        <f t="shared" si="14"/>
        <v>7.7875000000000014E-2</v>
      </c>
      <c r="J40" s="9">
        <f t="shared" si="6"/>
        <v>2.3362500000000006</v>
      </c>
      <c r="K40" s="9">
        <f t="shared" si="7"/>
        <v>28.035000000000004</v>
      </c>
      <c r="L40" s="5">
        <f t="shared" si="15"/>
        <v>16279.371587500002</v>
      </c>
      <c r="M40" s="5">
        <f t="shared" si="16"/>
        <v>488381.1476250001</v>
      </c>
    </row>
    <row r="41" spans="2:13" x14ac:dyDescent="0.25">
      <c r="B41" s="5">
        <v>20904490</v>
      </c>
      <c r="C41" s="13">
        <v>43952</v>
      </c>
      <c r="D41" s="14">
        <v>43971</v>
      </c>
      <c r="E41" s="7">
        <v>20</v>
      </c>
      <c r="F41" s="9">
        <v>18.190000000000001</v>
      </c>
      <c r="G41" s="9">
        <f t="shared" si="17"/>
        <v>5.0527777777777783E-2</v>
      </c>
      <c r="H41" s="9">
        <f t="shared" si="13"/>
        <v>1.0105555555555557</v>
      </c>
      <c r="I41" s="9">
        <f t="shared" si="14"/>
        <v>7.5791666666666674E-2</v>
      </c>
      <c r="J41" s="9">
        <f t="shared" si="6"/>
        <v>1.5158333333333336</v>
      </c>
      <c r="K41" s="9">
        <f t="shared" si="7"/>
        <v>27.285000000000004</v>
      </c>
      <c r="L41" s="5">
        <f t="shared" si="15"/>
        <v>15843.861379166668</v>
      </c>
      <c r="M41" s="5">
        <f t="shared" si="16"/>
        <v>316877.22758333338</v>
      </c>
    </row>
    <row r="42" spans="2:13" x14ac:dyDescent="0.25">
      <c r="B42" s="23" t="s">
        <v>24</v>
      </c>
      <c r="C42" s="24"/>
      <c r="D42" s="24"/>
      <c r="E42" s="24"/>
      <c r="F42" s="24"/>
      <c r="G42" s="24"/>
      <c r="H42" s="24"/>
      <c r="I42" s="24"/>
      <c r="J42" s="24"/>
      <c r="K42" s="24"/>
      <c r="L42" s="25"/>
      <c r="M42" s="10">
        <f>SUM(M13:M41)</f>
        <v>14235548.310404168</v>
      </c>
    </row>
    <row r="44" spans="2:13" x14ac:dyDescent="0.25">
      <c r="F44" s="15" t="s">
        <v>25</v>
      </c>
      <c r="G44" s="16"/>
      <c r="H44" s="17"/>
      <c r="I44" s="18">
        <f>B9</f>
        <v>20904490</v>
      </c>
      <c r="J44" s="19"/>
    </row>
    <row r="45" spans="2:13" x14ac:dyDescent="0.25">
      <c r="F45" s="15" t="s">
        <v>26</v>
      </c>
      <c r="G45" s="16"/>
      <c r="H45" s="17"/>
      <c r="I45" s="18">
        <f>M42</f>
        <v>14235548.310404168</v>
      </c>
      <c r="J45" s="19"/>
    </row>
    <row r="46" spans="2:13" x14ac:dyDescent="0.25">
      <c r="F46" s="15" t="s">
        <v>27</v>
      </c>
      <c r="G46" s="16"/>
      <c r="H46" s="17"/>
      <c r="I46" s="18">
        <f>M11</f>
        <v>300496.23694722226</v>
      </c>
      <c r="J46" s="19"/>
    </row>
    <row r="47" spans="2:13" x14ac:dyDescent="0.25">
      <c r="F47" s="15" t="s">
        <v>28</v>
      </c>
      <c r="G47" s="16"/>
      <c r="H47" s="17"/>
      <c r="I47" s="18">
        <v>290460</v>
      </c>
      <c r="J47" s="19"/>
    </row>
    <row r="48" spans="2:13" x14ac:dyDescent="0.25">
      <c r="F48" s="15" t="s">
        <v>29</v>
      </c>
      <c r="G48" s="16"/>
      <c r="H48" s="17"/>
      <c r="I48" s="18">
        <f>SUM(I44:I47)</f>
        <v>35730994.54735139</v>
      </c>
      <c r="J48" s="19"/>
    </row>
  </sheetData>
  <mergeCells count="28">
    <mergeCell ref="C3:F3"/>
    <mergeCell ref="C4:F4"/>
    <mergeCell ref="L5:M5"/>
    <mergeCell ref="B6:B8"/>
    <mergeCell ref="C6:D6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C7:C8"/>
    <mergeCell ref="D7:D8"/>
    <mergeCell ref="B11:L11"/>
    <mergeCell ref="B42:L42"/>
    <mergeCell ref="F44:H44"/>
    <mergeCell ref="I44:J44"/>
    <mergeCell ref="F45:H45"/>
    <mergeCell ref="I45:J45"/>
    <mergeCell ref="F46:H46"/>
    <mergeCell ref="I46:J46"/>
    <mergeCell ref="F47:H47"/>
    <mergeCell ref="I47:J47"/>
    <mergeCell ref="F48:H48"/>
    <mergeCell ref="I48:J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Párraga</dc:creator>
  <cp:lastModifiedBy>Familia Pabon</cp:lastModifiedBy>
  <dcterms:created xsi:type="dcterms:W3CDTF">2020-05-21T00:28:49Z</dcterms:created>
  <dcterms:modified xsi:type="dcterms:W3CDTF">2020-06-09T17:36:11Z</dcterms:modified>
</cp:coreProperties>
</file>