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dbarbop\Downloads\"/>
    </mc:Choice>
  </mc:AlternateContent>
  <bookViews>
    <workbookView xWindow="0" yWindow="0" windowWidth="24000" windowHeight="9735" firstSheet="1" activeTab="2"/>
  </bookViews>
  <sheets>
    <sheet name="FACTURAS" sheetId="1" state="hidden" r:id="rId1"/>
    <sheet name="CALCULO INTERESES" sheetId="4" r:id="rId2"/>
    <sheet name="CUADRO INTERESES" sheetId="9" r:id="rId3"/>
    <sheet name="CUADRO FACTURACION" sheetId="10" r:id="rId4"/>
    <sheet name="PENDIENTE PAGO ABR17" sheetId="7" state="hidden" r:id="rId5"/>
    <sheet name="PENDIENTE PAGO ENE18" sheetId="8" state="hidden" r:id="rId6"/>
  </sheets>
  <definedNames>
    <definedName name="_xlnm.Print_Area" localSheetId="1">'CALCULO INTERESES'!$B$5:$L$52</definedName>
    <definedName name="_xlnm.Print_Area" localSheetId="3">'CUADRO FACTURACION'!$A$3:$J$107</definedName>
    <definedName name="_xlnm.Print_Area" localSheetId="0">FACTURAS!$A$3:$J$99</definedName>
    <definedName name="_xlnm.Print_Area" localSheetId="4">'PENDIENTE PAGO ABR17'!$A$3:$K$96</definedName>
    <definedName name="_xlnm.Print_Area" localSheetId="5">'PENDIENTE PAGO ENE18'!$A$3:$I$96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7" i="9" l="1"/>
  <c r="F8" i="9"/>
  <c r="C72" i="10" l="1"/>
  <c r="F65" i="4"/>
  <c r="E51" i="4"/>
  <c r="G72" i="4"/>
  <c r="C49" i="4" l="1"/>
  <c r="M56" i="10" l="1"/>
  <c r="D42" i="10"/>
  <c r="D72" i="10" s="1"/>
  <c r="C73" i="10" s="1"/>
  <c r="F16" i="10"/>
  <c r="E17" i="10" s="1"/>
  <c r="F17" i="10" s="1"/>
  <c r="E19" i="10" s="1"/>
  <c r="F19" i="10" s="1"/>
  <c r="E20" i="10" s="1"/>
  <c r="F20" i="10" s="1"/>
  <c r="E21" i="10" s="1"/>
  <c r="F21" i="10" s="1"/>
  <c r="E23" i="10" s="1"/>
  <c r="F23" i="10" s="1"/>
  <c r="E24" i="10" s="1"/>
  <c r="F24" i="10" s="1"/>
  <c r="E25" i="10" s="1"/>
  <c r="F25" i="10" s="1"/>
  <c r="E26" i="10" s="1"/>
  <c r="F26" i="10" s="1"/>
  <c r="E31" i="10" s="1"/>
  <c r="F31" i="10" s="1"/>
  <c r="E32" i="10" s="1"/>
  <c r="F32" i="10" s="1"/>
  <c r="E33" i="10" s="1"/>
  <c r="F33" i="10" s="1"/>
  <c r="E34" i="10" s="1"/>
  <c r="F34" i="10" s="1"/>
  <c r="E35" i="10" s="1"/>
  <c r="F35" i="10" s="1"/>
  <c r="E36" i="10" s="1"/>
  <c r="F36" i="10" s="1"/>
  <c r="E37" i="10" s="1"/>
  <c r="F37" i="10" s="1"/>
  <c r="E38" i="10" s="1"/>
  <c r="F38" i="10" s="1"/>
  <c r="E39" i="10" s="1"/>
  <c r="F39" i="10" s="1"/>
  <c r="E40" i="10" s="1"/>
  <c r="F40" i="10" s="1"/>
  <c r="E41" i="10" s="1"/>
  <c r="F41" i="10" s="1"/>
  <c r="E42" i="10" s="1"/>
  <c r="F42" i="10" s="1"/>
  <c r="E43" i="10" s="1"/>
  <c r="F43" i="10" s="1"/>
  <c r="E44" i="10" s="1"/>
  <c r="F44" i="10" s="1"/>
  <c r="E45" i="10" s="1"/>
  <c r="F45" i="10" s="1"/>
  <c r="E46" i="10" s="1"/>
  <c r="E15" i="10"/>
  <c r="E14" i="10"/>
  <c r="E13" i="10"/>
  <c r="E12" i="10"/>
  <c r="J88" i="10" l="1"/>
  <c r="F46" i="10"/>
  <c r="E47" i="10" s="1"/>
  <c r="F47" i="10"/>
  <c r="E48" i="10" s="1"/>
  <c r="F48" i="10" s="1"/>
  <c r="E49" i="10" s="1"/>
  <c r="F49" i="10" s="1"/>
  <c r="E50" i="10" s="1"/>
  <c r="F50" i="10" s="1"/>
  <c r="J89" i="10" l="1"/>
  <c r="E51" i="10"/>
  <c r="F51" i="10" s="1"/>
  <c r="I41" i="8" l="1"/>
  <c r="I42" i="8"/>
  <c r="M53" i="8"/>
  <c r="D43" i="8"/>
  <c r="C43" i="8"/>
  <c r="G42" i="8"/>
  <c r="G41" i="8"/>
  <c r="G40" i="8"/>
  <c r="G39" i="8"/>
  <c r="G38" i="8"/>
  <c r="G37" i="8"/>
  <c r="G36" i="8"/>
  <c r="G35" i="8"/>
  <c r="G34" i="8"/>
  <c r="G32" i="8"/>
  <c r="G31" i="8"/>
  <c r="G28" i="8"/>
  <c r="G27" i="8"/>
  <c r="G26" i="8"/>
  <c r="G25" i="8"/>
  <c r="E25" i="8"/>
  <c r="F25" i="8" s="1"/>
  <c r="E26" i="8" s="1"/>
  <c r="F26" i="8" s="1"/>
  <c r="E27" i="8" s="1"/>
  <c r="F27" i="8" s="1"/>
  <c r="E28" i="8" s="1"/>
  <c r="F28" i="8" s="1"/>
  <c r="E29" i="8" s="1"/>
  <c r="F29" i="8" s="1"/>
  <c r="E31" i="8" s="1"/>
  <c r="F31" i="8" s="1"/>
  <c r="E32" i="8" s="1"/>
  <c r="F32" i="8" s="1"/>
  <c r="E33" i="8" s="1"/>
  <c r="F33" i="8" s="1"/>
  <c r="E34" i="8" s="1"/>
  <c r="F34" i="8" s="1"/>
  <c r="E35" i="8" s="1"/>
  <c r="F35" i="8" s="1"/>
  <c r="E39" i="8" s="1"/>
  <c r="F39" i="8" s="1"/>
  <c r="E40" i="8" s="1"/>
  <c r="F40" i="8" s="1"/>
  <c r="E41" i="8" s="1"/>
  <c r="F41" i="8" s="1"/>
  <c r="E42" i="8" s="1"/>
  <c r="F42" i="8" s="1"/>
  <c r="G23" i="8"/>
  <c r="G22" i="8"/>
  <c r="G21" i="8"/>
  <c r="G20" i="8"/>
  <c r="G19" i="8"/>
  <c r="G18" i="8"/>
  <c r="G17" i="8"/>
  <c r="F17" i="8"/>
  <c r="E18" i="8" s="1"/>
  <c r="F18" i="8" s="1"/>
  <c r="E19" i="8" s="1"/>
  <c r="F19" i="8" s="1"/>
  <c r="E20" i="8" s="1"/>
  <c r="F20" i="8" s="1"/>
  <c r="E21" i="8" s="1"/>
  <c r="F21" i="8" s="1"/>
  <c r="E22" i="8" s="1"/>
  <c r="F22" i="8" s="1"/>
  <c r="E23" i="8" s="1"/>
  <c r="F23" i="8" s="1"/>
  <c r="G16" i="8"/>
  <c r="E15" i="8"/>
  <c r="E14" i="8"/>
  <c r="E13" i="8"/>
  <c r="E12" i="8"/>
  <c r="D33" i="7"/>
  <c r="C33" i="7"/>
  <c r="G25" i="7"/>
  <c r="E25" i="7"/>
  <c r="F25" i="7" s="1"/>
  <c r="G23" i="7"/>
  <c r="G22" i="7"/>
  <c r="G21" i="7"/>
  <c r="G20" i="7"/>
  <c r="G19" i="7"/>
  <c r="G18" i="7"/>
  <c r="G17" i="7"/>
  <c r="F17" i="7"/>
  <c r="E18" i="7" s="1"/>
  <c r="F18" i="7" s="1"/>
  <c r="E19" i="7" s="1"/>
  <c r="F19" i="7" s="1"/>
  <c r="E20" i="7" s="1"/>
  <c r="F20" i="7" s="1"/>
  <c r="E21" i="7" s="1"/>
  <c r="F21" i="7" s="1"/>
  <c r="E22" i="7" s="1"/>
  <c r="F22" i="7" s="1"/>
  <c r="E23" i="7" s="1"/>
  <c r="F23" i="7" s="1"/>
  <c r="G16" i="7"/>
  <c r="E15" i="7"/>
  <c r="E14" i="7"/>
  <c r="E13" i="7"/>
  <c r="E12" i="7"/>
  <c r="G33" i="7" l="1"/>
  <c r="G43" i="8"/>
  <c r="I43" i="8"/>
  <c r="C135" i="1"/>
  <c r="I44" i="8" l="1"/>
  <c r="J77" i="8"/>
  <c r="M56" i="1"/>
  <c r="J78" i="8" l="1"/>
  <c r="C72" i="1"/>
  <c r="D72" i="1"/>
  <c r="G74" i="1" l="1"/>
  <c r="C80" i="1"/>
  <c r="J80" i="1" l="1"/>
  <c r="J81" i="1" s="1"/>
  <c r="C118" i="1" l="1"/>
  <c r="C89" i="1"/>
  <c r="G89" i="1" l="1"/>
  <c r="G92" i="1" l="1"/>
  <c r="G97" i="1" s="1"/>
  <c r="C39" i="4" l="1"/>
  <c r="F38" i="4"/>
  <c r="I38" i="4" s="1"/>
  <c r="F16" i="1"/>
  <c r="E17" i="1" s="1"/>
  <c r="F17" i="1" s="1"/>
  <c r="E19" i="1" s="1"/>
  <c r="F19" i="1" s="1"/>
  <c r="E20" i="1" s="1"/>
  <c r="F20" i="1" s="1"/>
  <c r="E21" i="1" s="1"/>
  <c r="F21" i="1" s="1"/>
  <c r="E23" i="1" s="1"/>
  <c r="F23" i="1" s="1"/>
  <c r="E24" i="1" s="1"/>
  <c r="F24" i="1" s="1"/>
  <c r="E25" i="1" s="1"/>
  <c r="F25" i="1" s="1"/>
  <c r="E26" i="1" s="1"/>
  <c r="F26" i="1" s="1"/>
  <c r="E31" i="1" s="1"/>
  <c r="F31" i="1" s="1"/>
  <c r="E32" i="1" s="1"/>
  <c r="F32" i="1" s="1"/>
  <c r="E33" i="1" s="1"/>
  <c r="F33" i="1" s="1"/>
  <c r="E34" i="1" s="1"/>
  <c r="F34" i="1" s="1"/>
  <c r="E35" i="1" s="1"/>
  <c r="F35" i="1" s="1"/>
  <c r="E36" i="1" s="1"/>
  <c r="F36" i="1" s="1"/>
  <c r="E37" i="1" s="1"/>
  <c r="F37" i="1" s="1"/>
  <c r="E38" i="1" s="1"/>
  <c r="F38" i="1" s="1"/>
  <c r="E39" i="1" s="1"/>
  <c r="F39" i="1" s="1"/>
  <c r="E40" i="1" s="1"/>
  <c r="F40" i="1" s="1"/>
  <c r="E41" i="1" s="1"/>
  <c r="F41" i="1" s="1"/>
  <c r="E42" i="1" s="1"/>
  <c r="F42" i="1" s="1"/>
  <c r="E43" i="1" s="1"/>
  <c r="F43" i="1" s="1"/>
  <c r="E44" i="1" s="1"/>
  <c r="F44" i="1" s="1"/>
  <c r="E45" i="1" s="1"/>
  <c r="F45" i="1" s="1"/>
  <c r="E46" i="1" s="1"/>
  <c r="E52" i="4" l="1"/>
  <c r="E37" i="4" s="1"/>
  <c r="F46" i="1"/>
  <c r="E47" i="1" s="1"/>
  <c r="F47" i="1"/>
  <c r="E48" i="1" s="1"/>
  <c r="F48" i="1" s="1"/>
  <c r="E49" i="1" s="1"/>
  <c r="F49" i="1" s="1"/>
  <c r="E50" i="1" s="1"/>
  <c r="E15" i="1"/>
  <c r="E14" i="1"/>
  <c r="E13" i="1"/>
  <c r="E12" i="1"/>
  <c r="I95" i="1"/>
  <c r="F37" i="4" l="1"/>
  <c r="F50" i="1"/>
  <c r="F81" i="1" l="1"/>
  <c r="F82" i="1" s="1"/>
  <c r="E51" i="1"/>
  <c r="F51" i="1" s="1"/>
  <c r="H37" i="4"/>
  <c r="H39" i="4" s="1"/>
  <c r="F44" i="4" s="1"/>
  <c r="F39" i="4"/>
  <c r="F45" i="4" s="1"/>
  <c r="I37" i="4" l="1"/>
  <c r="I39" i="4" s="1"/>
  <c r="E43" i="4" s="1"/>
  <c r="E94" i="1"/>
</calcChain>
</file>

<file path=xl/comments1.xml><?xml version="1.0" encoding="utf-8"?>
<comments xmlns="http://schemas.openxmlformats.org/spreadsheetml/2006/main">
  <authors>
    <author>Auxiliar Contable</author>
  </authors>
  <commentList>
    <comment ref="B54" authorId="0" shapeId="0">
      <text>
        <r>
          <rPr>
            <b/>
            <sz val="9"/>
            <color indexed="81"/>
            <rFont val="Tahoma"/>
            <family val="2"/>
          </rPr>
          <t>Auxiliar Contable:</t>
        </r>
        <r>
          <rPr>
            <sz val="9"/>
            <color indexed="81"/>
            <rFont val="Tahoma"/>
            <family val="2"/>
          </rPr>
          <t xml:space="preserve">
VERIFICAR SI SE CANCELO O NO
</t>
        </r>
      </text>
    </comment>
  </commentList>
</comments>
</file>

<file path=xl/comments2.xml><?xml version="1.0" encoding="utf-8"?>
<comments xmlns="http://schemas.openxmlformats.org/spreadsheetml/2006/main">
  <authors>
    <author>Diego Guevara</author>
  </authors>
  <commentList>
    <comment ref="H38" authorId="0" shapeId="0">
      <text>
        <r>
          <rPr>
            <sz val="9"/>
            <color indexed="81"/>
            <rFont val="Tahoma"/>
            <family val="2"/>
          </rPr>
          <t xml:space="preserve">Según el parágrafo del art. 447 del E.T., este interés de mora calculado sobre el IVA que está en mora, no vuelve a generar IVA
</t>
        </r>
      </text>
    </comment>
    <comment ref="F45" authorId="0" shapeId="0">
      <text>
        <r>
          <rPr>
            <sz val="9"/>
            <color indexed="81"/>
            <rFont val="Tahoma"/>
            <family val="2"/>
          </rPr>
          <t xml:space="preserve">Al momento de reportar este ingreso en el formulario bimestral del IVA, se diría que $200.000 fueron ingreso gravado y que $32.000 fueron ingreso no gravado. 
</t>
        </r>
      </text>
    </comment>
  </commentList>
</comments>
</file>

<file path=xl/comments3.xml><?xml version="1.0" encoding="utf-8"?>
<comments xmlns="http://schemas.openxmlformats.org/spreadsheetml/2006/main">
  <authors>
    <author>Auxiliar Contable</author>
  </authors>
  <commentList>
    <comment ref="B54" authorId="0" shapeId="0">
      <text>
        <r>
          <rPr>
            <b/>
            <sz val="9"/>
            <color indexed="81"/>
            <rFont val="Tahoma"/>
            <family val="2"/>
          </rPr>
          <t>Auxiliar Contable:</t>
        </r>
        <r>
          <rPr>
            <sz val="9"/>
            <color indexed="81"/>
            <rFont val="Tahoma"/>
            <family val="2"/>
          </rPr>
          <t xml:space="preserve">
VERIFICAR SI SE CANCELO O NO
</t>
        </r>
      </text>
    </comment>
  </commentList>
</comments>
</file>

<file path=xl/comments4.xml><?xml version="1.0" encoding="utf-8"?>
<comments xmlns="http://schemas.openxmlformats.org/spreadsheetml/2006/main">
  <authors>
    <author>Auxiliar Contable</author>
  </authors>
  <commentList>
    <comment ref="B51" authorId="0" shapeId="0">
      <text>
        <r>
          <rPr>
            <b/>
            <sz val="9"/>
            <color indexed="81"/>
            <rFont val="Tahoma"/>
            <family val="2"/>
          </rPr>
          <t>Auxiliar Contable:</t>
        </r>
        <r>
          <rPr>
            <sz val="9"/>
            <color indexed="81"/>
            <rFont val="Tahoma"/>
            <family val="2"/>
          </rPr>
          <t xml:space="preserve">
VERIFICAR SI SE CANCELO O NO
</t>
        </r>
      </text>
    </comment>
  </commentList>
</comments>
</file>

<file path=xl/comments5.xml><?xml version="1.0" encoding="utf-8"?>
<comments xmlns="http://schemas.openxmlformats.org/spreadsheetml/2006/main">
  <authors>
    <author>Auxiliar Contable</author>
  </authors>
  <commentList>
    <comment ref="B52" authorId="0" shapeId="0">
      <text>
        <r>
          <rPr>
            <b/>
            <sz val="9"/>
            <color indexed="81"/>
            <rFont val="Tahoma"/>
            <family val="2"/>
          </rPr>
          <t>Auxiliar Contable:</t>
        </r>
        <r>
          <rPr>
            <sz val="9"/>
            <color indexed="81"/>
            <rFont val="Tahoma"/>
            <family val="2"/>
          </rPr>
          <t xml:space="preserve">
VERIFICAR SI SE CANCELO O NO
</t>
        </r>
      </text>
    </comment>
  </commentList>
</comments>
</file>

<file path=xl/sharedStrings.xml><?xml version="1.0" encoding="utf-8"?>
<sst xmlns="http://schemas.openxmlformats.org/spreadsheetml/2006/main" count="617" uniqueCount="258">
  <si>
    <t>INVERSIONES MOREGU SAS</t>
  </si>
  <si>
    <t>NIT 900.315.694-9</t>
  </si>
  <si>
    <t>ANALISIS CLIENTE CAMILO ANDRES RAMIREZ GALENAO</t>
  </si>
  <si>
    <t>No de Factura</t>
  </si>
  <si>
    <t>Mes de Factura</t>
  </si>
  <si>
    <t>Valor a pagar</t>
  </si>
  <si>
    <t>Valor Consignacion</t>
  </si>
  <si>
    <t>Saldo</t>
  </si>
  <si>
    <t>Fecha Consignacion</t>
  </si>
  <si>
    <t>Observacion</t>
  </si>
  <si>
    <t>Intereses de Mora</t>
  </si>
  <si>
    <t xml:space="preserve">FV-56    </t>
  </si>
  <si>
    <t>Septiembre 2014</t>
  </si>
  <si>
    <t>Intereses</t>
  </si>
  <si>
    <t xml:space="preserve">FV-58    </t>
  </si>
  <si>
    <t>Noviembre 2014</t>
  </si>
  <si>
    <t xml:space="preserve">FV-60    </t>
  </si>
  <si>
    <t xml:space="preserve">FV-65    </t>
  </si>
  <si>
    <t>Marzo 2015</t>
  </si>
  <si>
    <t xml:space="preserve">FV-80    </t>
  </si>
  <si>
    <t>Abril  2016</t>
  </si>
  <si>
    <t xml:space="preserve">FV-81    </t>
  </si>
  <si>
    <t>Mayo 2016</t>
  </si>
  <si>
    <t>FV-82</t>
  </si>
  <si>
    <t>ANULADA</t>
  </si>
  <si>
    <t xml:space="preserve">FV-83    </t>
  </si>
  <si>
    <t>Junio 2016</t>
  </si>
  <si>
    <t xml:space="preserve">FV-84    </t>
  </si>
  <si>
    <t>Julio 2016</t>
  </si>
  <si>
    <t xml:space="preserve">FV-85    </t>
  </si>
  <si>
    <t>Agosto 2016</t>
  </si>
  <si>
    <t>FV-86</t>
  </si>
  <si>
    <t>FV-87</t>
  </si>
  <si>
    <t>Septiembre 2016</t>
  </si>
  <si>
    <t xml:space="preserve">FV-88    </t>
  </si>
  <si>
    <t>Octubre 2016</t>
  </si>
  <si>
    <t xml:space="preserve">FV-89    </t>
  </si>
  <si>
    <t>Noviembre 2016</t>
  </si>
  <si>
    <t xml:space="preserve">FV-90    </t>
  </si>
  <si>
    <t>Diciembre 2016</t>
  </si>
  <si>
    <t>FV-91</t>
  </si>
  <si>
    <t xml:space="preserve">FV-92    </t>
  </si>
  <si>
    <t xml:space="preserve">FV-93    </t>
  </si>
  <si>
    <t xml:space="preserve">FV-94    </t>
  </si>
  <si>
    <t xml:space="preserve">FV-95   </t>
  </si>
  <si>
    <t>Enero 2017</t>
  </si>
  <si>
    <t xml:space="preserve">FV-97    </t>
  </si>
  <si>
    <t>Febrero 2017</t>
  </si>
  <si>
    <t>FV-98</t>
  </si>
  <si>
    <t xml:space="preserve">FV-96    </t>
  </si>
  <si>
    <t xml:space="preserve">FV-99    </t>
  </si>
  <si>
    <t>Marzo 2017</t>
  </si>
  <si>
    <t xml:space="preserve">FV-100   </t>
  </si>
  <si>
    <t>Abril 2017</t>
  </si>
  <si>
    <t xml:space="preserve">FV-101   </t>
  </si>
  <si>
    <t>Mayo 2017</t>
  </si>
  <si>
    <t xml:space="preserve">FV-102   </t>
  </si>
  <si>
    <t>junio 2017</t>
  </si>
  <si>
    <t>FV-103</t>
  </si>
  <si>
    <t>Julio 2017</t>
  </si>
  <si>
    <t>FV-104</t>
  </si>
  <si>
    <t>Agosto 2017</t>
  </si>
  <si>
    <t>FV-105</t>
  </si>
  <si>
    <t>Septiembre 2017</t>
  </si>
  <si>
    <t>TOTAL A PAGAR</t>
  </si>
  <si>
    <t>CONSIGNACIONES DIA 8 NOV 2016 Y EL PAGO FACTURA 88</t>
  </si>
  <si>
    <t>intereses</t>
  </si>
  <si>
    <t>FV-106</t>
  </si>
  <si>
    <t>FV-107</t>
  </si>
  <si>
    <t>FV-108</t>
  </si>
  <si>
    <t>FV-109</t>
  </si>
  <si>
    <t>Octubre 2017</t>
  </si>
  <si>
    <t>Noviembre 2017</t>
  </si>
  <si>
    <t>Diciembre 2017</t>
  </si>
  <si>
    <t>Modelo cálculo intereses de mora y su IVA en cuentas por cobrar vencidas</t>
  </si>
  <si>
    <t>Fecha de Elaboración: Agosto 16 de 2011</t>
  </si>
  <si>
    <t>La norma contenida en el artículo 447 del Estatuto Tributario establece que si una cuenta por cobrar incluye un valor por IVA y dicha</t>
  </si>
  <si>
    <t>cuenta por cobrar entra en mora, entonces en el momento en que se vayan a calcular intereses de mora sobre dicha cuenta por cobrar</t>
  </si>
  <si>
    <t>se tendrá que tomar en cuenta lo indicado en el parágrafo de dicho artículo en donde se lee lo siguiente:</t>
  </si>
  <si>
    <t>"PARAGRAFO. &lt;Parágrafo adicionado por el artículo 34 de la Ley 49 de 1990. el nuevo texto es el siguiente&gt;: Sin perjuicio de la causación del impuesto sobre las ventas, cuando los responsables del mismo financien a sus adquirentes o usuarios el pago del impuesto generado por la venta o prestación del servicio, los intereses por la financiación de este impuesto, no forman parte de la base gravable"</t>
  </si>
  <si>
    <t>La plantilla que se muestra a continuación tiene el propósito de ayudar a ilustrar la forma en como se daría aplicación a esta norma</t>
  </si>
  <si>
    <t>Para efectuar tus propios cálculos y simulaciones, solo tendrías que cambiar los datos de las celdas resaltadas en amarillo.</t>
  </si>
  <si>
    <t>CASO PRÁCTICO</t>
  </si>
  <si>
    <t>Supóngase que la empresa Ejemplo S.A. vende al señor Juan Pérez en julio 1 de 2011 una mercancía por valor de $10.000.000, más un IVA del 16%, esto  es, un IVA de $1.600.000. El señor Juan Pérez no es agente de retención y por tanto la empresa EJEMPLO SA, en sus cuentas por cobrar a clientes, tiene un valor total por cobrar de $11.600.000. Sobre dicha venta se otorgó un plazo para su cancelación de 30 días. La factura expedida por la empresa Ejemplo S.A. indicaba que de no recibir el pago oportuno por el valor total de la venta, habría lugar a cobrar intereses de mora a una tasa de 2% mensual. En efecto, el día agosto 31 de 2011 se comprobó que la cuenta por cobrar había entrado en mora de 30 días pues no se recibió el pago por parte del señor Juan Pérez en Julio 31. Por tal motivo, el día 31 de agosto de 2011 la empresa Ejemplo S.A. decidió proceder a calcular intereses de mora sobre la cartera vencida, y que correspondían a los 31 días de mora transcurridos entre agosto 1 y agosto 31 de 2011.
Con los datos anteriores, los cálculos del interés de mora y su IVA serían:</t>
  </si>
  <si>
    <t>FACTURA No 89 INTERESES DE MORA</t>
  </si>
  <si>
    <t>Concepto</t>
  </si>
  <si>
    <t>Calculo del interés de mora y del IVA sobre dicho interés</t>
  </si>
  <si>
    <t>Tasa  mensual</t>
  </si>
  <si>
    <t>Meses mora</t>
  </si>
  <si>
    <t>IVA que se genera sobre el interés</t>
  </si>
  <si>
    <t>Total Intereses más IVA</t>
  </si>
  <si>
    <t>Tarifa de IVA</t>
  </si>
  <si>
    <t>Valor IVA</t>
  </si>
  <si>
    <t>Valor del Arriendo</t>
  </si>
  <si>
    <t>Valor del IVA</t>
  </si>
  <si>
    <t>No aplica</t>
  </si>
  <si>
    <t>Total</t>
  </si>
  <si>
    <t>La contabilización sería:</t>
  </si>
  <si>
    <t>Código PUC</t>
  </si>
  <si>
    <t>Nombre Cuenta</t>
  </si>
  <si>
    <t>Beneficiario</t>
  </si>
  <si>
    <t>Db.</t>
  </si>
  <si>
    <t>Cr.</t>
  </si>
  <si>
    <t>Deudores-intereses por cobrar</t>
  </si>
  <si>
    <t>IVA-Impuesto generado</t>
  </si>
  <si>
    <t>Ingresos- intereses</t>
  </si>
  <si>
    <t>TASA USURA TERCER TRIMESTRE AÑO 2018  31.07/12=2.58%</t>
  </si>
  <si>
    <t>VENCIMIENTO</t>
  </si>
  <si>
    <t>DIA DE PAGO</t>
  </si>
  <si>
    <r>
      <t xml:space="preserve">pago fac 56,58,60,65, y  fac 80 quedo </t>
    </r>
    <r>
      <rPr>
        <sz val="10"/>
        <color rgb="FFFF0000"/>
        <rFont val="Arial"/>
        <family val="2"/>
      </rPr>
      <t>saldo $ 652.137</t>
    </r>
  </si>
  <si>
    <r>
      <t xml:space="preserve">pago saldo fac 80 $652.137 y  abono 81 $10.226.858 quedo </t>
    </r>
    <r>
      <rPr>
        <sz val="10"/>
        <color rgb="FFFF0000"/>
        <rFont val="Arial"/>
        <family val="2"/>
      </rPr>
      <t>saldo factura 81 $1.046.712</t>
    </r>
  </si>
  <si>
    <r>
      <t xml:space="preserve">pago saldo fac 81 $ 1.046.712 abono fac 83 $ 9.832.283 quedo </t>
    </r>
    <r>
      <rPr>
        <sz val="10"/>
        <color rgb="FFFF0000"/>
        <rFont val="Arial"/>
        <family val="2"/>
      </rPr>
      <t>saldo fac 83 $ 1.441.287</t>
    </r>
  </si>
  <si>
    <r>
      <t xml:space="preserve">pago saldo fac 83 $ 1.441.287 abono fac 84 $ 9.438.713  quedo </t>
    </r>
    <r>
      <rPr>
        <sz val="10"/>
        <color rgb="FFFF0000"/>
        <rFont val="Arial"/>
        <family val="2"/>
      </rPr>
      <t>saldo fac 84 $ 1.834.857</t>
    </r>
  </si>
  <si>
    <r>
      <t xml:space="preserve">pago saldo fac 84 $ 1.834.857 abono fac 85 $ 9.044.138 quedo </t>
    </r>
    <r>
      <rPr>
        <sz val="10"/>
        <color rgb="FFFF0000"/>
        <rFont val="Arial"/>
        <family val="2"/>
      </rPr>
      <t>saldo fac 85 $ 2.229.432</t>
    </r>
  </si>
  <si>
    <r>
      <t xml:space="preserve">pago saldo fac 85 $ 2.229.432 abono fac 87 $ 8.649.563 quedo </t>
    </r>
    <r>
      <rPr>
        <sz val="10"/>
        <color rgb="FFFF0000"/>
        <rFont val="Arial"/>
        <family val="2"/>
      </rPr>
      <t>saldo fac 87 $ 2.624.007</t>
    </r>
  </si>
  <si>
    <r>
      <t xml:space="preserve">pago saldo fac 87 $ 2.624.007 abono fac 88 $ 8.254.988 quedo </t>
    </r>
    <r>
      <rPr>
        <sz val="10"/>
        <color rgb="FFFF0000"/>
        <rFont val="Arial"/>
        <family val="2"/>
      </rPr>
      <t>saldo fac 88 $ 3.018.582</t>
    </r>
  </si>
  <si>
    <r>
      <t xml:space="preserve">abono fac 88 $ 478.995 quedo </t>
    </r>
    <r>
      <rPr>
        <sz val="10"/>
        <color rgb="FFFF0000"/>
        <rFont val="Arial"/>
        <family val="2"/>
      </rPr>
      <t>saldo fac 88 $ 2.539.587 y saldo fac 89 $11.273.570</t>
    </r>
  </si>
  <si>
    <r>
      <t xml:space="preserve">pago saldo fac 90 $ 10.763.656 abono fac 95 $ 3.559.415 quedo </t>
    </r>
    <r>
      <rPr>
        <sz val="10"/>
        <color rgb="FFFF0000"/>
        <rFont val="Arial"/>
        <family val="2"/>
      </rPr>
      <t>saldo fac 95 $ 8.841.512</t>
    </r>
  </si>
  <si>
    <r>
      <t xml:space="preserve">pago saldo fac 88 $ 2.539.587 y saldo fac 89 $ 11.273.570 abono fac 90 $ 509.914 quedo </t>
    </r>
    <r>
      <rPr>
        <sz val="10"/>
        <color rgb="FFFF0000"/>
        <rFont val="Arial"/>
        <family val="2"/>
      </rPr>
      <t>saldo fac 90 $ 10.763.656</t>
    </r>
  </si>
  <si>
    <r>
      <t xml:space="preserve">pago saldo fac 95 $ 8.841.512 abono fac 96 $ 5.481.559 quedo </t>
    </r>
    <r>
      <rPr>
        <sz val="10"/>
        <color rgb="FFFF0000"/>
        <rFont val="Arial"/>
        <family val="2"/>
      </rPr>
      <t>saldo fac 96 $ 6.919.368</t>
    </r>
  </si>
  <si>
    <t>pago saldo fac 96 $ 6.919.368 pago fac 97 $ 1.387.226 pago fac 98 $ 3.382.071 abono fac 99 $ 712.262</t>
  </si>
  <si>
    <t>pago saldo fac 99 $ 11.688.665 abono fac 100 $ 712.262</t>
  </si>
  <si>
    <r>
      <t xml:space="preserve">abono fac 100 $ 6.706.912  quedo </t>
    </r>
    <r>
      <rPr>
        <sz val="10"/>
        <color rgb="FFFF0000"/>
        <rFont val="Arial"/>
        <family val="2"/>
      </rPr>
      <t>saldo fac 100 $ 5.694.015</t>
    </r>
  </si>
  <si>
    <r>
      <t xml:space="preserve">abono fac 100 $ 3.540.502 quedo </t>
    </r>
    <r>
      <rPr>
        <sz val="10"/>
        <color rgb="FFFF0000"/>
        <rFont val="Arial"/>
        <family val="2"/>
      </rPr>
      <t>saldo fac 100 $ 2.153.513 fac 101 $ 12.400.927</t>
    </r>
  </si>
  <si>
    <r>
      <t xml:space="preserve">pago saldo fac 100 $ 2.153.513 abono fac 101 $ 8.784.269 quedo </t>
    </r>
    <r>
      <rPr>
        <sz val="10"/>
        <color rgb="FFFF0000"/>
        <rFont val="Arial"/>
        <family val="2"/>
      </rPr>
      <t>saldo fac 101 $ 3.616.658 fac 102 $ 12.400.927</t>
    </r>
  </si>
  <si>
    <r>
      <t xml:space="preserve">pago saldo fac 101 $ 3.616.658 abono fac 102 $ 8.784.269 quedo </t>
    </r>
    <r>
      <rPr>
        <sz val="10"/>
        <color rgb="FFFF0000"/>
        <rFont val="Arial"/>
        <family val="2"/>
      </rPr>
      <t>saldo fac 102 $ 3.616.658 fac 103 $ 12.400.927</t>
    </r>
  </si>
  <si>
    <r>
      <t xml:space="preserve">pago saldo fac 102 $ 3.616.658 abono fac 103 $ 10.024.361 quedo </t>
    </r>
    <r>
      <rPr>
        <sz val="10"/>
        <color rgb="FFFF0000"/>
        <rFont val="Arial"/>
        <family val="2"/>
      </rPr>
      <t xml:space="preserve">saldo fac 103 $ 2.376.566 fac 104 $ 12.400.927 </t>
    </r>
  </si>
  <si>
    <r>
      <t xml:space="preserve">pago saldo fac 103 $ 2.376.566 abono fac 104 $ 11.264.453 quedo </t>
    </r>
    <r>
      <rPr>
        <sz val="10"/>
        <color rgb="FFFF0000"/>
        <rFont val="Arial"/>
        <family val="2"/>
      </rPr>
      <t>saldo fac 104 $ 1.136.474 fac 105 $ 12.400.927</t>
    </r>
  </si>
  <si>
    <t>FACTURAS PENDIENTES DE PAGO</t>
  </si>
  <si>
    <t>No FACTURA</t>
  </si>
  <si>
    <t>VALOR</t>
  </si>
  <si>
    <t>OBSERVACION</t>
  </si>
  <si>
    <t>saldo</t>
  </si>
  <si>
    <t>fac 80 $ 16.760</t>
  </si>
  <si>
    <t>fac 81 $ 26.900</t>
  </si>
  <si>
    <t>fac 83 $ 46.179</t>
  </si>
  <si>
    <t>fac 84 $ 47.358</t>
  </si>
  <si>
    <t>fac 85 $ 122.619</t>
  </si>
  <si>
    <t>fac 87 $ 185.211</t>
  </si>
  <si>
    <t>fac 88 $ 314.122 fac 89 $ 1.079.895</t>
  </si>
  <si>
    <t xml:space="preserve">fac 90 $ 1.661.693 </t>
  </si>
  <si>
    <t>fac 95 $ 1.406.066</t>
  </si>
  <si>
    <t>fac 100 $ 375.364</t>
  </si>
  <si>
    <t>fac 101 $ 451.938</t>
  </si>
  <si>
    <t>fac 102 $ 528.321</t>
  </si>
  <si>
    <t>fac 103 $ 359.717 -fac 104 $ 157.356- fac 105 $ 1.397.088</t>
  </si>
  <si>
    <t>VALOR INTERESES</t>
  </si>
  <si>
    <t>TOTAL INTERESES</t>
  </si>
  <si>
    <t>SEGUNDO TRIMESTRE AÑO 2016 30.81</t>
  </si>
  <si>
    <t>TERCER TRIMESTRE AÑO 2016 32.01</t>
  </si>
  <si>
    <t>CUARTO TRIMESTRE AÑO 2016 32.99</t>
  </si>
  <si>
    <t>PRIMER TRIMESTRE AÑO 2017 33.51</t>
  </si>
  <si>
    <t>SEGUNDO TRIMESTRE AÑO 2017 33.50</t>
  </si>
  <si>
    <t>TERCER TRIMESTRE AÑO 2017 32.97</t>
  </si>
  <si>
    <t>CUARTO TRIMESTRE AÑO 2017 31.73</t>
  </si>
  <si>
    <t>PRIMER TRIMESTRE AÑO 2018 31.04</t>
  </si>
  <si>
    <r>
      <t xml:space="preserve">pago saldo fac 104 $ 1.136.474 pago  fac 105 $ 12.400.927 abono fac 106 $ 103.618 quedo </t>
    </r>
    <r>
      <rPr>
        <sz val="10"/>
        <color rgb="FFFF0000"/>
        <rFont val="Arial"/>
        <family val="2"/>
      </rPr>
      <t>saldo fac 106 $ 13.537.401</t>
    </r>
  </si>
  <si>
    <t>pago saldo fac 106 $ 13.537.401 abono factura 107 $ 103.618</t>
  </si>
  <si>
    <t>FV-110</t>
  </si>
  <si>
    <t>FV-111</t>
  </si>
  <si>
    <t>pago saldo fac 107 $ 13.537.401 abono factura 108 $ 103.618</t>
  </si>
  <si>
    <t>SEGUNDO TRIMESTRE AÑO 2018 31.52</t>
  </si>
  <si>
    <t>fac 106 $ 1.266.978</t>
  </si>
  <si>
    <t>478-4*</t>
  </si>
  <si>
    <t>fac 107 $ 1303.490</t>
  </si>
  <si>
    <t>fac 108 $ 1.339.366</t>
  </si>
  <si>
    <t>fac 109 $ 980.607</t>
  </si>
  <si>
    <t>fac 110 $ 621.849</t>
  </si>
  <si>
    <t>TERCER TRIMESTRE AÑO 2018 30.72</t>
  </si>
  <si>
    <t>FV-112</t>
  </si>
  <si>
    <t>pago saldo fac 108 $ 13.537.401 abono factura 109 $ 103.618</t>
  </si>
  <si>
    <t>pago saldo fac 109 $ 13.537.401 abono factura 110 $ 103.618</t>
  </si>
  <si>
    <t>pago abono  fac 109 $ 104.350</t>
  </si>
  <si>
    <t>fac 111 $ 412.663</t>
  </si>
  <si>
    <t>VALOR INTERESES  DE MORA  AL 26 DE ABRIL 2018</t>
  </si>
  <si>
    <t>Valor consignacion desde el 06 junio</t>
  </si>
  <si>
    <t>valor que se le debe al abogado  20%</t>
  </si>
  <si>
    <t>facturas pendientes de pago mas intereses de mora</t>
  </si>
  <si>
    <t>clausula penalidad</t>
  </si>
  <si>
    <t>FV-113</t>
  </si>
  <si>
    <t>FV-114</t>
  </si>
  <si>
    <t>FV-115</t>
  </si>
  <si>
    <t>FV-116</t>
  </si>
  <si>
    <t>FV-117</t>
  </si>
  <si>
    <t>FV-118</t>
  </si>
  <si>
    <t>pago fac No 110 $ 13.433.051 y abono factura No 111 $ 207,968</t>
  </si>
  <si>
    <t>pago saldo fac 111 $  13.433.051 y abono factura No 112 $ 207,968</t>
  </si>
  <si>
    <t>pago fac No 112 $ 13.433.051 y abono factura No 113$ 207,968</t>
  </si>
  <si>
    <t>pago fac No 113 $ 13.433.051 y abono factura No 114 $ 207,968</t>
  </si>
  <si>
    <t>fac 114 $ 814,824</t>
  </si>
  <si>
    <t>fac 115 $ 814,824</t>
  </si>
  <si>
    <t>fac 116 $ 116,403</t>
  </si>
  <si>
    <t>AL 31 DE AGOSTO DEL 2018 SE DEBEN LAS SIGUIENTES FACTURAS</t>
  </si>
  <si>
    <t>SALDO FAC 114</t>
  </si>
  <si>
    <t>FAC 115</t>
  </si>
  <si>
    <t>FAC 116</t>
  </si>
  <si>
    <t>FAC 118 interes de mora</t>
  </si>
  <si>
    <t>Enero 2018</t>
  </si>
  <si>
    <t>Febrero 2018</t>
  </si>
  <si>
    <t>Marzo 2018</t>
  </si>
  <si>
    <t>Abril 2018</t>
  </si>
  <si>
    <t>Mayo 2018</t>
  </si>
  <si>
    <t>Junio 2018</t>
  </si>
  <si>
    <t>Julio 2018</t>
  </si>
  <si>
    <t>Agosto 2018</t>
  </si>
  <si>
    <t>Junio 2018-intereses mora</t>
  </si>
  <si>
    <t>FV-119</t>
  </si>
  <si>
    <t>FV-120</t>
  </si>
  <si>
    <t>Septiembre 2018</t>
  </si>
  <si>
    <t>Octubre 2018</t>
  </si>
  <si>
    <t>Noviembre 2018</t>
  </si>
  <si>
    <t>Diciembre 2018</t>
  </si>
  <si>
    <t>Enero 2019</t>
  </si>
  <si>
    <t>Febrero 2019</t>
  </si>
  <si>
    <t>Marzo 2019</t>
  </si>
  <si>
    <t>pago fac No 114 $ 13.433.051 y abono factura No 115 $ 207,968</t>
  </si>
  <si>
    <t>pago fac No 115$ 13.433.051 y abono factura No 116 $ 1,572,070</t>
  </si>
  <si>
    <t>FV-121</t>
  </si>
  <si>
    <t>FV-122</t>
  </si>
  <si>
    <t>FV-123</t>
  </si>
  <si>
    <t>FV-124</t>
  </si>
  <si>
    <t>FV-125</t>
  </si>
  <si>
    <t>pago fac No 116 $ 12.068.949 y abono factura No 119 $ 2.936.172</t>
  </si>
  <si>
    <t>FV-126</t>
  </si>
  <si>
    <t>Abril 2019</t>
  </si>
  <si>
    <t>CUARTO TRIMESTRE AÑO 2018 31.73</t>
  </si>
  <si>
    <t>PRIMER TRIMESTRE AÑO 2019 28.74</t>
  </si>
  <si>
    <t>SEGUNDO TRIMESTRE AÑO 2019 29.01</t>
  </si>
  <si>
    <t>VALOR INTERESES  DE MORA  AL 7 DE MAYO 2019</t>
  </si>
  <si>
    <t>TECER TRIMESTRE AÑO 2019 28.92</t>
  </si>
  <si>
    <t>FV-78</t>
  </si>
  <si>
    <t>Marzo 2016</t>
  </si>
  <si>
    <t>PAGA FACTURA MARZO 2015</t>
  </si>
  <si>
    <t>Saldo a Pagar</t>
  </si>
  <si>
    <t>FACTURAS POR INTERESES</t>
  </si>
  <si>
    <t>SALDO A PAGAR EN ABRIL 2017</t>
  </si>
  <si>
    <t>FACTURA INCREMENTO ANUAL</t>
  </si>
  <si>
    <t>FACTURA POR INTERESES</t>
  </si>
  <si>
    <t>SALDO A PAGAR EN ENERO 2018</t>
  </si>
  <si>
    <t>FV-127</t>
  </si>
  <si>
    <t>FV-128</t>
  </si>
  <si>
    <t>FV-129</t>
  </si>
  <si>
    <t>Mayo 2019</t>
  </si>
  <si>
    <t>Junio 2019</t>
  </si>
  <si>
    <t>Julio 2019</t>
  </si>
  <si>
    <t>TOTAL DEUDA</t>
  </si>
  <si>
    <t>POR FACTURACION</t>
  </si>
  <si>
    <t>POR INTERESES DE MORA</t>
  </si>
  <si>
    <t>CLAUSULA PENALIDAD</t>
  </si>
  <si>
    <t>HONORARIO ABOGADO</t>
  </si>
  <si>
    <t xml:space="preserve">TOTAL </t>
  </si>
  <si>
    <t>CUARTO TRIMESTRE AÑO 2019 26.65</t>
  </si>
  <si>
    <t>ENE-FEB-MAR</t>
  </si>
  <si>
    <t>ABR-MAY-JUN</t>
  </si>
  <si>
    <t>JUL-AGO-SEP</t>
  </si>
  <si>
    <t>OCT-NOV-DIC</t>
  </si>
  <si>
    <t>VALOR INTERESES  DE MORA  AL 15 DE ENERO 2020</t>
  </si>
  <si>
    <t>PRIMER TRIMESTRE AÑO 2021 25.98</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</si>
</sst>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quot;ð.&quot;_-;\-* #,##0.00&quot;ð.&quot;_-;_-* &quot;-&quot;??&quot;ð.&quot;_-;_-@_-"/>
    <numFmt numFmtId="165" formatCode="&quot;$&quot;#,##0;[Red]&quot;$&quot;#,##0"/>
    <numFmt numFmtId="166" formatCode="[$-1540A]dd\ mmmm\,\ yyyy;@"/>
    <numFmt numFmtId="167" formatCode="&quot;$&quot;\ #,##0_);[Red]\(&quot;$&quot;\ #,##0\)"/>
    <numFmt numFmtId="168" formatCode="0.0"/>
    <numFmt numFmtId="169" formatCode="&quot;$&quot;#,##0"/>
    <numFmt numFmtId="170" formatCode="_([$$-540A]* #,##0_);_([$$-540A]* \(#,##0\);_([$$-540A]* &quot;-&quot;??_);_(@_)"/>
    <numFmt numFmtId="171" formatCode="#,##0;[Red]#,##0"/>
    <numFmt numFmtId="172" formatCode="#,##0.00;[Red]#,##0.00"/>
  </numFmts>
  <fonts count="23" x14ac:knownFonts="1">
    <font>
      <sz val="10"/>
      <color indexed="8"/>
      <name val="Arial"/>
      <family val="2"/>
    </font>
    <font>
      <sz val="10"/>
      <color indexed="8"/>
      <name val="Arial"/>
      <family val="2"/>
    </font>
    <font>
      <b/>
      <sz val="12"/>
      <color indexed="8"/>
      <name val="Arial"/>
      <family val="2"/>
    </font>
    <font>
      <b/>
      <sz val="10"/>
      <color indexed="8"/>
      <name val="Arial"/>
      <family val="2"/>
    </font>
    <font>
      <b/>
      <sz val="9"/>
      <color indexed="8"/>
      <name val="Arial"/>
      <family val="2"/>
    </font>
    <font>
      <sz val="9"/>
      <color indexed="8"/>
      <name val="Arial"/>
      <family val="2"/>
    </font>
    <font>
      <sz val="10"/>
      <color theme="0"/>
      <name val="Arial"/>
      <family val="2"/>
    </font>
    <font>
      <b/>
      <sz val="10"/>
      <color theme="0"/>
      <name val="Arial"/>
      <family val="2"/>
    </font>
    <font>
      <b/>
      <sz val="10"/>
      <name val="Arial"/>
      <family val="2"/>
    </font>
    <font>
      <sz val="10"/>
      <name val="Arial"/>
      <family val="2"/>
    </font>
    <font>
      <sz val="9"/>
      <color theme="0"/>
      <name val="Arial"/>
      <family val="2"/>
    </font>
    <font>
      <sz val="9"/>
      <name val="Arial"/>
      <family val="2"/>
    </font>
    <font>
      <b/>
      <sz val="9"/>
      <color theme="0"/>
      <name val="Arial"/>
      <family val="2"/>
    </font>
    <font>
      <sz val="10"/>
      <name val="Verdana"/>
      <family val="2"/>
    </font>
    <font>
      <sz val="18"/>
      <color theme="3"/>
      <name val="Verdana"/>
      <family val="2"/>
    </font>
    <font>
      <sz val="10"/>
      <color rgb="FFFF0000"/>
      <name val="Verdana"/>
      <family val="2"/>
    </font>
    <font>
      <i/>
      <sz val="10"/>
      <color theme="4"/>
      <name val="Verdana"/>
      <family val="2"/>
    </font>
    <font>
      <b/>
      <sz val="10"/>
      <name val="Verdana"/>
      <family val="2"/>
    </font>
    <font>
      <b/>
      <sz val="10"/>
      <name val="Arial Narrow"/>
      <family val="2"/>
    </font>
    <font>
      <sz val="9"/>
      <color indexed="81"/>
      <name val="Tahoma"/>
      <family val="2"/>
    </font>
    <font>
      <sz val="10"/>
      <color rgb="FFFF0000"/>
      <name val="Arial"/>
      <family val="2"/>
    </font>
    <font>
      <b/>
      <sz val="9"/>
      <name val="Arial"/>
      <family val="2"/>
    </font>
    <font>
      <b/>
      <sz val="9"/>
      <color indexed="81"/>
      <name val="Tahoma"/>
      <family val="2"/>
    </font>
  </fonts>
  <fills count="4">
    <fill>
      <patternFill patternType="none"/>
    </fill>
    <fill>
      <patternFill patternType="gray125"/>
    </fill>
    <fill>
      <patternFill patternType="solid">
        <fgColor rgb="FFFFFF00"/>
        <bgColor indexed="64"/>
      </patternFill>
    </fill>
    <fill>
      <patternFill patternType="solid">
        <fgColor rgb="FFCCCCCC"/>
        <bgColor indexed="64"/>
      </patternFill>
    </fill>
  </fills>
  <borders count="5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s>
  <cellStyleXfs count="3">
    <xf numFmtId="0" fontId="0" fillId="0" borderId="0"/>
    <xf numFmtId="164" fontId="1" fillId="0" borderId="0" applyFont="0" applyFill="0" applyBorder="0" applyAlignment="0" applyProtection="0"/>
    <xf numFmtId="0" fontId="9" fillId="0" borderId="0"/>
  </cellStyleXfs>
  <cellXfs count="314">
    <xf numFmtId="0" fontId="0" fillId="0" borderId="0" xfId="0"/>
    <xf numFmtId="0" fontId="3" fillId="0" borderId="0" xfId="0" applyFont="1" applyAlignment="1">
      <alignment horizontal="center"/>
    </xf>
    <xf numFmtId="0" fontId="3" fillId="0" borderId="0" xfId="0" applyFont="1" applyBorder="1" applyAlignment="1">
      <alignment horizontal="center"/>
    </xf>
    <xf numFmtId="0" fontId="0" fillId="0" borderId="0" xfId="0" applyBorder="1"/>
    <xf numFmtId="0" fontId="3" fillId="0" borderId="0" xfId="0" applyNumberFormat="1" applyFont="1" applyFill="1" applyBorder="1" applyAlignment="1">
      <alignment horizontal="center"/>
    </xf>
    <xf numFmtId="0" fontId="3" fillId="0" borderId="0" xfId="0" applyFont="1" applyBorder="1" applyAlignment="1"/>
    <xf numFmtId="0" fontId="4" fillId="0" borderId="0" xfId="0" applyNumberFormat="1" applyFont="1" applyFill="1" applyBorder="1" applyAlignment="1">
      <alignment horizontal="center"/>
    </xf>
    <xf numFmtId="0" fontId="3" fillId="0" borderId="1" xfId="0" applyFont="1" applyBorder="1"/>
    <xf numFmtId="4" fontId="5" fillId="0" borderId="3" xfId="0" applyNumberFormat="1" applyFont="1" applyFill="1" applyBorder="1" applyAlignment="1">
      <alignment horizontal="right"/>
    </xf>
    <xf numFmtId="0" fontId="0" fillId="0" borderId="3" xfId="0" applyBorder="1"/>
    <xf numFmtId="166" fontId="0" fillId="0" borderId="3" xfId="0" applyNumberFormat="1" applyBorder="1"/>
    <xf numFmtId="4" fontId="0" fillId="0" borderId="0" xfId="0" applyNumberFormat="1"/>
    <xf numFmtId="166" fontId="0" fillId="0" borderId="3" xfId="0" applyNumberFormat="1" applyFill="1" applyBorder="1"/>
    <xf numFmtId="4" fontId="0" fillId="0" borderId="0" xfId="0" applyNumberFormat="1" applyFill="1"/>
    <xf numFmtId="0" fontId="0" fillId="0" borderId="0" xfId="0" applyFill="1"/>
    <xf numFmtId="0" fontId="5" fillId="0" borderId="3" xfId="0" quotePrefix="1" applyNumberFormat="1" applyFont="1" applyFill="1" applyBorder="1" applyAlignment="1">
      <alignment vertical="center"/>
    </xf>
    <xf numFmtId="4" fontId="5" fillId="0" borderId="3" xfId="0" applyNumberFormat="1" applyFont="1" applyFill="1" applyBorder="1" applyAlignment="1">
      <alignment vertical="center"/>
    </xf>
    <xf numFmtId="165" fontId="0" fillId="0" borderId="3" xfId="1" applyNumberFormat="1" applyFont="1" applyBorder="1"/>
    <xf numFmtId="166" fontId="0" fillId="0" borderId="3" xfId="0" applyNumberFormat="1" applyBorder="1" applyAlignment="1">
      <alignment horizontal="right"/>
    </xf>
    <xf numFmtId="0" fontId="5" fillId="0" borderId="3" xfId="0" quotePrefix="1" applyNumberFormat="1" applyFont="1" applyFill="1" applyBorder="1" applyAlignment="1">
      <alignment horizontal="center"/>
    </xf>
    <xf numFmtId="4" fontId="5" fillId="0" borderId="3" xfId="0" applyNumberFormat="1" applyFont="1" applyFill="1" applyBorder="1" applyAlignment="1">
      <alignment horizontal="right" vertical="center"/>
    </xf>
    <xf numFmtId="16" fontId="0" fillId="0" borderId="3" xfId="0" quotePrefix="1" applyNumberFormat="1" applyBorder="1" applyAlignment="1">
      <alignment horizontal="right"/>
    </xf>
    <xf numFmtId="4" fontId="5" fillId="0" borderId="0" xfId="0" applyNumberFormat="1" applyFont="1" applyFill="1" applyBorder="1" applyAlignment="1">
      <alignment horizontal="right"/>
    </xf>
    <xf numFmtId="0" fontId="3" fillId="0" borderId="0" xfId="0" applyFont="1" applyBorder="1"/>
    <xf numFmtId="4" fontId="3" fillId="0" borderId="0" xfId="0" applyNumberFormat="1" applyFont="1" applyBorder="1"/>
    <xf numFmtId="0" fontId="6" fillId="0" borderId="0" xfId="0" applyFont="1"/>
    <xf numFmtId="0" fontId="6" fillId="0" borderId="0" xfId="0" applyFont="1" applyBorder="1"/>
    <xf numFmtId="4" fontId="7" fillId="0" borderId="0" xfId="0" applyNumberFormat="1" applyFont="1" applyBorder="1"/>
    <xf numFmtId="4" fontId="8" fillId="0" borderId="0" xfId="0" applyNumberFormat="1" applyFont="1" applyBorder="1"/>
    <xf numFmtId="0" fontId="9" fillId="0" borderId="0" xfId="0" applyFont="1"/>
    <xf numFmtId="4" fontId="10" fillId="0" borderId="0" xfId="0" applyNumberFormat="1" applyFont="1" applyFill="1" applyBorder="1" applyAlignment="1">
      <alignment horizontal="right"/>
    </xf>
    <xf numFmtId="4" fontId="6" fillId="0" borderId="0" xfId="0" applyNumberFormat="1" applyFont="1" applyFill="1" applyBorder="1"/>
    <xf numFmtId="4" fontId="11" fillId="0" borderId="0" xfId="0" applyNumberFormat="1" applyFont="1" applyFill="1" applyBorder="1" applyAlignment="1">
      <alignment horizontal="right"/>
    </xf>
    <xf numFmtId="4" fontId="9" fillId="0" borderId="0" xfId="0" applyNumberFormat="1" applyFont="1"/>
    <xf numFmtId="3" fontId="8" fillId="0" borderId="0" xfId="0" applyNumberFormat="1" applyFont="1" applyFill="1" applyBorder="1"/>
    <xf numFmtId="3" fontId="6" fillId="0" borderId="0" xfId="0" applyNumberFormat="1" applyFont="1" applyFill="1" applyBorder="1"/>
    <xf numFmtId="0" fontId="6" fillId="0" borderId="0" xfId="0" applyFont="1" applyFill="1" applyBorder="1"/>
    <xf numFmtId="3" fontId="10" fillId="0" borderId="0" xfId="0" applyNumberFormat="1" applyFont="1" applyFill="1" applyBorder="1" applyAlignment="1">
      <alignment horizontal="right"/>
    </xf>
    <xf numFmtId="4" fontId="6" fillId="0" borderId="0" xfId="0" applyNumberFormat="1" applyFont="1"/>
    <xf numFmtId="165" fontId="9" fillId="0" borderId="0" xfId="0" applyNumberFormat="1" applyFont="1"/>
    <xf numFmtId="165" fontId="6" fillId="0" borderId="0" xfId="0" applyNumberFormat="1" applyFont="1"/>
    <xf numFmtId="0" fontId="12" fillId="0" borderId="0" xfId="0" applyNumberFormat="1" applyFont="1" applyFill="1" applyBorder="1" applyAlignment="1">
      <alignment horizontal="center"/>
    </xf>
    <xf numFmtId="4" fontId="12" fillId="0" borderId="0" xfId="0" applyNumberFormat="1" applyFont="1" applyFill="1" applyBorder="1" applyAlignment="1">
      <alignment horizontal="center"/>
    </xf>
    <xf numFmtId="0" fontId="10" fillId="0" borderId="0" xfId="0" applyNumberFormat="1" applyFont="1" applyFill="1" applyBorder="1" applyAlignment="1">
      <alignment horizontal="center"/>
    </xf>
    <xf numFmtId="0" fontId="5" fillId="0" borderId="0" xfId="0" applyNumberFormat="1" applyFont="1" applyFill="1" applyBorder="1" applyAlignment="1">
      <alignment horizontal="center"/>
    </xf>
    <xf numFmtId="3" fontId="5" fillId="0" borderId="3" xfId="0" applyNumberFormat="1" applyFont="1" applyFill="1" applyBorder="1" applyAlignment="1">
      <alignment horizontal="right"/>
    </xf>
    <xf numFmtId="0" fontId="13" fillId="0" borderId="0" xfId="2" applyFont="1" applyFill="1"/>
    <xf numFmtId="0" fontId="14" fillId="0" borderId="0" xfId="2" applyFont="1" applyFill="1"/>
    <xf numFmtId="0" fontId="15" fillId="0" borderId="0" xfId="2" applyFont="1" applyFill="1"/>
    <xf numFmtId="0" fontId="13" fillId="2" borderId="0" xfId="2" applyFont="1" applyFill="1"/>
    <xf numFmtId="0" fontId="9" fillId="0" borderId="0" xfId="2"/>
    <xf numFmtId="0" fontId="8" fillId="3" borderId="7" xfId="2" applyFont="1" applyFill="1" applyBorder="1" applyAlignment="1">
      <alignment vertical="top" wrapText="1"/>
    </xf>
    <xf numFmtId="0" fontId="8" fillId="3" borderId="12" xfId="2" applyFont="1" applyFill="1" applyBorder="1" applyAlignment="1">
      <alignment vertical="top" wrapText="1"/>
    </xf>
    <xf numFmtId="0" fontId="8" fillId="3" borderId="8" xfId="2" applyFont="1" applyFill="1" applyBorder="1" applyAlignment="1">
      <alignment horizontal="center" vertical="top" wrapText="1"/>
    </xf>
    <xf numFmtId="0" fontId="8" fillId="3" borderId="10" xfId="2" applyFont="1" applyFill="1" applyBorder="1" applyAlignment="1">
      <alignment horizontal="center" vertical="top" wrapText="1"/>
    </xf>
    <xf numFmtId="0" fontId="9" fillId="0" borderId="13" xfId="2" applyFont="1" applyBorder="1" applyAlignment="1">
      <alignment vertical="top" wrapText="1"/>
    </xf>
    <xf numFmtId="167" fontId="9" fillId="0" borderId="13" xfId="2" applyNumberFormat="1" applyFont="1" applyFill="1" applyBorder="1" applyAlignment="1">
      <alignment horizontal="right" vertical="top" wrapText="1"/>
    </xf>
    <xf numFmtId="10" fontId="9" fillId="0" borderId="13" xfId="2" applyNumberFormat="1" applyFont="1" applyFill="1" applyBorder="1" applyAlignment="1">
      <alignment horizontal="right" vertical="top" wrapText="1"/>
    </xf>
    <xf numFmtId="2" fontId="9" fillId="0" borderId="13" xfId="2" applyNumberFormat="1" applyFont="1" applyFill="1" applyBorder="1" applyAlignment="1">
      <alignment horizontal="right" vertical="top" wrapText="1"/>
    </xf>
    <xf numFmtId="167" fontId="9" fillId="0" borderId="13" xfId="2" applyNumberFormat="1" applyFont="1" applyBorder="1" applyAlignment="1">
      <alignment horizontal="right" vertical="top" wrapText="1"/>
    </xf>
    <xf numFmtId="9" fontId="9" fillId="0" borderId="13" xfId="2" applyNumberFormat="1" applyFont="1" applyFill="1" applyBorder="1" applyAlignment="1">
      <alignment horizontal="right" vertical="top" wrapText="1"/>
    </xf>
    <xf numFmtId="0" fontId="9" fillId="3" borderId="13" xfId="2" applyFont="1" applyFill="1" applyBorder="1" applyAlignment="1">
      <alignment vertical="top" wrapText="1"/>
    </xf>
    <xf numFmtId="168" fontId="9" fillId="0" borderId="13" xfId="2" applyNumberFormat="1" applyFont="1" applyFill="1" applyBorder="1" applyAlignment="1">
      <alignment horizontal="right" vertical="top" wrapText="1"/>
    </xf>
    <xf numFmtId="167" fontId="9" fillId="3" borderId="13" xfId="2" applyNumberFormat="1" applyFont="1" applyFill="1" applyBorder="1" applyAlignment="1">
      <alignment horizontal="right" vertical="top" wrapText="1"/>
    </xf>
    <xf numFmtId="0" fontId="9" fillId="3" borderId="13" xfId="2" applyFont="1" applyFill="1" applyBorder="1" applyAlignment="1">
      <alignment horizontal="right" vertical="top" wrapText="1"/>
    </xf>
    <xf numFmtId="0" fontId="8" fillId="0" borderId="13" xfId="2" applyFont="1" applyBorder="1" applyAlignment="1">
      <alignment vertical="top" wrapText="1"/>
    </xf>
    <xf numFmtId="3" fontId="8" fillId="0" borderId="13" xfId="2" applyNumberFormat="1" applyFont="1" applyBorder="1" applyAlignment="1">
      <alignment horizontal="right" vertical="top" wrapText="1"/>
    </xf>
    <xf numFmtId="0" fontId="8" fillId="0" borderId="13" xfId="2" applyFont="1" applyBorder="1" applyAlignment="1">
      <alignment horizontal="right" vertical="top" wrapText="1"/>
    </xf>
    <xf numFmtId="0" fontId="17" fillId="0" borderId="1" xfId="2" applyFont="1" applyBorder="1" applyAlignment="1">
      <alignment horizontal="center" vertical="top" wrapText="1"/>
    </xf>
    <xf numFmtId="0" fontId="17" fillId="0" borderId="6" xfId="2" applyFont="1" applyBorder="1" applyAlignment="1">
      <alignment horizontal="center" vertical="top" wrapText="1"/>
    </xf>
    <xf numFmtId="0" fontId="17" fillId="0" borderId="0" xfId="2" applyFont="1" applyBorder="1" applyAlignment="1">
      <alignment horizontal="center" vertical="top" wrapText="1"/>
    </xf>
    <xf numFmtId="0" fontId="13" fillId="0" borderId="14" xfId="2" applyFont="1" applyBorder="1" applyAlignment="1">
      <alignment horizontal="justify" vertical="top" wrapText="1"/>
    </xf>
    <xf numFmtId="0" fontId="13" fillId="0" borderId="15" xfId="2" applyFont="1" applyBorder="1" applyAlignment="1">
      <alignment horizontal="justify" vertical="top" wrapText="1"/>
    </xf>
    <xf numFmtId="0" fontId="13" fillId="0" borderId="15" xfId="2" applyFont="1" applyBorder="1" applyAlignment="1">
      <alignment horizontal="center" vertical="top" wrapText="1"/>
    </xf>
    <xf numFmtId="167" fontId="13" fillId="0" borderId="15" xfId="2" applyNumberFormat="1" applyFont="1" applyBorder="1" applyAlignment="1">
      <alignment horizontal="right" vertical="top" wrapText="1"/>
    </xf>
    <xf numFmtId="167" fontId="13" fillId="0" borderId="0" xfId="2" applyNumberFormat="1" applyFont="1" applyBorder="1" applyAlignment="1">
      <alignment horizontal="right" vertical="top" wrapText="1"/>
    </xf>
    <xf numFmtId="0" fontId="13" fillId="0" borderId="15" xfId="2" applyFont="1" applyBorder="1" applyAlignment="1">
      <alignment horizontal="right" vertical="top" wrapText="1"/>
    </xf>
    <xf numFmtId="0" fontId="13" fillId="0" borderId="0" xfId="2" applyFont="1" applyBorder="1" applyAlignment="1">
      <alignment horizontal="right" vertical="top" wrapText="1"/>
    </xf>
    <xf numFmtId="0" fontId="13" fillId="0" borderId="15" xfId="2" applyFont="1" applyBorder="1" applyAlignment="1">
      <alignment vertical="top" wrapText="1"/>
    </xf>
    <xf numFmtId="0" fontId="8" fillId="0" borderId="0" xfId="2" applyFont="1"/>
    <xf numFmtId="0" fontId="13" fillId="0" borderId="0" xfId="2" applyFont="1" applyFill="1" applyBorder="1"/>
    <xf numFmtId="0" fontId="9" fillId="0" borderId="0" xfId="2" applyFont="1"/>
    <xf numFmtId="14" fontId="13" fillId="0" borderId="0" xfId="2" applyNumberFormat="1" applyFont="1" applyFill="1"/>
    <xf numFmtId="1" fontId="18" fillId="0" borderId="16" xfId="2" applyNumberFormat="1" applyFont="1" applyBorder="1" applyAlignment="1">
      <alignment horizontal="right"/>
    </xf>
    <xf numFmtId="0" fontId="1" fillId="0" borderId="17" xfId="0" applyFont="1" applyBorder="1"/>
    <xf numFmtId="0" fontId="1" fillId="0" borderId="18" xfId="0" applyFont="1" applyBorder="1"/>
    <xf numFmtId="0" fontId="0" fillId="0" borderId="18" xfId="0" applyFont="1" applyBorder="1"/>
    <xf numFmtId="0" fontId="0" fillId="0" borderId="18" xfId="0" applyBorder="1"/>
    <xf numFmtId="4" fontId="0" fillId="0" borderId="3" xfId="0" applyNumberFormat="1" applyBorder="1"/>
    <xf numFmtId="0" fontId="0" fillId="0" borderId="3" xfId="0" applyFill="1" applyBorder="1"/>
    <xf numFmtId="0" fontId="4" fillId="0" borderId="3" xfId="0" quotePrefix="1" applyNumberFormat="1" applyFont="1" applyFill="1" applyBorder="1" applyAlignment="1">
      <alignment horizontal="center"/>
    </xf>
    <xf numFmtId="165" fontId="0" fillId="0" borderId="3" xfId="1" applyNumberFormat="1" applyFont="1" applyFill="1" applyBorder="1"/>
    <xf numFmtId="165" fontId="0" fillId="0" borderId="3" xfId="1" applyNumberFormat="1" applyFont="1" applyBorder="1" applyAlignment="1">
      <alignment vertical="center"/>
    </xf>
    <xf numFmtId="165" fontId="0" fillId="0" borderId="3" xfId="1" applyNumberFormat="1" applyFont="1" applyFill="1" applyBorder="1" applyAlignment="1">
      <alignment horizontal="right" vertical="center"/>
    </xf>
    <xf numFmtId="166" fontId="0" fillId="0" borderId="3" xfId="0" applyNumberFormat="1" applyBorder="1" applyAlignment="1">
      <alignment vertical="center"/>
    </xf>
    <xf numFmtId="166" fontId="0" fillId="0" borderId="3" xfId="0" applyNumberFormat="1" applyBorder="1" applyAlignment="1">
      <alignment horizontal="right" vertical="center"/>
    </xf>
    <xf numFmtId="0" fontId="5" fillId="0" borderId="3" xfId="0" quotePrefix="1" applyNumberFormat="1" applyFont="1" applyFill="1" applyBorder="1" applyAlignment="1">
      <alignment horizontal="center" vertical="center"/>
    </xf>
    <xf numFmtId="165" fontId="0" fillId="0" borderId="3" xfId="1" applyNumberFormat="1" applyFont="1" applyBorder="1" applyAlignment="1">
      <alignment horizontal="right" vertical="center"/>
    </xf>
    <xf numFmtId="165" fontId="0" fillId="0" borderId="3" xfId="1" applyNumberFormat="1" applyFont="1" applyFill="1" applyBorder="1" applyAlignment="1">
      <alignment vertical="center"/>
    </xf>
    <xf numFmtId="0" fontId="5" fillId="0" borderId="0" xfId="0" applyNumberFormat="1" applyFont="1" applyFill="1" applyBorder="1" applyAlignment="1">
      <alignment horizontal="center"/>
    </xf>
    <xf numFmtId="169" fontId="0" fillId="0" borderId="3" xfId="1" applyNumberFormat="1" applyFont="1" applyFill="1" applyBorder="1" applyAlignment="1">
      <alignment horizontal="right" vertical="center"/>
    </xf>
    <xf numFmtId="3" fontId="5" fillId="0" borderId="3" xfId="0" applyNumberFormat="1" applyFont="1" applyFill="1" applyBorder="1" applyAlignment="1">
      <alignment horizontal="right" vertical="center"/>
    </xf>
    <xf numFmtId="0" fontId="9" fillId="0" borderId="0" xfId="0" applyFont="1" applyBorder="1"/>
    <xf numFmtId="0" fontId="9" fillId="0" borderId="0" xfId="0" applyFont="1" applyFill="1" applyBorder="1"/>
    <xf numFmtId="3" fontId="11" fillId="0" borderId="0" xfId="0" applyNumberFormat="1" applyFont="1" applyFill="1" applyBorder="1" applyAlignment="1">
      <alignment horizontal="right"/>
    </xf>
    <xf numFmtId="4" fontId="9" fillId="0" borderId="0" xfId="0" applyNumberFormat="1" applyFont="1" applyBorder="1"/>
    <xf numFmtId="4" fontId="6" fillId="0" borderId="0" xfId="0" applyNumberFormat="1" applyFont="1" applyBorder="1"/>
    <xf numFmtId="0" fontId="8" fillId="0" borderId="1" xfId="0" applyFont="1" applyBorder="1" applyAlignment="1">
      <alignment horizontal="center"/>
    </xf>
    <xf numFmtId="0" fontId="0" fillId="0" borderId="18" xfId="0" applyBorder="1" applyAlignment="1">
      <alignment wrapText="1"/>
    </xf>
    <xf numFmtId="0" fontId="0" fillId="0" borderId="0" xfId="0" applyFont="1" applyBorder="1"/>
    <xf numFmtId="165" fontId="6" fillId="0" borderId="0" xfId="0" applyNumberFormat="1" applyFont="1" applyBorder="1"/>
    <xf numFmtId="4" fontId="0" fillId="0" borderId="0" xfId="0" applyNumberFormat="1" applyBorder="1"/>
    <xf numFmtId="0" fontId="1" fillId="0" borderId="0" xfId="0" applyFont="1" applyBorder="1"/>
    <xf numFmtId="4" fontId="5" fillId="0" borderId="19" xfId="0" applyNumberFormat="1" applyFont="1" applyFill="1" applyBorder="1" applyAlignment="1">
      <alignment horizontal="right"/>
    </xf>
    <xf numFmtId="4" fontId="21" fillId="0" borderId="1" xfId="0" applyNumberFormat="1" applyFont="1" applyFill="1" applyBorder="1" applyAlignment="1">
      <alignment horizontal="center"/>
    </xf>
    <xf numFmtId="0" fontId="9" fillId="0" borderId="23" xfId="0" applyFont="1" applyBorder="1"/>
    <xf numFmtId="4" fontId="5" fillId="0" borderId="24" xfId="0" applyNumberFormat="1" applyFont="1" applyFill="1" applyBorder="1" applyAlignment="1">
      <alignment horizontal="right"/>
    </xf>
    <xf numFmtId="0" fontId="9" fillId="0" borderId="20" xfId="0" applyFont="1" applyBorder="1"/>
    <xf numFmtId="4" fontId="5" fillId="0" borderId="21" xfId="0" applyNumberFormat="1" applyFont="1" applyFill="1" applyBorder="1" applyAlignment="1">
      <alignment horizontal="right"/>
    </xf>
    <xf numFmtId="0" fontId="9" fillId="0" borderId="25" xfId="0" applyFont="1" applyBorder="1"/>
    <xf numFmtId="4" fontId="5" fillId="0" borderId="26" xfId="0" applyNumberFormat="1" applyFont="1" applyFill="1" applyBorder="1" applyAlignment="1">
      <alignment horizontal="right"/>
    </xf>
    <xf numFmtId="166" fontId="0" fillId="0" borderId="19" xfId="0" applyNumberFormat="1" applyBorder="1"/>
    <xf numFmtId="0" fontId="3" fillId="0" borderId="1" xfId="0" applyFont="1" applyBorder="1" applyAlignment="1">
      <alignment wrapText="1"/>
    </xf>
    <xf numFmtId="3" fontId="5" fillId="0" borderId="19" xfId="0" applyNumberFormat="1" applyFont="1" applyFill="1" applyBorder="1" applyAlignment="1">
      <alignment horizontal="right"/>
    </xf>
    <xf numFmtId="0" fontId="4" fillId="0" borderId="1" xfId="0" applyNumberFormat="1" applyFont="1" applyFill="1" applyBorder="1" applyAlignment="1">
      <alignment horizontal="center"/>
    </xf>
    <xf numFmtId="4" fontId="0" fillId="0" borderId="19" xfId="0" applyNumberFormat="1" applyBorder="1"/>
    <xf numFmtId="0" fontId="5" fillId="0" borderId="19" xfId="0" quotePrefix="1" applyNumberFormat="1" applyFont="1" applyFill="1" applyBorder="1" applyAlignment="1">
      <alignment horizontal="center"/>
    </xf>
    <xf numFmtId="10" fontId="13" fillId="0" borderId="0" xfId="2" applyNumberFormat="1" applyFont="1" applyFill="1"/>
    <xf numFmtId="0" fontId="8" fillId="0" borderId="2" xfId="0" applyFont="1" applyBorder="1" applyAlignment="1">
      <alignment horizontal="center"/>
    </xf>
    <xf numFmtId="4" fontId="3" fillId="0" borderId="2" xfId="0" applyNumberFormat="1" applyFont="1" applyBorder="1" applyAlignment="1">
      <alignment horizontal="center"/>
    </xf>
    <xf numFmtId="0" fontId="8" fillId="0" borderId="27" xfId="0" applyFont="1" applyBorder="1"/>
    <xf numFmtId="4" fontId="4" fillId="0" borderId="28" xfId="0" applyNumberFormat="1" applyFont="1" applyFill="1" applyBorder="1" applyAlignment="1">
      <alignment horizontal="right"/>
    </xf>
    <xf numFmtId="3" fontId="11" fillId="0" borderId="29" xfId="0" applyNumberFormat="1" applyFont="1" applyFill="1" applyBorder="1" applyAlignment="1">
      <alignment horizontal="right"/>
    </xf>
    <xf numFmtId="0" fontId="5" fillId="0" borderId="30" xfId="0" applyNumberFormat="1" applyFont="1" applyFill="1" applyBorder="1" applyAlignment="1">
      <alignment horizontal="center"/>
    </xf>
    <xf numFmtId="0" fontId="5" fillId="0" borderId="4" xfId="0" applyNumberFormat="1" applyFont="1" applyFill="1" applyBorder="1" applyAlignment="1">
      <alignment horizontal="center"/>
    </xf>
    <xf numFmtId="3" fontId="8" fillId="0" borderId="18" xfId="0" applyNumberFormat="1" applyFont="1" applyFill="1" applyBorder="1"/>
    <xf numFmtId="3" fontId="9" fillId="0" borderId="18" xfId="0" applyNumberFormat="1" applyFont="1" applyFill="1" applyBorder="1"/>
    <xf numFmtId="0" fontId="9" fillId="0" borderId="18" xfId="0" applyFont="1" applyFill="1" applyBorder="1"/>
    <xf numFmtId="0" fontId="9" fillId="0" borderId="31" xfId="0" applyFont="1" applyFill="1" applyBorder="1"/>
    <xf numFmtId="4" fontId="5" fillId="0" borderId="30" xfId="0" applyNumberFormat="1" applyFont="1" applyFill="1" applyBorder="1" applyAlignment="1">
      <alignment horizontal="right"/>
    </xf>
    <xf numFmtId="4" fontId="5" fillId="0" borderId="4" xfId="0" applyNumberFormat="1" applyFont="1" applyFill="1" applyBorder="1" applyAlignment="1">
      <alignment horizontal="right"/>
    </xf>
    <xf numFmtId="0" fontId="7" fillId="0" borderId="0" xfId="0" applyFont="1"/>
    <xf numFmtId="4" fontId="21" fillId="0" borderId="0" xfId="0" applyNumberFormat="1" applyFont="1" applyFill="1" applyBorder="1" applyAlignment="1">
      <alignment horizontal="right"/>
    </xf>
    <xf numFmtId="170" fontId="21" fillId="0" borderId="0" xfId="1" applyNumberFormat="1" applyFont="1" applyFill="1" applyBorder="1" applyAlignment="1"/>
    <xf numFmtId="171" fontId="8" fillId="0" borderId="0" xfId="0" applyNumberFormat="1" applyFont="1" applyBorder="1"/>
    <xf numFmtId="4" fontId="8" fillId="0" borderId="0" xfId="0" applyNumberFormat="1" applyFont="1"/>
    <xf numFmtId="172" fontId="8" fillId="0" borderId="0" xfId="0" applyNumberFormat="1" applyFont="1" applyBorder="1"/>
    <xf numFmtId="0" fontId="3" fillId="0" borderId="14" xfId="0" applyFont="1" applyBorder="1"/>
    <xf numFmtId="4" fontId="3" fillId="0" borderId="14" xfId="0" applyNumberFormat="1" applyFont="1" applyBorder="1"/>
    <xf numFmtId="0" fontId="9" fillId="0" borderId="32" xfId="0" applyFont="1" applyBorder="1"/>
    <xf numFmtId="4" fontId="5" fillId="0" borderId="33" xfId="0" applyNumberFormat="1" applyFont="1" applyFill="1" applyBorder="1" applyAlignment="1">
      <alignment horizontal="right"/>
    </xf>
    <xf numFmtId="0" fontId="0" fillId="0" borderId="34" xfId="0" applyBorder="1"/>
    <xf numFmtId="0" fontId="0" fillId="0" borderId="0" xfId="0" applyFont="1"/>
    <xf numFmtId="4" fontId="3" fillId="0" borderId="31" xfId="0" applyNumberFormat="1" applyFont="1" applyBorder="1"/>
    <xf numFmtId="0" fontId="3" fillId="0" borderId="4" xfId="0" applyFont="1" applyBorder="1"/>
    <xf numFmtId="0" fontId="0" fillId="0" borderId="35" xfId="0" applyFont="1" applyBorder="1"/>
    <xf numFmtId="4" fontId="0" fillId="0" borderId="17" xfId="0" applyNumberFormat="1" applyFont="1" applyBorder="1"/>
    <xf numFmtId="0" fontId="0" fillId="0" borderId="30" xfId="0" applyFont="1" applyBorder="1"/>
    <xf numFmtId="4" fontId="0" fillId="0" borderId="18" xfId="0" applyNumberFormat="1" applyFont="1" applyBorder="1"/>
    <xf numFmtId="0" fontId="3" fillId="0" borderId="36" xfId="0" applyFont="1" applyBorder="1"/>
    <xf numFmtId="0" fontId="0" fillId="0" borderId="31" xfId="0" applyBorder="1"/>
    <xf numFmtId="0" fontId="5" fillId="0" borderId="20" xfId="0" applyNumberFormat="1" applyFont="1" applyFill="1" applyBorder="1" applyAlignment="1">
      <alignment horizontal="center"/>
    </xf>
    <xf numFmtId="0" fontId="1" fillId="0" borderId="21" xfId="0" applyFont="1" applyBorder="1"/>
    <xf numFmtId="0" fontId="0" fillId="0" borderId="21" xfId="0" applyFont="1" applyBorder="1"/>
    <xf numFmtId="0" fontId="4" fillId="0" borderId="20" xfId="0" applyNumberFormat="1" applyFont="1" applyFill="1" applyBorder="1" applyAlignment="1">
      <alignment horizontal="center"/>
    </xf>
    <xf numFmtId="0" fontId="0" fillId="0" borderId="21" xfId="0" applyFont="1" applyFill="1" applyBorder="1"/>
    <xf numFmtId="0" fontId="5" fillId="0" borderId="20" xfId="0" applyNumberFormat="1" applyFont="1" applyFill="1" applyBorder="1" applyAlignment="1">
      <alignment horizontal="center" vertical="center"/>
    </xf>
    <xf numFmtId="0" fontId="0" fillId="0" borderId="21" xfId="0" applyNumberFormat="1" applyFont="1" applyBorder="1" applyAlignment="1">
      <alignment wrapText="1"/>
    </xf>
    <xf numFmtId="0" fontId="0" fillId="0" borderId="21" xfId="0" applyFont="1" applyBorder="1" applyAlignment="1">
      <alignment wrapText="1"/>
    </xf>
    <xf numFmtId="0" fontId="0" fillId="0" borderId="21" xfId="0" applyBorder="1"/>
    <xf numFmtId="0" fontId="0" fillId="0" borderId="37" xfId="0" applyBorder="1"/>
    <xf numFmtId="0" fontId="0" fillId="0" borderId="33" xfId="0" applyBorder="1"/>
    <xf numFmtId="0" fontId="3" fillId="0" borderId="27" xfId="0" applyFont="1" applyBorder="1"/>
    <xf numFmtId="0" fontId="3" fillId="0" borderId="28" xfId="0" applyFont="1" applyBorder="1"/>
    <xf numFmtId="4" fontId="3" fillId="0" borderId="28" xfId="0" applyNumberFormat="1" applyFont="1" applyBorder="1"/>
    <xf numFmtId="0" fontId="0" fillId="0" borderId="28" xfId="0" applyBorder="1"/>
    <xf numFmtId="0" fontId="0" fillId="0" borderId="29" xfId="0" applyBorder="1"/>
    <xf numFmtId="0" fontId="0" fillId="0" borderId="32" xfId="0" applyBorder="1"/>
    <xf numFmtId="165" fontId="0" fillId="0" borderId="37" xfId="1" applyNumberFormat="1" applyFont="1" applyBorder="1" applyAlignment="1">
      <alignment vertical="center"/>
    </xf>
    <xf numFmtId="3" fontId="5" fillId="0" borderId="37" xfId="0" applyNumberFormat="1" applyFont="1" applyFill="1" applyBorder="1" applyAlignment="1">
      <alignment horizontal="right"/>
    </xf>
    <xf numFmtId="0" fontId="5" fillId="0" borderId="38" xfId="0" applyNumberFormat="1" applyFont="1" applyFill="1" applyBorder="1" applyAlignment="1">
      <alignment horizontal="center"/>
    </xf>
    <xf numFmtId="165" fontId="0" fillId="0" borderId="19" xfId="1" applyNumberFormat="1" applyFont="1" applyBorder="1"/>
    <xf numFmtId="0" fontId="0" fillId="0" borderId="19" xfId="0" applyBorder="1"/>
    <xf numFmtId="4" fontId="5" fillId="0" borderId="39" xfId="0" applyNumberFormat="1" applyFont="1" applyFill="1" applyBorder="1" applyAlignment="1">
      <alignment horizontal="left" wrapText="1"/>
    </xf>
    <xf numFmtId="0" fontId="3" fillId="0" borderId="40" xfId="0" applyFont="1" applyBorder="1" applyAlignment="1">
      <alignment wrapText="1"/>
    </xf>
    <xf numFmtId="0" fontId="4" fillId="0" borderId="41" xfId="0" applyNumberFormat="1" applyFont="1" applyFill="1" applyBorder="1" applyAlignment="1">
      <alignment horizontal="center"/>
    </xf>
    <xf numFmtId="0" fontId="3" fillId="0" borderId="22" xfId="0" applyFont="1" applyBorder="1" applyAlignment="1">
      <alignment wrapText="1"/>
    </xf>
    <xf numFmtId="16" fontId="0" fillId="0" borderId="0" xfId="0" applyNumberFormat="1"/>
    <xf numFmtId="4" fontId="5" fillId="0" borderId="17" xfId="0" applyNumberFormat="1" applyFont="1" applyFill="1" applyBorder="1" applyAlignment="1">
      <alignment horizontal="right"/>
    </xf>
    <xf numFmtId="4" fontId="5" fillId="0" borderId="18" xfId="0" applyNumberFormat="1" applyFont="1" applyFill="1" applyBorder="1" applyAlignment="1">
      <alignment horizontal="right"/>
    </xf>
    <xf numFmtId="0" fontId="9" fillId="0" borderId="35" xfId="0" applyFont="1" applyBorder="1"/>
    <xf numFmtId="0" fontId="9" fillId="0" borderId="30" xfId="0" applyFont="1" applyBorder="1"/>
    <xf numFmtId="0" fontId="9" fillId="0" borderId="4" xfId="0" applyFont="1" applyBorder="1"/>
    <xf numFmtId="0" fontId="1" fillId="0" borderId="0" xfId="0" applyNumberFormat="1" applyFont="1" applyFill="1" applyBorder="1" applyAlignment="1"/>
    <xf numFmtId="0" fontId="2" fillId="0" borderId="0" xfId="0" applyNumberFormat="1" applyFont="1" applyFill="1" applyBorder="1" applyAlignment="1">
      <alignment horizontal="center"/>
    </xf>
    <xf numFmtId="0" fontId="3" fillId="0" borderId="0" xfId="0" applyFont="1" applyAlignment="1">
      <alignment horizontal="center"/>
    </xf>
    <xf numFmtId="0" fontId="3" fillId="0" borderId="0" xfId="0" applyFont="1" applyBorder="1" applyAlignment="1">
      <alignment horizontal="center"/>
    </xf>
    <xf numFmtId="166" fontId="0" fillId="0" borderId="3" xfId="0" applyNumberFormat="1" applyBorder="1" applyAlignment="1">
      <alignment horizontal="right" vertical="center"/>
    </xf>
    <xf numFmtId="4" fontId="21" fillId="0" borderId="0" xfId="0" applyNumberFormat="1" applyFont="1" applyFill="1" applyBorder="1" applyAlignment="1">
      <alignment horizontal="right"/>
    </xf>
    <xf numFmtId="0" fontId="4" fillId="0" borderId="22" xfId="0" applyNumberFormat="1" applyFont="1" applyFill="1" applyBorder="1" applyAlignment="1">
      <alignment horizontal="center"/>
    </xf>
    <xf numFmtId="0" fontId="5" fillId="2" borderId="20" xfId="0" applyNumberFormat="1" applyFont="1" applyFill="1" applyBorder="1" applyAlignment="1">
      <alignment horizontal="center"/>
    </xf>
    <xf numFmtId="0" fontId="5" fillId="2" borderId="3" xfId="0" quotePrefix="1" applyNumberFormat="1" applyFont="1" applyFill="1" applyBorder="1" applyAlignment="1">
      <alignment horizontal="center"/>
    </xf>
    <xf numFmtId="4" fontId="5" fillId="2" borderId="3" xfId="0" applyNumberFormat="1" applyFont="1" applyFill="1" applyBorder="1" applyAlignment="1">
      <alignment horizontal="right"/>
    </xf>
    <xf numFmtId="165" fontId="0" fillId="0" borderId="42" xfId="1" applyNumberFormat="1" applyFont="1" applyFill="1" applyBorder="1" applyAlignment="1">
      <alignment vertical="center"/>
    </xf>
    <xf numFmtId="165" fontId="3" fillId="0" borderId="3" xfId="1" applyNumberFormat="1" applyFont="1" applyBorder="1" applyAlignment="1">
      <alignment vertical="center"/>
    </xf>
    <xf numFmtId="0" fontId="5" fillId="0" borderId="25" xfId="0" applyNumberFormat="1" applyFont="1" applyFill="1" applyBorder="1" applyAlignment="1">
      <alignment horizontal="center" vertical="center"/>
    </xf>
    <xf numFmtId="165" fontId="0" fillId="0" borderId="43" xfId="1" applyNumberFormat="1" applyFont="1" applyBorder="1" applyAlignment="1">
      <alignment vertical="center"/>
    </xf>
    <xf numFmtId="166" fontId="0" fillId="0" borderId="43" xfId="0" applyNumberFormat="1" applyBorder="1" applyAlignment="1">
      <alignment horizontal="right" vertical="center"/>
    </xf>
    <xf numFmtId="0" fontId="0" fillId="0" borderId="26" xfId="0" applyFont="1" applyBorder="1" applyAlignment="1">
      <alignment wrapText="1"/>
    </xf>
    <xf numFmtId="0" fontId="0" fillId="0" borderId="34" xfId="0" applyFont="1" applyBorder="1"/>
    <xf numFmtId="0" fontId="5" fillId="0" borderId="0" xfId="0" quotePrefix="1" applyNumberFormat="1" applyFont="1" applyFill="1" applyBorder="1" applyAlignment="1">
      <alignment horizontal="center"/>
    </xf>
    <xf numFmtId="165" fontId="0" fillId="0" borderId="0" xfId="1" applyNumberFormat="1" applyFont="1" applyBorder="1" applyAlignment="1">
      <alignment vertical="center"/>
    </xf>
    <xf numFmtId="3" fontId="5" fillId="0" borderId="0" xfId="0" applyNumberFormat="1" applyFont="1" applyFill="1" applyBorder="1" applyAlignment="1">
      <alignment horizontal="right" vertical="center"/>
    </xf>
    <xf numFmtId="166" fontId="0" fillId="0" borderId="0" xfId="0" applyNumberFormat="1" applyBorder="1" applyAlignment="1">
      <alignment vertical="center"/>
    </xf>
    <xf numFmtId="166" fontId="0" fillId="0" borderId="0" xfId="0" applyNumberFormat="1" applyBorder="1"/>
    <xf numFmtId="0" fontId="0" fillId="0" borderId="0" xfId="0" applyFont="1" applyBorder="1" applyAlignment="1">
      <alignment wrapText="1"/>
    </xf>
    <xf numFmtId="165" fontId="0" fillId="0" borderId="0" xfId="1" applyNumberFormat="1" applyFont="1" applyFill="1" applyBorder="1" applyAlignment="1">
      <alignment vertical="center"/>
    </xf>
    <xf numFmtId="166" fontId="0" fillId="0" borderId="0" xfId="0" applyNumberFormat="1" applyBorder="1" applyAlignment="1">
      <alignment horizontal="right"/>
    </xf>
    <xf numFmtId="3" fontId="5" fillId="0" borderId="0" xfId="0" applyNumberFormat="1" applyFont="1" applyFill="1" applyBorder="1" applyAlignment="1">
      <alignment horizontal="right"/>
    </xf>
    <xf numFmtId="16" fontId="0" fillId="0" borderId="0" xfId="0" quotePrefix="1" applyNumberFormat="1" applyBorder="1" applyAlignment="1">
      <alignment horizontal="right"/>
    </xf>
    <xf numFmtId="0" fontId="0" fillId="0" borderId="0" xfId="0" applyBorder="1" applyAlignment="1">
      <alignment wrapText="1"/>
    </xf>
    <xf numFmtId="0" fontId="4" fillId="0" borderId="0" xfId="0" quotePrefix="1" applyNumberFormat="1" applyFont="1" applyFill="1" applyBorder="1" applyAlignment="1">
      <alignment horizontal="center"/>
    </xf>
    <xf numFmtId="16" fontId="0" fillId="0" borderId="0" xfId="0" applyNumberFormat="1" applyBorder="1"/>
    <xf numFmtId="4" fontId="0" fillId="0" borderId="0" xfId="0" applyNumberFormat="1" applyFont="1" applyBorder="1"/>
    <xf numFmtId="0" fontId="8" fillId="0" borderId="0" xfId="0" applyFont="1" applyBorder="1" applyAlignment="1">
      <alignment horizontal="center"/>
    </xf>
    <xf numFmtId="4" fontId="3" fillId="0" borderId="0" xfId="0" applyNumberFormat="1" applyFont="1" applyBorder="1" applyAlignment="1">
      <alignment horizontal="center"/>
    </xf>
    <xf numFmtId="0" fontId="7" fillId="0" borderId="0" xfId="0" applyFont="1" applyBorder="1"/>
    <xf numFmtId="3" fontId="9" fillId="0" borderId="0" xfId="0" applyNumberFormat="1" applyFont="1" applyFill="1" applyBorder="1"/>
    <xf numFmtId="0" fontId="8" fillId="0" borderId="0" xfId="0" applyFont="1" applyBorder="1"/>
    <xf numFmtId="4" fontId="4" fillId="0" borderId="0" xfId="0" applyNumberFormat="1" applyFont="1" applyFill="1" applyBorder="1" applyAlignment="1">
      <alignment horizontal="right"/>
    </xf>
    <xf numFmtId="165" fontId="9" fillId="0" borderId="0" xfId="0" applyNumberFormat="1" applyFont="1" applyBorder="1"/>
    <xf numFmtId="4" fontId="21" fillId="0" borderId="0" xfId="0" applyNumberFormat="1" applyFont="1" applyFill="1" applyBorder="1" applyAlignment="1">
      <alignment horizontal="center"/>
    </xf>
    <xf numFmtId="0" fontId="4" fillId="0" borderId="3" xfId="0" quotePrefix="1" applyNumberFormat="1" applyFont="1" applyFill="1" applyBorder="1" applyAlignment="1">
      <alignment horizontal="center" vertical="center"/>
    </xf>
    <xf numFmtId="4" fontId="4" fillId="0" borderId="3" xfId="0" applyNumberFormat="1" applyFont="1" applyFill="1" applyBorder="1" applyAlignment="1">
      <alignment horizontal="right" vertical="center"/>
    </xf>
    <xf numFmtId="165" fontId="3" fillId="0" borderId="3" xfId="1" applyNumberFormat="1" applyFont="1" applyBorder="1" applyAlignment="1">
      <alignment horizontal="right" vertical="center"/>
    </xf>
    <xf numFmtId="3" fontId="4" fillId="0" borderId="3" xfId="0" applyNumberFormat="1" applyFont="1" applyFill="1" applyBorder="1" applyAlignment="1">
      <alignment horizontal="right" vertical="center"/>
    </xf>
    <xf numFmtId="166" fontId="3" fillId="0" borderId="3" xfId="0" applyNumberFormat="1" applyFont="1" applyBorder="1" applyAlignment="1">
      <alignment vertical="center"/>
    </xf>
    <xf numFmtId="3" fontId="5" fillId="0" borderId="44" xfId="0" applyNumberFormat="1" applyFont="1" applyFill="1" applyBorder="1" applyAlignment="1">
      <alignment horizontal="right"/>
    </xf>
    <xf numFmtId="4" fontId="5" fillId="2" borderId="3" xfId="0" applyNumberFormat="1" applyFont="1" applyFill="1" applyBorder="1" applyAlignment="1">
      <alignment horizontal="right" vertical="center"/>
    </xf>
    <xf numFmtId="165" fontId="0" fillId="2" borderId="3" xfId="1" applyNumberFormat="1" applyFont="1" applyFill="1" applyBorder="1" applyAlignment="1">
      <alignment vertical="center"/>
    </xf>
    <xf numFmtId="0" fontId="0" fillId="2" borderId="0" xfId="0" applyFill="1"/>
    <xf numFmtId="0" fontId="0" fillId="2" borderId="21" xfId="0" applyFont="1" applyFill="1" applyBorder="1" applyAlignment="1">
      <alignment wrapText="1"/>
    </xf>
    <xf numFmtId="0" fontId="5" fillId="0" borderId="25" xfId="0" applyNumberFormat="1" applyFont="1" applyFill="1" applyBorder="1" applyAlignment="1">
      <alignment horizontal="center"/>
    </xf>
    <xf numFmtId="0" fontId="5" fillId="0" borderId="43" xfId="0" quotePrefix="1" applyNumberFormat="1" applyFont="1" applyFill="1" applyBorder="1" applyAlignment="1">
      <alignment horizontal="center"/>
    </xf>
    <xf numFmtId="3" fontId="5" fillId="0" borderId="43" xfId="0" applyNumberFormat="1" applyFont="1" applyFill="1" applyBorder="1" applyAlignment="1">
      <alignment horizontal="right"/>
    </xf>
    <xf numFmtId="3" fontId="5" fillId="0" borderId="42" xfId="0" applyNumberFormat="1" applyFont="1" applyFill="1" applyBorder="1" applyAlignment="1">
      <alignment horizontal="right"/>
    </xf>
    <xf numFmtId="4" fontId="21" fillId="0" borderId="0" xfId="0" applyNumberFormat="1" applyFont="1" applyFill="1" applyBorder="1" applyAlignment="1">
      <alignment horizontal="right"/>
    </xf>
    <xf numFmtId="4" fontId="5" fillId="0" borderId="43" xfId="0" applyNumberFormat="1" applyFont="1" applyFill="1" applyBorder="1" applyAlignment="1">
      <alignment horizontal="right"/>
    </xf>
    <xf numFmtId="166" fontId="0" fillId="0" borderId="43" xfId="0" applyNumberFormat="1" applyBorder="1" applyAlignment="1">
      <alignment horizontal="right"/>
    </xf>
    <xf numFmtId="0" fontId="5" fillId="0" borderId="45" xfId="0" applyNumberFormat="1" applyFont="1" applyFill="1" applyBorder="1" applyAlignment="1">
      <alignment horizontal="center"/>
    </xf>
    <xf numFmtId="0" fontId="5" fillId="0" borderId="46" xfId="0" quotePrefix="1" applyNumberFormat="1" applyFont="1" applyFill="1" applyBorder="1" applyAlignment="1">
      <alignment horizontal="center"/>
    </xf>
    <xf numFmtId="4" fontId="4" fillId="0" borderId="46" xfId="0" applyNumberFormat="1" applyFont="1" applyFill="1" applyBorder="1" applyAlignment="1">
      <alignment horizontal="right"/>
    </xf>
    <xf numFmtId="165" fontId="3" fillId="0" borderId="46" xfId="1" applyNumberFormat="1" applyFont="1" applyBorder="1" applyAlignment="1">
      <alignment vertical="center"/>
    </xf>
    <xf numFmtId="165" fontId="0" fillId="0" borderId="46" xfId="1" applyNumberFormat="1" applyFont="1" applyBorder="1" applyAlignment="1">
      <alignment vertical="center"/>
    </xf>
    <xf numFmtId="3" fontId="5" fillId="0" borderId="46" xfId="0" applyNumberFormat="1" applyFont="1" applyFill="1" applyBorder="1" applyAlignment="1">
      <alignment horizontal="right"/>
    </xf>
    <xf numFmtId="3" fontId="4" fillId="0" borderId="46" xfId="0" applyNumberFormat="1" applyFont="1" applyFill="1" applyBorder="1" applyAlignment="1">
      <alignment horizontal="right"/>
    </xf>
    <xf numFmtId="166" fontId="3" fillId="0" borderId="47" xfId="0" applyNumberFormat="1" applyFont="1" applyBorder="1" applyAlignment="1">
      <alignment vertical="center" wrapText="1"/>
    </xf>
    <xf numFmtId="0" fontId="6" fillId="0" borderId="21" xfId="0" applyFont="1" applyBorder="1"/>
    <xf numFmtId="4" fontId="6" fillId="0" borderId="21" xfId="0" applyNumberFormat="1" applyFont="1" applyBorder="1"/>
    <xf numFmtId="4" fontId="6" fillId="0" borderId="18" xfId="0" applyNumberFormat="1" applyFont="1" applyBorder="1"/>
    <xf numFmtId="4" fontId="6" fillId="0" borderId="26" xfId="0" applyNumberFormat="1" applyFont="1" applyBorder="1"/>
    <xf numFmtId="0" fontId="3" fillId="0" borderId="0" xfId="0" applyFont="1" applyAlignment="1">
      <alignment horizontal="center"/>
    </xf>
    <xf numFmtId="0" fontId="3" fillId="0" borderId="0" xfId="0" applyFont="1" applyBorder="1" applyAlignment="1">
      <alignment horizontal="center"/>
    </xf>
    <xf numFmtId="166" fontId="0" fillId="0" borderId="3" xfId="0" applyNumberFormat="1" applyBorder="1" applyAlignment="1">
      <alignment horizontal="right" vertical="center"/>
    </xf>
    <xf numFmtId="4" fontId="21" fillId="0" borderId="0" xfId="0" applyNumberFormat="1" applyFont="1" applyFill="1" applyBorder="1" applyAlignment="1">
      <alignment horizontal="right"/>
    </xf>
    <xf numFmtId="0" fontId="8" fillId="0" borderId="0" xfId="0" applyFont="1" applyBorder="1" applyAlignment="1">
      <alignment horizontal="center"/>
    </xf>
    <xf numFmtId="0" fontId="0" fillId="0" borderId="25" xfId="0" applyBorder="1"/>
    <xf numFmtId="4" fontId="3" fillId="0" borderId="6" xfId="0" applyNumberFormat="1" applyFont="1" applyBorder="1"/>
    <xf numFmtId="4" fontId="5" fillId="0" borderId="31" xfId="0" applyNumberFormat="1" applyFont="1" applyFill="1" applyBorder="1" applyAlignment="1">
      <alignment horizontal="right"/>
    </xf>
    <xf numFmtId="4" fontId="21" fillId="0" borderId="6" xfId="0" applyNumberFormat="1" applyFont="1" applyFill="1" applyBorder="1" applyAlignment="1">
      <alignment horizontal="center"/>
    </xf>
    <xf numFmtId="0" fontId="0" fillId="0" borderId="20" xfId="0" applyBorder="1"/>
    <xf numFmtId="0" fontId="0" fillId="0" borderId="38" xfId="0" applyBorder="1"/>
    <xf numFmtId="4" fontId="5" fillId="0" borderId="39" xfId="0" applyNumberFormat="1" applyFont="1" applyFill="1" applyBorder="1" applyAlignment="1">
      <alignment horizontal="right"/>
    </xf>
    <xf numFmtId="0" fontId="3" fillId="0" borderId="45" xfId="0" applyFont="1" applyBorder="1"/>
    <xf numFmtId="4" fontId="4" fillId="0" borderId="47" xfId="0" applyNumberFormat="1" applyFont="1" applyFill="1" applyBorder="1" applyAlignment="1">
      <alignment horizontal="right"/>
    </xf>
    <xf numFmtId="4" fontId="3" fillId="0" borderId="42" xfId="0" applyNumberFormat="1" applyFont="1" applyBorder="1"/>
    <xf numFmtId="0" fontId="3" fillId="0" borderId="47" xfId="0" applyFont="1" applyBorder="1"/>
    <xf numFmtId="167" fontId="13" fillId="0" borderId="0" xfId="2" applyNumberFormat="1" applyFont="1" applyFill="1"/>
    <xf numFmtId="3" fontId="0" fillId="0" borderId="0" xfId="0" applyNumberFormat="1" applyBorder="1"/>
    <xf numFmtId="0" fontId="0" fillId="0" borderId="35" xfId="0" applyBorder="1"/>
    <xf numFmtId="0" fontId="0" fillId="0" borderId="30" xfId="0" applyBorder="1"/>
    <xf numFmtId="0" fontId="0" fillId="0" borderId="49" xfId="0" applyBorder="1"/>
    <xf numFmtId="4" fontId="5" fillId="0" borderId="50" xfId="0" applyNumberFormat="1" applyFont="1" applyFill="1" applyBorder="1" applyAlignment="1">
      <alignment horizontal="right"/>
    </xf>
    <xf numFmtId="165" fontId="0" fillId="0" borderId="0" xfId="0" applyNumberFormat="1" applyBorder="1"/>
    <xf numFmtId="0" fontId="8" fillId="0" borderId="5" xfId="0" applyFont="1" applyBorder="1" applyAlignment="1">
      <alignment horizontal="center"/>
    </xf>
    <xf numFmtId="0" fontId="8" fillId="0" borderId="6" xfId="0" applyFont="1" applyBorder="1" applyAlignment="1">
      <alignment horizontal="center"/>
    </xf>
    <xf numFmtId="0" fontId="3" fillId="0" borderId="0" xfId="0" applyFont="1" applyBorder="1" applyAlignment="1">
      <alignment horizontal="right"/>
    </xf>
    <xf numFmtId="0" fontId="1" fillId="0" borderId="0" xfId="0" applyNumberFormat="1" applyFont="1" applyFill="1" applyBorder="1" applyAlignment="1"/>
    <xf numFmtId="0" fontId="2" fillId="0" borderId="0" xfId="0" applyNumberFormat="1" applyFont="1" applyFill="1" applyBorder="1" applyAlignment="1">
      <alignment horizontal="center"/>
    </xf>
    <xf numFmtId="0" fontId="3" fillId="0" borderId="0" xfId="0" applyFont="1" applyAlignment="1">
      <alignment horizontal="center"/>
    </xf>
    <xf numFmtId="0" fontId="3" fillId="0" borderId="0" xfId="0" applyFont="1" applyBorder="1" applyAlignment="1">
      <alignment horizontal="center"/>
    </xf>
    <xf numFmtId="0" fontId="0" fillId="0" borderId="21" xfId="0" applyFont="1" applyBorder="1" applyAlignment="1">
      <alignment horizontal="left" wrapText="1"/>
    </xf>
    <xf numFmtId="166" fontId="0" fillId="0" borderId="3" xfId="0" applyNumberFormat="1" applyBorder="1" applyAlignment="1">
      <alignment horizontal="right" vertical="center"/>
    </xf>
    <xf numFmtId="0" fontId="8" fillId="0" borderId="22" xfId="0" applyFont="1" applyBorder="1" applyAlignment="1">
      <alignment horizontal="center"/>
    </xf>
    <xf numFmtId="4" fontId="21" fillId="0" borderId="0" xfId="0" applyNumberFormat="1" applyFont="1" applyFill="1" applyBorder="1" applyAlignment="1">
      <alignment horizontal="right"/>
    </xf>
    <xf numFmtId="4" fontId="21" fillId="0" borderId="0" xfId="0" applyNumberFormat="1" applyFont="1" applyFill="1" applyBorder="1" applyAlignment="1">
      <alignment horizontal="right" wrapText="1"/>
    </xf>
    <xf numFmtId="0" fontId="16" fillId="0" borderId="0" xfId="2" applyFont="1" applyFill="1" applyAlignment="1">
      <alignment horizontal="justify" vertical="top"/>
    </xf>
    <xf numFmtId="0" fontId="13" fillId="0" borderId="0" xfId="2" applyFont="1" applyFill="1" applyAlignment="1">
      <alignment horizontal="justify" vertical="top"/>
    </xf>
    <xf numFmtId="0" fontId="13" fillId="0" borderId="0" xfId="2" applyFont="1" applyFill="1" applyAlignment="1">
      <alignment horizontal="justify" vertical="top" wrapText="1"/>
    </xf>
    <xf numFmtId="0" fontId="8" fillId="0" borderId="0" xfId="2" applyFont="1" applyAlignment="1">
      <alignment horizontal="center"/>
    </xf>
    <xf numFmtId="0" fontId="8" fillId="3" borderId="7" xfId="2" applyFont="1" applyFill="1" applyBorder="1" applyAlignment="1">
      <alignment horizontal="center" vertical="top" wrapText="1"/>
    </xf>
    <xf numFmtId="0" fontId="8" fillId="3" borderId="11" xfId="2" applyFont="1" applyFill="1" applyBorder="1" applyAlignment="1">
      <alignment horizontal="center" vertical="top" wrapText="1"/>
    </xf>
    <xf numFmtId="0" fontId="8" fillId="3" borderId="12" xfId="2" applyFont="1" applyFill="1" applyBorder="1" applyAlignment="1">
      <alignment horizontal="center" vertical="top" wrapText="1"/>
    </xf>
    <xf numFmtId="0" fontId="8" fillId="0" borderId="8" xfId="2" applyFont="1" applyBorder="1" applyAlignment="1">
      <alignment horizontal="center" vertical="top" wrapText="1"/>
    </xf>
    <xf numFmtId="0" fontId="8" fillId="0" borderId="9" xfId="2" applyFont="1" applyBorder="1" applyAlignment="1">
      <alignment horizontal="center" vertical="top" wrapText="1"/>
    </xf>
    <xf numFmtId="0" fontId="8" fillId="0" borderId="10" xfId="2" applyFont="1" applyBorder="1" applyAlignment="1">
      <alignment horizontal="center" vertical="top" wrapText="1"/>
    </xf>
    <xf numFmtId="0" fontId="8" fillId="3" borderId="8" xfId="2" applyFont="1" applyFill="1" applyBorder="1" applyAlignment="1">
      <alignment horizontal="center" vertical="top" wrapText="1"/>
    </xf>
    <xf numFmtId="0" fontId="8" fillId="3" borderId="10" xfId="2" applyFont="1" applyFill="1" applyBorder="1" applyAlignment="1">
      <alignment horizontal="center" vertical="top" wrapText="1"/>
    </xf>
    <xf numFmtId="0" fontId="8" fillId="0" borderId="48" xfId="0" applyFont="1" applyBorder="1" applyAlignment="1">
      <alignment horizontal="center"/>
    </xf>
    <xf numFmtId="0" fontId="8" fillId="0" borderId="36" xfId="0" applyFont="1" applyBorder="1" applyAlignment="1">
      <alignment horizontal="center"/>
    </xf>
    <xf numFmtId="0" fontId="3" fillId="0" borderId="45" xfId="0" applyFont="1" applyBorder="1" applyAlignment="1">
      <alignment horizontal="center"/>
    </xf>
    <xf numFmtId="0" fontId="3" fillId="0" borderId="47" xfId="0" applyFont="1" applyBorder="1" applyAlignment="1">
      <alignment horizontal="center"/>
    </xf>
    <xf numFmtId="0" fontId="8" fillId="0" borderId="0" xfId="0" applyFont="1" applyBorder="1" applyAlignment="1">
      <alignment horizontal="center"/>
    </xf>
    <xf numFmtId="0" fontId="0" fillId="2" borderId="21" xfId="0" applyFont="1" applyFill="1" applyBorder="1" applyAlignment="1">
      <alignment horizontal="left" wrapText="1"/>
    </xf>
  </cellXfs>
  <cellStyles count="3">
    <cellStyle name="Moneda" xfId="1" builtin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N140"/>
  <sheetViews>
    <sheetView topLeftCell="A4" zoomScaleNormal="100" workbookViewId="0">
      <pane ySplit="8" topLeftCell="A116" activePane="bottomLeft" state="frozen"/>
      <selection activeCell="A4" sqref="A4"/>
      <selection pane="bottomLeft" activeCell="B125" sqref="B125"/>
    </sheetView>
  </sheetViews>
  <sheetFormatPr baseColWidth="10" defaultColWidth="9.140625" defaultRowHeight="12.75" x14ac:dyDescent="0.2"/>
  <cols>
    <col min="1" max="1" width="13.28515625" customWidth="1"/>
    <col min="2" max="3" width="24.140625" customWidth="1"/>
    <col min="4" max="4" width="20.5703125" customWidth="1"/>
    <col min="5" max="5" width="11.5703125" hidden="1" customWidth="1"/>
    <col min="6" max="6" width="16.5703125" hidden="1" customWidth="1"/>
    <col min="7" max="7" width="18" customWidth="1"/>
    <col min="8" max="8" width="18.140625" hidden="1" customWidth="1"/>
    <col min="9" max="9" width="79.5703125" customWidth="1"/>
    <col min="10" max="10" width="19.28515625" hidden="1" customWidth="1"/>
    <col min="11" max="11" width="13.42578125" customWidth="1"/>
    <col min="13" max="13" width="14" customWidth="1"/>
  </cols>
  <sheetData>
    <row r="1" spans="1:11" hidden="1" x14ac:dyDescent="0.2">
      <c r="A1" s="287"/>
      <c r="B1" s="287"/>
      <c r="C1" s="287"/>
      <c r="D1" s="287"/>
      <c r="E1" s="287"/>
      <c r="F1" s="287"/>
    </row>
    <row r="2" spans="1:11" ht="15.75" hidden="1" x14ac:dyDescent="0.25">
      <c r="A2" s="288"/>
      <c r="B2" s="288"/>
      <c r="C2" s="288"/>
      <c r="D2" s="288"/>
      <c r="E2" s="288"/>
      <c r="F2" s="288"/>
    </row>
    <row r="3" spans="1:11" ht="15.75" hidden="1" x14ac:dyDescent="0.25">
      <c r="A3" s="288"/>
      <c r="B3" s="288"/>
      <c r="C3" s="288"/>
      <c r="D3" s="288"/>
      <c r="E3" s="288"/>
      <c r="F3" s="288"/>
    </row>
    <row r="4" spans="1:11" x14ac:dyDescent="0.2">
      <c r="A4" s="289" t="s">
        <v>0</v>
      </c>
      <c r="B4" s="289"/>
      <c r="C4" s="289"/>
      <c r="D4" s="289"/>
      <c r="E4" s="289"/>
      <c r="F4" s="289"/>
      <c r="G4" s="289"/>
      <c r="H4" s="289"/>
      <c r="I4" s="289"/>
      <c r="J4" s="1"/>
    </row>
    <row r="5" spans="1:11" s="3" customFormat="1" x14ac:dyDescent="0.2">
      <c r="A5" s="290" t="s">
        <v>1</v>
      </c>
      <c r="B5" s="290"/>
      <c r="C5" s="290"/>
      <c r="D5" s="290"/>
      <c r="E5" s="290"/>
      <c r="F5" s="290"/>
      <c r="G5" s="290"/>
      <c r="H5" s="290"/>
      <c r="I5" s="290"/>
      <c r="J5" s="2"/>
    </row>
    <row r="6" spans="1:11" s="3" customFormat="1" x14ac:dyDescent="0.2">
      <c r="A6" s="4"/>
      <c r="B6" s="4"/>
      <c r="C6" s="4"/>
      <c r="D6" s="4"/>
      <c r="E6" s="4"/>
      <c r="F6" s="4"/>
    </row>
    <row r="7" spans="1:11" s="3" customFormat="1" x14ac:dyDescent="0.2">
      <c r="A7" s="290" t="s">
        <v>2</v>
      </c>
      <c r="B7" s="290"/>
      <c r="C7" s="290"/>
      <c r="D7" s="290"/>
      <c r="E7" s="290"/>
      <c r="F7" s="290"/>
      <c r="G7" s="290"/>
      <c r="H7" s="290"/>
      <c r="I7" s="290"/>
      <c r="J7" s="5"/>
      <c r="K7" s="5"/>
    </row>
    <row r="8" spans="1:11" x14ac:dyDescent="0.2">
      <c r="F8" s="6"/>
    </row>
    <row r="10" spans="1:11" ht="13.5" thickBot="1" x14ac:dyDescent="0.25">
      <c r="A10" s="6"/>
      <c r="B10" s="6"/>
      <c r="C10" s="6"/>
      <c r="D10" s="6"/>
      <c r="E10" s="6"/>
      <c r="F10" s="6"/>
    </row>
    <row r="11" spans="1:11" ht="26.25" thickBot="1" x14ac:dyDescent="0.25">
      <c r="A11" s="124" t="s">
        <v>3</v>
      </c>
      <c r="B11" s="124" t="s">
        <v>4</v>
      </c>
      <c r="C11" s="124" t="s">
        <v>5</v>
      </c>
      <c r="D11" s="122" t="s">
        <v>6</v>
      </c>
      <c r="E11" s="184"/>
      <c r="F11" s="185" t="s">
        <v>7</v>
      </c>
      <c r="G11" s="122" t="s">
        <v>8</v>
      </c>
      <c r="H11" s="186"/>
      <c r="I11" s="7" t="s">
        <v>9</v>
      </c>
      <c r="J11" s="159" t="s">
        <v>10</v>
      </c>
    </row>
    <row r="12" spans="1:11" x14ac:dyDescent="0.2">
      <c r="A12" s="180" t="s">
        <v>11</v>
      </c>
      <c r="B12" s="126" t="s">
        <v>12</v>
      </c>
      <c r="C12" s="113">
        <v>68325</v>
      </c>
      <c r="D12" s="181">
        <v>10878995</v>
      </c>
      <c r="E12" s="125">
        <f>+C12</f>
        <v>68325</v>
      </c>
      <c r="F12" s="123" t="s">
        <v>66</v>
      </c>
      <c r="G12" s="121">
        <v>42481</v>
      </c>
      <c r="H12" s="182"/>
      <c r="I12" s="183"/>
      <c r="J12" s="84"/>
    </row>
    <row r="13" spans="1:11" x14ac:dyDescent="0.2">
      <c r="A13" s="161" t="s">
        <v>14</v>
      </c>
      <c r="B13" s="19" t="s">
        <v>15</v>
      </c>
      <c r="C13" s="8">
        <v>74536</v>
      </c>
      <c r="D13" s="9">
        <v>0</v>
      </c>
      <c r="E13" s="88">
        <f>+C13</f>
        <v>74536</v>
      </c>
      <c r="F13" s="45" t="s">
        <v>66</v>
      </c>
      <c r="G13" s="9"/>
      <c r="H13" s="9"/>
      <c r="I13" s="162"/>
      <c r="J13" s="85"/>
    </row>
    <row r="14" spans="1:11" x14ac:dyDescent="0.2">
      <c r="A14" s="161" t="s">
        <v>16</v>
      </c>
      <c r="B14" s="19" t="s">
        <v>15</v>
      </c>
      <c r="C14" s="8">
        <v>27190</v>
      </c>
      <c r="D14" s="9">
        <v>0</v>
      </c>
      <c r="E14" s="88">
        <f>+C14</f>
        <v>27190</v>
      </c>
      <c r="F14" s="45" t="s">
        <v>66</v>
      </c>
      <c r="G14" s="9"/>
      <c r="H14" s="9"/>
      <c r="I14" s="162"/>
      <c r="J14" s="85"/>
    </row>
    <row r="15" spans="1:11" x14ac:dyDescent="0.2">
      <c r="A15" s="161" t="s">
        <v>17</v>
      </c>
      <c r="B15" s="19" t="s">
        <v>18</v>
      </c>
      <c r="C15" s="8">
        <v>87511</v>
      </c>
      <c r="D15" s="9">
        <v>0</v>
      </c>
      <c r="E15" s="88">
        <f>+C15</f>
        <v>87511</v>
      </c>
      <c r="F15" s="45" t="s">
        <v>66</v>
      </c>
      <c r="G15" s="9"/>
      <c r="H15" s="9"/>
      <c r="I15" s="162"/>
      <c r="J15" s="85"/>
    </row>
    <row r="16" spans="1:11" x14ac:dyDescent="0.2">
      <c r="A16" s="161" t="s">
        <v>19</v>
      </c>
      <c r="B16" s="19" t="s">
        <v>20</v>
      </c>
      <c r="C16" s="8">
        <v>11273570</v>
      </c>
      <c r="D16" s="89">
        <v>0</v>
      </c>
      <c r="E16" s="17">
        <v>10621433</v>
      </c>
      <c r="F16" s="45">
        <f>+C16-E16</f>
        <v>652137</v>
      </c>
      <c r="G16" s="9"/>
      <c r="H16" s="10"/>
      <c r="I16" s="163" t="s">
        <v>109</v>
      </c>
      <c r="J16" s="85"/>
      <c r="K16" s="11"/>
    </row>
    <row r="17" spans="1:11" x14ac:dyDescent="0.2">
      <c r="A17" s="161" t="s">
        <v>21</v>
      </c>
      <c r="B17" s="19" t="s">
        <v>22</v>
      </c>
      <c r="C17" s="8">
        <v>11273570</v>
      </c>
      <c r="D17" s="17">
        <v>10878995</v>
      </c>
      <c r="E17" s="17">
        <f>+D17-F16</f>
        <v>10226858</v>
      </c>
      <c r="F17" s="45">
        <f>+C17-E17</f>
        <v>1046712</v>
      </c>
      <c r="G17" s="10">
        <v>42510</v>
      </c>
      <c r="H17" s="10"/>
      <c r="I17" s="163" t="s">
        <v>110</v>
      </c>
      <c r="J17" s="86" t="s">
        <v>133</v>
      </c>
      <c r="K17" s="11"/>
    </row>
    <row r="18" spans="1:11" x14ac:dyDescent="0.2">
      <c r="A18" s="164" t="s">
        <v>23</v>
      </c>
      <c r="B18" s="90" t="s">
        <v>24</v>
      </c>
      <c r="C18" s="8"/>
      <c r="D18" s="17"/>
      <c r="E18" s="17"/>
      <c r="F18" s="45"/>
      <c r="G18" s="10"/>
      <c r="H18" s="10"/>
      <c r="I18" s="163"/>
      <c r="J18" s="86"/>
      <c r="K18" s="11"/>
    </row>
    <row r="19" spans="1:11" x14ac:dyDescent="0.2">
      <c r="A19" s="161" t="s">
        <v>25</v>
      </c>
      <c r="B19" s="19" t="s">
        <v>26</v>
      </c>
      <c r="C19" s="8">
        <v>11273570</v>
      </c>
      <c r="D19" s="17">
        <v>10878995</v>
      </c>
      <c r="E19" s="17">
        <f>+D19-F17</f>
        <v>9832283</v>
      </c>
      <c r="F19" s="45">
        <f>+C19-E19</f>
        <v>1441287</v>
      </c>
      <c r="G19" s="10">
        <v>42541</v>
      </c>
      <c r="H19" s="10"/>
      <c r="I19" s="163" t="s">
        <v>111</v>
      </c>
      <c r="J19" s="86" t="s">
        <v>134</v>
      </c>
      <c r="K19" s="11"/>
    </row>
    <row r="20" spans="1:11" x14ac:dyDescent="0.2">
      <c r="A20" s="161" t="s">
        <v>27</v>
      </c>
      <c r="B20" s="19" t="s">
        <v>28</v>
      </c>
      <c r="C20" s="8">
        <v>11273570</v>
      </c>
      <c r="D20" s="17">
        <v>10880000</v>
      </c>
      <c r="E20" s="17">
        <f>+D20-F19</f>
        <v>9438713</v>
      </c>
      <c r="F20" s="45">
        <f>+C20-E20</f>
        <v>1834857</v>
      </c>
      <c r="G20" s="10">
        <v>42577</v>
      </c>
      <c r="H20" s="10"/>
      <c r="I20" s="163" t="s">
        <v>112</v>
      </c>
      <c r="J20" s="86" t="s">
        <v>135</v>
      </c>
      <c r="K20" s="11"/>
    </row>
    <row r="21" spans="1:11" x14ac:dyDescent="0.2">
      <c r="A21" s="161" t="s">
        <v>29</v>
      </c>
      <c r="B21" s="19" t="s">
        <v>30</v>
      </c>
      <c r="C21" s="8">
        <v>11273570</v>
      </c>
      <c r="D21" s="17">
        <v>10878995</v>
      </c>
      <c r="E21" s="17">
        <f>+D21-F20</f>
        <v>9044138</v>
      </c>
      <c r="F21" s="45">
        <f>+C21-E21</f>
        <v>2229432</v>
      </c>
      <c r="G21" s="10">
        <v>42601</v>
      </c>
      <c r="H21" s="10"/>
      <c r="I21" s="163" t="s">
        <v>113</v>
      </c>
      <c r="J21" s="86" t="s">
        <v>136</v>
      </c>
      <c r="K21" s="11"/>
    </row>
    <row r="22" spans="1:11" x14ac:dyDescent="0.2">
      <c r="A22" s="164" t="s">
        <v>31</v>
      </c>
      <c r="B22" s="90" t="s">
        <v>24</v>
      </c>
      <c r="C22" s="8"/>
      <c r="D22" s="17"/>
      <c r="E22" s="17"/>
      <c r="F22" s="45"/>
      <c r="G22" s="10"/>
      <c r="H22" s="10"/>
      <c r="I22" s="163"/>
      <c r="J22" s="86"/>
      <c r="K22" s="11"/>
    </row>
    <row r="23" spans="1:11" ht="13.5" customHeight="1" x14ac:dyDescent="0.2">
      <c r="A23" s="161" t="s">
        <v>32</v>
      </c>
      <c r="B23" s="19" t="s">
        <v>33</v>
      </c>
      <c r="C23" s="8">
        <v>11273570</v>
      </c>
      <c r="D23" s="17">
        <v>10878995</v>
      </c>
      <c r="E23" s="17">
        <f>+D23-F21</f>
        <v>8649563</v>
      </c>
      <c r="F23" s="45">
        <f>+C23-E23</f>
        <v>2624007</v>
      </c>
      <c r="G23" s="10">
        <v>42663</v>
      </c>
      <c r="H23" s="10"/>
      <c r="I23" s="163" t="s">
        <v>114</v>
      </c>
      <c r="J23" s="86" t="s">
        <v>137</v>
      </c>
      <c r="K23" s="11"/>
    </row>
    <row r="24" spans="1:11" s="14" customFormat="1" x14ac:dyDescent="0.2">
      <c r="A24" s="161" t="s">
        <v>34</v>
      </c>
      <c r="B24" s="19" t="s">
        <v>35</v>
      </c>
      <c r="C24" s="8">
        <v>11273570</v>
      </c>
      <c r="D24" s="91">
        <v>10878995</v>
      </c>
      <c r="E24" s="91">
        <f>+D24-F23</f>
        <v>8254988</v>
      </c>
      <c r="F24" s="45">
        <f>+C24-E24</f>
        <v>3018582</v>
      </c>
      <c r="G24" s="12">
        <v>42711</v>
      </c>
      <c r="H24" s="12"/>
      <c r="I24" s="165" t="s">
        <v>115</v>
      </c>
      <c r="J24" s="86" t="s">
        <v>138</v>
      </c>
      <c r="K24" s="13"/>
    </row>
    <row r="25" spans="1:11" x14ac:dyDescent="0.2">
      <c r="A25" s="166" t="s">
        <v>36</v>
      </c>
      <c r="B25" s="15" t="s">
        <v>37</v>
      </c>
      <c r="C25" s="16">
        <v>11273570</v>
      </c>
      <c r="D25" s="17">
        <v>478995</v>
      </c>
      <c r="E25" s="17">
        <f>+D25-F24</f>
        <v>-2539587</v>
      </c>
      <c r="F25" s="45">
        <f>+C25-E25</f>
        <v>13813157</v>
      </c>
      <c r="G25" s="18">
        <v>42739</v>
      </c>
      <c r="H25" s="18"/>
      <c r="I25" s="163" t="s">
        <v>116</v>
      </c>
      <c r="J25" s="86"/>
      <c r="K25" s="11"/>
    </row>
    <row r="26" spans="1:11" ht="25.5" x14ac:dyDescent="0.2">
      <c r="A26" s="161" t="s">
        <v>38</v>
      </c>
      <c r="B26" s="19" t="s">
        <v>39</v>
      </c>
      <c r="C26" s="8">
        <v>11273570</v>
      </c>
      <c r="D26" s="92">
        <v>14323071</v>
      </c>
      <c r="E26" s="93">
        <f>+D26-F25</f>
        <v>509914</v>
      </c>
      <c r="F26" s="45">
        <f>+C26-E26</f>
        <v>10763656</v>
      </c>
      <c r="G26" s="94">
        <v>42797</v>
      </c>
      <c r="H26" s="95"/>
      <c r="I26" s="167" t="s">
        <v>118</v>
      </c>
      <c r="J26" s="86" t="s">
        <v>139</v>
      </c>
      <c r="K26" s="11"/>
    </row>
    <row r="27" spans="1:11" x14ac:dyDescent="0.2">
      <c r="A27" s="164" t="s">
        <v>40</v>
      </c>
      <c r="B27" s="90" t="s">
        <v>24</v>
      </c>
      <c r="C27" s="8"/>
      <c r="D27" s="92"/>
      <c r="E27" s="93"/>
      <c r="F27" s="8"/>
      <c r="G27" s="94"/>
      <c r="H27" s="95"/>
      <c r="I27" s="162"/>
      <c r="J27" s="85"/>
      <c r="K27" s="11"/>
    </row>
    <row r="28" spans="1:11" x14ac:dyDescent="0.2">
      <c r="A28" s="164" t="s">
        <v>41</v>
      </c>
      <c r="B28" s="90" t="s">
        <v>24</v>
      </c>
      <c r="C28" s="8"/>
      <c r="D28" s="92"/>
      <c r="E28" s="93"/>
      <c r="F28" s="8"/>
      <c r="G28" s="94"/>
      <c r="H28" s="95"/>
      <c r="I28" s="162"/>
      <c r="J28" s="85"/>
      <c r="K28" s="11"/>
    </row>
    <row r="29" spans="1:11" x14ac:dyDescent="0.2">
      <c r="A29" s="164" t="s">
        <v>42</v>
      </c>
      <c r="B29" s="90" t="s">
        <v>24</v>
      </c>
      <c r="C29" s="8"/>
      <c r="D29" s="92"/>
      <c r="E29" s="93"/>
      <c r="F29" s="8"/>
      <c r="G29" s="94"/>
      <c r="H29" s="95"/>
      <c r="I29" s="162"/>
      <c r="J29" s="85"/>
      <c r="K29" s="11"/>
    </row>
    <row r="30" spans="1:11" x14ac:dyDescent="0.2">
      <c r="A30" s="164" t="s">
        <v>43</v>
      </c>
      <c r="B30" s="90" t="s">
        <v>24</v>
      </c>
      <c r="C30" s="8"/>
      <c r="D30" s="92"/>
      <c r="E30" s="93"/>
      <c r="F30" s="8"/>
      <c r="G30" s="94"/>
      <c r="H30" s="95"/>
      <c r="I30" s="162"/>
      <c r="J30" s="85"/>
      <c r="K30" s="11"/>
    </row>
    <row r="31" spans="1:11" x14ac:dyDescent="0.2">
      <c r="A31" s="161" t="s">
        <v>44</v>
      </c>
      <c r="B31" s="19" t="s">
        <v>45</v>
      </c>
      <c r="C31" s="8">
        <v>12400927</v>
      </c>
      <c r="D31" s="92">
        <v>14323071</v>
      </c>
      <c r="E31" s="93">
        <f>+D31-F26</f>
        <v>3559415</v>
      </c>
      <c r="F31" s="45">
        <f>+C31-E31</f>
        <v>8841512</v>
      </c>
      <c r="G31" s="94">
        <v>42892</v>
      </c>
      <c r="H31" s="95"/>
      <c r="I31" s="163" t="s">
        <v>117</v>
      </c>
      <c r="J31" s="86" t="s">
        <v>140</v>
      </c>
      <c r="K31" s="11"/>
    </row>
    <row r="32" spans="1:11" x14ac:dyDescent="0.2">
      <c r="A32" s="166" t="s">
        <v>49</v>
      </c>
      <c r="B32" s="96" t="s">
        <v>47</v>
      </c>
      <c r="C32" s="20">
        <v>12400927</v>
      </c>
      <c r="D32" s="92">
        <v>14323071</v>
      </c>
      <c r="E32" s="93">
        <f>+D32-F31</f>
        <v>5481559</v>
      </c>
      <c r="F32" s="45">
        <f>+C32-E32</f>
        <v>6919368</v>
      </c>
      <c r="G32" s="94">
        <v>42927</v>
      </c>
      <c r="H32" s="95"/>
      <c r="I32" s="163" t="s">
        <v>119</v>
      </c>
      <c r="J32" s="86" t="s">
        <v>141</v>
      </c>
      <c r="K32" s="11"/>
    </row>
    <row r="33" spans="1:11" x14ac:dyDescent="0.2">
      <c r="A33" s="161" t="s">
        <v>46</v>
      </c>
      <c r="B33" s="19" t="s">
        <v>47</v>
      </c>
      <c r="C33" s="8">
        <v>1387226</v>
      </c>
      <c r="D33" s="92">
        <v>12400927</v>
      </c>
      <c r="E33" s="93">
        <f>+D33-F32</f>
        <v>5481559</v>
      </c>
      <c r="F33" s="45">
        <f>+C33-E33</f>
        <v>-4094333</v>
      </c>
      <c r="G33" s="292">
        <v>42949</v>
      </c>
      <c r="H33" s="95"/>
      <c r="I33" s="291" t="s">
        <v>120</v>
      </c>
      <c r="J33" s="86"/>
      <c r="K33" s="11"/>
    </row>
    <row r="34" spans="1:11" x14ac:dyDescent="0.2">
      <c r="A34" s="161" t="s">
        <v>48</v>
      </c>
      <c r="B34" s="19" t="s">
        <v>47</v>
      </c>
      <c r="C34" s="8">
        <v>3382071</v>
      </c>
      <c r="D34" s="9"/>
      <c r="E34" s="100">
        <f>+C34+F33</f>
        <v>-712262</v>
      </c>
      <c r="F34" s="45">
        <f>+E34</f>
        <v>-712262</v>
      </c>
      <c r="G34" s="292"/>
      <c r="H34" s="95"/>
      <c r="I34" s="291"/>
      <c r="J34" s="85"/>
      <c r="K34" s="11"/>
    </row>
    <row r="35" spans="1:11" x14ac:dyDescent="0.2">
      <c r="A35" s="161" t="s">
        <v>50</v>
      </c>
      <c r="B35" s="19" t="s">
        <v>51</v>
      </c>
      <c r="C35" s="8">
        <v>12400927</v>
      </c>
      <c r="D35" s="92">
        <v>12400927</v>
      </c>
      <c r="E35" s="97">
        <f t="shared" ref="E35:E40" si="0">+D35-F34</f>
        <v>13113189</v>
      </c>
      <c r="F35" s="45">
        <f t="shared" ref="F35:F41" si="1">+C35-E35</f>
        <v>-712262</v>
      </c>
      <c r="G35" s="94">
        <v>42950</v>
      </c>
      <c r="H35" s="95"/>
      <c r="I35" s="163" t="s">
        <v>121</v>
      </c>
      <c r="J35" s="86"/>
      <c r="K35" s="11"/>
    </row>
    <row r="36" spans="1:11" ht="13.5" customHeight="1" x14ac:dyDescent="0.2">
      <c r="A36" s="166" t="s">
        <v>52</v>
      </c>
      <c r="B36" s="96" t="s">
        <v>53</v>
      </c>
      <c r="C36" s="20">
        <v>12400927</v>
      </c>
      <c r="D36" s="92">
        <v>5994650</v>
      </c>
      <c r="E36" s="97">
        <f t="shared" si="0"/>
        <v>6706912</v>
      </c>
      <c r="F36" s="101">
        <f t="shared" si="1"/>
        <v>5694015</v>
      </c>
      <c r="G36" s="94">
        <v>42958</v>
      </c>
      <c r="H36" s="95"/>
      <c r="I36" s="168" t="s">
        <v>122</v>
      </c>
      <c r="J36" s="86"/>
      <c r="K36" s="11"/>
    </row>
    <row r="37" spans="1:11" x14ac:dyDescent="0.2">
      <c r="A37" s="161" t="s">
        <v>54</v>
      </c>
      <c r="B37" s="19" t="s">
        <v>55</v>
      </c>
      <c r="C37" s="8">
        <v>12400927</v>
      </c>
      <c r="D37" s="92">
        <v>3540502</v>
      </c>
      <c r="E37" s="92">
        <f t="shared" si="0"/>
        <v>-2153513</v>
      </c>
      <c r="F37" s="101">
        <f t="shared" si="1"/>
        <v>14554440</v>
      </c>
      <c r="G37" s="94">
        <v>42961</v>
      </c>
      <c r="H37" s="10"/>
      <c r="I37" s="168" t="s">
        <v>123</v>
      </c>
      <c r="J37" s="86"/>
    </row>
    <row r="38" spans="1:11" ht="25.5" x14ac:dyDescent="0.2">
      <c r="A38" s="161" t="s">
        <v>56</v>
      </c>
      <c r="B38" s="19" t="s">
        <v>57</v>
      </c>
      <c r="C38" s="8">
        <v>12400927</v>
      </c>
      <c r="D38" s="98">
        <v>10937782</v>
      </c>
      <c r="E38" s="92">
        <f t="shared" si="0"/>
        <v>-3616658</v>
      </c>
      <c r="F38" s="101">
        <f t="shared" si="1"/>
        <v>16017585</v>
      </c>
      <c r="G38" s="94">
        <v>42990</v>
      </c>
      <c r="H38" s="18"/>
      <c r="I38" s="168" t="s">
        <v>124</v>
      </c>
      <c r="J38" s="86" t="s">
        <v>142</v>
      </c>
      <c r="K38" s="11"/>
    </row>
    <row r="39" spans="1:11" ht="25.5" x14ac:dyDescent="0.2">
      <c r="A39" s="161" t="s">
        <v>58</v>
      </c>
      <c r="B39" s="19" t="s">
        <v>59</v>
      </c>
      <c r="C39" s="8">
        <v>12400927</v>
      </c>
      <c r="D39" s="92">
        <v>12400927</v>
      </c>
      <c r="E39" s="92">
        <f t="shared" si="0"/>
        <v>-3616658</v>
      </c>
      <c r="F39" s="101">
        <f t="shared" si="1"/>
        <v>16017585</v>
      </c>
      <c r="G39" s="94">
        <v>43020</v>
      </c>
      <c r="H39" s="18"/>
      <c r="I39" s="168" t="s">
        <v>125</v>
      </c>
      <c r="J39" s="86" t="s">
        <v>143</v>
      </c>
      <c r="K39" s="11"/>
    </row>
    <row r="40" spans="1:11" ht="25.5" x14ac:dyDescent="0.2">
      <c r="A40" s="161" t="s">
        <v>60</v>
      </c>
      <c r="B40" s="19" t="s">
        <v>61</v>
      </c>
      <c r="C40" s="8">
        <v>12400927</v>
      </c>
      <c r="D40" s="92">
        <v>13641019</v>
      </c>
      <c r="E40" s="92">
        <f t="shared" si="0"/>
        <v>-2376566</v>
      </c>
      <c r="F40" s="45">
        <f t="shared" si="1"/>
        <v>14777493</v>
      </c>
      <c r="G40" s="18">
        <v>43075</v>
      </c>
      <c r="H40" s="9"/>
      <c r="I40" s="168" t="s">
        <v>126</v>
      </c>
      <c r="J40" s="87" t="s">
        <v>144</v>
      </c>
    </row>
    <row r="41" spans="1:11" ht="38.25" x14ac:dyDescent="0.2">
      <c r="A41" s="161" t="s">
        <v>62</v>
      </c>
      <c r="B41" s="19" t="s">
        <v>63</v>
      </c>
      <c r="C41" s="8">
        <v>12400927</v>
      </c>
      <c r="D41" s="92">
        <v>13641019</v>
      </c>
      <c r="E41" s="92">
        <f>+D41-F40</f>
        <v>-1136474</v>
      </c>
      <c r="F41" s="45">
        <f t="shared" si="1"/>
        <v>13537401</v>
      </c>
      <c r="G41" s="18">
        <v>43112</v>
      </c>
      <c r="H41" s="21"/>
      <c r="I41" s="168" t="s">
        <v>127</v>
      </c>
      <c r="J41" s="108" t="s">
        <v>145</v>
      </c>
    </row>
    <row r="42" spans="1:11" ht="25.5" x14ac:dyDescent="0.2">
      <c r="A42" s="161" t="s">
        <v>67</v>
      </c>
      <c r="B42" s="19" t="s">
        <v>71</v>
      </c>
      <c r="C42" s="8">
        <v>13641019</v>
      </c>
      <c r="D42" s="92">
        <v>13641019</v>
      </c>
      <c r="E42" s="92">
        <f>+D42-F41</f>
        <v>103618</v>
      </c>
      <c r="F42" s="45">
        <f>+D42-E42</f>
        <v>13537401</v>
      </c>
      <c r="G42" s="18">
        <v>43136</v>
      </c>
      <c r="H42" s="21"/>
      <c r="I42" s="168" t="s">
        <v>156</v>
      </c>
      <c r="J42" s="87" t="s">
        <v>162</v>
      </c>
    </row>
    <row r="43" spans="1:11" x14ac:dyDescent="0.2">
      <c r="A43" s="161" t="s">
        <v>68</v>
      </c>
      <c r="B43" s="19" t="s">
        <v>72</v>
      </c>
      <c r="C43" s="8">
        <v>13641019</v>
      </c>
      <c r="D43" s="92">
        <v>13641019</v>
      </c>
      <c r="E43" s="92">
        <f>+D43-F42</f>
        <v>103618</v>
      </c>
      <c r="F43" s="45">
        <f>+D43-E43</f>
        <v>13537401</v>
      </c>
      <c r="G43" s="18">
        <v>43139</v>
      </c>
      <c r="H43" s="21"/>
      <c r="I43" s="169" t="s">
        <v>157</v>
      </c>
      <c r="J43" s="87" t="s">
        <v>164</v>
      </c>
    </row>
    <row r="44" spans="1:11" x14ac:dyDescent="0.2">
      <c r="A44" s="161" t="s">
        <v>69</v>
      </c>
      <c r="B44" s="19" t="s">
        <v>73</v>
      </c>
      <c r="C44" s="8">
        <v>13641019</v>
      </c>
      <c r="D44" s="92">
        <v>13641019</v>
      </c>
      <c r="E44" s="92">
        <f>+D44-F43</f>
        <v>103618</v>
      </c>
      <c r="F44" s="45">
        <f>+D44-E44</f>
        <v>13537401</v>
      </c>
      <c r="G44" s="18">
        <v>43168</v>
      </c>
      <c r="H44" s="21"/>
      <c r="I44" s="169" t="s">
        <v>160</v>
      </c>
      <c r="J44" s="87" t="s">
        <v>165</v>
      </c>
    </row>
    <row r="45" spans="1:11" x14ac:dyDescent="0.2">
      <c r="A45" s="161" t="s">
        <v>70</v>
      </c>
      <c r="B45" s="19" t="s">
        <v>197</v>
      </c>
      <c r="C45" s="8">
        <v>13641019</v>
      </c>
      <c r="D45" s="92">
        <v>13641079</v>
      </c>
      <c r="E45" s="92">
        <f t="shared" ref="E45:E47" si="2">+D45-F44</f>
        <v>103678</v>
      </c>
      <c r="F45" s="45">
        <f t="shared" ref="F45:F46" si="3">+D45-E45</f>
        <v>13537401</v>
      </c>
      <c r="G45" s="18">
        <v>43196</v>
      </c>
      <c r="H45" s="9"/>
      <c r="I45" s="169" t="s">
        <v>170</v>
      </c>
      <c r="J45" s="87" t="s">
        <v>166</v>
      </c>
    </row>
    <row r="46" spans="1:11" x14ac:dyDescent="0.2">
      <c r="A46" s="161" t="s">
        <v>158</v>
      </c>
      <c r="B46" s="19" t="s">
        <v>198</v>
      </c>
      <c r="C46" s="8">
        <v>13641019</v>
      </c>
      <c r="D46" s="92">
        <v>13641019</v>
      </c>
      <c r="E46" s="92">
        <f t="shared" si="2"/>
        <v>103618</v>
      </c>
      <c r="F46" s="45">
        <f t="shared" si="3"/>
        <v>13537401</v>
      </c>
      <c r="G46" s="18">
        <v>43203</v>
      </c>
      <c r="H46" s="9"/>
      <c r="I46" s="169" t="s">
        <v>171</v>
      </c>
      <c r="J46" s="87" t="s">
        <v>167</v>
      </c>
    </row>
    <row r="47" spans="1:11" x14ac:dyDescent="0.2">
      <c r="A47" s="161" t="s">
        <v>159</v>
      </c>
      <c r="B47" s="19" t="s">
        <v>199</v>
      </c>
      <c r="C47" s="8">
        <v>13641019</v>
      </c>
      <c r="D47" s="92">
        <v>104350</v>
      </c>
      <c r="E47" s="92">
        <f t="shared" si="2"/>
        <v>-13433051</v>
      </c>
      <c r="F47" s="45">
        <f>+D46-E46-D47</f>
        <v>13433051</v>
      </c>
      <c r="G47" s="18">
        <v>43207</v>
      </c>
      <c r="H47" s="9"/>
      <c r="I47" s="169" t="s">
        <v>172</v>
      </c>
      <c r="J47" s="87" t="s">
        <v>173</v>
      </c>
    </row>
    <row r="48" spans="1:11" x14ac:dyDescent="0.2">
      <c r="A48" s="161" t="s">
        <v>169</v>
      </c>
      <c r="B48" s="19" t="s">
        <v>200</v>
      </c>
      <c r="C48" s="8">
        <v>13641019</v>
      </c>
      <c r="D48" s="92">
        <v>13641019</v>
      </c>
      <c r="E48" s="92">
        <f>+D48-F47</f>
        <v>207968</v>
      </c>
      <c r="F48" s="45">
        <f>+C48-E48</f>
        <v>13433051</v>
      </c>
      <c r="G48" s="18">
        <v>43229</v>
      </c>
      <c r="H48" s="9"/>
      <c r="I48" s="169" t="s">
        <v>185</v>
      </c>
      <c r="J48" s="87"/>
    </row>
    <row r="49" spans="1:14" x14ac:dyDescent="0.2">
      <c r="A49" s="161" t="s">
        <v>179</v>
      </c>
      <c r="B49" s="19" t="s">
        <v>201</v>
      </c>
      <c r="C49" s="8">
        <v>13641019</v>
      </c>
      <c r="D49" s="92">
        <v>13641019</v>
      </c>
      <c r="E49" s="92">
        <f>+D49-F48</f>
        <v>207968</v>
      </c>
      <c r="F49" s="45">
        <f>+C49-E49</f>
        <v>13433051</v>
      </c>
      <c r="G49" s="18">
        <v>43259</v>
      </c>
      <c r="H49" s="9"/>
      <c r="I49" s="169" t="s">
        <v>186</v>
      </c>
      <c r="J49" s="87"/>
    </row>
    <row r="50" spans="1:14" x14ac:dyDescent="0.2">
      <c r="A50" s="161" t="s">
        <v>180</v>
      </c>
      <c r="B50" s="19" t="s">
        <v>202</v>
      </c>
      <c r="C50" s="8">
        <v>13641019</v>
      </c>
      <c r="D50" s="92">
        <v>13641019</v>
      </c>
      <c r="E50" s="92">
        <f>+D50-F49</f>
        <v>207968</v>
      </c>
      <c r="F50" s="45">
        <f t="shared" ref="F50:F51" si="4">+C50-E50</f>
        <v>13433051</v>
      </c>
      <c r="G50" s="18">
        <v>43294</v>
      </c>
      <c r="H50" s="9"/>
      <c r="I50" s="169" t="s">
        <v>187</v>
      </c>
      <c r="J50" s="151" t="s">
        <v>189</v>
      </c>
    </row>
    <row r="51" spans="1:14" x14ac:dyDescent="0.2">
      <c r="A51" s="161" t="s">
        <v>181</v>
      </c>
      <c r="B51" s="19" t="s">
        <v>203</v>
      </c>
      <c r="C51" s="8">
        <v>13641019</v>
      </c>
      <c r="D51" s="92">
        <v>13641019</v>
      </c>
      <c r="E51" s="92">
        <f>+D51-F50</f>
        <v>207968</v>
      </c>
      <c r="F51" s="45">
        <f t="shared" si="4"/>
        <v>13433051</v>
      </c>
      <c r="G51" s="18">
        <v>43326</v>
      </c>
      <c r="H51" s="9"/>
      <c r="I51" s="169" t="s">
        <v>188</v>
      </c>
      <c r="J51" s="151" t="s">
        <v>190</v>
      </c>
    </row>
    <row r="52" spans="1:14" x14ac:dyDescent="0.2">
      <c r="A52" s="161" t="s">
        <v>182</v>
      </c>
      <c r="B52" s="19" t="s">
        <v>204</v>
      </c>
      <c r="C52" s="8">
        <v>13641019</v>
      </c>
      <c r="D52" s="92">
        <v>13641019</v>
      </c>
      <c r="E52" s="92"/>
      <c r="F52" s="45"/>
      <c r="G52" s="18">
        <v>43420</v>
      </c>
      <c r="H52" s="9"/>
      <c r="I52" s="169" t="s">
        <v>215</v>
      </c>
      <c r="J52" s="151" t="s">
        <v>191</v>
      </c>
    </row>
    <row r="53" spans="1:14" x14ac:dyDescent="0.2">
      <c r="A53" s="161" t="s">
        <v>183</v>
      </c>
      <c r="B53" s="90" t="s">
        <v>24</v>
      </c>
      <c r="C53" s="8">
        <v>0</v>
      </c>
      <c r="D53" s="92">
        <v>0</v>
      </c>
      <c r="E53" s="92">
        <v>0</v>
      </c>
      <c r="F53" s="45">
        <v>0</v>
      </c>
      <c r="G53" s="18"/>
      <c r="H53" s="9"/>
      <c r="I53" s="169"/>
      <c r="J53" s="151"/>
    </row>
    <row r="54" spans="1:14" x14ac:dyDescent="0.2">
      <c r="A54" s="161" t="s">
        <v>184</v>
      </c>
      <c r="B54" s="19" t="s">
        <v>205</v>
      </c>
      <c r="C54" s="8">
        <v>14519955</v>
      </c>
      <c r="D54" s="92">
        <v>15005121</v>
      </c>
      <c r="E54" s="92">
        <v>0</v>
      </c>
      <c r="F54" s="45">
        <v>0</v>
      </c>
      <c r="G54" s="18">
        <v>43469</v>
      </c>
      <c r="H54" s="9"/>
      <c r="I54" s="169" t="s">
        <v>216</v>
      </c>
      <c r="J54" s="151"/>
      <c r="M54">
        <v>13641019</v>
      </c>
    </row>
    <row r="55" spans="1:14" x14ac:dyDescent="0.2">
      <c r="A55" s="161" t="s">
        <v>206</v>
      </c>
      <c r="B55" s="19" t="s">
        <v>208</v>
      </c>
      <c r="C55" s="8">
        <v>13641019</v>
      </c>
      <c r="D55" s="92">
        <v>15005121</v>
      </c>
      <c r="E55" s="92"/>
      <c r="F55" s="45"/>
      <c r="G55" s="18">
        <v>43504</v>
      </c>
      <c r="H55" s="9"/>
      <c r="I55" s="169" t="s">
        <v>222</v>
      </c>
      <c r="J55" s="151"/>
      <c r="M55">
        <v>207968</v>
      </c>
    </row>
    <row r="56" spans="1:14" x14ac:dyDescent="0.2">
      <c r="A56" s="161" t="s">
        <v>207</v>
      </c>
      <c r="B56" s="19" t="s">
        <v>209</v>
      </c>
      <c r="C56" s="8">
        <v>15005121</v>
      </c>
      <c r="D56" s="92">
        <v>0</v>
      </c>
      <c r="E56" s="92"/>
      <c r="F56" s="45"/>
      <c r="G56" s="18"/>
      <c r="H56" s="9"/>
      <c r="I56" s="169"/>
      <c r="J56" s="151"/>
      <c r="M56">
        <f>+M54-M55</f>
        <v>13433051</v>
      </c>
    </row>
    <row r="57" spans="1:14" x14ac:dyDescent="0.2">
      <c r="A57" s="161" t="s">
        <v>217</v>
      </c>
      <c r="B57" s="19" t="s">
        <v>210</v>
      </c>
      <c r="C57" s="8">
        <v>15005121</v>
      </c>
      <c r="D57" s="92">
        <v>0</v>
      </c>
      <c r="E57" s="92"/>
      <c r="F57" s="45"/>
      <c r="G57" s="18"/>
      <c r="H57" s="9"/>
      <c r="I57" s="169"/>
      <c r="J57" s="151"/>
    </row>
    <row r="58" spans="1:14" x14ac:dyDescent="0.2">
      <c r="A58" s="161" t="s">
        <v>218</v>
      </c>
      <c r="B58" s="19" t="s">
        <v>211</v>
      </c>
      <c r="C58" s="8">
        <v>15005121</v>
      </c>
      <c r="D58" s="92">
        <v>0</v>
      </c>
      <c r="E58" s="92"/>
      <c r="F58" s="45"/>
      <c r="G58" s="18"/>
      <c r="H58" s="9"/>
      <c r="I58" s="169"/>
      <c r="J58" s="151"/>
    </row>
    <row r="59" spans="1:14" x14ac:dyDescent="0.2">
      <c r="A59" s="161" t="s">
        <v>219</v>
      </c>
      <c r="B59" s="19" t="s">
        <v>212</v>
      </c>
      <c r="C59" s="8">
        <v>15005121</v>
      </c>
      <c r="D59" s="92">
        <v>0</v>
      </c>
      <c r="E59" s="92"/>
      <c r="F59" s="45"/>
      <c r="G59" s="18"/>
      <c r="H59" s="9"/>
      <c r="I59" s="169"/>
      <c r="J59" s="151"/>
    </row>
    <row r="60" spans="1:14" x14ac:dyDescent="0.2">
      <c r="A60" s="161" t="s">
        <v>220</v>
      </c>
      <c r="B60" s="19" t="s">
        <v>213</v>
      </c>
      <c r="C60" s="8">
        <v>15005121</v>
      </c>
      <c r="D60" s="92">
        <v>0</v>
      </c>
      <c r="E60" s="92"/>
      <c r="F60" s="45"/>
      <c r="G60" s="18"/>
      <c r="H60" s="9"/>
      <c r="I60" s="169"/>
      <c r="J60" s="151"/>
      <c r="M60" s="8">
        <v>15005121</v>
      </c>
      <c r="N60" s="187">
        <v>43469</v>
      </c>
    </row>
    <row r="61" spans="1:14" x14ac:dyDescent="0.2">
      <c r="A61" s="161" t="s">
        <v>221</v>
      </c>
      <c r="B61" s="19" t="s">
        <v>214</v>
      </c>
      <c r="C61" s="8">
        <v>15005121</v>
      </c>
      <c r="D61" s="92">
        <v>0</v>
      </c>
      <c r="E61" s="92"/>
      <c r="F61" s="45"/>
      <c r="G61" s="18"/>
      <c r="H61" s="9"/>
      <c r="I61" s="169"/>
      <c r="J61" s="151"/>
      <c r="M61" s="8">
        <v>13641019</v>
      </c>
      <c r="N61" s="187">
        <v>43785</v>
      </c>
    </row>
    <row r="62" spans="1:14" x14ac:dyDescent="0.2">
      <c r="A62" s="161" t="s">
        <v>223</v>
      </c>
      <c r="B62" s="19" t="s">
        <v>224</v>
      </c>
      <c r="C62" s="8">
        <v>15005121</v>
      </c>
      <c r="D62" s="92">
        <v>0</v>
      </c>
      <c r="E62" s="92"/>
      <c r="F62" s="45"/>
      <c r="G62" s="18"/>
      <c r="H62" s="9"/>
      <c r="I62" s="169"/>
      <c r="J62" s="151"/>
      <c r="M62" s="8">
        <v>15005121</v>
      </c>
      <c r="N62" s="187">
        <v>43504</v>
      </c>
    </row>
    <row r="63" spans="1:14" x14ac:dyDescent="0.2">
      <c r="A63" s="161"/>
      <c r="B63" s="19"/>
      <c r="C63" s="8"/>
      <c r="D63" s="92"/>
      <c r="E63" s="92"/>
      <c r="F63" s="45"/>
      <c r="G63" s="18"/>
      <c r="H63" s="9"/>
      <c r="I63" s="169"/>
      <c r="J63" s="151"/>
      <c r="M63" s="8"/>
    </row>
    <row r="64" spans="1:14" x14ac:dyDescent="0.2">
      <c r="A64" s="161"/>
      <c r="B64" s="19"/>
      <c r="C64" s="8"/>
      <c r="D64" s="92"/>
      <c r="E64" s="92"/>
      <c r="F64" s="45"/>
      <c r="G64" s="18"/>
      <c r="H64" s="9"/>
      <c r="I64" s="169"/>
      <c r="J64" s="151"/>
    </row>
    <row r="65" spans="1:10" x14ac:dyDescent="0.2">
      <c r="A65" s="161"/>
      <c r="B65" s="19"/>
      <c r="C65" s="8"/>
      <c r="D65" s="92"/>
      <c r="E65" s="92"/>
      <c r="F65" s="45"/>
      <c r="G65" s="18"/>
      <c r="H65" s="9"/>
      <c r="I65" s="169"/>
      <c r="J65" s="151"/>
    </row>
    <row r="66" spans="1:10" x14ac:dyDescent="0.2">
      <c r="A66" s="161"/>
      <c r="B66" s="19"/>
      <c r="C66" s="8"/>
      <c r="D66" s="92"/>
      <c r="E66" s="92"/>
      <c r="F66" s="45"/>
      <c r="G66" s="18"/>
      <c r="H66" s="9"/>
      <c r="I66" s="169"/>
      <c r="J66" s="151"/>
    </row>
    <row r="67" spans="1:10" x14ac:dyDescent="0.2">
      <c r="A67" s="161"/>
      <c r="B67" s="19"/>
      <c r="C67" s="8"/>
      <c r="D67" s="92"/>
      <c r="E67" s="92"/>
      <c r="F67" s="45"/>
      <c r="G67" s="18"/>
      <c r="H67" s="9"/>
      <c r="I67" s="169"/>
      <c r="J67" s="151"/>
    </row>
    <row r="68" spans="1:10" x14ac:dyDescent="0.2">
      <c r="A68" s="161"/>
      <c r="B68" s="19"/>
      <c r="C68" s="8"/>
      <c r="D68" s="92"/>
      <c r="E68" s="92"/>
      <c r="F68" s="45"/>
      <c r="G68" s="18"/>
      <c r="H68" s="9"/>
      <c r="I68" s="169"/>
      <c r="J68" s="151"/>
    </row>
    <row r="69" spans="1:10" x14ac:dyDescent="0.2">
      <c r="A69" s="161"/>
      <c r="B69" s="19"/>
      <c r="C69" s="8"/>
      <c r="D69" s="92"/>
      <c r="E69" s="92"/>
      <c r="F69" s="45"/>
      <c r="G69" s="18"/>
      <c r="H69" s="9"/>
      <c r="I69" s="169"/>
      <c r="J69" s="151"/>
    </row>
    <row r="70" spans="1:10" x14ac:dyDescent="0.2">
      <c r="A70" s="161"/>
      <c r="B70" s="19"/>
      <c r="C70" s="8"/>
      <c r="D70" s="92"/>
      <c r="E70" s="92"/>
      <c r="F70" s="45"/>
      <c r="G70" s="18"/>
      <c r="H70" s="9"/>
      <c r="I70" s="169"/>
      <c r="J70" s="151"/>
    </row>
    <row r="71" spans="1:10" ht="13.5" thickBot="1" x14ac:dyDescent="0.25">
      <c r="A71" s="177"/>
      <c r="B71" s="170"/>
      <c r="C71" s="170"/>
      <c r="D71" s="178"/>
      <c r="E71" s="178"/>
      <c r="F71" s="179">
        <v>0</v>
      </c>
      <c r="G71" s="170"/>
      <c r="H71" s="170"/>
      <c r="I71" s="171"/>
      <c r="J71" s="151"/>
    </row>
    <row r="72" spans="1:10" ht="13.5" thickBot="1" x14ac:dyDescent="0.25">
      <c r="A72" s="172" t="s">
        <v>64</v>
      </c>
      <c r="B72" s="173"/>
      <c r="C72" s="174">
        <f>SUM(C31:C71)</f>
        <v>399625670</v>
      </c>
      <c r="D72" s="174">
        <f>SUM(D12:D71)</f>
        <v>371084773</v>
      </c>
      <c r="E72" s="174"/>
      <c r="F72" s="174"/>
      <c r="G72" s="175"/>
      <c r="H72" s="175"/>
      <c r="I72" s="176"/>
      <c r="J72" s="160"/>
    </row>
    <row r="73" spans="1:10" x14ac:dyDescent="0.2">
      <c r="A73" s="23"/>
      <c r="B73" s="23"/>
      <c r="C73" s="24"/>
      <c r="D73" s="24"/>
      <c r="E73" s="24"/>
      <c r="F73" s="24"/>
      <c r="G73" s="3"/>
      <c r="H73" s="3"/>
      <c r="I73" s="3"/>
      <c r="J73" s="3"/>
    </row>
    <row r="74" spans="1:10" x14ac:dyDescent="0.2">
      <c r="A74" s="23"/>
      <c r="B74" s="23" t="s">
        <v>192</v>
      </c>
      <c r="C74" s="24"/>
      <c r="D74" s="24"/>
      <c r="E74" s="24"/>
      <c r="F74" s="24"/>
      <c r="G74" s="111">
        <f>+C72-D72</f>
        <v>28540897</v>
      </c>
      <c r="H74" s="3"/>
      <c r="I74" s="3"/>
      <c r="J74" s="3"/>
    </row>
    <row r="75" spans="1:10" ht="13.5" thickBot="1" x14ac:dyDescent="0.25">
      <c r="A75" s="23"/>
      <c r="B75" s="23"/>
      <c r="C75" s="24"/>
      <c r="D75" s="24"/>
      <c r="E75" s="24"/>
      <c r="F75" s="24"/>
      <c r="G75" s="3"/>
      <c r="H75" s="3"/>
      <c r="I75" s="3"/>
      <c r="J75" s="3"/>
    </row>
    <row r="76" spans="1:10" x14ac:dyDescent="0.2">
      <c r="A76" s="23"/>
      <c r="B76" s="155" t="s">
        <v>193</v>
      </c>
      <c r="C76" s="156">
        <v>13433051</v>
      </c>
      <c r="D76" s="24"/>
      <c r="E76" s="24"/>
      <c r="F76" s="24"/>
      <c r="G76" s="3"/>
      <c r="H76" s="3"/>
      <c r="I76" s="3"/>
      <c r="J76" s="3"/>
    </row>
    <row r="77" spans="1:10" x14ac:dyDescent="0.2">
      <c r="A77" s="23"/>
      <c r="B77" s="157" t="s">
        <v>194</v>
      </c>
      <c r="C77" s="158">
        <v>13641019</v>
      </c>
      <c r="D77" s="24"/>
      <c r="E77" s="24"/>
      <c r="F77" s="24"/>
      <c r="G77" s="3"/>
      <c r="H77" s="3"/>
      <c r="I77" s="3"/>
      <c r="J77" s="3"/>
    </row>
    <row r="78" spans="1:10" x14ac:dyDescent="0.2">
      <c r="A78" s="23"/>
      <c r="B78" s="157" t="s">
        <v>195</v>
      </c>
      <c r="C78" s="158">
        <v>13641019</v>
      </c>
      <c r="D78" s="24"/>
      <c r="E78" s="24"/>
      <c r="F78" s="24"/>
      <c r="G78" s="3"/>
      <c r="H78" s="3"/>
      <c r="I78" s="3"/>
      <c r="J78" s="3"/>
    </row>
    <row r="79" spans="1:10" x14ac:dyDescent="0.2">
      <c r="A79" s="23"/>
      <c r="B79" s="157" t="s">
        <v>196</v>
      </c>
      <c r="C79" s="158">
        <v>14519955</v>
      </c>
      <c r="D79" s="24"/>
      <c r="E79" s="24"/>
      <c r="F79" s="24"/>
      <c r="G79" s="3"/>
      <c r="H79" s="3"/>
      <c r="I79" s="3"/>
      <c r="J79" s="3"/>
    </row>
    <row r="80" spans="1:10" s="25" customFormat="1" ht="13.5" thickBot="1" x14ac:dyDescent="0.25">
      <c r="B80" s="154" t="s">
        <v>64</v>
      </c>
      <c r="C80" s="153">
        <f>+C76+C77+C78+C79</f>
        <v>55235044</v>
      </c>
      <c r="E80" s="27"/>
      <c r="F80" s="28"/>
      <c r="H80" s="26"/>
      <c r="J80" s="24">
        <f>+C72-D72</f>
        <v>28540897</v>
      </c>
    </row>
    <row r="81" spans="2:11" s="25" customFormat="1" x14ac:dyDescent="0.2">
      <c r="C81" s="30"/>
      <c r="D81" s="24"/>
      <c r="E81" s="31"/>
      <c r="F81" s="32">
        <f>+F50+C51+C52+C54</f>
        <v>55235044</v>
      </c>
      <c r="H81" s="33"/>
      <c r="J81" s="33">
        <f>+C80-J80</f>
        <v>26694147</v>
      </c>
    </row>
    <row r="82" spans="2:11" s="25" customFormat="1" ht="13.5" thickBot="1" x14ac:dyDescent="0.25">
      <c r="C82" s="30"/>
      <c r="D82" s="24"/>
      <c r="E82" s="31"/>
      <c r="F82" s="32">
        <f>+J80-F81</f>
        <v>-26694147</v>
      </c>
      <c r="G82" s="33"/>
      <c r="H82" s="33"/>
      <c r="J82" s="29"/>
    </row>
    <row r="83" spans="2:11" s="25" customFormat="1" ht="13.5" thickBot="1" x14ac:dyDescent="0.25">
      <c r="B83" s="284" t="s">
        <v>128</v>
      </c>
      <c r="C83" s="293"/>
      <c r="D83" s="285"/>
      <c r="E83" s="31"/>
      <c r="F83" s="32"/>
      <c r="G83" s="105"/>
      <c r="H83" s="33"/>
      <c r="J83" s="29"/>
    </row>
    <row r="84" spans="2:11" s="25" customFormat="1" x14ac:dyDescent="0.2">
      <c r="B84" s="128" t="s">
        <v>129</v>
      </c>
      <c r="C84" s="129" t="s">
        <v>130</v>
      </c>
      <c r="D84" s="129" t="s">
        <v>131</v>
      </c>
      <c r="E84" s="31"/>
      <c r="F84" s="141"/>
      <c r="G84" s="142" t="s">
        <v>175</v>
      </c>
      <c r="H84" s="33"/>
      <c r="J84" s="29"/>
    </row>
    <row r="85" spans="2:11" s="25" customFormat="1" x14ac:dyDescent="0.2">
      <c r="B85" s="133" t="s">
        <v>169</v>
      </c>
      <c r="C85" s="139">
        <v>13432991</v>
      </c>
      <c r="D85" s="135" t="s">
        <v>132</v>
      </c>
      <c r="E85" s="34"/>
      <c r="G85" s="143">
        <v>181913460</v>
      </c>
      <c r="J85" s="29"/>
      <c r="K85" s="29"/>
    </row>
    <row r="86" spans="2:11" s="25" customFormat="1" x14ac:dyDescent="0.2">
      <c r="B86" s="133" t="s">
        <v>179</v>
      </c>
      <c r="C86" s="139">
        <v>13641019</v>
      </c>
      <c r="D86" s="136"/>
      <c r="E86" s="35"/>
      <c r="F86" s="32"/>
      <c r="G86" s="22"/>
      <c r="I86" s="152"/>
      <c r="J86" s="29"/>
      <c r="K86" s="29"/>
    </row>
    <row r="87" spans="2:11" s="25" customFormat="1" x14ac:dyDescent="0.2">
      <c r="B87" s="133"/>
      <c r="C87" s="139"/>
      <c r="D87" s="137"/>
      <c r="E87" s="36"/>
      <c r="J87" s="29"/>
      <c r="K87" s="29"/>
    </row>
    <row r="88" spans="2:11" s="25" customFormat="1" ht="13.5" thickBot="1" x14ac:dyDescent="0.25">
      <c r="B88" s="134"/>
      <c r="C88" s="140"/>
      <c r="D88" s="138"/>
      <c r="E88" s="36"/>
      <c r="F88" s="294" t="s">
        <v>176</v>
      </c>
      <c r="G88" s="294"/>
      <c r="J88" s="29"/>
      <c r="K88" s="29"/>
    </row>
    <row r="89" spans="2:11" s="25" customFormat="1" ht="13.5" thickBot="1" x14ac:dyDescent="0.25">
      <c r="B89" s="130" t="s">
        <v>64</v>
      </c>
      <c r="C89" s="131">
        <f>SUM(C85:C88)</f>
        <v>27074010</v>
      </c>
      <c r="D89" s="132"/>
      <c r="E89" s="37"/>
      <c r="F89" s="142"/>
      <c r="G89" s="144">
        <f>+G85*20%</f>
        <v>36382692</v>
      </c>
      <c r="H89" s="38"/>
      <c r="J89" s="29"/>
      <c r="K89" s="29"/>
    </row>
    <row r="90" spans="2:11" s="25" customFormat="1" x14ac:dyDescent="0.2">
      <c r="B90" s="102"/>
      <c r="C90" s="104"/>
      <c r="D90" s="104"/>
      <c r="E90" s="37"/>
      <c r="F90" s="30"/>
      <c r="G90" s="26"/>
      <c r="J90" s="39"/>
      <c r="K90" s="29"/>
    </row>
    <row r="91" spans="2:11" s="25" customFormat="1" ht="24.75" customHeight="1" thickBot="1" x14ac:dyDescent="0.25">
      <c r="B91" s="29"/>
      <c r="C91" s="104"/>
      <c r="D91" s="104"/>
      <c r="E91" s="37"/>
      <c r="F91" s="295" t="s">
        <v>177</v>
      </c>
      <c r="G91" s="295"/>
      <c r="J91" s="29"/>
    </row>
    <row r="92" spans="2:11" s="25" customFormat="1" ht="13.5" thickBot="1" x14ac:dyDescent="0.25">
      <c r="B92" s="284" t="s">
        <v>174</v>
      </c>
      <c r="C92" s="285"/>
      <c r="D92" s="103"/>
      <c r="E92" s="36"/>
      <c r="F92" s="30"/>
      <c r="G92" s="145">
        <f>+C89+C118</f>
        <v>41593965</v>
      </c>
      <c r="J92" s="29"/>
    </row>
    <row r="93" spans="2:11" s="25" customFormat="1" ht="13.5" thickBot="1" x14ac:dyDescent="0.25">
      <c r="B93" s="107" t="s">
        <v>129</v>
      </c>
      <c r="C93" s="114" t="s">
        <v>146</v>
      </c>
      <c r="D93" s="103"/>
      <c r="E93" s="36"/>
      <c r="F93" s="30"/>
      <c r="G93" s="26"/>
      <c r="I93" s="40"/>
      <c r="J93" s="29"/>
    </row>
    <row r="94" spans="2:11" s="25" customFormat="1" x14ac:dyDescent="0.2">
      <c r="B94" s="115">
        <v>80</v>
      </c>
      <c r="C94" s="116">
        <v>16760</v>
      </c>
      <c r="D94" s="103"/>
      <c r="E94" s="36">
        <f ca="1">+E94:G94</f>
        <v>0</v>
      </c>
      <c r="F94" s="286" t="s">
        <v>178</v>
      </c>
      <c r="G94" s="286"/>
      <c r="I94" s="40"/>
      <c r="J94" s="29"/>
    </row>
    <row r="95" spans="2:11" s="25" customFormat="1" x14ac:dyDescent="0.2">
      <c r="B95" s="117">
        <v>81</v>
      </c>
      <c r="C95" s="118">
        <v>26900</v>
      </c>
      <c r="D95" s="103"/>
      <c r="E95" s="36"/>
      <c r="F95" s="109"/>
      <c r="G95" s="146">
        <v>24000000</v>
      </c>
      <c r="I95" s="40">
        <f>10878995+11350000+160850+478995</f>
        <v>22868840</v>
      </c>
    </row>
    <row r="96" spans="2:11" s="25" customFormat="1" x14ac:dyDescent="0.2">
      <c r="B96" s="117">
        <v>83</v>
      </c>
      <c r="C96" s="118">
        <v>46179</v>
      </c>
      <c r="D96" s="38"/>
      <c r="E96" s="106"/>
      <c r="F96" s="109"/>
      <c r="I96" s="40">
        <v>22868840</v>
      </c>
    </row>
    <row r="97" spans="1:10" s="25" customFormat="1" x14ac:dyDescent="0.2">
      <c r="A97" s="41"/>
      <c r="B97" s="117">
        <v>84</v>
      </c>
      <c r="C97" s="118">
        <v>47358</v>
      </c>
      <c r="D97" s="41" t="s">
        <v>65</v>
      </c>
      <c r="E97" s="41"/>
      <c r="F97" s="109"/>
      <c r="G97" s="146">
        <f>+G89+G92+G95</f>
        <v>101976657</v>
      </c>
    </row>
    <row r="98" spans="1:10" s="25" customFormat="1" x14ac:dyDescent="0.2">
      <c r="A98" s="41"/>
      <c r="B98" s="117">
        <v>85</v>
      </c>
      <c r="C98" s="118">
        <v>122619</v>
      </c>
      <c r="D98" s="42"/>
      <c r="E98" s="42"/>
      <c r="F98" s="109"/>
      <c r="G98" s="110"/>
      <c r="H98" s="40"/>
      <c r="I98" s="40"/>
    </row>
    <row r="99" spans="1:10" s="25" customFormat="1" x14ac:dyDescent="0.2">
      <c r="A99" s="43"/>
      <c r="B99" s="117">
        <v>87</v>
      </c>
      <c r="C99" s="118">
        <v>185211</v>
      </c>
      <c r="D99" s="43"/>
      <c r="E99" s="43"/>
      <c r="F99" s="109"/>
      <c r="G99" s="106"/>
      <c r="H99" s="38"/>
      <c r="I99" s="40"/>
      <c r="J99" s="25" t="s">
        <v>163</v>
      </c>
    </row>
    <row r="100" spans="1:10" s="25" customFormat="1" x14ac:dyDescent="0.2">
      <c r="A100" s="43"/>
      <c r="B100" s="117">
        <v>88</v>
      </c>
      <c r="C100" s="118">
        <v>314122</v>
      </c>
      <c r="D100" s="43"/>
      <c r="E100" s="43"/>
      <c r="F100" s="109"/>
      <c r="G100" s="106"/>
      <c r="H100" s="38"/>
      <c r="I100" s="40"/>
    </row>
    <row r="101" spans="1:10" x14ac:dyDescent="0.2">
      <c r="A101" s="44"/>
      <c r="B101" s="117">
        <v>89</v>
      </c>
      <c r="C101" s="118">
        <v>1079895</v>
      </c>
      <c r="D101" s="44"/>
      <c r="E101" s="99"/>
      <c r="F101" s="109"/>
      <c r="G101" s="111"/>
      <c r="H101" s="11"/>
    </row>
    <row r="102" spans="1:10" x14ac:dyDescent="0.2">
      <c r="A102" s="44"/>
      <c r="B102" s="117">
        <v>90</v>
      </c>
      <c r="C102" s="118">
        <v>1661693</v>
      </c>
      <c r="D102" s="44"/>
      <c r="E102" s="99"/>
      <c r="F102" s="109"/>
      <c r="G102" s="3"/>
    </row>
    <row r="103" spans="1:10" x14ac:dyDescent="0.2">
      <c r="A103" s="44"/>
      <c r="B103" s="117">
        <v>95</v>
      </c>
      <c r="C103" s="118">
        <v>1406066</v>
      </c>
      <c r="D103" s="44"/>
      <c r="E103" s="99"/>
      <c r="F103" s="109"/>
      <c r="G103" s="111"/>
      <c r="H103" s="11"/>
    </row>
    <row r="104" spans="1:10" x14ac:dyDescent="0.2">
      <c r="A104" s="44"/>
      <c r="B104" s="117">
        <v>100</v>
      </c>
      <c r="C104" s="118">
        <v>375364</v>
      </c>
      <c r="D104" s="44"/>
      <c r="E104" s="99"/>
      <c r="F104" s="112"/>
      <c r="G104" s="111"/>
      <c r="H104" s="11"/>
    </row>
    <row r="105" spans="1:10" x14ac:dyDescent="0.2">
      <c r="A105" s="44"/>
      <c r="B105" s="117">
        <v>101</v>
      </c>
      <c r="C105" s="118">
        <v>451938</v>
      </c>
      <c r="D105" s="44"/>
      <c r="E105" s="99"/>
      <c r="F105" s="112"/>
      <c r="G105" s="111"/>
      <c r="H105" s="11"/>
    </row>
    <row r="106" spans="1:10" x14ac:dyDescent="0.2">
      <c r="B106" s="117">
        <v>102</v>
      </c>
      <c r="C106" s="118">
        <v>528321</v>
      </c>
      <c r="E106" s="3"/>
      <c r="F106" s="112"/>
      <c r="G106" s="3"/>
    </row>
    <row r="107" spans="1:10" x14ac:dyDescent="0.2">
      <c r="B107" s="117">
        <v>103</v>
      </c>
      <c r="C107" s="118">
        <v>359717</v>
      </c>
      <c r="E107" s="3"/>
      <c r="F107" s="112"/>
      <c r="G107" s="3"/>
    </row>
    <row r="108" spans="1:10" x14ac:dyDescent="0.2">
      <c r="B108" s="117">
        <v>104</v>
      </c>
      <c r="C108" s="118">
        <v>157356</v>
      </c>
      <c r="E108" s="3"/>
      <c r="F108" s="109"/>
      <c r="G108" s="3"/>
    </row>
    <row r="109" spans="1:10" x14ac:dyDescent="0.2">
      <c r="B109" s="117">
        <v>105</v>
      </c>
      <c r="C109" s="118">
        <v>1397088</v>
      </c>
      <c r="E109" s="3"/>
      <c r="F109" s="3"/>
      <c r="G109" s="3"/>
    </row>
    <row r="110" spans="1:10" x14ac:dyDescent="0.2">
      <c r="B110" s="117">
        <v>106</v>
      </c>
      <c r="C110" s="118">
        <v>1184859</v>
      </c>
      <c r="E110" s="3"/>
      <c r="F110" s="3"/>
      <c r="G110" s="3"/>
    </row>
    <row r="111" spans="1:10" x14ac:dyDescent="0.2">
      <c r="B111" s="117">
        <v>107</v>
      </c>
      <c r="C111" s="118">
        <v>1303490</v>
      </c>
      <c r="E111" s="3"/>
      <c r="F111" s="3"/>
      <c r="G111" s="3"/>
    </row>
    <row r="112" spans="1:10" x14ac:dyDescent="0.2">
      <c r="B112" s="117">
        <v>108</v>
      </c>
      <c r="C112" s="118">
        <v>1339366</v>
      </c>
      <c r="E112" s="3"/>
      <c r="F112" s="3"/>
      <c r="G112" s="3"/>
    </row>
    <row r="113" spans="2:7" x14ac:dyDescent="0.2">
      <c r="B113" s="119">
        <v>109</v>
      </c>
      <c r="C113" s="120">
        <v>980607</v>
      </c>
      <c r="E113" s="3"/>
      <c r="F113" s="3"/>
      <c r="G113" s="3"/>
    </row>
    <row r="114" spans="2:7" x14ac:dyDescent="0.2">
      <c r="B114" s="119">
        <v>110</v>
      </c>
      <c r="C114" s="120">
        <v>621849</v>
      </c>
      <c r="E114" s="3"/>
      <c r="F114" s="3"/>
      <c r="G114" s="3"/>
    </row>
    <row r="115" spans="2:7" x14ac:dyDescent="0.2">
      <c r="B115" s="119">
        <v>111</v>
      </c>
      <c r="C115" s="120">
        <v>412663</v>
      </c>
      <c r="E115" s="3"/>
      <c r="F115" s="3"/>
      <c r="G115" s="3"/>
    </row>
    <row r="116" spans="2:7" x14ac:dyDescent="0.2">
      <c r="B116" s="117">
        <v>112</v>
      </c>
      <c r="C116" s="118">
        <v>221166</v>
      </c>
      <c r="E116" s="3"/>
      <c r="F116" s="3"/>
      <c r="G116" s="3"/>
    </row>
    <row r="117" spans="2:7" ht="13.5" thickBot="1" x14ac:dyDescent="0.25">
      <c r="B117" s="149">
        <v>113</v>
      </c>
      <c r="C117" s="150">
        <v>279368</v>
      </c>
      <c r="E117" s="3"/>
      <c r="F117" s="3"/>
      <c r="G117" s="3"/>
    </row>
    <row r="118" spans="2:7" ht="13.5" thickBot="1" x14ac:dyDescent="0.25">
      <c r="B118" s="147" t="s">
        <v>147</v>
      </c>
      <c r="C118" s="148">
        <f>SUM(C94:C117)</f>
        <v>14519955</v>
      </c>
      <c r="E118" s="3"/>
      <c r="F118" s="3"/>
      <c r="G118" s="3"/>
    </row>
    <row r="119" spans="2:7" x14ac:dyDescent="0.2">
      <c r="E119" s="3"/>
      <c r="F119" s="3"/>
      <c r="G119" s="3"/>
    </row>
    <row r="120" spans="2:7" ht="13.5" thickBot="1" x14ac:dyDescent="0.25">
      <c r="E120" s="3"/>
      <c r="F120" s="3"/>
      <c r="G120" s="3"/>
    </row>
    <row r="121" spans="2:7" ht="13.5" thickBot="1" x14ac:dyDescent="0.25">
      <c r="B121" s="284" t="s">
        <v>228</v>
      </c>
      <c r="C121" s="285"/>
      <c r="E121" s="3"/>
      <c r="F121" s="3"/>
      <c r="G121" s="3"/>
    </row>
    <row r="122" spans="2:7" ht="13.5" thickBot="1" x14ac:dyDescent="0.25">
      <c r="B122" s="107" t="s">
        <v>129</v>
      </c>
      <c r="C122" s="114" t="s">
        <v>146</v>
      </c>
      <c r="E122" s="3"/>
      <c r="F122" s="3"/>
      <c r="G122" s="3"/>
    </row>
    <row r="123" spans="2:7" x14ac:dyDescent="0.2">
      <c r="B123" s="190">
        <v>114</v>
      </c>
      <c r="C123" s="188">
        <v>628578</v>
      </c>
      <c r="E123" s="3"/>
      <c r="F123" s="3"/>
      <c r="G123" s="3"/>
    </row>
    <row r="124" spans="2:7" x14ac:dyDescent="0.2">
      <c r="B124" s="191">
        <v>115</v>
      </c>
      <c r="C124" s="189">
        <v>1782245</v>
      </c>
      <c r="E124" s="3"/>
      <c r="F124" s="3"/>
      <c r="G124" s="3"/>
    </row>
    <row r="125" spans="2:7" x14ac:dyDescent="0.2">
      <c r="B125" s="191">
        <v>116</v>
      </c>
      <c r="C125" s="189">
        <v>1825714</v>
      </c>
      <c r="E125" s="3"/>
      <c r="F125" s="3"/>
      <c r="G125" s="3"/>
    </row>
    <row r="126" spans="2:7" x14ac:dyDescent="0.2">
      <c r="B126" s="191">
        <v>119</v>
      </c>
      <c r="C126" s="189">
        <v>1927372</v>
      </c>
      <c r="E126" s="3"/>
      <c r="F126" s="3"/>
      <c r="G126" s="3"/>
    </row>
    <row r="127" spans="2:7" x14ac:dyDescent="0.2">
      <c r="B127" s="191">
        <v>120</v>
      </c>
      <c r="C127" s="189">
        <v>2362606</v>
      </c>
      <c r="E127" s="3"/>
      <c r="F127" s="3"/>
      <c r="G127" s="3"/>
    </row>
    <row r="128" spans="2:7" x14ac:dyDescent="0.2">
      <c r="B128" s="191">
        <v>121</v>
      </c>
      <c r="C128" s="189">
        <v>2000983</v>
      </c>
      <c r="E128" s="3"/>
      <c r="F128" s="3"/>
      <c r="G128" s="3"/>
    </row>
    <row r="129" spans="2:7" x14ac:dyDescent="0.2">
      <c r="B129" s="191">
        <v>122</v>
      </c>
      <c r="C129" s="189">
        <v>1639359</v>
      </c>
      <c r="E129" s="3"/>
      <c r="F129" s="3"/>
      <c r="G129" s="3"/>
    </row>
    <row r="130" spans="2:7" x14ac:dyDescent="0.2">
      <c r="B130" s="191">
        <v>123</v>
      </c>
      <c r="C130" s="189">
        <v>1277736</v>
      </c>
      <c r="E130" s="3"/>
      <c r="F130" s="3"/>
      <c r="G130" s="3"/>
    </row>
    <row r="131" spans="2:7" x14ac:dyDescent="0.2">
      <c r="B131" s="191">
        <v>124</v>
      </c>
      <c r="C131" s="189">
        <v>916113</v>
      </c>
      <c r="E131" s="3"/>
      <c r="F131" s="3"/>
      <c r="G131" s="3"/>
    </row>
    <row r="132" spans="2:7" x14ac:dyDescent="0.2">
      <c r="B132" s="191">
        <v>125</v>
      </c>
      <c r="C132" s="189">
        <v>554489</v>
      </c>
      <c r="E132" s="3"/>
      <c r="F132" s="3"/>
      <c r="G132" s="3"/>
    </row>
    <row r="133" spans="2:7" ht="13.5" thickBot="1" x14ac:dyDescent="0.25">
      <c r="B133" s="192">
        <v>126</v>
      </c>
      <c r="C133" s="189">
        <v>192866</v>
      </c>
      <c r="E133" s="3"/>
      <c r="F133" s="3"/>
      <c r="G133" s="3"/>
    </row>
    <row r="134" spans="2:7" ht="13.5" thickBot="1" x14ac:dyDescent="0.25">
      <c r="B134" s="192"/>
      <c r="C134" s="189"/>
      <c r="E134" s="3"/>
      <c r="F134" s="3"/>
      <c r="G134" s="3"/>
    </row>
    <row r="135" spans="2:7" ht="13.5" thickBot="1" x14ac:dyDescent="0.25">
      <c r="B135" s="147" t="s">
        <v>147</v>
      </c>
      <c r="C135" s="148">
        <f>SUM(C123:C134)</f>
        <v>15108061</v>
      </c>
      <c r="E135" s="3"/>
      <c r="F135" s="3"/>
      <c r="G135" s="3"/>
    </row>
    <row r="136" spans="2:7" x14ac:dyDescent="0.2">
      <c r="E136" s="3"/>
      <c r="F136" s="3"/>
      <c r="G136" s="3"/>
    </row>
    <row r="137" spans="2:7" x14ac:dyDescent="0.2">
      <c r="E137" s="3"/>
      <c r="F137" s="3"/>
      <c r="G137" s="3"/>
    </row>
    <row r="138" spans="2:7" x14ac:dyDescent="0.2">
      <c r="E138" s="3"/>
      <c r="F138" s="3"/>
      <c r="G138" s="3"/>
    </row>
    <row r="139" spans="2:7" x14ac:dyDescent="0.2">
      <c r="E139" s="3"/>
      <c r="F139" s="3"/>
      <c r="G139" s="3"/>
    </row>
    <row r="140" spans="2:7" x14ac:dyDescent="0.2">
      <c r="E140" s="3"/>
      <c r="F140" s="3"/>
      <c r="G140" s="3"/>
    </row>
  </sheetData>
  <mergeCells count="14">
    <mergeCell ref="B121:C121"/>
    <mergeCell ref="F94:G94"/>
    <mergeCell ref="B92:C92"/>
    <mergeCell ref="A1:F1"/>
    <mergeCell ref="A2:F2"/>
    <mergeCell ref="A3:F3"/>
    <mergeCell ref="A4:I4"/>
    <mergeCell ref="A5:I5"/>
    <mergeCell ref="A7:I7"/>
    <mergeCell ref="I33:I34"/>
    <mergeCell ref="G33:G34"/>
    <mergeCell ref="B83:D83"/>
    <mergeCell ref="F88:G88"/>
    <mergeCell ref="F91:G91"/>
  </mergeCells>
  <printOptions horizontalCentered="1" verticalCentered="1"/>
  <pageMargins left="0" right="0" top="0" bottom="0" header="0" footer="0"/>
  <pageSetup scale="66" orientation="landscape" horizontalDpi="120" verticalDpi="72" r:id="rId1"/>
  <headerFooter alignWithMargins="0"/>
  <rowBreaks count="1" manualBreakCount="1">
    <brk id="82" max="9"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B1:M72"/>
  <sheetViews>
    <sheetView showGridLines="0" topLeftCell="A32" workbookViewId="0">
      <selection activeCell="E50" sqref="E50"/>
    </sheetView>
  </sheetViews>
  <sheetFormatPr baseColWidth="10" defaultColWidth="22.140625" defaultRowHeight="12.75" x14ac:dyDescent="0.2"/>
  <cols>
    <col min="1" max="1" width="6.140625" style="46" customWidth="1"/>
    <col min="2" max="2" width="19.140625" style="46" customWidth="1"/>
    <col min="3" max="3" width="14" style="46" bestFit="1" customWidth="1"/>
    <col min="4" max="4" width="8.42578125" style="46" customWidth="1"/>
    <col min="5" max="5" width="14.28515625" style="46" customWidth="1"/>
    <col min="6" max="7" width="15.7109375" style="46" customWidth="1"/>
    <col min="8" max="8" width="13.42578125" style="46" customWidth="1"/>
    <col min="9" max="9" width="18.5703125" style="46" customWidth="1"/>
    <col min="10" max="10" width="4.7109375" style="46" customWidth="1"/>
    <col min="11" max="11" width="13.7109375" style="46" customWidth="1"/>
    <col min="12" max="13" width="22.140625" style="46" customWidth="1"/>
    <col min="14" max="14" width="8.85546875" style="46" customWidth="1"/>
    <col min="15" max="16384" width="22.140625" style="46"/>
  </cols>
  <sheetData>
    <row r="1" spans="2:12" ht="22.5" hidden="1" customHeight="1" x14ac:dyDescent="0.2"/>
    <row r="2" spans="2:12" ht="26.25" hidden="1" customHeight="1" x14ac:dyDescent="0.2"/>
    <row r="3" spans="2:12" ht="15" hidden="1" customHeight="1" x14ac:dyDescent="0.2"/>
    <row r="5" spans="2:12" hidden="1" x14ac:dyDescent="0.2"/>
    <row r="6" spans="2:12" ht="22.5" hidden="1" x14ac:dyDescent="0.3">
      <c r="B6" s="47" t="s">
        <v>74</v>
      </c>
    </row>
    <row r="7" spans="2:12" hidden="1" x14ac:dyDescent="0.2">
      <c r="B7" s="48" t="s">
        <v>75</v>
      </c>
    </row>
    <row r="8" spans="2:12" hidden="1" x14ac:dyDescent="0.2"/>
    <row r="9" spans="2:12" hidden="1" x14ac:dyDescent="0.2">
      <c r="B9" s="46" t="s">
        <v>76</v>
      </c>
    </row>
    <row r="10" spans="2:12" hidden="1" x14ac:dyDescent="0.2">
      <c r="B10" s="46" t="s">
        <v>77</v>
      </c>
    </row>
    <row r="11" spans="2:12" hidden="1" x14ac:dyDescent="0.2">
      <c r="B11" s="46" t="s">
        <v>78</v>
      </c>
    </row>
    <row r="12" spans="2:12" hidden="1" x14ac:dyDescent="0.2"/>
    <row r="13" spans="2:12" hidden="1" x14ac:dyDescent="0.2">
      <c r="B13" s="296" t="s">
        <v>79</v>
      </c>
      <c r="C13" s="297"/>
      <c r="D13" s="297"/>
      <c r="E13" s="297"/>
      <c r="F13" s="297"/>
      <c r="G13" s="297"/>
      <c r="H13" s="297"/>
      <c r="I13" s="297"/>
      <c r="J13" s="297"/>
      <c r="K13" s="297"/>
      <c r="L13" s="297"/>
    </row>
    <row r="14" spans="2:12" hidden="1" x14ac:dyDescent="0.2">
      <c r="B14" s="297"/>
      <c r="C14" s="297"/>
      <c r="D14" s="297"/>
      <c r="E14" s="297"/>
      <c r="F14" s="297"/>
      <c r="G14" s="297"/>
      <c r="H14" s="297"/>
      <c r="I14" s="297"/>
      <c r="J14" s="297"/>
      <c r="K14" s="297"/>
      <c r="L14" s="297"/>
    </row>
    <row r="15" spans="2:12" hidden="1" x14ac:dyDescent="0.2">
      <c r="B15" s="297"/>
      <c r="C15" s="297"/>
      <c r="D15" s="297"/>
      <c r="E15" s="297"/>
      <c r="F15" s="297"/>
      <c r="G15" s="297"/>
      <c r="H15" s="297"/>
      <c r="I15" s="297"/>
      <c r="J15" s="297"/>
      <c r="K15" s="297"/>
      <c r="L15" s="297"/>
    </row>
    <row r="16" spans="2:12" hidden="1" x14ac:dyDescent="0.2"/>
    <row r="17" spans="2:12" hidden="1" x14ac:dyDescent="0.2">
      <c r="B17" s="46" t="s">
        <v>80</v>
      </c>
    </row>
    <row r="18" spans="2:12" hidden="1" x14ac:dyDescent="0.2">
      <c r="B18" s="49" t="s">
        <v>81</v>
      </c>
      <c r="C18" s="49"/>
      <c r="D18" s="49"/>
      <c r="E18" s="49"/>
      <c r="F18" s="49"/>
      <c r="G18" s="49"/>
      <c r="H18" s="49"/>
      <c r="I18" s="49"/>
    </row>
    <row r="19" spans="2:12" hidden="1" x14ac:dyDescent="0.2"/>
    <row r="20" spans="2:12" hidden="1" x14ac:dyDescent="0.2">
      <c r="B20" s="46" t="s">
        <v>82</v>
      </c>
    </row>
    <row r="21" spans="2:12" hidden="1" x14ac:dyDescent="0.2">
      <c r="B21" s="298" t="s">
        <v>83</v>
      </c>
      <c r="C21" s="297"/>
      <c r="D21" s="297"/>
      <c r="E21" s="297"/>
      <c r="F21" s="297"/>
      <c r="G21" s="297"/>
      <c r="H21" s="297"/>
      <c r="I21" s="297"/>
      <c r="J21" s="297"/>
      <c r="K21" s="297"/>
      <c r="L21" s="297"/>
    </row>
    <row r="22" spans="2:12" hidden="1" x14ac:dyDescent="0.2">
      <c r="B22" s="297"/>
      <c r="C22" s="297"/>
      <c r="D22" s="297"/>
      <c r="E22" s="297"/>
      <c r="F22" s="297"/>
      <c r="G22" s="297"/>
      <c r="H22" s="297"/>
      <c r="I22" s="297"/>
      <c r="J22" s="297"/>
      <c r="K22" s="297"/>
      <c r="L22" s="297"/>
    </row>
    <row r="23" spans="2:12" hidden="1" x14ac:dyDescent="0.2">
      <c r="B23" s="297"/>
      <c r="C23" s="297"/>
      <c r="D23" s="297"/>
      <c r="E23" s="297"/>
      <c r="F23" s="297"/>
      <c r="G23" s="297"/>
      <c r="H23" s="297"/>
      <c r="I23" s="297"/>
      <c r="J23" s="297"/>
      <c r="K23" s="297"/>
      <c r="L23" s="297"/>
    </row>
    <row r="24" spans="2:12" hidden="1" x14ac:dyDescent="0.2">
      <c r="B24" s="297"/>
      <c r="C24" s="297"/>
      <c r="D24" s="297"/>
      <c r="E24" s="297"/>
      <c r="F24" s="297"/>
      <c r="G24" s="297"/>
      <c r="H24" s="297"/>
      <c r="I24" s="297"/>
      <c r="J24" s="297"/>
      <c r="K24" s="297"/>
      <c r="L24" s="297"/>
    </row>
    <row r="25" spans="2:12" hidden="1" x14ac:dyDescent="0.2">
      <c r="B25" s="297"/>
      <c r="C25" s="297"/>
      <c r="D25" s="297"/>
      <c r="E25" s="297"/>
      <c r="F25" s="297"/>
      <c r="G25" s="297"/>
      <c r="H25" s="297"/>
      <c r="I25" s="297"/>
      <c r="J25" s="297"/>
      <c r="K25" s="297"/>
      <c r="L25" s="297"/>
    </row>
    <row r="26" spans="2:12" hidden="1" x14ac:dyDescent="0.2">
      <c r="B26" s="297"/>
      <c r="C26" s="297"/>
      <c r="D26" s="297"/>
      <c r="E26" s="297"/>
      <c r="F26" s="297"/>
      <c r="G26" s="297"/>
      <c r="H26" s="297"/>
      <c r="I26" s="297"/>
      <c r="J26" s="297"/>
      <c r="K26" s="297"/>
      <c r="L26" s="297"/>
    </row>
    <row r="27" spans="2:12" hidden="1" x14ac:dyDescent="0.2">
      <c r="B27" s="297"/>
      <c r="C27" s="297"/>
      <c r="D27" s="297"/>
      <c r="E27" s="297"/>
      <c r="F27" s="297"/>
      <c r="G27" s="297"/>
      <c r="H27" s="297"/>
      <c r="I27" s="297"/>
      <c r="J27" s="297"/>
      <c r="K27" s="297"/>
      <c r="L27" s="297"/>
    </row>
    <row r="28" spans="2:12" hidden="1" x14ac:dyDescent="0.2">
      <c r="B28" s="297"/>
      <c r="C28" s="297"/>
      <c r="D28" s="297"/>
      <c r="E28" s="297"/>
      <c r="F28" s="297"/>
      <c r="G28" s="297"/>
      <c r="H28" s="297"/>
      <c r="I28" s="297"/>
      <c r="J28" s="297"/>
      <c r="K28" s="297"/>
      <c r="L28" s="297"/>
    </row>
    <row r="29" spans="2:12" hidden="1" x14ac:dyDescent="0.2">
      <c r="B29" s="297"/>
      <c r="C29" s="297"/>
      <c r="D29" s="297"/>
      <c r="E29" s="297"/>
      <c r="F29" s="297"/>
      <c r="G29" s="297"/>
      <c r="H29" s="297"/>
      <c r="I29" s="297"/>
      <c r="J29" s="297"/>
      <c r="K29" s="297"/>
      <c r="L29" s="297"/>
    </row>
    <row r="30" spans="2:12" hidden="1" x14ac:dyDescent="0.2">
      <c r="B30" s="297"/>
      <c r="C30" s="297"/>
      <c r="D30" s="297"/>
      <c r="E30" s="297"/>
      <c r="F30" s="297"/>
      <c r="G30" s="297"/>
      <c r="H30" s="297"/>
      <c r="I30" s="297"/>
      <c r="J30" s="297"/>
      <c r="K30" s="297"/>
      <c r="L30" s="297"/>
    </row>
    <row r="31" spans="2:12" hidden="1" x14ac:dyDescent="0.2"/>
    <row r="32" spans="2:12" ht="20.25" customHeight="1" x14ac:dyDescent="0.2">
      <c r="B32" s="299" t="s">
        <v>84</v>
      </c>
      <c r="C32" s="299"/>
      <c r="D32" s="299"/>
      <c r="E32" s="299"/>
      <c r="F32" s="299"/>
      <c r="G32" s="299"/>
      <c r="H32" s="299"/>
      <c r="I32" s="299"/>
    </row>
    <row r="33" spans="2:13" ht="26.25" customHeight="1" x14ac:dyDescent="0.2">
      <c r="B33" s="50"/>
      <c r="C33" s="50"/>
      <c r="D33" s="50"/>
      <c r="E33" s="50"/>
      <c r="F33" s="50"/>
      <c r="G33" s="50"/>
      <c r="H33" s="50"/>
      <c r="I33" s="50"/>
    </row>
    <row r="34" spans="2:13" ht="25.5" customHeight="1" x14ac:dyDescent="0.2">
      <c r="B34" s="300" t="s">
        <v>85</v>
      </c>
      <c r="C34" s="300"/>
      <c r="D34" s="303" t="s">
        <v>86</v>
      </c>
      <c r="E34" s="304"/>
      <c r="F34" s="304"/>
      <c r="G34" s="304"/>
      <c r="H34" s="304"/>
      <c r="I34" s="305"/>
    </row>
    <row r="35" spans="2:13" ht="38.25" customHeight="1" x14ac:dyDescent="0.2">
      <c r="B35" s="301"/>
      <c r="C35" s="301"/>
      <c r="D35" s="51" t="s">
        <v>87</v>
      </c>
      <c r="E35" s="51" t="s">
        <v>88</v>
      </c>
      <c r="F35" s="51" t="s">
        <v>13</v>
      </c>
      <c r="G35" s="306" t="s">
        <v>89</v>
      </c>
      <c r="H35" s="307"/>
      <c r="I35" s="51" t="s">
        <v>90</v>
      </c>
    </row>
    <row r="36" spans="2:13" x14ac:dyDescent="0.2">
      <c r="B36" s="302"/>
      <c r="C36" s="302"/>
      <c r="D36" s="52"/>
      <c r="E36" s="52"/>
      <c r="F36" s="52"/>
      <c r="G36" s="53" t="s">
        <v>91</v>
      </c>
      <c r="H36" s="54" t="s">
        <v>92</v>
      </c>
      <c r="I36" s="52"/>
    </row>
    <row r="37" spans="2:13" x14ac:dyDescent="0.2">
      <c r="B37" s="55" t="s">
        <v>93</v>
      </c>
      <c r="C37" s="56">
        <v>15005121</v>
      </c>
      <c r="D37" s="57">
        <v>2.1600000000000001E-2</v>
      </c>
      <c r="E37" s="58">
        <f>+E52</f>
        <v>20.833333333333332</v>
      </c>
      <c r="F37" s="59">
        <f>+(C37*D37)*E37</f>
        <v>6752304.4500000002</v>
      </c>
      <c r="G37" s="60">
        <v>0.19</v>
      </c>
      <c r="H37" s="59">
        <f>+F37*G37</f>
        <v>1282937.8455000001</v>
      </c>
      <c r="I37" s="59">
        <f>+F37+H37</f>
        <v>8035242.2955</v>
      </c>
      <c r="K37" s="277"/>
    </row>
    <row r="38" spans="2:13" x14ac:dyDescent="0.2">
      <c r="B38" s="61" t="s">
        <v>94</v>
      </c>
      <c r="C38" s="56">
        <v>0</v>
      </c>
      <c r="D38" s="57">
        <v>2.58E-2</v>
      </c>
      <c r="E38" s="62"/>
      <c r="F38" s="61">
        <f>+(C38*D38)*E38</f>
        <v>0</v>
      </c>
      <c r="G38" s="63" t="s">
        <v>95</v>
      </c>
      <c r="H38" s="64" t="s">
        <v>95</v>
      </c>
      <c r="I38" s="63">
        <f>+F38</f>
        <v>0</v>
      </c>
    </row>
    <row r="39" spans="2:13" x14ac:dyDescent="0.2">
      <c r="B39" s="65" t="s">
        <v>96</v>
      </c>
      <c r="C39" s="66">
        <f>SUM(C37:C38)</f>
        <v>15005121</v>
      </c>
      <c r="D39" s="67"/>
      <c r="E39" s="67"/>
      <c r="F39" s="66">
        <f>SUM(F37:F38)</f>
        <v>6752304.4500000002</v>
      </c>
      <c r="G39" s="66"/>
      <c r="H39" s="66">
        <f>SUM(H37:H38)</f>
        <v>1282937.8455000001</v>
      </c>
      <c r="I39" s="66">
        <f>+I37+I38</f>
        <v>8035242.2955</v>
      </c>
      <c r="M39" s="46">
        <v>15005121</v>
      </c>
    </row>
    <row r="41" spans="2:13" x14ac:dyDescent="0.2">
      <c r="B41" s="46" t="s">
        <v>97</v>
      </c>
    </row>
    <row r="42" spans="2:13" ht="26.25" hidden="1" thickBot="1" x14ac:dyDescent="0.25">
      <c r="B42" s="68" t="s">
        <v>98</v>
      </c>
      <c r="C42" s="69" t="s">
        <v>99</v>
      </c>
      <c r="D42" s="69" t="s">
        <v>100</v>
      </c>
      <c r="E42" s="69" t="s">
        <v>101</v>
      </c>
      <c r="F42" s="69" t="s">
        <v>102</v>
      </c>
      <c r="G42" s="70"/>
    </row>
    <row r="43" spans="2:13" ht="39" hidden="1" thickBot="1" x14ac:dyDescent="0.25">
      <c r="B43" s="71">
        <v>134510</v>
      </c>
      <c r="C43" s="72" t="s">
        <v>103</v>
      </c>
      <c r="D43" s="73"/>
      <c r="E43" s="74">
        <f>+I39</f>
        <v>8035242.2955</v>
      </c>
      <c r="F43" s="74"/>
      <c r="G43" s="75"/>
    </row>
    <row r="44" spans="2:13" ht="26.25" hidden="1" thickBot="1" x14ac:dyDescent="0.25">
      <c r="B44" s="71">
        <v>240801</v>
      </c>
      <c r="C44" s="72" t="s">
        <v>104</v>
      </c>
      <c r="D44" s="73"/>
      <c r="E44" s="76"/>
      <c r="F44" s="74">
        <f>+H39</f>
        <v>1282937.8455000001</v>
      </c>
      <c r="G44" s="77"/>
    </row>
    <row r="45" spans="2:13" ht="26.25" hidden="1" thickBot="1" x14ac:dyDescent="0.25">
      <c r="B45" s="71">
        <v>415020</v>
      </c>
      <c r="C45" s="78" t="s">
        <v>105</v>
      </c>
      <c r="D45" s="73"/>
      <c r="E45" s="76"/>
      <c r="F45" s="74">
        <f>+F39</f>
        <v>6752304.4500000002</v>
      </c>
      <c r="G45" s="77"/>
    </row>
    <row r="46" spans="2:13" x14ac:dyDescent="0.2">
      <c r="B46" s="79"/>
      <c r="G46" s="80"/>
    </row>
    <row r="47" spans="2:13" x14ac:dyDescent="0.2">
      <c r="B47" s="81"/>
      <c r="C47" s="46" t="s">
        <v>106</v>
      </c>
      <c r="G47" s="80"/>
      <c r="I47" s="46" t="s">
        <v>148</v>
      </c>
      <c r="L47" s="127">
        <v>2.5700000000000001E-2</v>
      </c>
    </row>
    <row r="48" spans="2:13" x14ac:dyDescent="0.2">
      <c r="B48" s="79"/>
      <c r="I48" s="46" t="s">
        <v>149</v>
      </c>
      <c r="L48" s="127">
        <v>2.6700000000000002E-2</v>
      </c>
    </row>
    <row r="49" spans="2:13" x14ac:dyDescent="0.2">
      <c r="B49" s="50"/>
      <c r="C49" s="46">
        <f>+C37/2</f>
        <v>7502560.5</v>
      </c>
      <c r="E49" s="82">
        <v>43605</v>
      </c>
      <c r="F49" s="46" t="s">
        <v>107</v>
      </c>
      <c r="I49" s="46" t="s">
        <v>150</v>
      </c>
      <c r="L49" s="127">
        <v>2.75E-2</v>
      </c>
    </row>
    <row r="50" spans="2:13" x14ac:dyDescent="0.2">
      <c r="B50" s="79"/>
      <c r="E50" s="82">
        <v>44242</v>
      </c>
      <c r="F50" s="46" t="s">
        <v>108</v>
      </c>
    </row>
    <row r="51" spans="2:13" x14ac:dyDescent="0.2">
      <c r="B51" s="50"/>
      <c r="E51" s="83">
        <f>DAYS360(E49,E50,0)</f>
        <v>625</v>
      </c>
    </row>
    <row r="52" spans="2:13" x14ac:dyDescent="0.2">
      <c r="B52" s="81"/>
      <c r="E52" s="46">
        <f>+E51/30</f>
        <v>20.833333333333332</v>
      </c>
      <c r="I52" s="46" t="s">
        <v>151</v>
      </c>
      <c r="L52" s="127">
        <v>2.7900000000000001E-2</v>
      </c>
    </row>
    <row r="53" spans="2:13" x14ac:dyDescent="0.2">
      <c r="I53" s="46" t="s">
        <v>152</v>
      </c>
      <c r="L53" s="127">
        <v>2.7900000000000001E-2</v>
      </c>
    </row>
    <row r="54" spans="2:13" x14ac:dyDescent="0.2">
      <c r="I54" s="46" t="s">
        <v>153</v>
      </c>
      <c r="L54" s="127">
        <v>2.75E-2</v>
      </c>
    </row>
    <row r="55" spans="2:13" x14ac:dyDescent="0.2">
      <c r="I55" s="46" t="s">
        <v>154</v>
      </c>
      <c r="L55" s="127">
        <v>2.64E-2</v>
      </c>
    </row>
    <row r="57" spans="2:13" x14ac:dyDescent="0.2">
      <c r="I57" s="46" t="s">
        <v>155</v>
      </c>
      <c r="L57" s="127">
        <v>2.58E-2</v>
      </c>
    </row>
    <row r="58" spans="2:13" x14ac:dyDescent="0.2">
      <c r="E58" s="46">
        <v>13641019</v>
      </c>
      <c r="I58" s="46" t="s">
        <v>161</v>
      </c>
      <c r="L58" s="127">
        <v>2.63E-2</v>
      </c>
    </row>
    <row r="59" spans="2:13" x14ac:dyDescent="0.2">
      <c r="C59" s="8">
        <v>7502560</v>
      </c>
      <c r="I59" s="46" t="s">
        <v>168</v>
      </c>
      <c r="L59" s="127">
        <v>2.5600000000000001E-2</v>
      </c>
    </row>
    <row r="60" spans="2:13" x14ac:dyDescent="0.2">
      <c r="I60" s="46" t="s">
        <v>225</v>
      </c>
      <c r="L60" s="127">
        <v>2.64E-2</v>
      </c>
    </row>
    <row r="62" spans="2:13" x14ac:dyDescent="0.2">
      <c r="I62" s="46" t="s">
        <v>226</v>
      </c>
      <c r="L62" s="127">
        <v>2.3900000000000001E-2</v>
      </c>
      <c r="M62" s="46" t="s">
        <v>252</v>
      </c>
    </row>
    <row r="63" spans="2:13" x14ac:dyDescent="0.2">
      <c r="I63" s="46" t="s">
        <v>227</v>
      </c>
      <c r="L63" s="127">
        <v>2.41E-2</v>
      </c>
      <c r="M63" s="46" t="s">
        <v>253</v>
      </c>
    </row>
    <row r="64" spans="2:13" x14ac:dyDescent="0.2">
      <c r="I64" s="46" t="s">
        <v>229</v>
      </c>
      <c r="L64" s="127">
        <v>2.41E-2</v>
      </c>
      <c r="M64" s="46" t="s">
        <v>254</v>
      </c>
    </row>
    <row r="65" spans="6:13" x14ac:dyDescent="0.2">
      <c r="F65" s="46">
        <f>+F67/2</f>
        <v>7502560.5</v>
      </c>
      <c r="I65" s="46" t="s">
        <v>251</v>
      </c>
      <c r="L65" s="127">
        <v>2.2200000000000001E-2</v>
      </c>
      <c r="M65" s="46" t="s">
        <v>255</v>
      </c>
    </row>
    <row r="67" spans="6:13" x14ac:dyDescent="0.2">
      <c r="F67" s="8">
        <v>15005121</v>
      </c>
      <c r="I67" s="46" t="s">
        <v>257</v>
      </c>
      <c r="L67" s="127">
        <v>2.1600000000000001E-2</v>
      </c>
      <c r="M67" s="46" t="s">
        <v>252</v>
      </c>
    </row>
    <row r="72" spans="6:13" x14ac:dyDescent="0.2">
      <c r="G72" s="278">
        <f>15005121-2936172</f>
        <v>12068949</v>
      </c>
    </row>
  </sheetData>
  <mergeCells count="7">
    <mergeCell ref="B13:L15"/>
    <mergeCell ref="B21:L30"/>
    <mergeCell ref="B32:I32"/>
    <mergeCell ref="B34:B36"/>
    <mergeCell ref="C34:C36"/>
    <mergeCell ref="D34:I34"/>
    <mergeCell ref="G35:H35"/>
  </mergeCells>
  <printOptions horizontalCentered="1" verticalCentered="1"/>
  <pageMargins left="0" right="0" top="0" bottom="5" header="0" footer="0"/>
  <pageSetup scale="60" orientation="portrait" blackAndWhite="1" r:id="rId1"/>
  <headerFooter alignWithMargins="0"/>
  <legacyDrawing r:id="rId2"/>
  <pictur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3"/>
  <sheetViews>
    <sheetView tabSelected="1" workbookViewId="0">
      <selection activeCell="F8" sqref="F8"/>
    </sheetView>
  </sheetViews>
  <sheetFormatPr baseColWidth="10" defaultRowHeight="12.75" x14ac:dyDescent="0.2"/>
  <cols>
    <col min="2" max="2" width="20.140625" customWidth="1"/>
    <col min="3" max="3" width="31.5703125" customWidth="1"/>
    <col min="5" max="5" width="28.85546875" customWidth="1"/>
    <col min="6" max="6" width="29.85546875" customWidth="1"/>
  </cols>
  <sheetData>
    <row r="2" spans="2:6" ht="13.5" thickBot="1" x14ac:dyDescent="0.25"/>
    <row r="3" spans="2:6" ht="13.5" thickBot="1" x14ac:dyDescent="0.25">
      <c r="B3" s="308" t="s">
        <v>256</v>
      </c>
      <c r="C3" s="309"/>
      <c r="E3" s="310" t="s">
        <v>245</v>
      </c>
      <c r="F3" s="311"/>
    </row>
    <row r="4" spans="2:6" ht="13.5" thickBot="1" x14ac:dyDescent="0.25">
      <c r="B4" s="107" t="s">
        <v>129</v>
      </c>
      <c r="C4" s="269" t="s">
        <v>146</v>
      </c>
      <c r="E4" s="271" t="s">
        <v>246</v>
      </c>
      <c r="F4" s="272">
        <v>167773451</v>
      </c>
    </row>
    <row r="5" spans="2:6" x14ac:dyDescent="0.2">
      <c r="B5" s="279">
        <v>119</v>
      </c>
      <c r="C5" s="188">
        <v>6666978</v>
      </c>
      <c r="E5" s="270" t="s">
        <v>247</v>
      </c>
      <c r="F5" s="118">
        <v>79240741</v>
      </c>
    </row>
    <row r="6" spans="2:6" x14ac:dyDescent="0.2">
      <c r="B6" s="280">
        <v>120</v>
      </c>
      <c r="C6" s="189">
        <v>9021078</v>
      </c>
      <c r="D6" s="14"/>
      <c r="E6" s="266" t="s">
        <v>248</v>
      </c>
      <c r="F6" s="120">
        <v>24000000</v>
      </c>
    </row>
    <row r="7" spans="2:6" ht="13.5" thickBot="1" x14ac:dyDescent="0.25">
      <c r="B7" s="280">
        <v>121</v>
      </c>
      <c r="C7" s="189">
        <v>8696968</v>
      </c>
      <c r="D7" s="14"/>
      <c r="E7" s="281" t="s">
        <v>249</v>
      </c>
      <c r="F7" s="282">
        <v>60000000</v>
      </c>
    </row>
    <row r="8" spans="2:6" ht="13.5" thickBot="1" x14ac:dyDescent="0.25">
      <c r="B8" s="280">
        <v>122</v>
      </c>
      <c r="C8" s="189">
        <v>8372857</v>
      </c>
      <c r="D8" s="14"/>
      <c r="E8" s="273" t="s">
        <v>250</v>
      </c>
      <c r="F8" s="274">
        <f>SUM(F4:F7)</f>
        <v>331014192</v>
      </c>
    </row>
    <row r="9" spans="2:6" x14ac:dyDescent="0.2">
      <c r="B9" s="280">
        <v>123</v>
      </c>
      <c r="C9" s="189">
        <v>8048746</v>
      </c>
      <c r="D9" s="14"/>
    </row>
    <row r="10" spans="2:6" x14ac:dyDescent="0.2">
      <c r="B10" s="280">
        <v>124</v>
      </c>
      <c r="C10" s="189">
        <v>7724636</v>
      </c>
      <c r="D10" s="14"/>
    </row>
    <row r="11" spans="2:6" x14ac:dyDescent="0.2">
      <c r="B11" s="280">
        <v>125</v>
      </c>
      <c r="C11" s="189">
        <v>7400525</v>
      </c>
      <c r="D11" s="14"/>
    </row>
    <row r="12" spans="2:6" x14ac:dyDescent="0.2">
      <c r="B12" s="280">
        <v>126</v>
      </c>
      <c r="C12" s="189">
        <v>7076415</v>
      </c>
      <c r="D12" s="14"/>
    </row>
    <row r="13" spans="2:6" x14ac:dyDescent="0.2">
      <c r="B13" s="280">
        <v>127</v>
      </c>
      <c r="C13" s="189">
        <v>6752304</v>
      </c>
      <c r="D13" s="14"/>
    </row>
    <row r="14" spans="2:6" x14ac:dyDescent="0.2">
      <c r="B14" s="280">
        <v>128</v>
      </c>
      <c r="C14" s="189">
        <v>6428193</v>
      </c>
      <c r="D14" s="14"/>
    </row>
    <row r="15" spans="2:6" x14ac:dyDescent="0.2">
      <c r="B15" s="280">
        <v>129</v>
      </c>
      <c r="C15" s="189">
        <v>3052041</v>
      </c>
      <c r="D15" s="14"/>
    </row>
    <row r="16" spans="2:6" ht="13.5" thickBot="1" x14ac:dyDescent="0.25">
      <c r="B16" s="192"/>
      <c r="C16" s="268"/>
      <c r="D16" s="14"/>
    </row>
    <row r="17" spans="2:4" ht="13.5" thickBot="1" x14ac:dyDescent="0.25">
      <c r="B17" s="147" t="s">
        <v>147</v>
      </c>
      <c r="C17" s="148">
        <f>SUM(C5:C16)</f>
        <v>79240741</v>
      </c>
      <c r="D17" s="14"/>
    </row>
    <row r="18" spans="2:4" x14ac:dyDescent="0.2">
      <c r="D18" s="14"/>
    </row>
    <row r="19" spans="2:4" x14ac:dyDescent="0.2">
      <c r="D19" s="14"/>
    </row>
    <row r="20" spans="2:4" x14ac:dyDescent="0.2">
      <c r="D20" s="14"/>
    </row>
    <row r="21" spans="2:4" x14ac:dyDescent="0.2">
      <c r="D21" s="14"/>
    </row>
    <row r="22" spans="2:4" x14ac:dyDescent="0.2">
      <c r="D22" s="14"/>
    </row>
    <row r="23" spans="2:4" x14ac:dyDescent="0.2">
      <c r="D23" s="14"/>
    </row>
  </sheetData>
  <mergeCells count="2">
    <mergeCell ref="B3:C3"/>
    <mergeCell ref="E3:F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06"/>
  <sheetViews>
    <sheetView topLeftCell="A4" zoomScaleNormal="100" workbookViewId="0">
      <pane ySplit="8" topLeftCell="A54" activePane="bottomLeft" state="frozen"/>
      <selection activeCell="A4" sqref="A4"/>
      <selection pane="bottomLeft" activeCell="C65" sqref="C65"/>
    </sheetView>
  </sheetViews>
  <sheetFormatPr baseColWidth="10" defaultColWidth="9.140625" defaultRowHeight="12.75" x14ac:dyDescent="0.2"/>
  <cols>
    <col min="1" max="1" width="13.28515625" customWidth="1"/>
    <col min="2" max="3" width="24.140625" customWidth="1"/>
    <col min="4" max="4" width="20.5703125" customWidth="1"/>
    <col min="5" max="5" width="11.5703125" hidden="1" customWidth="1"/>
    <col min="6" max="6" width="16.5703125" hidden="1" customWidth="1"/>
    <col min="7" max="7" width="34.5703125" customWidth="1"/>
    <col min="8" max="8" width="18.140625" hidden="1" customWidth="1"/>
    <col min="9" max="9" width="79.5703125" customWidth="1"/>
    <col min="10" max="10" width="19.28515625" hidden="1" customWidth="1"/>
    <col min="11" max="11" width="13.42578125" customWidth="1"/>
    <col min="13" max="13" width="14" customWidth="1"/>
  </cols>
  <sheetData>
    <row r="1" spans="1:11" hidden="1" x14ac:dyDescent="0.2">
      <c r="A1" s="287"/>
      <c r="B1" s="287"/>
      <c r="C1" s="287"/>
      <c r="D1" s="287"/>
      <c r="E1" s="287"/>
      <c r="F1" s="287"/>
    </row>
    <row r="2" spans="1:11" ht="15.75" hidden="1" x14ac:dyDescent="0.25">
      <c r="A2" s="288"/>
      <c r="B2" s="288"/>
      <c r="C2" s="288"/>
      <c r="D2" s="288"/>
      <c r="E2" s="288"/>
      <c r="F2" s="288"/>
    </row>
    <row r="3" spans="1:11" ht="15.75" hidden="1" x14ac:dyDescent="0.25">
      <c r="A3" s="288"/>
      <c r="B3" s="288"/>
      <c r="C3" s="288"/>
      <c r="D3" s="288"/>
      <c r="E3" s="288"/>
      <c r="F3" s="288"/>
    </row>
    <row r="4" spans="1:11" x14ac:dyDescent="0.2">
      <c r="A4" s="289" t="s">
        <v>0</v>
      </c>
      <c r="B4" s="289"/>
      <c r="C4" s="289"/>
      <c r="D4" s="289"/>
      <c r="E4" s="289"/>
      <c r="F4" s="289"/>
      <c r="G4" s="289"/>
      <c r="H4" s="289"/>
      <c r="I4" s="289"/>
      <c r="J4" s="261"/>
    </row>
    <row r="5" spans="1:11" s="3" customFormat="1" x14ac:dyDescent="0.2">
      <c r="A5" s="290" t="s">
        <v>1</v>
      </c>
      <c r="B5" s="290"/>
      <c r="C5" s="290"/>
      <c r="D5" s="290"/>
      <c r="E5" s="290"/>
      <c r="F5" s="290"/>
      <c r="G5" s="290"/>
      <c r="H5" s="290"/>
      <c r="I5" s="290"/>
      <c r="J5" s="262"/>
    </row>
    <row r="6" spans="1:11" s="3" customFormat="1" x14ac:dyDescent="0.2">
      <c r="A6" s="4"/>
      <c r="B6" s="4"/>
      <c r="C6" s="4"/>
      <c r="D6" s="4"/>
      <c r="E6" s="4"/>
      <c r="F6" s="4"/>
    </row>
    <row r="7" spans="1:11" s="3" customFormat="1" x14ac:dyDescent="0.2">
      <c r="A7" s="290" t="s">
        <v>2</v>
      </c>
      <c r="B7" s="290"/>
      <c r="C7" s="290"/>
      <c r="D7" s="290"/>
      <c r="E7" s="290"/>
      <c r="F7" s="290"/>
      <c r="G7" s="290"/>
      <c r="H7" s="290"/>
      <c r="I7" s="290"/>
      <c r="J7" s="5"/>
      <c r="K7" s="5"/>
    </row>
    <row r="8" spans="1:11" x14ac:dyDescent="0.2">
      <c r="F8" s="6"/>
    </row>
    <row r="10" spans="1:11" ht="13.5" thickBot="1" x14ac:dyDescent="0.25">
      <c r="A10" s="6"/>
      <c r="B10" s="6"/>
      <c r="C10" s="6"/>
      <c r="D10" s="6"/>
      <c r="E10" s="6"/>
      <c r="F10" s="6"/>
    </row>
    <row r="11" spans="1:11" ht="13.5" thickBot="1" x14ac:dyDescent="0.25">
      <c r="A11" s="124" t="s">
        <v>3</v>
      </c>
      <c r="B11" s="124" t="s">
        <v>4</v>
      </c>
      <c r="C11" s="124" t="s">
        <v>5</v>
      </c>
      <c r="D11" s="122" t="s">
        <v>6</v>
      </c>
      <c r="E11" s="184"/>
      <c r="F11" s="185" t="s">
        <v>7</v>
      </c>
      <c r="G11" s="122" t="s">
        <v>8</v>
      </c>
      <c r="H11" s="186"/>
      <c r="I11" s="7" t="s">
        <v>9</v>
      </c>
      <c r="J11" s="159" t="s">
        <v>10</v>
      </c>
    </row>
    <row r="12" spans="1:11" x14ac:dyDescent="0.2">
      <c r="A12" s="180" t="s">
        <v>11</v>
      </c>
      <c r="B12" s="126" t="s">
        <v>12</v>
      </c>
      <c r="C12" s="113">
        <v>68325</v>
      </c>
      <c r="D12" s="181">
        <v>10878995</v>
      </c>
      <c r="E12" s="125">
        <f>+C12</f>
        <v>68325</v>
      </c>
      <c r="F12" s="123" t="s">
        <v>66</v>
      </c>
      <c r="G12" s="121">
        <v>42481</v>
      </c>
      <c r="H12" s="182"/>
      <c r="I12" s="183"/>
      <c r="J12" s="84"/>
    </row>
    <row r="13" spans="1:11" x14ac:dyDescent="0.2">
      <c r="A13" s="161" t="s">
        <v>14</v>
      </c>
      <c r="B13" s="19" t="s">
        <v>15</v>
      </c>
      <c r="C13" s="8">
        <v>74536</v>
      </c>
      <c r="D13" s="9">
        <v>0</v>
      </c>
      <c r="E13" s="88">
        <f>+C13</f>
        <v>74536</v>
      </c>
      <c r="F13" s="45" t="s">
        <v>66</v>
      </c>
      <c r="G13" s="9"/>
      <c r="H13" s="9"/>
      <c r="I13" s="162"/>
      <c r="J13" s="85"/>
    </row>
    <row r="14" spans="1:11" x14ac:dyDescent="0.2">
      <c r="A14" s="161" t="s">
        <v>16</v>
      </c>
      <c r="B14" s="19" t="s">
        <v>15</v>
      </c>
      <c r="C14" s="8">
        <v>27190</v>
      </c>
      <c r="D14" s="9">
        <v>0</v>
      </c>
      <c r="E14" s="88">
        <f>+C14</f>
        <v>27190</v>
      </c>
      <c r="F14" s="45" t="s">
        <v>66</v>
      </c>
      <c r="G14" s="9"/>
      <c r="H14" s="9"/>
      <c r="I14" s="162"/>
      <c r="J14" s="85"/>
    </row>
    <row r="15" spans="1:11" x14ac:dyDescent="0.2">
      <c r="A15" s="161" t="s">
        <v>17</v>
      </c>
      <c r="B15" s="19" t="s">
        <v>18</v>
      </c>
      <c r="C15" s="8">
        <v>87511</v>
      </c>
      <c r="D15" s="9">
        <v>0</v>
      </c>
      <c r="E15" s="88">
        <f>+C15</f>
        <v>87511</v>
      </c>
      <c r="F15" s="45" t="s">
        <v>66</v>
      </c>
      <c r="G15" s="9"/>
      <c r="H15" s="9"/>
      <c r="I15" s="162"/>
      <c r="J15" s="85"/>
    </row>
    <row r="16" spans="1:11" x14ac:dyDescent="0.2">
      <c r="A16" s="161" t="s">
        <v>19</v>
      </c>
      <c r="B16" s="19" t="s">
        <v>20</v>
      </c>
      <c r="C16" s="8">
        <v>11273570</v>
      </c>
      <c r="D16" s="89">
        <v>0</v>
      </c>
      <c r="E16" s="17">
        <v>10621433</v>
      </c>
      <c r="F16" s="45">
        <f>+C16-E16</f>
        <v>652137</v>
      </c>
      <c r="G16" s="9"/>
      <c r="H16" s="10"/>
      <c r="I16" s="163" t="s">
        <v>109</v>
      </c>
      <c r="J16" s="85"/>
      <c r="K16" s="11"/>
    </row>
    <row r="17" spans="1:11" x14ac:dyDescent="0.2">
      <c r="A17" s="161" t="s">
        <v>21</v>
      </c>
      <c r="B17" s="19" t="s">
        <v>22</v>
      </c>
      <c r="C17" s="8">
        <v>11273570</v>
      </c>
      <c r="D17" s="17">
        <v>10878995</v>
      </c>
      <c r="E17" s="17">
        <f>+D17-F16</f>
        <v>10226858</v>
      </c>
      <c r="F17" s="45">
        <f>+C17-E17</f>
        <v>1046712</v>
      </c>
      <c r="G17" s="10">
        <v>42510</v>
      </c>
      <c r="H17" s="10"/>
      <c r="I17" s="163" t="s">
        <v>110</v>
      </c>
      <c r="J17" s="86" t="s">
        <v>133</v>
      </c>
      <c r="K17" s="11"/>
    </row>
    <row r="18" spans="1:11" x14ac:dyDescent="0.2">
      <c r="A18" s="164" t="s">
        <v>23</v>
      </c>
      <c r="B18" s="90" t="s">
        <v>24</v>
      </c>
      <c r="C18" s="8"/>
      <c r="D18" s="17"/>
      <c r="E18" s="17"/>
      <c r="F18" s="45"/>
      <c r="G18" s="10"/>
      <c r="H18" s="10"/>
      <c r="I18" s="163"/>
      <c r="J18" s="86"/>
      <c r="K18" s="11"/>
    </row>
    <row r="19" spans="1:11" x14ac:dyDescent="0.2">
      <c r="A19" s="161" t="s">
        <v>25</v>
      </c>
      <c r="B19" s="19" t="s">
        <v>26</v>
      </c>
      <c r="C19" s="8">
        <v>11273570</v>
      </c>
      <c r="D19" s="17">
        <v>10878995</v>
      </c>
      <c r="E19" s="17">
        <f>+D19-F17</f>
        <v>9832283</v>
      </c>
      <c r="F19" s="45">
        <f>+C19-E19</f>
        <v>1441287</v>
      </c>
      <c r="G19" s="10">
        <v>42541</v>
      </c>
      <c r="H19" s="10"/>
      <c r="I19" s="163" t="s">
        <v>111</v>
      </c>
      <c r="J19" s="86" t="s">
        <v>134</v>
      </c>
      <c r="K19" s="11"/>
    </row>
    <row r="20" spans="1:11" x14ac:dyDescent="0.2">
      <c r="A20" s="161" t="s">
        <v>27</v>
      </c>
      <c r="B20" s="19" t="s">
        <v>28</v>
      </c>
      <c r="C20" s="8">
        <v>11273570</v>
      </c>
      <c r="D20" s="17">
        <v>10880000</v>
      </c>
      <c r="E20" s="17">
        <f>+D20-F19</f>
        <v>9438713</v>
      </c>
      <c r="F20" s="45">
        <f>+C20-E20</f>
        <v>1834857</v>
      </c>
      <c r="G20" s="10">
        <v>42577</v>
      </c>
      <c r="H20" s="10"/>
      <c r="I20" s="163" t="s">
        <v>112</v>
      </c>
      <c r="J20" s="86" t="s">
        <v>135</v>
      </c>
      <c r="K20" s="11"/>
    </row>
    <row r="21" spans="1:11" x14ac:dyDescent="0.2">
      <c r="A21" s="161" t="s">
        <v>29</v>
      </c>
      <c r="B21" s="19" t="s">
        <v>30</v>
      </c>
      <c r="C21" s="8">
        <v>11273570</v>
      </c>
      <c r="D21" s="17">
        <v>10878995</v>
      </c>
      <c r="E21" s="17">
        <f>+D21-F20</f>
        <v>9044138</v>
      </c>
      <c r="F21" s="45">
        <f>+C21-E21</f>
        <v>2229432</v>
      </c>
      <c r="G21" s="10">
        <v>42601</v>
      </c>
      <c r="H21" s="10"/>
      <c r="I21" s="163" t="s">
        <v>113</v>
      </c>
      <c r="J21" s="86" t="s">
        <v>136</v>
      </c>
      <c r="K21" s="11"/>
    </row>
    <row r="22" spans="1:11" x14ac:dyDescent="0.2">
      <c r="A22" s="164" t="s">
        <v>31</v>
      </c>
      <c r="B22" s="90" t="s">
        <v>24</v>
      </c>
      <c r="C22" s="8"/>
      <c r="D22" s="17"/>
      <c r="E22" s="17"/>
      <c r="F22" s="45"/>
      <c r="G22" s="10"/>
      <c r="H22" s="10"/>
      <c r="I22" s="163"/>
      <c r="J22" s="86"/>
      <c r="K22" s="11"/>
    </row>
    <row r="23" spans="1:11" ht="13.5" customHeight="1" x14ac:dyDescent="0.2">
      <c r="A23" s="161" t="s">
        <v>32</v>
      </c>
      <c r="B23" s="19" t="s">
        <v>33</v>
      </c>
      <c r="C23" s="8">
        <v>11273570</v>
      </c>
      <c r="D23" s="17">
        <v>10878995</v>
      </c>
      <c r="E23" s="17">
        <f>+D23-F21</f>
        <v>8649563</v>
      </c>
      <c r="F23" s="45">
        <f>+C23-E23</f>
        <v>2624007</v>
      </c>
      <c r="G23" s="10">
        <v>42663</v>
      </c>
      <c r="H23" s="10"/>
      <c r="I23" s="163" t="s">
        <v>114</v>
      </c>
      <c r="J23" s="86" t="s">
        <v>137</v>
      </c>
      <c r="K23" s="11"/>
    </row>
    <row r="24" spans="1:11" s="14" customFormat="1" x14ac:dyDescent="0.2">
      <c r="A24" s="161" t="s">
        <v>34</v>
      </c>
      <c r="B24" s="19" t="s">
        <v>35</v>
      </c>
      <c r="C24" s="8">
        <v>11273570</v>
      </c>
      <c r="D24" s="91">
        <v>10878995</v>
      </c>
      <c r="E24" s="91">
        <f>+D24-F23</f>
        <v>8254988</v>
      </c>
      <c r="F24" s="45">
        <f>+C24-E24</f>
        <v>3018582</v>
      </c>
      <c r="G24" s="12">
        <v>42711</v>
      </c>
      <c r="H24" s="12"/>
      <c r="I24" s="165" t="s">
        <v>115</v>
      </c>
      <c r="J24" s="86" t="s">
        <v>138</v>
      </c>
      <c r="K24" s="13"/>
    </row>
    <row r="25" spans="1:11" x14ac:dyDescent="0.2">
      <c r="A25" s="166" t="s">
        <v>36</v>
      </c>
      <c r="B25" s="15" t="s">
        <v>37</v>
      </c>
      <c r="C25" s="16">
        <v>11273570</v>
      </c>
      <c r="D25" s="17">
        <v>478995</v>
      </c>
      <c r="E25" s="17">
        <f>+D25-F24</f>
        <v>-2539587</v>
      </c>
      <c r="F25" s="45">
        <f>+C25-E25</f>
        <v>13813157</v>
      </c>
      <c r="G25" s="18">
        <v>42739</v>
      </c>
      <c r="H25" s="18"/>
      <c r="I25" s="163" t="s">
        <v>116</v>
      </c>
      <c r="J25" s="86"/>
      <c r="K25" s="11"/>
    </row>
    <row r="26" spans="1:11" ht="25.5" x14ac:dyDescent="0.2">
      <c r="A26" s="161" t="s">
        <v>38</v>
      </c>
      <c r="B26" s="19" t="s">
        <v>39</v>
      </c>
      <c r="C26" s="8">
        <v>11273570</v>
      </c>
      <c r="D26" s="92">
        <v>14323071</v>
      </c>
      <c r="E26" s="93">
        <f>+D26-F25</f>
        <v>509914</v>
      </c>
      <c r="F26" s="45">
        <f>+C26-E26</f>
        <v>10763656</v>
      </c>
      <c r="G26" s="94">
        <v>42797</v>
      </c>
      <c r="H26" s="263"/>
      <c r="I26" s="167" t="s">
        <v>118</v>
      </c>
      <c r="J26" s="86" t="s">
        <v>139</v>
      </c>
      <c r="K26" s="11"/>
    </row>
    <row r="27" spans="1:11" x14ac:dyDescent="0.2">
      <c r="A27" s="164" t="s">
        <v>40</v>
      </c>
      <c r="B27" s="90" t="s">
        <v>24</v>
      </c>
      <c r="C27" s="8"/>
      <c r="D27" s="92"/>
      <c r="E27" s="93"/>
      <c r="F27" s="8"/>
      <c r="G27" s="94"/>
      <c r="H27" s="263"/>
      <c r="I27" s="162"/>
      <c r="J27" s="85"/>
      <c r="K27" s="11"/>
    </row>
    <row r="28" spans="1:11" x14ac:dyDescent="0.2">
      <c r="A28" s="164" t="s">
        <v>41</v>
      </c>
      <c r="B28" s="90" t="s">
        <v>24</v>
      </c>
      <c r="C28" s="8"/>
      <c r="D28" s="92"/>
      <c r="E28" s="93"/>
      <c r="F28" s="8"/>
      <c r="G28" s="94"/>
      <c r="H28" s="263"/>
      <c r="I28" s="162"/>
      <c r="J28" s="85"/>
      <c r="K28" s="11"/>
    </row>
    <row r="29" spans="1:11" x14ac:dyDescent="0.2">
      <c r="A29" s="164" t="s">
        <v>42</v>
      </c>
      <c r="B29" s="90" t="s">
        <v>24</v>
      </c>
      <c r="C29" s="8"/>
      <c r="D29" s="92"/>
      <c r="E29" s="93"/>
      <c r="F29" s="8"/>
      <c r="G29" s="94"/>
      <c r="H29" s="263"/>
      <c r="I29" s="162"/>
      <c r="J29" s="85"/>
      <c r="K29" s="11"/>
    </row>
    <row r="30" spans="1:11" x14ac:dyDescent="0.2">
      <c r="A30" s="164" t="s">
        <v>43</v>
      </c>
      <c r="B30" s="90" t="s">
        <v>24</v>
      </c>
      <c r="C30" s="8"/>
      <c r="D30" s="92"/>
      <c r="E30" s="93"/>
      <c r="F30" s="8"/>
      <c r="G30" s="94"/>
      <c r="H30" s="263"/>
      <c r="I30" s="162"/>
      <c r="J30" s="85"/>
      <c r="K30" s="11"/>
    </row>
    <row r="31" spans="1:11" x14ac:dyDescent="0.2">
      <c r="A31" s="161" t="s">
        <v>44</v>
      </c>
      <c r="B31" s="19" t="s">
        <v>45</v>
      </c>
      <c r="C31" s="8">
        <v>12400927</v>
      </c>
      <c r="D31" s="92">
        <v>14323071</v>
      </c>
      <c r="E31" s="93">
        <f>+D31-F26</f>
        <v>3559415</v>
      </c>
      <c r="F31" s="45">
        <f>+C31-E31</f>
        <v>8841512</v>
      </c>
      <c r="G31" s="94">
        <v>42892</v>
      </c>
      <c r="H31" s="263"/>
      <c r="I31" s="163" t="s">
        <v>117</v>
      </c>
      <c r="J31" s="86" t="s">
        <v>140</v>
      </c>
      <c r="K31" s="11"/>
    </row>
    <row r="32" spans="1:11" x14ac:dyDescent="0.2">
      <c r="A32" s="166" t="s">
        <v>49</v>
      </c>
      <c r="B32" s="96" t="s">
        <v>47</v>
      </c>
      <c r="C32" s="20">
        <v>12400927</v>
      </c>
      <c r="D32" s="92">
        <v>14323071</v>
      </c>
      <c r="E32" s="93">
        <f>+D32-F31</f>
        <v>5481559</v>
      </c>
      <c r="F32" s="45">
        <f>+C32-E32</f>
        <v>6919368</v>
      </c>
      <c r="G32" s="94">
        <v>42927</v>
      </c>
      <c r="H32" s="263"/>
      <c r="I32" s="163" t="s">
        <v>119</v>
      </c>
      <c r="J32" s="86" t="s">
        <v>141</v>
      </c>
      <c r="K32" s="11"/>
    </row>
    <row r="33" spans="1:11" x14ac:dyDescent="0.2">
      <c r="A33" s="161" t="s">
        <v>46</v>
      </c>
      <c r="B33" s="19" t="s">
        <v>47</v>
      </c>
      <c r="C33" s="8">
        <v>1387226</v>
      </c>
      <c r="D33" s="92">
        <v>12400927</v>
      </c>
      <c r="E33" s="93">
        <f>+D33-F32</f>
        <v>5481559</v>
      </c>
      <c r="F33" s="45">
        <f>+C33-E33</f>
        <v>-4094333</v>
      </c>
      <c r="G33" s="292">
        <v>42949</v>
      </c>
      <c r="H33" s="263"/>
      <c r="I33" s="291" t="s">
        <v>120</v>
      </c>
      <c r="J33" s="86"/>
      <c r="K33" s="11"/>
    </row>
    <row r="34" spans="1:11" x14ac:dyDescent="0.2">
      <c r="A34" s="161" t="s">
        <v>48</v>
      </c>
      <c r="B34" s="19" t="s">
        <v>47</v>
      </c>
      <c r="C34" s="8">
        <v>3382071</v>
      </c>
      <c r="D34" s="9"/>
      <c r="E34" s="100">
        <f>+C34+F33</f>
        <v>-712262</v>
      </c>
      <c r="F34" s="45">
        <f>+E34</f>
        <v>-712262</v>
      </c>
      <c r="G34" s="292"/>
      <c r="H34" s="263"/>
      <c r="I34" s="291"/>
      <c r="J34" s="85"/>
      <c r="K34" s="11"/>
    </row>
    <row r="35" spans="1:11" x14ac:dyDescent="0.2">
      <c r="A35" s="161" t="s">
        <v>50</v>
      </c>
      <c r="B35" s="19" t="s">
        <v>51</v>
      </c>
      <c r="C35" s="8">
        <v>12400927</v>
      </c>
      <c r="D35" s="92">
        <v>12400927</v>
      </c>
      <c r="E35" s="97">
        <f t="shared" ref="E35:E40" si="0">+D35-F34</f>
        <v>13113189</v>
      </c>
      <c r="F35" s="45">
        <f t="shared" ref="F35:F41" si="1">+C35-E35</f>
        <v>-712262</v>
      </c>
      <c r="G35" s="94">
        <v>42950</v>
      </c>
      <c r="H35" s="263"/>
      <c r="I35" s="163" t="s">
        <v>121</v>
      </c>
      <c r="J35" s="86"/>
      <c r="K35" s="11"/>
    </row>
    <row r="36" spans="1:11" ht="13.5" customHeight="1" x14ac:dyDescent="0.2">
      <c r="A36" s="166" t="s">
        <v>52</v>
      </c>
      <c r="B36" s="96" t="s">
        <v>53</v>
      </c>
      <c r="C36" s="20">
        <v>12400927</v>
      </c>
      <c r="D36" s="92">
        <v>5994650</v>
      </c>
      <c r="E36" s="97">
        <f t="shared" si="0"/>
        <v>6706912</v>
      </c>
      <c r="F36" s="101">
        <f t="shared" si="1"/>
        <v>5694015</v>
      </c>
      <c r="G36" s="94">
        <v>42958</v>
      </c>
      <c r="H36" s="263"/>
      <c r="I36" s="168" t="s">
        <v>122</v>
      </c>
      <c r="J36" s="86"/>
      <c r="K36" s="11"/>
    </row>
    <row r="37" spans="1:11" x14ac:dyDescent="0.2">
      <c r="A37" s="161" t="s">
        <v>54</v>
      </c>
      <c r="B37" s="19" t="s">
        <v>55</v>
      </c>
      <c r="C37" s="8">
        <v>12400927</v>
      </c>
      <c r="D37" s="92">
        <v>3540502</v>
      </c>
      <c r="E37" s="92">
        <f t="shared" si="0"/>
        <v>-2153513</v>
      </c>
      <c r="F37" s="101">
        <f t="shared" si="1"/>
        <v>14554440</v>
      </c>
      <c r="G37" s="94">
        <v>42961</v>
      </c>
      <c r="H37" s="10"/>
      <c r="I37" s="168" t="s">
        <v>123</v>
      </c>
      <c r="J37" s="86"/>
    </row>
    <row r="38" spans="1:11" ht="25.5" x14ac:dyDescent="0.2">
      <c r="A38" s="161" t="s">
        <v>56</v>
      </c>
      <c r="B38" s="19" t="s">
        <v>57</v>
      </c>
      <c r="C38" s="8">
        <v>12400927</v>
      </c>
      <c r="D38" s="98">
        <v>10937782</v>
      </c>
      <c r="E38" s="92">
        <f t="shared" si="0"/>
        <v>-3616658</v>
      </c>
      <c r="F38" s="101">
        <f t="shared" si="1"/>
        <v>16017585</v>
      </c>
      <c r="G38" s="94">
        <v>42990</v>
      </c>
      <c r="H38" s="18"/>
      <c r="I38" s="168" t="s">
        <v>124</v>
      </c>
      <c r="J38" s="86" t="s">
        <v>142</v>
      </c>
      <c r="K38" s="11"/>
    </row>
    <row r="39" spans="1:11" ht="25.5" x14ac:dyDescent="0.2">
      <c r="A39" s="161" t="s">
        <v>58</v>
      </c>
      <c r="B39" s="19" t="s">
        <v>59</v>
      </c>
      <c r="C39" s="8">
        <v>12400927</v>
      </c>
      <c r="D39" s="92">
        <v>12400927</v>
      </c>
      <c r="E39" s="92">
        <f t="shared" si="0"/>
        <v>-3616658</v>
      </c>
      <c r="F39" s="101">
        <f t="shared" si="1"/>
        <v>16017585</v>
      </c>
      <c r="G39" s="94">
        <v>43020</v>
      </c>
      <c r="H39" s="18"/>
      <c r="I39" s="168" t="s">
        <v>125</v>
      </c>
      <c r="J39" s="86" t="s">
        <v>143</v>
      </c>
      <c r="K39" s="11"/>
    </row>
    <row r="40" spans="1:11" ht="25.5" x14ac:dyDescent="0.2">
      <c r="A40" s="161" t="s">
        <v>60</v>
      </c>
      <c r="B40" s="19" t="s">
        <v>61</v>
      </c>
      <c r="C40" s="8">
        <v>12400927</v>
      </c>
      <c r="D40" s="92">
        <v>13641019</v>
      </c>
      <c r="E40" s="92">
        <f t="shared" si="0"/>
        <v>-2376566</v>
      </c>
      <c r="F40" s="45">
        <f t="shared" si="1"/>
        <v>14777493</v>
      </c>
      <c r="G40" s="18">
        <v>43075</v>
      </c>
      <c r="H40" s="9"/>
      <c r="I40" s="168" t="s">
        <v>126</v>
      </c>
      <c r="J40" s="87" t="s">
        <v>144</v>
      </c>
    </row>
    <row r="41" spans="1:11" ht="38.25" x14ac:dyDescent="0.2">
      <c r="A41" s="161" t="s">
        <v>62</v>
      </c>
      <c r="B41" s="19" t="s">
        <v>63</v>
      </c>
      <c r="C41" s="8">
        <v>12400927</v>
      </c>
      <c r="D41" s="92">
        <v>13641019</v>
      </c>
      <c r="E41" s="92">
        <f>+D41-F40</f>
        <v>-1136474</v>
      </c>
      <c r="F41" s="45">
        <f t="shared" si="1"/>
        <v>13537401</v>
      </c>
      <c r="G41" s="18">
        <v>43112</v>
      </c>
      <c r="H41" s="21"/>
      <c r="I41" s="168" t="s">
        <v>127</v>
      </c>
      <c r="J41" s="108" t="s">
        <v>145</v>
      </c>
    </row>
    <row r="42" spans="1:11" ht="25.5" x14ac:dyDescent="0.2">
      <c r="A42" s="161" t="s">
        <v>67</v>
      </c>
      <c r="B42" s="19" t="s">
        <v>71</v>
      </c>
      <c r="C42" s="8">
        <v>13641019</v>
      </c>
      <c r="D42" s="92">
        <f>13641019-60</f>
        <v>13640959</v>
      </c>
      <c r="E42" s="92">
        <f>+D42-F41</f>
        <v>103558</v>
      </c>
      <c r="F42" s="45">
        <f>+D42-E42</f>
        <v>13537401</v>
      </c>
      <c r="G42" s="18">
        <v>43136</v>
      </c>
      <c r="H42" s="21"/>
      <c r="I42" s="168" t="s">
        <v>156</v>
      </c>
      <c r="J42" s="87" t="s">
        <v>162</v>
      </c>
    </row>
    <row r="43" spans="1:11" x14ac:dyDescent="0.2">
      <c r="A43" s="161" t="s">
        <v>68</v>
      </c>
      <c r="B43" s="19" t="s">
        <v>72</v>
      </c>
      <c r="C43" s="8">
        <v>13641019</v>
      </c>
      <c r="D43" s="92">
        <v>13641019</v>
      </c>
      <c r="E43" s="92">
        <f>+D43-F42</f>
        <v>103618</v>
      </c>
      <c r="F43" s="45">
        <f>+D43-E43</f>
        <v>13537401</v>
      </c>
      <c r="G43" s="18">
        <v>43139</v>
      </c>
      <c r="H43" s="21"/>
      <c r="I43" s="169" t="s">
        <v>157</v>
      </c>
      <c r="J43" s="87" t="s">
        <v>164</v>
      </c>
    </row>
    <row r="44" spans="1:11" x14ac:dyDescent="0.2">
      <c r="A44" s="161" t="s">
        <v>69</v>
      </c>
      <c r="B44" s="19" t="s">
        <v>73</v>
      </c>
      <c r="C44" s="8">
        <v>13641019</v>
      </c>
      <c r="D44" s="92">
        <v>13641019</v>
      </c>
      <c r="E44" s="92">
        <f>+D44-F43</f>
        <v>103618</v>
      </c>
      <c r="F44" s="45">
        <f>+D44-E44</f>
        <v>13537401</v>
      </c>
      <c r="G44" s="18">
        <v>43168</v>
      </c>
      <c r="H44" s="21"/>
      <c r="I44" s="169" t="s">
        <v>160</v>
      </c>
      <c r="J44" s="87" t="s">
        <v>165</v>
      </c>
    </row>
    <row r="45" spans="1:11" x14ac:dyDescent="0.2">
      <c r="A45" s="161" t="s">
        <v>70</v>
      </c>
      <c r="B45" s="19" t="s">
        <v>197</v>
      </c>
      <c r="C45" s="8">
        <v>13641019</v>
      </c>
      <c r="D45" s="92">
        <v>13641079</v>
      </c>
      <c r="E45" s="92">
        <f t="shared" ref="E45:E47" si="2">+D45-F44</f>
        <v>103678</v>
      </c>
      <c r="F45" s="45">
        <f t="shared" ref="F45:F46" si="3">+D45-E45</f>
        <v>13537401</v>
      </c>
      <c r="G45" s="18">
        <v>43196</v>
      </c>
      <c r="H45" s="9"/>
      <c r="I45" s="169" t="s">
        <v>170</v>
      </c>
      <c r="J45" s="87" t="s">
        <v>166</v>
      </c>
    </row>
    <row r="46" spans="1:11" x14ac:dyDescent="0.2">
      <c r="A46" s="161" t="s">
        <v>158</v>
      </c>
      <c r="B46" s="19" t="s">
        <v>198</v>
      </c>
      <c r="C46" s="8">
        <v>13641019</v>
      </c>
      <c r="D46" s="92">
        <v>13641019</v>
      </c>
      <c r="E46" s="92">
        <f t="shared" si="2"/>
        <v>103618</v>
      </c>
      <c r="F46" s="45">
        <f t="shared" si="3"/>
        <v>13537401</v>
      </c>
      <c r="G46" s="18">
        <v>43203</v>
      </c>
      <c r="H46" s="9"/>
      <c r="I46" s="169" t="s">
        <v>171</v>
      </c>
      <c r="J46" s="87" t="s">
        <v>167</v>
      </c>
    </row>
    <row r="47" spans="1:11" x14ac:dyDescent="0.2">
      <c r="A47" s="161" t="s">
        <v>159</v>
      </c>
      <c r="B47" s="19" t="s">
        <v>199</v>
      </c>
      <c r="C47" s="8">
        <v>13641019</v>
      </c>
      <c r="D47" s="92">
        <v>104350</v>
      </c>
      <c r="E47" s="92">
        <f t="shared" si="2"/>
        <v>-13433051</v>
      </c>
      <c r="F47" s="45">
        <f>+D46-E46-D47</f>
        <v>13433051</v>
      </c>
      <c r="G47" s="18">
        <v>43207</v>
      </c>
      <c r="H47" s="9"/>
      <c r="I47" s="169" t="s">
        <v>172</v>
      </c>
      <c r="J47" s="87" t="s">
        <v>173</v>
      </c>
    </row>
    <row r="48" spans="1:11" x14ac:dyDescent="0.2">
      <c r="A48" s="161" t="s">
        <v>169</v>
      </c>
      <c r="B48" s="19" t="s">
        <v>200</v>
      </c>
      <c r="C48" s="8">
        <v>13641019</v>
      </c>
      <c r="D48" s="92">
        <v>13641019</v>
      </c>
      <c r="E48" s="92">
        <f>+D48-F47</f>
        <v>207968</v>
      </c>
      <c r="F48" s="45">
        <f>+C48-E48</f>
        <v>13433051</v>
      </c>
      <c r="G48" s="18">
        <v>43229</v>
      </c>
      <c r="H48" s="9"/>
      <c r="I48" s="169" t="s">
        <v>185</v>
      </c>
      <c r="J48" s="87"/>
    </row>
    <row r="49" spans="1:14" x14ac:dyDescent="0.2">
      <c r="A49" s="161" t="s">
        <v>179</v>
      </c>
      <c r="B49" s="19" t="s">
        <v>201</v>
      </c>
      <c r="C49" s="8">
        <v>13641019</v>
      </c>
      <c r="D49" s="92">
        <v>13641019</v>
      </c>
      <c r="E49" s="92">
        <f>+D49-F48</f>
        <v>207968</v>
      </c>
      <c r="F49" s="45">
        <f>+C49-E49</f>
        <v>13433051</v>
      </c>
      <c r="G49" s="18">
        <v>43259</v>
      </c>
      <c r="H49" s="9"/>
      <c r="I49" s="169" t="s">
        <v>186</v>
      </c>
      <c r="J49" s="87"/>
    </row>
    <row r="50" spans="1:14" x14ac:dyDescent="0.2">
      <c r="A50" s="161" t="s">
        <v>180</v>
      </c>
      <c r="B50" s="19" t="s">
        <v>202</v>
      </c>
      <c r="C50" s="8">
        <v>13641019</v>
      </c>
      <c r="D50" s="92">
        <v>13641019</v>
      </c>
      <c r="E50" s="92">
        <f>+D50-F49</f>
        <v>207968</v>
      </c>
      <c r="F50" s="45">
        <f t="shared" ref="F50:F51" si="4">+C50-E50</f>
        <v>13433051</v>
      </c>
      <c r="G50" s="18">
        <v>43294</v>
      </c>
      <c r="H50" s="9"/>
      <c r="I50" s="169" t="s">
        <v>187</v>
      </c>
      <c r="J50" s="151" t="s">
        <v>189</v>
      </c>
    </row>
    <row r="51" spans="1:14" x14ac:dyDescent="0.2">
      <c r="A51" s="161" t="s">
        <v>181</v>
      </c>
      <c r="B51" s="19" t="s">
        <v>203</v>
      </c>
      <c r="C51" s="8">
        <v>13641019</v>
      </c>
      <c r="D51" s="92">
        <v>13641019</v>
      </c>
      <c r="E51" s="92">
        <f>+D51-F50</f>
        <v>207968</v>
      </c>
      <c r="F51" s="45">
        <f t="shared" si="4"/>
        <v>13433051</v>
      </c>
      <c r="G51" s="18">
        <v>43326</v>
      </c>
      <c r="H51" s="9"/>
      <c r="I51" s="169" t="s">
        <v>188</v>
      </c>
      <c r="J51" s="151" t="s">
        <v>190</v>
      </c>
    </row>
    <row r="52" spans="1:14" x14ac:dyDescent="0.2">
      <c r="A52" s="161" t="s">
        <v>182</v>
      </c>
      <c r="B52" s="19" t="s">
        <v>204</v>
      </c>
      <c r="C52" s="8">
        <v>13641019</v>
      </c>
      <c r="D52" s="92">
        <v>13641019</v>
      </c>
      <c r="E52" s="92"/>
      <c r="F52" s="45"/>
      <c r="G52" s="18">
        <v>43420</v>
      </c>
      <c r="H52" s="9"/>
      <c r="I52" s="169" t="s">
        <v>215</v>
      </c>
      <c r="J52" s="151" t="s">
        <v>191</v>
      </c>
    </row>
    <row r="53" spans="1:14" x14ac:dyDescent="0.2">
      <c r="A53" s="161" t="s">
        <v>183</v>
      </c>
      <c r="B53" s="90" t="s">
        <v>24</v>
      </c>
      <c r="C53" s="8">
        <v>0</v>
      </c>
      <c r="D53" s="92">
        <v>0</v>
      </c>
      <c r="E53" s="92">
        <v>0</v>
      </c>
      <c r="F53" s="45">
        <v>0</v>
      </c>
      <c r="G53" s="18"/>
      <c r="H53" s="9"/>
      <c r="I53" s="169"/>
      <c r="J53" s="151"/>
    </row>
    <row r="54" spans="1:14" x14ac:dyDescent="0.2">
      <c r="A54" s="161" t="s">
        <v>184</v>
      </c>
      <c r="B54" s="19" t="s">
        <v>205</v>
      </c>
      <c r="C54" s="8">
        <v>14519955</v>
      </c>
      <c r="D54" s="92">
        <v>15005121</v>
      </c>
      <c r="E54" s="92">
        <v>0</v>
      </c>
      <c r="F54" s="45">
        <v>0</v>
      </c>
      <c r="G54" s="18">
        <v>43469</v>
      </c>
      <c r="H54" s="9"/>
      <c r="I54" s="169" t="s">
        <v>216</v>
      </c>
      <c r="J54" s="151"/>
      <c r="M54">
        <v>13641019</v>
      </c>
    </row>
    <row r="55" spans="1:14" x14ac:dyDescent="0.2">
      <c r="A55" s="161" t="s">
        <v>206</v>
      </c>
      <c r="B55" s="19" t="s">
        <v>208</v>
      </c>
      <c r="C55" s="8">
        <v>13641019</v>
      </c>
      <c r="D55" s="92">
        <v>15005121</v>
      </c>
      <c r="E55" s="92"/>
      <c r="F55" s="45"/>
      <c r="G55" s="18">
        <v>43504</v>
      </c>
      <c r="H55" s="9"/>
      <c r="I55" s="169" t="s">
        <v>222</v>
      </c>
      <c r="J55" s="151"/>
      <c r="M55">
        <v>207968</v>
      </c>
    </row>
    <row r="56" spans="1:14" x14ac:dyDescent="0.2">
      <c r="A56" s="161" t="s">
        <v>207</v>
      </c>
      <c r="B56" s="19" t="s">
        <v>209</v>
      </c>
      <c r="C56" s="8">
        <v>15005121</v>
      </c>
      <c r="D56" s="92">
        <v>0</v>
      </c>
      <c r="E56" s="92"/>
      <c r="F56" s="45"/>
      <c r="G56" s="18"/>
      <c r="H56" s="9"/>
      <c r="I56" s="169"/>
      <c r="J56" s="151"/>
      <c r="M56">
        <f>+M54-M55</f>
        <v>13433051</v>
      </c>
    </row>
    <row r="57" spans="1:14" x14ac:dyDescent="0.2">
      <c r="A57" s="161" t="s">
        <v>217</v>
      </c>
      <c r="B57" s="19" t="s">
        <v>210</v>
      </c>
      <c r="C57" s="8">
        <v>15005121</v>
      </c>
      <c r="D57" s="92">
        <v>0</v>
      </c>
      <c r="E57" s="92"/>
      <c r="F57" s="45"/>
      <c r="G57" s="18"/>
      <c r="H57" s="9"/>
      <c r="I57" s="169"/>
      <c r="J57" s="151"/>
    </row>
    <row r="58" spans="1:14" x14ac:dyDescent="0.2">
      <c r="A58" s="161" t="s">
        <v>218</v>
      </c>
      <c r="B58" s="19" t="s">
        <v>211</v>
      </c>
      <c r="C58" s="8">
        <v>15005121</v>
      </c>
      <c r="D58" s="92">
        <v>0</v>
      </c>
      <c r="E58" s="92"/>
      <c r="F58" s="45"/>
      <c r="G58" s="18"/>
      <c r="H58" s="9"/>
      <c r="I58" s="169"/>
      <c r="J58" s="151"/>
    </row>
    <row r="59" spans="1:14" x14ac:dyDescent="0.2">
      <c r="A59" s="161" t="s">
        <v>219</v>
      </c>
      <c r="B59" s="19" t="s">
        <v>212</v>
      </c>
      <c r="C59" s="8">
        <v>15005121</v>
      </c>
      <c r="D59" s="92">
        <v>0</v>
      </c>
      <c r="E59" s="92"/>
      <c r="F59" s="45"/>
      <c r="G59" s="18"/>
      <c r="H59" s="9"/>
      <c r="I59" s="169"/>
      <c r="J59" s="151"/>
    </row>
    <row r="60" spans="1:14" x14ac:dyDescent="0.2">
      <c r="A60" s="161" t="s">
        <v>220</v>
      </c>
      <c r="B60" s="19" t="s">
        <v>213</v>
      </c>
      <c r="C60" s="8">
        <v>15005121</v>
      </c>
      <c r="D60" s="92">
        <v>0</v>
      </c>
      <c r="E60" s="92"/>
      <c r="F60" s="45"/>
      <c r="G60" s="18"/>
      <c r="H60" s="9"/>
      <c r="I60" s="169"/>
      <c r="J60" s="151"/>
      <c r="M60" s="8">
        <v>15005121</v>
      </c>
      <c r="N60" s="187">
        <v>43469</v>
      </c>
    </row>
    <row r="61" spans="1:14" x14ac:dyDescent="0.2">
      <c r="A61" s="161" t="s">
        <v>221</v>
      </c>
      <c r="B61" s="19" t="s">
        <v>214</v>
      </c>
      <c r="C61" s="8">
        <v>15005121</v>
      </c>
      <c r="D61" s="92">
        <v>0</v>
      </c>
      <c r="E61" s="92"/>
      <c r="F61" s="45"/>
      <c r="G61" s="18"/>
      <c r="H61" s="9"/>
      <c r="I61" s="169"/>
      <c r="J61" s="151"/>
      <c r="M61" s="8">
        <v>13641019</v>
      </c>
      <c r="N61" s="187">
        <v>43785</v>
      </c>
    </row>
    <row r="62" spans="1:14" x14ac:dyDescent="0.2">
      <c r="A62" s="161" t="s">
        <v>223</v>
      </c>
      <c r="B62" s="19" t="s">
        <v>224</v>
      </c>
      <c r="C62" s="8">
        <v>15005121</v>
      </c>
      <c r="D62" s="92">
        <v>0</v>
      </c>
      <c r="E62" s="92"/>
      <c r="F62" s="45"/>
      <c r="G62" s="18"/>
      <c r="H62" s="9"/>
      <c r="I62" s="169"/>
      <c r="J62" s="151"/>
      <c r="M62" s="8">
        <v>15005121</v>
      </c>
      <c r="N62" s="187">
        <v>43504</v>
      </c>
    </row>
    <row r="63" spans="1:14" x14ac:dyDescent="0.2">
      <c r="A63" s="161" t="s">
        <v>239</v>
      </c>
      <c r="B63" s="19" t="s">
        <v>242</v>
      </c>
      <c r="C63" s="8">
        <v>15005121</v>
      </c>
      <c r="D63" s="92">
        <v>0</v>
      </c>
      <c r="E63" s="92"/>
      <c r="F63" s="45"/>
      <c r="G63" s="18"/>
      <c r="H63" s="9"/>
      <c r="I63" s="169"/>
      <c r="J63" s="151"/>
      <c r="M63" s="8"/>
    </row>
    <row r="64" spans="1:14" x14ac:dyDescent="0.2">
      <c r="A64" s="161" t="s">
        <v>240</v>
      </c>
      <c r="B64" s="19" t="s">
        <v>243</v>
      </c>
      <c r="C64" s="8">
        <v>15005121</v>
      </c>
      <c r="D64" s="92">
        <v>0</v>
      </c>
      <c r="E64" s="92"/>
      <c r="F64" s="45"/>
      <c r="G64" s="18"/>
      <c r="H64" s="9"/>
      <c r="I64" s="169"/>
      <c r="J64" s="151"/>
    </row>
    <row r="65" spans="1:10" x14ac:dyDescent="0.2">
      <c r="A65" s="161" t="s">
        <v>241</v>
      </c>
      <c r="B65" s="19" t="s">
        <v>244</v>
      </c>
      <c r="C65" s="8">
        <v>7502560</v>
      </c>
      <c r="D65" s="92">
        <v>0</v>
      </c>
      <c r="E65" s="92"/>
      <c r="F65" s="45"/>
      <c r="G65" s="18"/>
      <c r="H65" s="9"/>
      <c r="I65" s="169"/>
      <c r="J65" s="151"/>
    </row>
    <row r="66" spans="1:10" hidden="1" x14ac:dyDescent="0.2">
      <c r="A66" s="161"/>
      <c r="B66" s="19"/>
      <c r="C66" s="8"/>
      <c r="D66" s="92"/>
      <c r="E66" s="92"/>
      <c r="F66" s="45"/>
      <c r="G66" s="18"/>
      <c r="H66" s="9"/>
      <c r="I66" s="169"/>
      <c r="J66" s="151"/>
    </row>
    <row r="67" spans="1:10" hidden="1" x14ac:dyDescent="0.2">
      <c r="A67" s="161"/>
      <c r="B67" s="19"/>
      <c r="C67" s="8"/>
      <c r="D67" s="92"/>
      <c r="E67" s="92"/>
      <c r="F67" s="45"/>
      <c r="G67" s="18"/>
      <c r="H67" s="9"/>
      <c r="I67" s="169"/>
      <c r="J67" s="151"/>
    </row>
    <row r="68" spans="1:10" hidden="1" x14ac:dyDescent="0.2">
      <c r="A68" s="161"/>
      <c r="B68" s="19"/>
      <c r="C68" s="8"/>
      <c r="D68" s="92"/>
      <c r="E68" s="92"/>
      <c r="F68" s="45"/>
      <c r="G68" s="18"/>
      <c r="H68" s="9"/>
      <c r="I68" s="169"/>
      <c r="J68" s="151"/>
    </row>
    <row r="69" spans="1:10" hidden="1" x14ac:dyDescent="0.2">
      <c r="A69" s="161"/>
      <c r="B69" s="19"/>
      <c r="C69" s="8"/>
      <c r="D69" s="92"/>
      <c r="E69" s="92"/>
      <c r="F69" s="45"/>
      <c r="G69" s="18"/>
      <c r="H69" s="9"/>
      <c r="I69" s="169"/>
      <c r="J69" s="151"/>
    </row>
    <row r="70" spans="1:10" hidden="1" x14ac:dyDescent="0.2">
      <c r="A70" s="161"/>
      <c r="B70" s="19"/>
      <c r="C70" s="8"/>
      <c r="D70" s="92"/>
      <c r="E70" s="92"/>
      <c r="F70" s="45"/>
      <c r="G70" s="18"/>
      <c r="H70" s="9"/>
      <c r="I70" s="169"/>
      <c r="J70" s="151"/>
    </row>
    <row r="71" spans="1:10" ht="13.5" thickBot="1" x14ac:dyDescent="0.25">
      <c r="A71" s="177"/>
      <c r="B71" s="170"/>
      <c r="C71" s="170"/>
      <c r="D71" s="178"/>
      <c r="E71" s="178"/>
      <c r="F71" s="179">
        <v>0</v>
      </c>
      <c r="G71" s="170"/>
      <c r="H71" s="170"/>
      <c r="I71" s="171"/>
      <c r="J71" s="151"/>
    </row>
    <row r="72" spans="1:10" ht="13.5" thickBot="1" x14ac:dyDescent="0.25">
      <c r="C72" s="275">
        <f>SUM(C12:C71)</f>
        <v>538858164</v>
      </c>
      <c r="D72" s="174">
        <f>SUM(D12:D71)</f>
        <v>371084713</v>
      </c>
      <c r="E72" s="174"/>
      <c r="F72" s="174"/>
      <c r="G72" s="175"/>
      <c r="H72" s="175"/>
      <c r="I72" s="176"/>
      <c r="J72" s="160"/>
    </row>
    <row r="73" spans="1:10" ht="13.5" thickBot="1" x14ac:dyDescent="0.25">
      <c r="A73" s="273" t="s">
        <v>64</v>
      </c>
      <c r="B73" s="276"/>
      <c r="C73" s="267">
        <f>+C72-D72</f>
        <v>167773451</v>
      </c>
      <c r="D73" s="24"/>
      <c r="E73" s="24"/>
      <c r="F73" s="24"/>
      <c r="G73" s="3"/>
      <c r="H73" s="3"/>
      <c r="I73" s="3"/>
      <c r="J73" s="3"/>
    </row>
    <row r="74" spans="1:10" x14ac:dyDescent="0.2">
      <c r="A74" s="23"/>
      <c r="B74" s="23"/>
      <c r="C74" s="24"/>
      <c r="D74" s="24"/>
      <c r="E74" s="24"/>
      <c r="F74" s="24"/>
      <c r="G74" s="3"/>
      <c r="H74" s="3"/>
      <c r="I74" s="3"/>
      <c r="J74" s="3"/>
    </row>
    <row r="75" spans="1:10" x14ac:dyDescent="0.2">
      <c r="A75" s="23"/>
      <c r="B75" s="23"/>
      <c r="C75" s="24"/>
      <c r="D75" s="24"/>
      <c r="E75" s="24"/>
      <c r="F75" s="24"/>
      <c r="G75" s="3"/>
      <c r="H75" s="3"/>
      <c r="I75" s="3"/>
      <c r="J75" s="3"/>
    </row>
    <row r="76" spans="1:10" x14ac:dyDescent="0.2">
      <c r="A76" s="23"/>
      <c r="B76" s="23"/>
      <c r="C76" s="24"/>
      <c r="D76" s="24"/>
      <c r="E76" s="24"/>
      <c r="F76" s="24"/>
      <c r="G76" s="283"/>
      <c r="H76" s="3"/>
      <c r="I76" s="3"/>
      <c r="J76" s="3"/>
    </row>
    <row r="77" spans="1:10" x14ac:dyDescent="0.2">
      <c r="A77" s="23"/>
      <c r="B77" s="23"/>
      <c r="C77" s="24"/>
      <c r="D77" s="24"/>
      <c r="E77" s="24"/>
      <c r="F77" s="24"/>
      <c r="G77" s="3"/>
      <c r="H77" s="3"/>
      <c r="I77" s="278"/>
      <c r="J77" s="3"/>
    </row>
    <row r="78" spans="1:10" x14ac:dyDescent="0.2">
      <c r="A78" s="23"/>
      <c r="B78" s="23"/>
      <c r="C78" s="24"/>
      <c r="D78" s="24"/>
      <c r="E78" s="24"/>
      <c r="F78" s="24"/>
      <c r="G78" s="3"/>
      <c r="H78" s="3"/>
      <c r="I78" s="3"/>
      <c r="J78" s="3"/>
    </row>
    <row r="79" spans="1:10" x14ac:dyDescent="0.2">
      <c r="A79" s="23"/>
      <c r="B79" s="23"/>
      <c r="C79" s="24"/>
      <c r="D79" s="24"/>
      <c r="E79" s="24"/>
      <c r="F79" s="24"/>
      <c r="G79" s="3"/>
      <c r="H79" s="3"/>
      <c r="I79" s="3"/>
      <c r="J79" s="3"/>
    </row>
    <row r="80" spans="1:10" x14ac:dyDescent="0.2">
      <c r="A80" s="23"/>
      <c r="B80" s="23"/>
      <c r="C80" s="24"/>
      <c r="D80" s="24"/>
      <c r="E80" s="24"/>
      <c r="F80" s="24"/>
      <c r="G80" s="3"/>
      <c r="H80" s="3"/>
      <c r="I80" s="3"/>
      <c r="J80" s="3"/>
    </row>
    <row r="81" spans="1:11" x14ac:dyDescent="0.2">
      <c r="A81" s="23"/>
      <c r="B81" s="23"/>
      <c r="C81" s="24"/>
      <c r="D81" s="24"/>
      <c r="E81" s="24"/>
      <c r="F81" s="24"/>
      <c r="G81" s="3"/>
      <c r="H81" s="3"/>
      <c r="I81" s="3"/>
      <c r="J81" s="3"/>
    </row>
    <row r="82" spans="1:11" x14ac:dyDescent="0.2">
      <c r="A82" s="23"/>
      <c r="B82" s="23"/>
      <c r="C82" s="24"/>
      <c r="D82" s="24"/>
      <c r="E82" s="24"/>
      <c r="F82" s="24"/>
      <c r="G82" s="111"/>
      <c r="H82" s="3"/>
      <c r="I82" s="3"/>
      <c r="J82" s="3"/>
    </row>
    <row r="83" spans="1:11" x14ac:dyDescent="0.2">
      <c r="A83" s="23"/>
      <c r="B83" s="23"/>
      <c r="C83" s="24"/>
      <c r="D83" s="24"/>
      <c r="E83" s="24"/>
      <c r="F83" s="24"/>
      <c r="G83" s="3"/>
      <c r="H83" s="3"/>
      <c r="I83" s="3"/>
      <c r="J83" s="3"/>
    </row>
    <row r="84" spans="1:11" x14ac:dyDescent="0.2">
      <c r="A84" s="23"/>
      <c r="B84" s="109"/>
      <c r="C84" s="223"/>
      <c r="D84" s="24"/>
      <c r="E84" s="24"/>
      <c r="F84" s="24"/>
      <c r="G84" s="3"/>
      <c r="H84" s="3"/>
      <c r="I84" s="3"/>
      <c r="J84" s="3"/>
    </row>
    <row r="85" spans="1:11" x14ac:dyDescent="0.2">
      <c r="A85" s="23"/>
      <c r="B85" s="109"/>
      <c r="C85" s="223"/>
      <c r="D85" s="24"/>
      <c r="E85" s="24"/>
      <c r="F85" s="24"/>
      <c r="G85" s="111"/>
      <c r="H85" s="3"/>
      <c r="I85" s="3"/>
      <c r="J85" s="3"/>
    </row>
    <row r="86" spans="1:11" x14ac:dyDescent="0.2">
      <c r="A86" s="23"/>
      <c r="B86" s="109"/>
      <c r="C86" s="223"/>
      <c r="D86" s="24"/>
      <c r="E86" s="24"/>
      <c r="F86" s="24"/>
      <c r="G86" s="3"/>
      <c r="H86" s="3"/>
      <c r="I86" s="3"/>
      <c r="J86" s="3"/>
    </row>
    <row r="87" spans="1:11" x14ac:dyDescent="0.2">
      <c r="A87" s="23"/>
      <c r="B87" s="109"/>
      <c r="C87" s="223"/>
      <c r="D87" s="24"/>
      <c r="E87" s="24"/>
      <c r="F87" s="24"/>
      <c r="G87" s="3"/>
      <c r="H87" s="3"/>
      <c r="I87" s="3"/>
      <c r="J87" s="3"/>
    </row>
    <row r="88" spans="1:11" s="25" customFormat="1" x14ac:dyDescent="0.2">
      <c r="A88" s="26"/>
      <c r="B88" s="23"/>
      <c r="C88" s="24"/>
      <c r="D88" s="26"/>
      <c r="E88" s="27"/>
      <c r="F88" s="28"/>
      <c r="G88" s="26"/>
      <c r="H88" s="26"/>
      <c r="I88" s="26"/>
      <c r="J88" s="24">
        <f>+C72-D72</f>
        <v>167773451</v>
      </c>
    </row>
    <row r="89" spans="1:11" s="25" customFormat="1" x14ac:dyDescent="0.2">
      <c r="A89" s="26"/>
      <c r="B89" s="26"/>
      <c r="C89" s="30"/>
      <c r="D89" s="24"/>
      <c r="E89" s="31"/>
      <c r="F89" s="32"/>
      <c r="G89" s="26"/>
      <c r="H89" s="105"/>
      <c r="I89" s="26"/>
      <c r="J89" s="33">
        <f>+C88-J88</f>
        <v>-167773451</v>
      </c>
    </row>
    <row r="90" spans="1:11" s="25" customFormat="1" x14ac:dyDescent="0.2">
      <c r="A90" s="26"/>
      <c r="B90" s="26"/>
      <c r="C90" s="30"/>
      <c r="D90" s="24"/>
      <c r="E90" s="31"/>
      <c r="F90" s="32"/>
      <c r="G90" s="105"/>
      <c r="H90" s="105"/>
      <c r="I90" s="26"/>
      <c r="J90" s="29"/>
    </row>
    <row r="91" spans="1:11" s="25" customFormat="1" x14ac:dyDescent="0.2">
      <c r="A91" s="26"/>
      <c r="B91" s="312"/>
      <c r="C91" s="312"/>
      <c r="D91" s="312"/>
      <c r="E91" s="31"/>
      <c r="F91" s="32"/>
      <c r="G91" s="105"/>
      <c r="H91" s="105"/>
      <c r="I91" s="26"/>
      <c r="J91" s="29"/>
    </row>
    <row r="92" spans="1:11" s="25" customFormat="1" x14ac:dyDescent="0.2">
      <c r="A92" s="26"/>
      <c r="B92" s="265"/>
      <c r="C92" s="225"/>
      <c r="D92" s="225"/>
      <c r="E92" s="31"/>
      <c r="F92" s="226"/>
      <c r="G92" s="264"/>
      <c r="H92" s="105"/>
      <c r="I92" s="26"/>
      <c r="J92" s="29"/>
    </row>
    <row r="93" spans="1:11" s="25" customFormat="1" x14ac:dyDescent="0.2">
      <c r="A93" s="26"/>
      <c r="B93" s="99"/>
      <c r="C93" s="22"/>
      <c r="D93" s="34"/>
      <c r="E93" s="34"/>
      <c r="F93" s="26"/>
      <c r="G93" s="143"/>
      <c r="H93" s="26"/>
      <c r="I93" s="26"/>
      <c r="J93" s="29"/>
      <c r="K93" s="29"/>
    </row>
    <row r="94" spans="1:11" s="25" customFormat="1" x14ac:dyDescent="0.2">
      <c r="A94" s="26"/>
      <c r="B94" s="99"/>
      <c r="C94" s="22"/>
      <c r="D94" s="227"/>
      <c r="E94" s="35"/>
      <c r="F94" s="32"/>
      <c r="G94" s="22"/>
      <c r="H94" s="26"/>
      <c r="I94" s="109"/>
      <c r="J94" s="29"/>
      <c r="K94" s="29"/>
    </row>
    <row r="95" spans="1:11" s="25" customFormat="1" x14ac:dyDescent="0.2">
      <c r="A95" s="26"/>
      <c r="B95" s="99"/>
      <c r="C95" s="22"/>
      <c r="D95" s="103"/>
      <c r="E95" s="36"/>
      <c r="F95" s="26"/>
      <c r="G95" s="26"/>
      <c r="H95" s="26"/>
      <c r="I95" s="26"/>
      <c r="J95" s="29"/>
      <c r="K95" s="29"/>
    </row>
    <row r="96" spans="1:11" s="25" customFormat="1" x14ac:dyDescent="0.2">
      <c r="A96" s="26"/>
      <c r="B96" s="99"/>
      <c r="C96" s="22"/>
      <c r="D96" s="103"/>
      <c r="E96" s="36"/>
      <c r="F96" s="294"/>
      <c r="G96" s="294"/>
      <c r="H96" s="26"/>
      <c r="I96" s="26"/>
      <c r="J96" s="29"/>
      <c r="K96" s="29"/>
    </row>
    <row r="97" spans="1:11" s="25" customFormat="1" x14ac:dyDescent="0.2">
      <c r="A97" s="26"/>
      <c r="B97" s="228"/>
      <c r="C97" s="229"/>
      <c r="D97" s="104"/>
      <c r="E97" s="37"/>
      <c r="F97" s="264"/>
      <c r="G97" s="144"/>
      <c r="H97" s="106"/>
      <c r="I97" s="26"/>
      <c r="J97" s="29"/>
      <c r="K97" s="29"/>
    </row>
    <row r="98" spans="1:11" s="25" customFormat="1" x14ac:dyDescent="0.2">
      <c r="A98" s="26"/>
      <c r="B98" s="102"/>
      <c r="C98" s="104"/>
      <c r="D98" s="104"/>
      <c r="E98" s="37"/>
      <c r="F98" s="30"/>
      <c r="G98" s="26"/>
      <c r="H98" s="26"/>
      <c r="I98" s="26"/>
      <c r="J98" s="39"/>
      <c r="K98" s="29"/>
    </row>
    <row r="99" spans="1:11" s="25" customFormat="1" ht="24.75" customHeight="1" x14ac:dyDescent="0.2">
      <c r="A99" s="26"/>
      <c r="B99" s="102"/>
      <c r="C99" s="104"/>
      <c r="D99" s="104"/>
      <c r="E99" s="37"/>
      <c r="F99" s="295"/>
      <c r="G99" s="295"/>
      <c r="H99" s="26"/>
      <c r="I99" s="26"/>
      <c r="J99" s="29"/>
    </row>
    <row r="100" spans="1:11" s="25" customFormat="1" x14ac:dyDescent="0.2">
      <c r="A100" s="26"/>
      <c r="B100" s="312"/>
      <c r="C100" s="312"/>
      <c r="D100" s="103"/>
      <c r="E100" s="36"/>
      <c r="F100" s="30"/>
      <c r="G100" s="28"/>
      <c r="H100" s="26"/>
      <c r="I100" s="26"/>
      <c r="J100" s="29"/>
    </row>
    <row r="101" spans="1:11" s="25" customFormat="1" x14ac:dyDescent="0.2">
      <c r="A101" s="26"/>
      <c r="B101" s="265"/>
      <c r="C101" s="231"/>
      <c r="D101" s="103"/>
      <c r="E101" s="36"/>
      <c r="F101" s="30"/>
      <c r="G101" s="26"/>
      <c r="H101" s="26"/>
      <c r="I101" s="110"/>
      <c r="J101" s="29"/>
    </row>
    <row r="102" spans="1:11" s="25" customFormat="1" x14ac:dyDescent="0.2">
      <c r="A102" s="26"/>
      <c r="B102" s="102"/>
      <c r="C102" s="22"/>
      <c r="D102" s="103"/>
      <c r="E102" s="36"/>
      <c r="F102" s="286"/>
      <c r="G102" s="286"/>
      <c r="H102" s="26"/>
      <c r="I102" s="110"/>
      <c r="J102" s="29"/>
    </row>
    <row r="103" spans="1:11" s="25" customFormat="1" x14ac:dyDescent="0.2">
      <c r="A103" s="26"/>
      <c r="B103" s="102"/>
      <c r="C103" s="22"/>
      <c r="D103" s="103"/>
      <c r="E103" s="36"/>
      <c r="F103" s="109"/>
      <c r="G103" s="146"/>
      <c r="H103" s="26"/>
      <c r="I103" s="110"/>
    </row>
    <row r="104" spans="1:11" s="25" customFormat="1" x14ac:dyDescent="0.2">
      <c r="A104" s="26"/>
      <c r="B104" s="102"/>
      <c r="C104" s="22"/>
      <c r="D104" s="106"/>
      <c r="E104" s="106"/>
      <c r="F104" s="109"/>
      <c r="G104" s="26"/>
      <c r="H104" s="26"/>
      <c r="I104" s="110"/>
    </row>
    <row r="105" spans="1:11" s="25" customFormat="1" x14ac:dyDescent="0.2">
      <c r="A105" s="41"/>
      <c r="B105" s="102"/>
      <c r="C105" s="22"/>
      <c r="D105" s="41"/>
      <c r="E105" s="41"/>
      <c r="F105" s="109"/>
      <c r="G105" s="146"/>
      <c r="H105" s="26"/>
      <c r="I105" s="26"/>
    </row>
    <row r="106" spans="1:11" s="25" customFormat="1" x14ac:dyDescent="0.2">
      <c r="A106" s="41"/>
      <c r="B106" s="102"/>
      <c r="C106" s="22"/>
      <c r="D106" s="42"/>
      <c r="E106" s="42"/>
      <c r="F106" s="109"/>
      <c r="G106" s="110"/>
      <c r="H106" s="110"/>
      <c r="I106" s="110"/>
    </row>
    <row r="107" spans="1:11" s="25" customFormat="1" x14ac:dyDescent="0.2">
      <c r="A107" s="43"/>
      <c r="B107" s="102"/>
      <c r="C107" s="22"/>
      <c r="D107" s="43"/>
      <c r="E107" s="43"/>
      <c r="F107" s="109"/>
      <c r="G107" s="106"/>
      <c r="H107" s="106"/>
      <c r="I107" s="110"/>
      <c r="J107" s="25" t="s">
        <v>163</v>
      </c>
    </row>
    <row r="108" spans="1:11" s="25" customFormat="1" x14ac:dyDescent="0.2">
      <c r="A108" s="43"/>
      <c r="B108" s="102"/>
      <c r="C108" s="22"/>
      <c r="D108" s="43"/>
      <c r="E108" s="43"/>
      <c r="F108" s="109"/>
      <c r="G108" s="106"/>
      <c r="H108" s="106"/>
      <c r="I108" s="110"/>
    </row>
    <row r="109" spans="1:11" x14ac:dyDescent="0.2">
      <c r="A109" s="99"/>
      <c r="B109" s="102"/>
      <c r="C109" s="22"/>
      <c r="D109" s="99"/>
      <c r="E109" s="99"/>
      <c r="F109" s="109"/>
      <c r="G109" s="111"/>
      <c r="H109" s="111"/>
      <c r="I109" s="3"/>
    </row>
    <row r="110" spans="1:11" x14ac:dyDescent="0.2">
      <c r="A110" s="99"/>
      <c r="B110" s="102"/>
      <c r="C110" s="22"/>
      <c r="D110" s="99"/>
      <c r="E110" s="99"/>
      <c r="F110" s="109"/>
      <c r="G110" s="3"/>
      <c r="H110" s="3"/>
      <c r="I110" s="3"/>
    </row>
    <row r="111" spans="1:11" x14ac:dyDescent="0.2">
      <c r="A111" s="99"/>
      <c r="B111" s="102"/>
      <c r="C111" s="22"/>
      <c r="D111" s="99"/>
      <c r="E111" s="99"/>
      <c r="F111" s="109"/>
      <c r="G111" s="111"/>
      <c r="H111" s="111"/>
      <c r="I111" s="3"/>
    </row>
    <row r="112" spans="1:11" x14ac:dyDescent="0.2">
      <c r="A112" s="99"/>
      <c r="B112" s="102"/>
      <c r="C112" s="22"/>
      <c r="D112" s="99"/>
      <c r="E112" s="99"/>
      <c r="F112" s="112"/>
      <c r="G112" s="111"/>
      <c r="H112" s="111"/>
      <c r="I112" s="3"/>
    </row>
    <row r="113" spans="1:9" x14ac:dyDescent="0.2">
      <c r="A113" s="99"/>
      <c r="B113" s="102"/>
      <c r="C113" s="22"/>
      <c r="D113" s="99"/>
      <c r="E113" s="99"/>
      <c r="F113" s="112"/>
      <c r="G113" s="111"/>
      <c r="H113" s="111"/>
      <c r="I113" s="3"/>
    </row>
    <row r="114" spans="1:9" x14ac:dyDescent="0.2">
      <c r="A114" s="3"/>
      <c r="B114" s="102"/>
      <c r="C114" s="22"/>
      <c r="D114" s="3"/>
      <c r="E114" s="3"/>
      <c r="F114" s="112"/>
      <c r="G114" s="3"/>
      <c r="H114" s="3"/>
      <c r="I114" s="3"/>
    </row>
    <row r="115" spans="1:9" x14ac:dyDescent="0.2">
      <c r="A115" s="3"/>
      <c r="B115" s="102"/>
      <c r="C115" s="22"/>
      <c r="D115" s="3"/>
      <c r="E115" s="3"/>
      <c r="F115" s="112"/>
      <c r="G115" s="3"/>
      <c r="H115" s="3"/>
      <c r="I115" s="3"/>
    </row>
    <row r="116" spans="1:9" x14ac:dyDescent="0.2">
      <c r="A116" s="3"/>
      <c r="B116" s="102"/>
      <c r="C116" s="22"/>
      <c r="D116" s="3"/>
      <c r="E116" s="3"/>
      <c r="F116" s="109"/>
      <c r="G116" s="3"/>
      <c r="H116" s="3"/>
      <c r="I116" s="3"/>
    </row>
    <row r="117" spans="1:9" x14ac:dyDescent="0.2">
      <c r="A117" s="3"/>
      <c r="B117" s="102"/>
      <c r="C117" s="22"/>
      <c r="D117" s="3"/>
      <c r="E117" s="3"/>
      <c r="F117" s="3"/>
      <c r="G117" s="3"/>
      <c r="H117" s="3"/>
      <c r="I117" s="3"/>
    </row>
    <row r="118" spans="1:9" x14ac:dyDescent="0.2">
      <c r="A118" s="3"/>
      <c r="B118" s="102"/>
      <c r="C118" s="22"/>
      <c r="D118" s="3"/>
      <c r="E118" s="3"/>
      <c r="F118" s="3"/>
      <c r="G118" s="3"/>
      <c r="H118" s="3"/>
      <c r="I118" s="3"/>
    </row>
    <row r="119" spans="1:9" x14ac:dyDescent="0.2">
      <c r="A119" s="3"/>
      <c r="B119" s="102"/>
      <c r="C119" s="22"/>
      <c r="D119" s="3"/>
      <c r="E119" s="3"/>
      <c r="F119" s="3"/>
      <c r="G119" s="3"/>
      <c r="H119" s="3"/>
      <c r="I119" s="3"/>
    </row>
    <row r="120" spans="1:9" x14ac:dyDescent="0.2">
      <c r="A120" s="3"/>
      <c r="B120" s="102"/>
      <c r="C120" s="22"/>
      <c r="D120" s="3"/>
      <c r="E120" s="3"/>
      <c r="F120" s="3"/>
      <c r="G120" s="3"/>
      <c r="H120" s="3"/>
      <c r="I120" s="3"/>
    </row>
    <row r="121" spans="1:9" x14ac:dyDescent="0.2">
      <c r="A121" s="3"/>
      <c r="B121" s="102"/>
      <c r="C121" s="22"/>
      <c r="D121" s="3"/>
      <c r="E121" s="3"/>
      <c r="F121" s="3"/>
      <c r="G121" s="3"/>
      <c r="H121" s="3"/>
      <c r="I121" s="3"/>
    </row>
    <row r="122" spans="1:9" x14ac:dyDescent="0.2">
      <c r="A122" s="3"/>
      <c r="B122" s="102"/>
      <c r="C122" s="22"/>
      <c r="D122" s="3"/>
      <c r="E122" s="3"/>
      <c r="F122" s="3"/>
      <c r="G122" s="3"/>
      <c r="H122" s="3"/>
      <c r="I122" s="3"/>
    </row>
    <row r="123" spans="1:9" x14ac:dyDescent="0.2">
      <c r="A123" s="3"/>
      <c r="B123" s="102"/>
      <c r="C123" s="22"/>
      <c r="D123" s="3"/>
      <c r="E123" s="3"/>
      <c r="F123" s="3"/>
      <c r="G123" s="3"/>
      <c r="H123" s="3"/>
      <c r="I123" s="3"/>
    </row>
    <row r="124" spans="1:9" x14ac:dyDescent="0.2">
      <c r="A124" s="3"/>
      <c r="B124" s="102"/>
      <c r="C124" s="22"/>
      <c r="D124" s="3"/>
      <c r="E124" s="3"/>
      <c r="F124" s="3"/>
      <c r="G124" s="3"/>
      <c r="H124" s="3"/>
      <c r="I124" s="3"/>
    </row>
    <row r="125" spans="1:9" x14ac:dyDescent="0.2">
      <c r="A125" s="3"/>
      <c r="B125" s="102"/>
      <c r="C125" s="22"/>
      <c r="D125" s="3"/>
      <c r="E125" s="3"/>
      <c r="F125" s="3"/>
      <c r="G125" s="3"/>
      <c r="H125" s="3"/>
      <c r="I125" s="3"/>
    </row>
    <row r="126" spans="1:9" x14ac:dyDescent="0.2">
      <c r="A126" s="3"/>
      <c r="B126" s="23"/>
      <c r="C126" s="24"/>
      <c r="D126" s="3"/>
      <c r="E126" s="3"/>
      <c r="F126" s="3"/>
      <c r="G126" s="3"/>
      <c r="H126" s="3"/>
      <c r="I126" s="3"/>
    </row>
    <row r="127" spans="1:9" x14ac:dyDescent="0.2">
      <c r="A127" s="3"/>
      <c r="B127" s="3"/>
      <c r="C127" s="3"/>
      <c r="D127" s="3"/>
      <c r="E127" s="3"/>
      <c r="F127" s="3"/>
      <c r="G127" s="3"/>
      <c r="H127" s="3"/>
      <c r="I127" s="3"/>
    </row>
    <row r="128" spans="1:9" x14ac:dyDescent="0.2">
      <c r="A128" s="3"/>
      <c r="B128" s="3"/>
      <c r="C128" s="3"/>
      <c r="D128" s="3"/>
      <c r="E128" s="3"/>
      <c r="F128" s="3"/>
      <c r="G128" s="3"/>
      <c r="H128" s="3"/>
      <c r="I128" s="3"/>
    </row>
    <row r="129" spans="1:9" x14ac:dyDescent="0.2">
      <c r="A129" s="3"/>
      <c r="B129" s="312"/>
      <c r="C129" s="312"/>
      <c r="D129" s="3"/>
      <c r="E129" s="3"/>
      <c r="F129" s="3"/>
      <c r="G129" s="3"/>
      <c r="H129" s="3"/>
      <c r="I129" s="3"/>
    </row>
    <row r="130" spans="1:9" x14ac:dyDescent="0.2">
      <c r="A130" s="3"/>
      <c r="B130" s="265"/>
      <c r="C130" s="231"/>
      <c r="D130" s="3"/>
      <c r="E130" s="3"/>
      <c r="F130" s="3"/>
      <c r="G130" s="3"/>
      <c r="H130" s="3"/>
      <c r="I130" s="3"/>
    </row>
    <row r="131" spans="1:9" x14ac:dyDescent="0.2">
      <c r="A131" s="3"/>
      <c r="B131" s="102"/>
      <c r="C131" s="22"/>
      <c r="D131" s="3"/>
      <c r="E131" s="3"/>
      <c r="F131" s="3"/>
      <c r="G131" s="3"/>
      <c r="H131" s="3"/>
      <c r="I131" s="3"/>
    </row>
    <row r="132" spans="1:9" x14ac:dyDescent="0.2">
      <c r="A132" s="3"/>
      <c r="B132" s="102"/>
      <c r="C132" s="22"/>
      <c r="D132" s="3"/>
      <c r="E132" s="3"/>
      <c r="F132" s="3"/>
      <c r="G132" s="3"/>
      <c r="H132" s="3"/>
      <c r="I132" s="3"/>
    </row>
    <row r="133" spans="1:9" x14ac:dyDescent="0.2">
      <c r="A133" s="3"/>
      <c r="B133" s="102"/>
      <c r="C133" s="22"/>
      <c r="D133" s="3"/>
      <c r="E133" s="3"/>
      <c r="F133" s="3"/>
      <c r="G133" s="286"/>
      <c r="H133" s="286"/>
      <c r="I133" s="3"/>
    </row>
    <row r="134" spans="1:9" x14ac:dyDescent="0.2">
      <c r="A134" s="3"/>
      <c r="B134" s="102"/>
      <c r="C134" s="22"/>
      <c r="D134" s="3"/>
      <c r="E134" s="3"/>
      <c r="F134" s="3"/>
      <c r="G134" s="24"/>
      <c r="H134" s="146"/>
      <c r="I134" s="3"/>
    </row>
    <row r="135" spans="1:9" x14ac:dyDescent="0.2">
      <c r="A135" s="3"/>
      <c r="B135" s="102"/>
      <c r="C135" s="22"/>
      <c r="D135" s="3"/>
      <c r="E135" s="3"/>
      <c r="F135" s="3"/>
      <c r="G135" s="3"/>
      <c r="H135" s="3"/>
      <c r="I135" s="3"/>
    </row>
    <row r="136" spans="1:9" x14ac:dyDescent="0.2">
      <c r="A136" s="3"/>
      <c r="B136" s="102"/>
      <c r="C136" s="22"/>
      <c r="D136" s="3"/>
      <c r="E136" s="3"/>
      <c r="F136" s="3"/>
      <c r="G136" s="3"/>
      <c r="H136" s="3"/>
      <c r="I136" s="3"/>
    </row>
    <row r="137" spans="1:9" x14ac:dyDescent="0.2">
      <c r="A137" s="3"/>
      <c r="B137" s="102"/>
      <c r="C137" s="22"/>
      <c r="D137" s="3"/>
      <c r="E137" s="3"/>
      <c r="F137" s="3"/>
      <c r="G137" s="3"/>
      <c r="H137" s="3"/>
      <c r="I137" s="3"/>
    </row>
    <row r="138" spans="1:9" x14ac:dyDescent="0.2">
      <c r="A138" s="3"/>
      <c r="B138" s="102"/>
      <c r="C138" s="22"/>
      <c r="D138" s="3"/>
      <c r="E138" s="3"/>
      <c r="F138" s="3"/>
      <c r="G138" s="3"/>
      <c r="H138" s="3"/>
      <c r="I138" s="3"/>
    </row>
    <row r="139" spans="1:9" x14ac:dyDescent="0.2">
      <c r="A139" s="3"/>
      <c r="B139" s="102"/>
      <c r="C139" s="22"/>
      <c r="D139" s="3"/>
      <c r="E139" s="3"/>
      <c r="F139" s="3"/>
      <c r="G139" s="3"/>
      <c r="H139" s="3"/>
      <c r="I139" s="3"/>
    </row>
    <row r="140" spans="1:9" x14ac:dyDescent="0.2">
      <c r="A140" s="3"/>
      <c r="B140" s="102"/>
      <c r="C140" s="22"/>
      <c r="D140" s="3"/>
      <c r="E140" s="3"/>
      <c r="F140" s="3"/>
      <c r="G140" s="3"/>
      <c r="H140" s="3"/>
      <c r="I140" s="3"/>
    </row>
    <row r="141" spans="1:9" x14ac:dyDescent="0.2">
      <c r="A141" s="3"/>
      <c r="B141" s="102"/>
      <c r="C141" s="22"/>
      <c r="D141" s="3"/>
      <c r="E141" s="3"/>
      <c r="F141" s="3"/>
      <c r="G141" s="3"/>
      <c r="H141" s="3"/>
      <c r="I141" s="3"/>
    </row>
    <row r="142" spans="1:9" x14ac:dyDescent="0.2">
      <c r="A142" s="3"/>
      <c r="B142" s="102"/>
      <c r="C142" s="22"/>
      <c r="D142" s="3"/>
      <c r="E142" s="3"/>
      <c r="F142" s="3"/>
      <c r="G142" s="3"/>
      <c r="H142" s="3"/>
      <c r="I142" s="3"/>
    </row>
    <row r="143" spans="1:9" x14ac:dyDescent="0.2">
      <c r="A143" s="3"/>
      <c r="B143" s="23"/>
      <c r="C143" s="24"/>
      <c r="D143" s="3"/>
      <c r="E143" s="3"/>
      <c r="F143" s="3"/>
      <c r="G143" s="3"/>
      <c r="H143" s="3"/>
      <c r="I143" s="3"/>
    </row>
    <row r="144" spans="1:9" x14ac:dyDescent="0.2">
      <c r="A144" s="3"/>
      <c r="B144" s="3"/>
      <c r="C144" s="3"/>
      <c r="D144" s="3"/>
      <c r="E144" s="3"/>
      <c r="F144" s="3"/>
      <c r="G144" s="3"/>
      <c r="H144" s="3"/>
      <c r="I144" s="3"/>
    </row>
    <row r="145" spans="1:9" x14ac:dyDescent="0.2">
      <c r="A145" s="3"/>
      <c r="B145" s="3"/>
      <c r="C145" s="3"/>
      <c r="D145" s="3"/>
      <c r="E145" s="3"/>
      <c r="F145" s="3"/>
      <c r="G145" s="3"/>
      <c r="H145" s="3"/>
      <c r="I145" s="3"/>
    </row>
    <row r="146" spans="1:9" x14ac:dyDescent="0.2">
      <c r="A146" s="3"/>
      <c r="B146" s="312"/>
      <c r="C146" s="312"/>
      <c r="D146" s="3"/>
      <c r="E146" s="3"/>
      <c r="F146" s="3"/>
      <c r="G146" s="3"/>
      <c r="H146" s="3"/>
      <c r="I146" s="3"/>
    </row>
    <row r="147" spans="1:9" x14ac:dyDescent="0.2">
      <c r="A147" s="3"/>
      <c r="B147" s="265"/>
      <c r="C147" s="231"/>
      <c r="D147" s="3"/>
      <c r="E147" s="3"/>
      <c r="F147" s="3"/>
      <c r="G147" s="3"/>
      <c r="H147" s="3"/>
      <c r="I147" s="3"/>
    </row>
    <row r="148" spans="1:9" x14ac:dyDescent="0.2">
      <c r="A148" s="3"/>
      <c r="B148" s="102"/>
      <c r="C148" s="22"/>
      <c r="D148" s="3"/>
      <c r="E148" s="3"/>
      <c r="F148" s="3"/>
      <c r="G148" s="3"/>
      <c r="H148" s="3"/>
      <c r="I148" s="3"/>
    </row>
    <row r="149" spans="1:9" x14ac:dyDescent="0.2">
      <c r="A149" s="3"/>
      <c r="B149" s="102"/>
      <c r="C149" s="22"/>
      <c r="D149" s="3"/>
      <c r="E149" s="3"/>
      <c r="F149" s="3"/>
      <c r="G149" s="3"/>
      <c r="H149" s="3"/>
      <c r="I149" s="3"/>
    </row>
    <row r="150" spans="1:9" x14ac:dyDescent="0.2">
      <c r="A150" s="3"/>
      <c r="B150" s="102"/>
      <c r="C150" s="22"/>
      <c r="D150" s="3"/>
      <c r="E150" s="3"/>
      <c r="F150" s="3"/>
      <c r="G150" s="3"/>
      <c r="H150" s="3"/>
      <c r="I150" s="3"/>
    </row>
    <row r="151" spans="1:9" hidden="1" x14ac:dyDescent="0.2">
      <c r="A151" s="3"/>
      <c r="B151" s="102"/>
      <c r="C151" s="22"/>
      <c r="D151" s="3"/>
      <c r="E151" s="3"/>
      <c r="F151" s="3"/>
      <c r="G151" s="3"/>
      <c r="H151" s="3"/>
      <c r="I151" s="3"/>
    </row>
    <row r="152" spans="1:9" hidden="1" x14ac:dyDescent="0.2">
      <c r="A152" s="3"/>
      <c r="B152" s="102"/>
      <c r="C152" s="22"/>
      <c r="D152" s="3"/>
      <c r="E152" s="3"/>
      <c r="F152" s="3"/>
      <c r="G152" s="3"/>
      <c r="H152" s="3"/>
      <c r="I152" s="3"/>
    </row>
    <row r="153" spans="1:9" hidden="1" x14ac:dyDescent="0.2">
      <c r="A153" s="3"/>
      <c r="B153" s="102"/>
      <c r="C153" s="22"/>
      <c r="D153" s="3"/>
      <c r="E153" s="3"/>
      <c r="F153" s="3"/>
      <c r="G153" s="3"/>
      <c r="H153" s="3"/>
      <c r="I153" s="3"/>
    </row>
    <row r="154" spans="1:9" hidden="1" x14ac:dyDescent="0.2">
      <c r="A154" s="3"/>
      <c r="B154" s="102"/>
      <c r="C154" s="22"/>
      <c r="D154" s="3"/>
      <c r="E154" s="3"/>
      <c r="F154" s="3"/>
      <c r="G154" s="3"/>
      <c r="H154" s="3"/>
      <c r="I154" s="3"/>
    </row>
    <row r="155" spans="1:9" hidden="1" x14ac:dyDescent="0.2">
      <c r="A155" s="3"/>
      <c r="B155" s="102"/>
      <c r="C155" s="22"/>
      <c r="D155" s="3"/>
      <c r="E155" s="3"/>
      <c r="F155" s="3"/>
      <c r="G155" s="3"/>
      <c r="H155" s="3"/>
      <c r="I155" s="3"/>
    </row>
    <row r="156" spans="1:9" hidden="1" x14ac:dyDescent="0.2">
      <c r="A156" s="3"/>
      <c r="B156" s="102"/>
      <c r="C156" s="22"/>
      <c r="D156" s="3"/>
      <c r="E156" s="3"/>
      <c r="F156" s="3"/>
      <c r="G156" s="3"/>
      <c r="H156" s="3"/>
      <c r="I156" s="3"/>
    </row>
    <row r="157" spans="1:9" hidden="1" x14ac:dyDescent="0.2">
      <c r="A157" s="3"/>
      <c r="B157" s="102"/>
      <c r="C157" s="22"/>
      <c r="D157" s="3"/>
      <c r="E157" s="3"/>
      <c r="F157" s="3"/>
      <c r="G157" s="3"/>
      <c r="H157" s="3"/>
      <c r="I157" s="3"/>
    </row>
    <row r="158" spans="1:9" hidden="1" x14ac:dyDescent="0.2">
      <c r="A158" s="3"/>
      <c r="B158" s="102"/>
      <c r="C158" s="22"/>
      <c r="D158" s="3"/>
      <c r="E158" s="3"/>
      <c r="F158" s="3"/>
      <c r="G158" s="3"/>
      <c r="H158" s="3"/>
      <c r="I158" s="3"/>
    </row>
    <row r="159" spans="1:9" x14ac:dyDescent="0.2">
      <c r="A159" s="3"/>
      <c r="B159" s="102"/>
      <c r="C159" s="22"/>
      <c r="D159" s="3"/>
      <c r="E159" s="3"/>
      <c r="F159" s="3"/>
      <c r="G159" s="3"/>
      <c r="H159" s="3"/>
      <c r="I159" s="3"/>
    </row>
    <row r="160" spans="1:9" x14ac:dyDescent="0.2">
      <c r="A160" s="3"/>
      <c r="B160" s="23"/>
      <c r="C160" s="24"/>
      <c r="D160" s="3"/>
      <c r="E160" s="3"/>
      <c r="F160" s="3"/>
      <c r="G160" s="3"/>
      <c r="H160" s="3"/>
      <c r="I160" s="3"/>
    </row>
    <row r="161" spans="1:9" x14ac:dyDescent="0.2">
      <c r="A161" s="3"/>
      <c r="B161" s="3"/>
      <c r="C161" s="3"/>
      <c r="D161" s="3"/>
      <c r="E161" s="3"/>
      <c r="F161" s="3"/>
      <c r="G161" s="3"/>
      <c r="H161" s="3"/>
      <c r="I161" s="3"/>
    </row>
    <row r="162" spans="1:9" x14ac:dyDescent="0.2">
      <c r="A162" s="3"/>
      <c r="B162" s="3"/>
      <c r="C162" s="3"/>
      <c r="D162" s="3"/>
      <c r="E162" s="3"/>
      <c r="F162" s="3"/>
      <c r="G162" s="3"/>
      <c r="H162" s="3"/>
      <c r="I162" s="3"/>
    </row>
    <row r="163" spans="1:9" x14ac:dyDescent="0.2">
      <c r="A163" s="3"/>
      <c r="B163" s="3"/>
      <c r="C163" s="3"/>
      <c r="D163" s="3"/>
      <c r="E163" s="3"/>
      <c r="F163" s="3"/>
      <c r="G163" s="3"/>
      <c r="H163" s="3"/>
      <c r="I163" s="3"/>
    </row>
    <row r="164" spans="1:9" x14ac:dyDescent="0.2">
      <c r="A164" s="3"/>
      <c r="B164" s="3"/>
      <c r="C164" s="3"/>
      <c r="D164" s="3"/>
      <c r="E164" s="3"/>
      <c r="F164" s="3"/>
      <c r="G164" s="3"/>
      <c r="H164" s="3"/>
      <c r="I164" s="3"/>
    </row>
    <row r="165" spans="1:9" x14ac:dyDescent="0.2">
      <c r="A165" s="3"/>
      <c r="B165" s="3"/>
      <c r="C165" s="3"/>
      <c r="D165" s="3"/>
      <c r="E165" s="3"/>
      <c r="F165" s="3"/>
      <c r="G165" s="3"/>
      <c r="H165" s="3"/>
      <c r="I165" s="3"/>
    </row>
    <row r="166" spans="1:9" x14ac:dyDescent="0.2">
      <c r="A166" s="3"/>
      <c r="B166" s="3"/>
      <c r="C166" s="3"/>
      <c r="D166" s="3"/>
      <c r="E166" s="3"/>
      <c r="F166" s="3"/>
      <c r="G166" s="3"/>
      <c r="H166" s="3"/>
      <c r="I166" s="3"/>
    </row>
    <row r="167" spans="1:9" x14ac:dyDescent="0.2">
      <c r="A167" s="3"/>
      <c r="B167" s="3"/>
      <c r="C167" s="3"/>
      <c r="D167" s="3"/>
      <c r="E167" s="3"/>
      <c r="F167" s="3"/>
      <c r="G167" s="3"/>
      <c r="H167" s="3"/>
      <c r="I167" s="3"/>
    </row>
    <row r="168" spans="1:9" x14ac:dyDescent="0.2">
      <c r="A168" s="3"/>
      <c r="B168" s="3"/>
      <c r="C168" s="3"/>
      <c r="D168" s="3"/>
      <c r="E168" s="3"/>
      <c r="F168" s="3"/>
      <c r="G168" s="3"/>
      <c r="H168" s="3"/>
      <c r="I168" s="3"/>
    </row>
    <row r="169" spans="1:9" x14ac:dyDescent="0.2">
      <c r="A169" s="3"/>
      <c r="B169" s="3"/>
      <c r="C169" s="3"/>
      <c r="D169" s="3"/>
      <c r="E169" s="3"/>
      <c r="F169" s="3"/>
      <c r="G169" s="3"/>
      <c r="H169" s="3"/>
      <c r="I169" s="3"/>
    </row>
    <row r="170" spans="1:9" x14ac:dyDescent="0.2">
      <c r="A170" s="3"/>
      <c r="B170" s="3"/>
      <c r="C170" s="3"/>
      <c r="D170" s="3"/>
      <c r="E170" s="3"/>
      <c r="F170" s="3"/>
      <c r="G170" s="3"/>
      <c r="H170" s="3"/>
      <c r="I170" s="3"/>
    </row>
    <row r="171" spans="1:9" x14ac:dyDescent="0.2">
      <c r="A171" s="3"/>
      <c r="B171" s="3"/>
      <c r="C171" s="3"/>
      <c r="D171" s="3"/>
      <c r="E171" s="3"/>
      <c r="F171" s="3"/>
      <c r="G171" s="3"/>
      <c r="H171" s="3"/>
      <c r="I171" s="3"/>
    </row>
    <row r="172" spans="1:9" x14ac:dyDescent="0.2">
      <c r="A172" s="3"/>
      <c r="B172" s="3"/>
      <c r="C172" s="3"/>
      <c r="D172" s="3"/>
      <c r="E172" s="3"/>
      <c r="F172" s="3"/>
      <c r="G172" s="3"/>
      <c r="H172" s="3"/>
      <c r="I172" s="3"/>
    </row>
    <row r="173" spans="1:9" x14ac:dyDescent="0.2">
      <c r="A173" s="3"/>
      <c r="B173" s="3"/>
      <c r="C173" s="3"/>
      <c r="D173" s="3"/>
      <c r="E173" s="3"/>
      <c r="F173" s="3"/>
      <c r="G173" s="3"/>
      <c r="H173" s="3"/>
      <c r="I173" s="3"/>
    </row>
    <row r="174" spans="1:9" x14ac:dyDescent="0.2">
      <c r="A174" s="3"/>
      <c r="B174" s="3"/>
      <c r="C174" s="3"/>
      <c r="D174" s="3"/>
      <c r="E174" s="3"/>
      <c r="F174" s="3"/>
      <c r="G174" s="3"/>
      <c r="H174" s="3"/>
      <c r="I174" s="3"/>
    </row>
    <row r="175" spans="1:9" x14ac:dyDescent="0.2">
      <c r="A175" s="3"/>
      <c r="B175" s="3"/>
      <c r="C175" s="3"/>
      <c r="D175" s="3"/>
      <c r="E175" s="3"/>
      <c r="F175" s="3"/>
      <c r="G175" s="3"/>
      <c r="H175" s="3"/>
      <c r="I175" s="3"/>
    </row>
    <row r="176" spans="1:9" x14ac:dyDescent="0.2">
      <c r="A176" s="3"/>
      <c r="B176" s="3"/>
      <c r="C176" s="3"/>
      <c r="D176" s="3"/>
      <c r="E176" s="3"/>
      <c r="F176" s="3"/>
      <c r="G176" s="3"/>
      <c r="H176" s="3"/>
      <c r="I176" s="3"/>
    </row>
    <row r="177" spans="1:9" x14ac:dyDescent="0.2">
      <c r="A177" s="3"/>
      <c r="B177" s="3"/>
      <c r="C177" s="3"/>
      <c r="D177" s="3"/>
      <c r="E177" s="3"/>
      <c r="F177" s="3"/>
      <c r="G177" s="3"/>
      <c r="H177" s="3"/>
      <c r="I177" s="3"/>
    </row>
    <row r="178" spans="1:9" x14ac:dyDescent="0.2">
      <c r="A178" s="3"/>
      <c r="B178" s="3"/>
      <c r="C178" s="3"/>
      <c r="D178" s="3"/>
      <c r="E178" s="3"/>
      <c r="F178" s="3"/>
      <c r="G178" s="3"/>
      <c r="H178" s="3"/>
      <c r="I178" s="3"/>
    </row>
    <row r="179" spans="1:9" x14ac:dyDescent="0.2">
      <c r="A179" s="3"/>
      <c r="B179" s="3"/>
      <c r="C179" s="3"/>
      <c r="D179" s="3"/>
      <c r="E179" s="3"/>
      <c r="F179" s="3"/>
      <c r="G179" s="3"/>
      <c r="H179" s="3"/>
      <c r="I179" s="3"/>
    </row>
    <row r="180" spans="1:9" x14ac:dyDescent="0.2">
      <c r="A180" s="3"/>
      <c r="B180" s="3"/>
      <c r="C180" s="3"/>
      <c r="D180" s="3"/>
      <c r="E180" s="3"/>
      <c r="F180" s="3"/>
      <c r="G180" s="3"/>
      <c r="H180" s="3"/>
      <c r="I180" s="3"/>
    </row>
    <row r="181" spans="1:9" x14ac:dyDescent="0.2">
      <c r="A181" s="3"/>
      <c r="B181" s="3"/>
      <c r="C181" s="3"/>
      <c r="D181" s="3"/>
      <c r="E181" s="3"/>
      <c r="F181" s="3"/>
      <c r="G181" s="3"/>
      <c r="H181" s="3"/>
      <c r="I181" s="3"/>
    </row>
    <row r="182" spans="1:9" x14ac:dyDescent="0.2">
      <c r="A182" s="3"/>
      <c r="B182" s="3"/>
      <c r="C182" s="3"/>
      <c r="D182" s="3"/>
      <c r="E182" s="3"/>
      <c r="F182" s="3"/>
      <c r="G182" s="3"/>
      <c r="H182" s="3"/>
      <c r="I182" s="3"/>
    </row>
    <row r="183" spans="1:9" x14ac:dyDescent="0.2">
      <c r="A183" s="3"/>
      <c r="B183" s="3"/>
      <c r="C183" s="3"/>
      <c r="D183" s="3"/>
      <c r="E183" s="3"/>
      <c r="F183" s="3"/>
      <c r="G183" s="3"/>
      <c r="H183" s="3"/>
      <c r="I183" s="3"/>
    </row>
    <row r="184" spans="1:9" x14ac:dyDescent="0.2">
      <c r="A184" s="3"/>
      <c r="B184" s="3"/>
      <c r="C184" s="3"/>
      <c r="D184" s="3"/>
      <c r="E184" s="3"/>
      <c r="F184" s="3"/>
      <c r="G184" s="3"/>
      <c r="H184" s="3"/>
      <c r="I184" s="3"/>
    </row>
    <row r="185" spans="1:9" x14ac:dyDescent="0.2">
      <c r="A185" s="3"/>
      <c r="B185" s="3"/>
      <c r="C185" s="3"/>
      <c r="D185" s="3"/>
      <c r="E185" s="3"/>
      <c r="F185" s="3"/>
      <c r="G185" s="3"/>
      <c r="H185" s="3"/>
      <c r="I185" s="3"/>
    </row>
    <row r="186" spans="1:9" x14ac:dyDescent="0.2">
      <c r="A186" s="3"/>
      <c r="B186" s="3"/>
      <c r="C186" s="3"/>
      <c r="D186" s="3"/>
      <c r="E186" s="3"/>
      <c r="F186" s="3"/>
      <c r="G186" s="3"/>
      <c r="H186" s="3"/>
      <c r="I186" s="3"/>
    </row>
    <row r="187" spans="1:9" x14ac:dyDescent="0.2">
      <c r="A187" s="3"/>
      <c r="B187" s="3"/>
      <c r="C187" s="3"/>
      <c r="D187" s="3"/>
      <c r="E187" s="3"/>
      <c r="F187" s="3"/>
      <c r="G187" s="3"/>
      <c r="H187" s="3"/>
      <c r="I187" s="3"/>
    </row>
    <row r="188" spans="1:9" x14ac:dyDescent="0.2">
      <c r="A188" s="3"/>
      <c r="B188" s="3"/>
      <c r="C188" s="3"/>
      <c r="D188" s="3"/>
      <c r="E188" s="3"/>
      <c r="F188" s="3"/>
      <c r="G188" s="3"/>
      <c r="H188" s="3"/>
      <c r="I188" s="3"/>
    </row>
    <row r="189" spans="1:9" x14ac:dyDescent="0.2">
      <c r="A189" s="3"/>
      <c r="B189" s="3"/>
      <c r="C189" s="3"/>
      <c r="D189" s="3"/>
      <c r="E189" s="3"/>
      <c r="F189" s="3"/>
      <c r="G189" s="3"/>
      <c r="H189" s="3"/>
      <c r="I189" s="3"/>
    </row>
    <row r="190" spans="1:9" x14ac:dyDescent="0.2">
      <c r="A190" s="3"/>
      <c r="B190" s="3"/>
      <c r="C190" s="3"/>
      <c r="D190" s="3"/>
      <c r="E190" s="3"/>
      <c r="F190" s="3"/>
      <c r="G190" s="3"/>
      <c r="H190" s="3"/>
      <c r="I190" s="3"/>
    </row>
    <row r="191" spans="1:9" x14ac:dyDescent="0.2">
      <c r="A191" s="3"/>
      <c r="B191" s="3"/>
      <c r="C191" s="3"/>
      <c r="D191" s="3"/>
      <c r="E191" s="3"/>
      <c r="F191" s="3"/>
      <c r="G191" s="3"/>
      <c r="H191" s="3"/>
      <c r="I191" s="3"/>
    </row>
    <row r="192" spans="1:9" x14ac:dyDescent="0.2">
      <c r="A192" s="3"/>
      <c r="B192" s="3"/>
      <c r="C192" s="3"/>
      <c r="D192" s="3"/>
      <c r="E192" s="3"/>
      <c r="F192" s="3"/>
      <c r="G192" s="3"/>
      <c r="H192" s="3"/>
      <c r="I192" s="3"/>
    </row>
    <row r="193" spans="1:9" x14ac:dyDescent="0.2">
      <c r="A193" s="3"/>
      <c r="B193" s="3"/>
      <c r="C193" s="3"/>
      <c r="D193" s="3"/>
      <c r="E193" s="3"/>
      <c r="F193" s="3"/>
      <c r="G193" s="3"/>
      <c r="H193" s="3"/>
      <c r="I193" s="3"/>
    </row>
    <row r="194" spans="1:9" x14ac:dyDescent="0.2">
      <c r="A194" s="3"/>
      <c r="B194" s="3"/>
      <c r="C194" s="3"/>
      <c r="D194" s="3"/>
      <c r="E194" s="3"/>
      <c r="F194" s="3"/>
      <c r="G194" s="3"/>
      <c r="H194" s="3"/>
      <c r="I194" s="3"/>
    </row>
    <row r="195" spans="1:9" x14ac:dyDescent="0.2">
      <c r="A195" s="3"/>
      <c r="B195" s="3"/>
      <c r="C195" s="3"/>
      <c r="D195" s="3"/>
      <c r="E195" s="3"/>
      <c r="F195" s="3"/>
      <c r="G195" s="3"/>
      <c r="H195" s="3"/>
      <c r="I195" s="3"/>
    </row>
    <row r="196" spans="1:9" x14ac:dyDescent="0.2">
      <c r="A196" s="3"/>
      <c r="B196" s="3"/>
      <c r="C196" s="3"/>
      <c r="D196" s="3"/>
      <c r="E196" s="3"/>
      <c r="F196" s="3"/>
      <c r="G196" s="3"/>
      <c r="H196" s="3"/>
      <c r="I196" s="3"/>
    </row>
    <row r="197" spans="1:9" x14ac:dyDescent="0.2">
      <c r="A197" s="3"/>
      <c r="B197" s="3"/>
      <c r="C197" s="3"/>
      <c r="D197" s="3"/>
      <c r="E197" s="3"/>
      <c r="F197" s="3"/>
      <c r="G197" s="3"/>
      <c r="H197" s="3"/>
      <c r="I197" s="3"/>
    </row>
    <row r="198" spans="1:9" x14ac:dyDescent="0.2">
      <c r="A198" s="3"/>
      <c r="B198" s="3"/>
      <c r="C198" s="3"/>
      <c r="D198" s="3"/>
      <c r="E198" s="3"/>
      <c r="F198" s="3"/>
      <c r="G198" s="3"/>
      <c r="H198" s="3"/>
      <c r="I198" s="3"/>
    </row>
    <row r="199" spans="1:9" x14ac:dyDescent="0.2">
      <c r="A199" s="3"/>
      <c r="B199" s="3"/>
      <c r="C199" s="3"/>
      <c r="D199" s="3"/>
      <c r="E199" s="3"/>
      <c r="F199" s="3"/>
      <c r="G199" s="3"/>
      <c r="H199" s="3"/>
      <c r="I199" s="3"/>
    </row>
    <row r="200" spans="1:9" x14ac:dyDescent="0.2">
      <c r="A200" s="3"/>
      <c r="B200" s="3"/>
      <c r="C200" s="3"/>
      <c r="D200" s="3"/>
      <c r="E200" s="3"/>
      <c r="F200" s="3"/>
      <c r="G200" s="3"/>
      <c r="H200" s="3"/>
      <c r="I200" s="3"/>
    </row>
    <row r="201" spans="1:9" x14ac:dyDescent="0.2">
      <c r="A201" s="3"/>
      <c r="B201" s="3"/>
      <c r="C201" s="3"/>
      <c r="D201" s="3"/>
      <c r="E201" s="3"/>
      <c r="F201" s="3"/>
      <c r="G201" s="3"/>
      <c r="H201" s="3"/>
      <c r="I201" s="3"/>
    </row>
    <row r="202" spans="1:9" x14ac:dyDescent="0.2">
      <c r="A202" s="3"/>
      <c r="B202" s="3"/>
      <c r="C202" s="3"/>
      <c r="D202" s="3"/>
      <c r="E202" s="3"/>
      <c r="F202" s="3"/>
      <c r="G202" s="3"/>
      <c r="H202" s="3"/>
      <c r="I202" s="3"/>
    </row>
    <row r="203" spans="1:9" x14ac:dyDescent="0.2">
      <c r="A203" s="3"/>
      <c r="B203" s="3"/>
      <c r="C203" s="3"/>
      <c r="D203" s="3"/>
      <c r="E203" s="3"/>
      <c r="F203" s="3"/>
      <c r="G203" s="3"/>
      <c r="H203" s="3"/>
      <c r="I203" s="3"/>
    </row>
    <row r="204" spans="1:9" x14ac:dyDescent="0.2">
      <c r="A204" s="3"/>
      <c r="B204" s="3"/>
      <c r="C204" s="3"/>
      <c r="D204" s="3"/>
      <c r="E204" s="3"/>
      <c r="F204" s="3"/>
      <c r="G204" s="3"/>
      <c r="H204" s="3"/>
      <c r="I204" s="3"/>
    </row>
    <row r="205" spans="1:9" x14ac:dyDescent="0.2">
      <c r="A205" s="3"/>
      <c r="B205" s="3"/>
      <c r="C205" s="3"/>
      <c r="D205" s="3"/>
      <c r="E205" s="3"/>
      <c r="F205" s="3"/>
      <c r="G205" s="3"/>
      <c r="H205" s="3"/>
      <c r="I205" s="3"/>
    </row>
    <row r="206" spans="1:9" x14ac:dyDescent="0.2">
      <c r="A206" s="3"/>
      <c r="B206" s="3"/>
      <c r="C206" s="3"/>
      <c r="D206" s="3"/>
      <c r="E206" s="3"/>
      <c r="F206" s="3"/>
      <c r="G206" s="3"/>
      <c r="H206" s="3"/>
      <c r="I206" s="3"/>
    </row>
  </sheetData>
  <mergeCells count="16">
    <mergeCell ref="F102:G102"/>
    <mergeCell ref="B129:C129"/>
    <mergeCell ref="G133:H133"/>
    <mergeCell ref="B146:C146"/>
    <mergeCell ref="G33:G34"/>
    <mergeCell ref="I33:I34"/>
    <mergeCell ref="B91:D91"/>
    <mergeCell ref="F96:G96"/>
    <mergeCell ref="F99:G99"/>
    <mergeCell ref="B100:C100"/>
    <mergeCell ref="A7:I7"/>
    <mergeCell ref="A1:F1"/>
    <mergeCell ref="A2:F2"/>
    <mergeCell ref="A3:F3"/>
    <mergeCell ref="A4:I4"/>
    <mergeCell ref="A5:I5"/>
  </mergeCells>
  <printOptions horizontalCentered="1" verticalCentered="1"/>
  <pageMargins left="0" right="0" top="0" bottom="0" header="0" footer="0"/>
  <pageSetup scale="65" orientation="landscape" r:id="rId1"/>
  <headerFooter alignWithMargins="0"/>
  <rowBreaks count="2" manualBreakCount="2">
    <brk id="73" max="9" man="1"/>
    <brk id="90" max="9"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A1:O142"/>
  <sheetViews>
    <sheetView topLeftCell="B4" zoomScaleNormal="100" workbookViewId="0">
      <pane ySplit="8" topLeftCell="A12" activePane="bottomLeft" state="frozen"/>
      <selection activeCell="A4" sqref="A4"/>
      <selection pane="bottomLeft" activeCell="H33" sqref="H33"/>
    </sheetView>
  </sheetViews>
  <sheetFormatPr baseColWidth="10" defaultColWidth="9.140625" defaultRowHeight="12.75" x14ac:dyDescent="0.2"/>
  <cols>
    <col min="1" max="1" width="13.28515625" customWidth="1"/>
    <col min="2" max="3" width="24.140625" customWidth="1"/>
    <col min="4" max="4" width="20.5703125" customWidth="1"/>
    <col min="5" max="5" width="11.5703125" hidden="1" customWidth="1"/>
    <col min="6" max="6" width="16.5703125" hidden="1" customWidth="1"/>
    <col min="7" max="7" width="16.5703125" customWidth="1"/>
    <col min="8" max="8" width="29.42578125" customWidth="1"/>
    <col min="9" max="9" width="18.140625" hidden="1" customWidth="1"/>
    <col min="10" max="10" width="79.5703125" customWidth="1"/>
    <col min="11" max="11" width="19.28515625" hidden="1" customWidth="1"/>
    <col min="12" max="12" width="13.42578125" customWidth="1"/>
    <col min="14" max="14" width="14" customWidth="1"/>
  </cols>
  <sheetData>
    <row r="1" spans="1:12" hidden="1" x14ac:dyDescent="0.2">
      <c r="A1" s="287"/>
      <c r="B1" s="287"/>
      <c r="C1" s="287"/>
      <c r="D1" s="287"/>
      <c r="E1" s="287"/>
      <c r="F1" s="287"/>
      <c r="G1" s="193"/>
    </row>
    <row r="2" spans="1:12" ht="15.75" hidden="1" x14ac:dyDescent="0.25">
      <c r="A2" s="288"/>
      <c r="B2" s="288"/>
      <c r="C2" s="288"/>
      <c r="D2" s="288"/>
      <c r="E2" s="288"/>
      <c r="F2" s="288"/>
      <c r="G2" s="194"/>
    </row>
    <row r="3" spans="1:12" ht="15.75" hidden="1" x14ac:dyDescent="0.25">
      <c r="A3" s="288"/>
      <c r="B3" s="288"/>
      <c r="C3" s="288"/>
      <c r="D3" s="288"/>
      <c r="E3" s="288"/>
      <c r="F3" s="288"/>
      <c r="G3" s="194"/>
    </row>
    <row r="4" spans="1:12" x14ac:dyDescent="0.2">
      <c r="A4" s="289" t="s">
        <v>0</v>
      </c>
      <c r="B4" s="289"/>
      <c r="C4" s="289"/>
      <c r="D4" s="289"/>
      <c r="E4" s="289"/>
      <c r="F4" s="289"/>
      <c r="G4" s="289"/>
      <c r="H4" s="289"/>
      <c r="I4" s="289"/>
      <c r="J4" s="289"/>
      <c r="K4" s="195"/>
    </row>
    <row r="5" spans="1:12" s="3" customFormat="1" x14ac:dyDescent="0.2">
      <c r="A5" s="290" t="s">
        <v>1</v>
      </c>
      <c r="B5" s="290"/>
      <c r="C5" s="290"/>
      <c r="D5" s="290"/>
      <c r="E5" s="290"/>
      <c r="F5" s="290"/>
      <c r="G5" s="290"/>
      <c r="H5" s="290"/>
      <c r="I5" s="290"/>
      <c r="J5" s="290"/>
      <c r="K5" s="196"/>
    </row>
    <row r="6" spans="1:12" s="3" customFormat="1" x14ac:dyDescent="0.2">
      <c r="A6" s="4"/>
      <c r="B6" s="4"/>
      <c r="C6" s="4"/>
      <c r="D6" s="4"/>
      <c r="E6" s="4"/>
      <c r="F6" s="4"/>
      <c r="G6" s="4"/>
    </row>
    <row r="7" spans="1:12" s="3" customFormat="1" x14ac:dyDescent="0.2">
      <c r="A7" s="290" t="s">
        <v>2</v>
      </c>
      <c r="B7" s="290"/>
      <c r="C7" s="290"/>
      <c r="D7" s="290"/>
      <c r="E7" s="290"/>
      <c r="F7" s="290"/>
      <c r="G7" s="290"/>
      <c r="H7" s="290"/>
      <c r="I7" s="290"/>
      <c r="J7" s="290"/>
      <c r="K7" s="5"/>
      <c r="L7" s="5"/>
    </row>
    <row r="8" spans="1:12" x14ac:dyDescent="0.2">
      <c r="F8" s="6"/>
      <c r="G8" s="6"/>
    </row>
    <row r="10" spans="1:12" ht="13.5" thickBot="1" x14ac:dyDescent="0.25">
      <c r="A10" s="6"/>
      <c r="B10" s="6"/>
      <c r="C10" s="6"/>
      <c r="D10" s="6"/>
      <c r="E10" s="6"/>
      <c r="F10" s="6"/>
      <c r="G10" s="6"/>
    </row>
    <row r="11" spans="1:12" ht="13.5" thickBot="1" x14ac:dyDescent="0.25">
      <c r="A11" s="124" t="s">
        <v>3</v>
      </c>
      <c r="B11" s="124" t="s">
        <v>4</v>
      </c>
      <c r="C11" s="124" t="s">
        <v>5</v>
      </c>
      <c r="D11" s="122" t="s">
        <v>6</v>
      </c>
      <c r="E11" s="184"/>
      <c r="F11" s="185" t="s">
        <v>7</v>
      </c>
      <c r="G11" s="199" t="s">
        <v>233</v>
      </c>
      <c r="H11" s="122" t="s">
        <v>8</v>
      </c>
      <c r="I11" s="186"/>
      <c r="J11" s="7" t="s">
        <v>9</v>
      </c>
      <c r="K11" s="159" t="s">
        <v>10</v>
      </c>
    </row>
    <row r="12" spans="1:12" x14ac:dyDescent="0.2">
      <c r="A12" s="180" t="s">
        <v>11</v>
      </c>
      <c r="B12" s="126" t="s">
        <v>12</v>
      </c>
      <c r="C12" s="113">
        <v>68325</v>
      </c>
      <c r="D12">
        <v>0</v>
      </c>
      <c r="E12" s="125">
        <f>+C12</f>
        <v>68325</v>
      </c>
      <c r="F12" s="123" t="s">
        <v>66</v>
      </c>
      <c r="G12" s="123"/>
      <c r="I12" s="182"/>
      <c r="J12" s="183"/>
      <c r="K12" s="84"/>
    </row>
    <row r="13" spans="1:12" x14ac:dyDescent="0.2">
      <c r="A13" s="161" t="s">
        <v>14</v>
      </c>
      <c r="B13" s="19" t="s">
        <v>15</v>
      </c>
      <c r="C13" s="8">
        <v>74536</v>
      </c>
      <c r="D13" s="9">
        <v>0</v>
      </c>
      <c r="E13" s="88">
        <f>+C13</f>
        <v>74536</v>
      </c>
      <c r="F13" s="45" t="s">
        <v>66</v>
      </c>
      <c r="G13" s="45"/>
      <c r="H13" s="9"/>
      <c r="I13" s="9"/>
      <c r="J13" s="162"/>
      <c r="K13" s="85"/>
    </row>
    <row r="14" spans="1:12" x14ac:dyDescent="0.2">
      <c r="A14" s="161" t="s">
        <v>16</v>
      </c>
      <c r="B14" s="19" t="s">
        <v>15</v>
      </c>
      <c r="C14" s="8">
        <v>27190</v>
      </c>
      <c r="D14" s="9">
        <v>0</v>
      </c>
      <c r="E14" s="88">
        <f>+C14</f>
        <v>27190</v>
      </c>
      <c r="F14" s="45" t="s">
        <v>66</v>
      </c>
      <c r="G14" s="45"/>
      <c r="H14" s="9"/>
      <c r="I14" s="9"/>
      <c r="J14" s="162"/>
      <c r="K14" s="85"/>
    </row>
    <row r="15" spans="1:12" x14ac:dyDescent="0.2">
      <c r="A15" s="161" t="s">
        <v>17</v>
      </c>
      <c r="B15" s="19" t="s">
        <v>18</v>
      </c>
      <c r="C15" s="8">
        <v>87511</v>
      </c>
      <c r="D15" s="9">
        <v>0</v>
      </c>
      <c r="E15" s="88">
        <f>+C15</f>
        <v>87511</v>
      </c>
      <c r="F15" s="45" t="s">
        <v>66</v>
      </c>
      <c r="G15" s="45"/>
      <c r="H15" s="9"/>
      <c r="I15" s="9"/>
      <c r="J15" s="162"/>
      <c r="K15" s="85"/>
    </row>
    <row r="16" spans="1:12" x14ac:dyDescent="0.2">
      <c r="A16" s="161" t="s">
        <v>230</v>
      </c>
      <c r="B16" s="19" t="s">
        <v>231</v>
      </c>
      <c r="C16" s="8">
        <v>11273570</v>
      </c>
      <c r="D16" s="8">
        <v>11273570</v>
      </c>
      <c r="E16" s="88"/>
      <c r="F16" s="45"/>
      <c r="G16" s="123">
        <f>+C16-D16</f>
        <v>0</v>
      </c>
      <c r="H16" s="121">
        <v>42451</v>
      </c>
      <c r="I16" s="9"/>
      <c r="J16" s="163" t="s">
        <v>232</v>
      </c>
      <c r="K16" s="85"/>
    </row>
    <row r="17" spans="1:12" x14ac:dyDescent="0.2">
      <c r="A17" s="161" t="s">
        <v>19</v>
      </c>
      <c r="B17" s="19" t="s">
        <v>20</v>
      </c>
      <c r="C17" s="8">
        <v>11273570</v>
      </c>
      <c r="D17" s="181">
        <v>10878995</v>
      </c>
      <c r="E17" s="17">
        <v>10621433</v>
      </c>
      <c r="F17" s="45">
        <f t="shared" ref="F17:F23" si="0">+C17-E17</f>
        <v>652137</v>
      </c>
      <c r="G17" s="123">
        <f>+C17-D17</f>
        <v>394575</v>
      </c>
      <c r="H17" s="121">
        <v>42481</v>
      </c>
      <c r="I17" s="10"/>
      <c r="J17" s="163"/>
      <c r="K17" s="85"/>
      <c r="L17" s="11"/>
    </row>
    <row r="18" spans="1:12" x14ac:dyDescent="0.2">
      <c r="A18" s="161" t="s">
        <v>21</v>
      </c>
      <c r="B18" s="19" t="s">
        <v>22</v>
      </c>
      <c r="C18" s="8">
        <v>11273570</v>
      </c>
      <c r="D18" s="17">
        <v>10878995</v>
      </c>
      <c r="E18" s="17">
        <f t="shared" ref="E18:E23" si="1">+D18-F17</f>
        <v>10226858</v>
      </c>
      <c r="F18" s="45">
        <f t="shared" si="0"/>
        <v>1046712</v>
      </c>
      <c r="G18" s="123">
        <f t="shared" ref="G18:G22" si="2">+C18-D18</f>
        <v>394575</v>
      </c>
      <c r="H18" s="10">
        <v>42510</v>
      </c>
      <c r="I18" s="10"/>
      <c r="J18" s="163"/>
      <c r="K18" s="86" t="s">
        <v>133</v>
      </c>
      <c r="L18" s="11"/>
    </row>
    <row r="19" spans="1:12" x14ac:dyDescent="0.2">
      <c r="A19" s="161" t="s">
        <v>25</v>
      </c>
      <c r="B19" s="19" t="s">
        <v>26</v>
      </c>
      <c r="C19" s="8">
        <v>11273570</v>
      </c>
      <c r="D19" s="17">
        <v>10878995</v>
      </c>
      <c r="E19" s="17">
        <f t="shared" si="1"/>
        <v>9832283</v>
      </c>
      <c r="F19" s="45">
        <f t="shared" si="0"/>
        <v>1441287</v>
      </c>
      <c r="G19" s="123">
        <f t="shared" si="2"/>
        <v>394575</v>
      </c>
      <c r="H19" s="10">
        <v>42541</v>
      </c>
      <c r="I19" s="10"/>
      <c r="J19" s="163"/>
      <c r="K19" s="86" t="s">
        <v>134</v>
      </c>
      <c r="L19" s="11"/>
    </row>
    <row r="20" spans="1:12" x14ac:dyDescent="0.2">
      <c r="A20" s="161" t="s">
        <v>27</v>
      </c>
      <c r="B20" s="19" t="s">
        <v>28</v>
      </c>
      <c r="C20" s="8">
        <v>11273570</v>
      </c>
      <c r="D20" s="17">
        <v>10880000</v>
      </c>
      <c r="E20" s="17">
        <f t="shared" si="1"/>
        <v>9438713</v>
      </c>
      <c r="F20" s="45">
        <f t="shared" si="0"/>
        <v>1834857</v>
      </c>
      <c r="G20" s="123">
        <f t="shared" si="2"/>
        <v>393570</v>
      </c>
      <c r="H20" s="10">
        <v>42577</v>
      </c>
      <c r="I20" s="10"/>
      <c r="J20" s="163"/>
      <c r="K20" s="86" t="s">
        <v>135</v>
      </c>
      <c r="L20" s="11"/>
    </row>
    <row r="21" spans="1:12" x14ac:dyDescent="0.2">
      <c r="A21" s="161" t="s">
        <v>29</v>
      </c>
      <c r="B21" s="19" t="s">
        <v>30</v>
      </c>
      <c r="C21" s="8">
        <v>11273570</v>
      </c>
      <c r="D21" s="17">
        <v>10878995</v>
      </c>
      <c r="E21" s="17">
        <f t="shared" si="1"/>
        <v>9044138</v>
      </c>
      <c r="F21" s="45">
        <f t="shared" si="0"/>
        <v>2229432</v>
      </c>
      <c r="G21" s="123">
        <f t="shared" si="2"/>
        <v>394575</v>
      </c>
      <c r="H21" s="10">
        <v>42601</v>
      </c>
      <c r="I21" s="10"/>
      <c r="J21" s="163"/>
      <c r="K21" s="86" t="s">
        <v>136</v>
      </c>
      <c r="L21" s="11"/>
    </row>
    <row r="22" spans="1:12" ht="13.5" customHeight="1" x14ac:dyDescent="0.2">
      <c r="A22" s="161" t="s">
        <v>32</v>
      </c>
      <c r="B22" s="19" t="s">
        <v>33</v>
      </c>
      <c r="C22" s="8">
        <v>11273570</v>
      </c>
      <c r="D22" s="17">
        <v>10878995</v>
      </c>
      <c r="E22" s="17">
        <f t="shared" si="1"/>
        <v>8649563</v>
      </c>
      <c r="F22" s="45">
        <f t="shared" si="0"/>
        <v>2624007</v>
      </c>
      <c r="G22" s="123">
        <f t="shared" si="2"/>
        <v>394575</v>
      </c>
      <c r="H22" s="10">
        <v>42663</v>
      </c>
      <c r="I22" s="10"/>
      <c r="J22" s="163"/>
      <c r="K22" s="86" t="s">
        <v>137</v>
      </c>
      <c r="L22" s="11"/>
    </row>
    <row r="23" spans="1:12" s="14" customFormat="1" x14ac:dyDescent="0.2">
      <c r="A23" s="161" t="s">
        <v>34</v>
      </c>
      <c r="B23" s="19" t="s">
        <v>35</v>
      </c>
      <c r="C23" s="8">
        <v>11273570</v>
      </c>
      <c r="D23" s="91">
        <v>10878995</v>
      </c>
      <c r="E23" s="91">
        <f t="shared" si="1"/>
        <v>8254988</v>
      </c>
      <c r="F23" s="45">
        <f t="shared" si="0"/>
        <v>3018582</v>
      </c>
      <c r="G23" s="123">
        <f>C23-D23-D24</f>
        <v>-84420</v>
      </c>
      <c r="H23" s="12">
        <v>42711</v>
      </c>
      <c r="I23" s="12"/>
      <c r="J23" s="165"/>
      <c r="K23" s="86" t="s">
        <v>138</v>
      </c>
      <c r="L23" s="13"/>
    </row>
    <row r="24" spans="1:12" s="14" customFormat="1" x14ac:dyDescent="0.2">
      <c r="A24" s="161"/>
      <c r="B24" s="19"/>
      <c r="C24" s="8">
        <v>0</v>
      </c>
      <c r="D24" s="17">
        <v>478995</v>
      </c>
      <c r="E24" s="91"/>
      <c r="F24" s="45"/>
      <c r="G24" s="123"/>
      <c r="H24" s="18">
        <v>42739</v>
      </c>
      <c r="I24" s="12"/>
      <c r="J24" s="165"/>
      <c r="K24" s="86"/>
      <c r="L24" s="13"/>
    </row>
    <row r="25" spans="1:12" x14ac:dyDescent="0.2">
      <c r="A25" s="166" t="s">
        <v>36</v>
      </c>
      <c r="B25" s="15" t="s">
        <v>37</v>
      </c>
      <c r="C25" s="16">
        <v>11273570</v>
      </c>
      <c r="D25" s="92">
        <v>14323071</v>
      </c>
      <c r="E25" s="93" t="e">
        <f>+D25-#REF!</f>
        <v>#REF!</v>
      </c>
      <c r="F25" s="45" t="e">
        <f>+C26-E25</f>
        <v>#REF!</v>
      </c>
      <c r="G25" s="123">
        <f>+C26-D25</f>
        <v>-3049501</v>
      </c>
      <c r="H25" s="94">
        <v>42797</v>
      </c>
      <c r="I25" s="18"/>
      <c r="J25" s="163"/>
      <c r="K25" s="86"/>
      <c r="L25" s="11"/>
    </row>
    <row r="26" spans="1:12" x14ac:dyDescent="0.2">
      <c r="A26" s="161" t="s">
        <v>38</v>
      </c>
      <c r="B26" s="19" t="s">
        <v>39</v>
      </c>
      <c r="C26" s="8">
        <v>11273570</v>
      </c>
      <c r="D26" s="92"/>
      <c r="E26" s="93"/>
      <c r="F26" s="45"/>
      <c r="G26" s="123"/>
      <c r="H26" s="94"/>
      <c r="I26" s="197"/>
      <c r="J26" s="167"/>
      <c r="K26" s="86" t="s">
        <v>139</v>
      </c>
      <c r="L26" s="11"/>
    </row>
    <row r="27" spans="1:12" x14ac:dyDescent="0.2">
      <c r="A27" s="161" t="s">
        <v>44</v>
      </c>
      <c r="B27" s="19" t="s">
        <v>45</v>
      </c>
      <c r="C27" s="8">
        <v>12400927</v>
      </c>
      <c r="D27" s="92"/>
      <c r="E27" s="93"/>
      <c r="F27" s="45"/>
      <c r="G27" s="123"/>
      <c r="H27" s="94"/>
      <c r="I27" s="197"/>
      <c r="J27" s="163"/>
      <c r="K27" s="86" t="s">
        <v>140</v>
      </c>
      <c r="L27" s="11"/>
    </row>
    <row r="28" spans="1:12" x14ac:dyDescent="0.2">
      <c r="A28" s="166" t="s">
        <v>49</v>
      </c>
      <c r="B28" s="96" t="s">
        <v>47</v>
      </c>
      <c r="C28" s="20">
        <v>12400927</v>
      </c>
      <c r="D28" s="92"/>
      <c r="E28" s="93"/>
      <c r="F28" s="237"/>
      <c r="G28" s="45"/>
      <c r="H28" s="197"/>
      <c r="I28" s="197"/>
      <c r="J28" s="163"/>
      <c r="K28" s="86" t="s">
        <v>141</v>
      </c>
      <c r="L28" s="11"/>
    </row>
    <row r="29" spans="1:12" x14ac:dyDescent="0.2">
      <c r="A29" s="200" t="s">
        <v>46</v>
      </c>
      <c r="B29" s="201" t="s">
        <v>47</v>
      </c>
      <c r="C29" s="202">
        <v>1387226</v>
      </c>
      <c r="D29" s="9"/>
      <c r="E29" s="100"/>
      <c r="F29" s="237"/>
      <c r="G29" s="45"/>
      <c r="H29" s="197"/>
      <c r="I29" s="197"/>
      <c r="J29" s="313" t="s">
        <v>234</v>
      </c>
      <c r="K29" s="86"/>
      <c r="L29" s="11"/>
    </row>
    <row r="30" spans="1:12" x14ac:dyDescent="0.2">
      <c r="A30" s="200" t="s">
        <v>48</v>
      </c>
      <c r="B30" s="201" t="s">
        <v>47</v>
      </c>
      <c r="C30" s="202">
        <v>3382071</v>
      </c>
      <c r="D30" s="203"/>
      <c r="G30" s="9"/>
      <c r="H30" s="9"/>
      <c r="I30" s="197"/>
      <c r="J30" s="313"/>
      <c r="K30" s="85"/>
      <c r="L30" s="11"/>
    </row>
    <row r="31" spans="1:12" x14ac:dyDescent="0.2">
      <c r="A31" s="161" t="s">
        <v>50</v>
      </c>
      <c r="B31" s="19" t="s">
        <v>51</v>
      </c>
      <c r="C31" s="8">
        <v>12400927</v>
      </c>
      <c r="D31" s="92"/>
      <c r="E31" s="97"/>
      <c r="F31" s="45"/>
      <c r="G31" s="45"/>
      <c r="H31" s="94"/>
      <c r="I31" s="197"/>
      <c r="J31" s="163"/>
      <c r="K31" s="86"/>
      <c r="L31" s="11"/>
    </row>
    <row r="32" spans="1:12" ht="13.5" customHeight="1" x14ac:dyDescent="0.2">
      <c r="A32" s="166" t="s">
        <v>52</v>
      </c>
      <c r="B32" s="96" t="s">
        <v>53</v>
      </c>
      <c r="C32" s="20">
        <v>12400927</v>
      </c>
      <c r="D32" s="92"/>
      <c r="E32" s="97"/>
      <c r="F32" s="101"/>
      <c r="G32" s="101"/>
      <c r="H32" s="94"/>
      <c r="I32" s="197"/>
      <c r="J32" s="168"/>
      <c r="K32" s="86"/>
      <c r="L32" s="11"/>
    </row>
    <row r="33" spans="1:12" ht="13.5" customHeight="1" x14ac:dyDescent="0.2">
      <c r="A33" s="205"/>
      <c r="B33" s="232"/>
      <c r="C33" s="233">
        <f>SUM(C12:C32)</f>
        <v>167366267</v>
      </c>
      <c r="D33" s="204">
        <f>SUM(D16:D25)</f>
        <v>102229606</v>
      </c>
      <c r="E33" s="234"/>
      <c r="F33" s="235"/>
      <c r="G33" s="235">
        <f>C33-D33</f>
        <v>65136661</v>
      </c>
      <c r="H33" s="236" t="s">
        <v>235</v>
      </c>
      <c r="I33" s="207"/>
      <c r="J33" s="208"/>
      <c r="K33" s="209"/>
      <c r="L33" s="11"/>
    </row>
    <row r="34" spans="1:12" s="3" customFormat="1" x14ac:dyDescent="0.2">
      <c r="A34" s="99"/>
      <c r="B34" s="210"/>
      <c r="C34" s="22"/>
      <c r="D34" s="211"/>
      <c r="E34" s="211"/>
      <c r="F34" s="212"/>
      <c r="G34" s="212"/>
      <c r="H34" s="213"/>
      <c r="I34" s="214"/>
      <c r="J34" s="215"/>
      <c r="K34" s="109"/>
    </row>
    <row r="35" spans="1:12" s="3" customFormat="1" x14ac:dyDescent="0.2">
      <c r="A35" s="99"/>
      <c r="B35" s="210"/>
      <c r="C35" s="22"/>
      <c r="D35" s="216"/>
      <c r="E35" s="211"/>
      <c r="F35" s="212"/>
      <c r="G35" s="212"/>
      <c r="H35" s="213"/>
      <c r="I35" s="217"/>
      <c r="J35" s="215"/>
      <c r="K35" s="109"/>
      <c r="L35" s="111"/>
    </row>
    <row r="36" spans="1:12" s="3" customFormat="1" x14ac:dyDescent="0.2">
      <c r="A36" s="99"/>
      <c r="B36" s="210"/>
      <c r="C36" s="22"/>
      <c r="D36" s="211"/>
      <c r="E36" s="211"/>
      <c r="F36" s="212"/>
      <c r="G36" s="212"/>
      <c r="H36" s="213"/>
      <c r="I36" s="217"/>
      <c r="J36" s="215"/>
      <c r="K36" s="109"/>
      <c r="L36" s="111"/>
    </row>
    <row r="37" spans="1:12" s="3" customFormat="1" x14ac:dyDescent="0.2">
      <c r="A37" s="99"/>
      <c r="B37" s="210"/>
      <c r="C37" s="22"/>
      <c r="D37" s="211"/>
      <c r="E37" s="211"/>
      <c r="F37" s="218"/>
      <c r="G37" s="218"/>
      <c r="H37" s="217"/>
      <c r="J37" s="215"/>
    </row>
    <row r="38" spans="1:12" s="3" customFormat="1" x14ac:dyDescent="0.2">
      <c r="A38" s="99"/>
      <c r="B38" s="210"/>
      <c r="C38" s="22"/>
      <c r="D38" s="211"/>
      <c r="E38" s="211"/>
      <c r="F38" s="218"/>
      <c r="G38" s="218"/>
      <c r="H38" s="217"/>
      <c r="I38" s="219"/>
      <c r="J38" s="215"/>
      <c r="K38" s="220"/>
    </row>
    <row r="39" spans="1:12" s="3" customFormat="1" x14ac:dyDescent="0.2">
      <c r="A39" s="99"/>
      <c r="B39" s="210"/>
      <c r="C39" s="22"/>
      <c r="D39" s="211"/>
      <c r="E39" s="211"/>
      <c r="F39" s="218"/>
      <c r="G39" s="218"/>
      <c r="H39" s="217"/>
      <c r="I39" s="219"/>
      <c r="J39" s="215"/>
    </row>
    <row r="40" spans="1:12" s="3" customFormat="1" x14ac:dyDescent="0.2">
      <c r="A40" s="99"/>
      <c r="B40" s="210"/>
      <c r="C40" s="22"/>
      <c r="D40" s="211"/>
      <c r="E40" s="211"/>
      <c r="F40" s="218"/>
      <c r="G40" s="218"/>
      <c r="H40" s="217"/>
      <c r="I40" s="219"/>
    </row>
    <row r="41" spans="1:12" s="3" customFormat="1" x14ac:dyDescent="0.2">
      <c r="A41" s="99"/>
      <c r="B41" s="210"/>
      <c r="C41" s="22"/>
      <c r="D41" s="211"/>
      <c r="E41" s="211"/>
      <c r="F41" s="218"/>
      <c r="G41" s="218"/>
      <c r="H41" s="217"/>
      <c r="I41" s="219"/>
    </row>
    <row r="42" spans="1:12" s="3" customFormat="1" x14ac:dyDescent="0.2">
      <c r="A42" s="99"/>
      <c r="B42" s="210"/>
      <c r="C42" s="22"/>
      <c r="D42" s="211"/>
      <c r="E42" s="211"/>
      <c r="F42" s="218"/>
      <c r="G42" s="218"/>
      <c r="H42" s="217"/>
    </row>
    <row r="43" spans="1:12" s="3" customFormat="1" x14ac:dyDescent="0.2">
      <c r="A43" s="99"/>
      <c r="B43" s="210"/>
      <c r="C43" s="22"/>
      <c r="D43" s="211"/>
      <c r="E43" s="211"/>
      <c r="F43" s="218"/>
      <c r="G43" s="218"/>
      <c r="H43" s="217"/>
    </row>
    <row r="44" spans="1:12" s="3" customFormat="1" x14ac:dyDescent="0.2">
      <c r="A44" s="99"/>
      <c r="B44" s="210"/>
      <c r="C44" s="22"/>
      <c r="D44" s="211"/>
      <c r="E44" s="211"/>
      <c r="F44" s="218"/>
      <c r="G44" s="218"/>
      <c r="H44" s="217"/>
    </row>
    <row r="45" spans="1:12" s="3" customFormat="1" x14ac:dyDescent="0.2">
      <c r="A45" s="99"/>
      <c r="B45" s="210"/>
      <c r="C45" s="22"/>
      <c r="D45" s="211"/>
      <c r="E45" s="211"/>
      <c r="F45" s="218"/>
      <c r="G45" s="218"/>
      <c r="H45" s="217"/>
    </row>
    <row r="46" spans="1:12" s="3" customFormat="1" x14ac:dyDescent="0.2">
      <c r="A46" s="99"/>
      <c r="B46" s="210"/>
      <c r="C46" s="22"/>
      <c r="D46" s="211"/>
      <c r="E46" s="211"/>
      <c r="F46" s="218"/>
      <c r="G46" s="218"/>
      <c r="H46" s="217"/>
    </row>
    <row r="47" spans="1:12" s="3" customFormat="1" x14ac:dyDescent="0.2">
      <c r="A47" s="99"/>
      <c r="B47" s="210"/>
      <c r="C47" s="22"/>
      <c r="D47" s="211"/>
      <c r="E47" s="211"/>
      <c r="F47" s="218"/>
      <c r="G47" s="218"/>
      <c r="H47" s="217"/>
    </row>
    <row r="48" spans="1:12" s="3" customFormat="1" x14ac:dyDescent="0.2">
      <c r="A48" s="99"/>
      <c r="B48" s="210"/>
      <c r="C48" s="22"/>
      <c r="D48" s="211"/>
      <c r="E48" s="211"/>
      <c r="F48" s="218"/>
      <c r="G48" s="218"/>
      <c r="H48" s="217"/>
    </row>
    <row r="49" spans="1:15" s="3" customFormat="1" x14ac:dyDescent="0.2">
      <c r="A49" s="99"/>
      <c r="B49" s="210"/>
      <c r="C49" s="22"/>
      <c r="D49" s="211"/>
      <c r="E49" s="211"/>
      <c r="F49" s="218"/>
      <c r="G49" s="218"/>
      <c r="H49" s="217"/>
    </row>
    <row r="50" spans="1:15" s="3" customFormat="1" x14ac:dyDescent="0.2">
      <c r="A50" s="99"/>
      <c r="B50" s="221"/>
      <c r="C50" s="22"/>
      <c r="D50" s="211"/>
      <c r="E50" s="211"/>
      <c r="F50" s="218"/>
      <c r="G50" s="218"/>
      <c r="H50" s="217"/>
    </row>
    <row r="51" spans="1:15" s="3" customFormat="1" x14ac:dyDescent="0.2">
      <c r="A51" s="99"/>
      <c r="B51" s="210"/>
      <c r="C51" s="22"/>
      <c r="D51" s="211"/>
      <c r="E51" s="211"/>
      <c r="F51" s="218"/>
      <c r="G51" s="218"/>
      <c r="H51" s="217"/>
    </row>
    <row r="52" spans="1:15" s="3" customFormat="1" x14ac:dyDescent="0.2">
      <c r="A52" s="99"/>
      <c r="B52" s="210"/>
      <c r="C52" s="22"/>
      <c r="D52" s="211"/>
      <c r="E52" s="211"/>
      <c r="F52" s="218"/>
      <c r="G52" s="218"/>
      <c r="H52" s="217"/>
    </row>
    <row r="53" spans="1:15" s="3" customFormat="1" x14ac:dyDescent="0.2">
      <c r="A53" s="99"/>
      <c r="B53" s="210"/>
      <c r="C53" s="22"/>
      <c r="D53" s="211"/>
      <c r="E53" s="211"/>
      <c r="F53" s="218"/>
      <c r="G53" s="218"/>
      <c r="H53" s="217"/>
    </row>
    <row r="54" spans="1:15" s="3" customFormat="1" x14ac:dyDescent="0.2">
      <c r="A54" s="99"/>
      <c r="B54" s="210"/>
      <c r="C54" s="22"/>
      <c r="D54" s="211"/>
      <c r="E54" s="211"/>
      <c r="F54" s="218"/>
      <c r="G54" s="218"/>
      <c r="H54" s="217"/>
    </row>
    <row r="55" spans="1:15" s="3" customFormat="1" x14ac:dyDescent="0.2">
      <c r="A55" s="99"/>
      <c r="B55" s="210"/>
      <c r="C55" s="22"/>
      <c r="D55" s="211"/>
      <c r="E55" s="211"/>
      <c r="F55" s="218"/>
      <c r="G55" s="218"/>
      <c r="H55" s="217"/>
    </row>
    <row r="56" spans="1:15" s="3" customFormat="1" x14ac:dyDescent="0.2">
      <c r="A56" s="99"/>
      <c r="B56" s="210"/>
      <c r="C56" s="22"/>
      <c r="D56" s="211"/>
      <c r="E56" s="211"/>
      <c r="F56" s="218"/>
      <c r="G56" s="218"/>
      <c r="H56" s="217"/>
    </row>
    <row r="57" spans="1:15" s="3" customFormat="1" x14ac:dyDescent="0.2">
      <c r="A57" s="99"/>
      <c r="B57" s="210"/>
      <c r="C57" s="22"/>
      <c r="D57" s="211"/>
      <c r="E57" s="211"/>
      <c r="F57" s="218"/>
      <c r="G57" s="218"/>
      <c r="H57" s="217"/>
      <c r="N57" s="22"/>
      <c r="O57" s="222"/>
    </row>
    <row r="58" spans="1:15" s="3" customFormat="1" x14ac:dyDescent="0.2">
      <c r="A58" s="99"/>
      <c r="B58" s="210"/>
      <c r="C58" s="22"/>
      <c r="D58" s="211"/>
      <c r="E58" s="211"/>
      <c r="F58" s="218"/>
      <c r="G58" s="218"/>
      <c r="H58" s="217"/>
      <c r="N58" s="22"/>
      <c r="O58" s="222"/>
    </row>
    <row r="59" spans="1:15" s="3" customFormat="1" x14ac:dyDescent="0.2">
      <c r="A59" s="99"/>
      <c r="B59" s="210"/>
      <c r="C59" s="22"/>
      <c r="D59" s="211"/>
      <c r="E59" s="211"/>
      <c r="F59" s="218"/>
      <c r="G59" s="218"/>
      <c r="H59" s="217"/>
      <c r="N59" s="22"/>
      <c r="O59" s="222"/>
    </row>
    <row r="60" spans="1:15" s="3" customFormat="1" x14ac:dyDescent="0.2">
      <c r="A60" s="99"/>
      <c r="B60" s="210"/>
      <c r="C60" s="22"/>
      <c r="D60" s="211"/>
      <c r="E60" s="211"/>
      <c r="F60" s="218"/>
      <c r="G60" s="218"/>
      <c r="H60" s="217"/>
      <c r="N60" s="22"/>
    </row>
    <row r="61" spans="1:15" s="3" customFormat="1" x14ac:dyDescent="0.2">
      <c r="A61" s="99"/>
      <c r="B61" s="210"/>
      <c r="C61" s="22"/>
      <c r="D61" s="211"/>
      <c r="E61" s="211"/>
      <c r="F61" s="218"/>
      <c r="G61" s="218"/>
      <c r="H61" s="217"/>
    </row>
    <row r="62" spans="1:15" s="3" customFormat="1" x14ac:dyDescent="0.2">
      <c r="A62" s="99"/>
      <c r="B62" s="210"/>
      <c r="C62" s="22"/>
      <c r="D62" s="211"/>
      <c r="E62" s="211"/>
      <c r="F62" s="218"/>
      <c r="G62" s="218"/>
      <c r="H62" s="217"/>
    </row>
    <row r="63" spans="1:15" s="3" customFormat="1" x14ac:dyDescent="0.2">
      <c r="A63" s="99"/>
      <c r="B63" s="210"/>
      <c r="C63" s="22"/>
      <c r="D63" s="211"/>
      <c r="E63" s="211"/>
      <c r="F63" s="218"/>
      <c r="G63" s="218"/>
      <c r="H63" s="217"/>
    </row>
    <row r="64" spans="1:15" s="3" customFormat="1" x14ac:dyDescent="0.2">
      <c r="A64" s="99"/>
      <c r="B64" s="210"/>
      <c r="C64" s="22"/>
      <c r="D64" s="211"/>
      <c r="E64" s="211"/>
      <c r="F64" s="218"/>
      <c r="G64" s="218"/>
      <c r="H64" s="217"/>
    </row>
    <row r="65" spans="1:11" s="3" customFormat="1" x14ac:dyDescent="0.2">
      <c r="A65" s="99"/>
      <c r="B65" s="210"/>
      <c r="C65" s="22"/>
      <c r="D65" s="211"/>
      <c r="E65" s="211"/>
      <c r="F65" s="218"/>
      <c r="G65" s="218"/>
      <c r="H65" s="217"/>
    </row>
    <row r="66" spans="1:11" s="3" customFormat="1" x14ac:dyDescent="0.2">
      <c r="A66" s="99"/>
      <c r="B66" s="210"/>
      <c r="C66" s="22"/>
      <c r="D66" s="211"/>
      <c r="E66" s="211"/>
      <c r="F66" s="218"/>
      <c r="G66" s="218"/>
      <c r="H66" s="217"/>
    </row>
    <row r="67" spans="1:11" s="3" customFormat="1" x14ac:dyDescent="0.2">
      <c r="A67" s="99"/>
      <c r="B67" s="210"/>
      <c r="C67" s="22"/>
      <c r="D67" s="211"/>
      <c r="E67" s="211"/>
      <c r="F67" s="218"/>
      <c r="G67" s="218"/>
      <c r="H67" s="217"/>
    </row>
    <row r="68" spans="1:11" s="3" customFormat="1" x14ac:dyDescent="0.2">
      <c r="D68" s="211"/>
      <c r="E68" s="211"/>
      <c r="F68" s="218"/>
      <c r="G68" s="218"/>
    </row>
    <row r="69" spans="1:11" s="3" customFormat="1" x14ac:dyDescent="0.2">
      <c r="A69" s="23"/>
      <c r="B69" s="23"/>
      <c r="C69" s="24"/>
      <c r="D69" s="24"/>
      <c r="E69" s="24"/>
      <c r="F69" s="24"/>
      <c r="G69" s="24"/>
    </row>
    <row r="70" spans="1:11" s="3" customFormat="1" x14ac:dyDescent="0.2">
      <c r="A70" s="23"/>
      <c r="B70" s="23"/>
      <c r="C70" s="24"/>
      <c r="D70" s="24"/>
      <c r="E70" s="24"/>
      <c r="F70" s="24"/>
      <c r="G70" s="24"/>
    </row>
    <row r="71" spans="1:11" s="3" customFormat="1" x14ac:dyDescent="0.2">
      <c r="A71" s="23"/>
      <c r="B71" s="23"/>
      <c r="C71" s="24"/>
      <c r="D71" s="24"/>
      <c r="E71" s="24"/>
      <c r="F71" s="24"/>
      <c r="G71" s="24"/>
      <c r="H71" s="111"/>
    </row>
    <row r="72" spans="1:11" s="3" customFormat="1" x14ac:dyDescent="0.2">
      <c r="A72" s="23"/>
      <c r="B72" s="23"/>
      <c r="C72" s="24"/>
      <c r="D72" s="24"/>
      <c r="E72" s="24"/>
      <c r="F72" s="24"/>
      <c r="G72" s="24"/>
    </row>
    <row r="73" spans="1:11" s="3" customFormat="1" x14ac:dyDescent="0.2">
      <c r="A73" s="23"/>
      <c r="B73" s="109"/>
      <c r="C73" s="223"/>
      <c r="D73" s="24"/>
      <c r="E73" s="24"/>
      <c r="F73" s="24"/>
      <c r="G73" s="24"/>
    </row>
    <row r="74" spans="1:11" s="3" customFormat="1" x14ac:dyDescent="0.2">
      <c r="A74" s="23"/>
      <c r="B74" s="109"/>
      <c r="C74" s="223"/>
      <c r="D74" s="24"/>
      <c r="E74" s="24"/>
      <c r="F74" s="24"/>
      <c r="G74" s="24"/>
    </row>
    <row r="75" spans="1:11" s="3" customFormat="1" x14ac:dyDescent="0.2">
      <c r="A75" s="23"/>
      <c r="B75" s="109"/>
      <c r="C75" s="223"/>
      <c r="D75" s="24"/>
      <c r="E75" s="24"/>
      <c r="F75" s="24"/>
      <c r="G75" s="24"/>
    </row>
    <row r="76" spans="1:11" s="3" customFormat="1" x14ac:dyDescent="0.2">
      <c r="A76" s="23"/>
      <c r="B76" s="109"/>
      <c r="C76" s="223"/>
      <c r="D76" s="24"/>
      <c r="E76" s="24"/>
      <c r="F76" s="24"/>
      <c r="G76" s="24"/>
    </row>
    <row r="77" spans="1:11" s="26" customFormat="1" x14ac:dyDescent="0.2">
      <c r="B77" s="23"/>
      <c r="C77" s="24"/>
      <c r="E77" s="27"/>
      <c r="F77" s="28"/>
      <c r="G77" s="28"/>
      <c r="K77" s="24"/>
    </row>
    <row r="78" spans="1:11" s="26" customFormat="1" x14ac:dyDescent="0.2">
      <c r="C78" s="30"/>
      <c r="D78" s="24"/>
      <c r="E78" s="31"/>
      <c r="F78" s="32"/>
      <c r="G78" s="32"/>
      <c r="I78" s="105"/>
      <c r="K78" s="105"/>
    </row>
    <row r="79" spans="1:11" s="26" customFormat="1" x14ac:dyDescent="0.2">
      <c r="C79" s="30"/>
      <c r="D79" s="24"/>
      <c r="E79" s="31"/>
      <c r="F79" s="32"/>
      <c r="G79" s="32"/>
      <c r="H79" s="105"/>
      <c r="I79" s="105"/>
      <c r="K79" s="102"/>
    </row>
    <row r="80" spans="1:11" s="26" customFormat="1" x14ac:dyDescent="0.2">
      <c r="B80" s="312"/>
      <c r="C80" s="312"/>
      <c r="D80" s="312"/>
      <c r="E80" s="31"/>
      <c r="F80" s="32"/>
      <c r="G80" s="32"/>
      <c r="H80" s="105"/>
      <c r="I80" s="105"/>
      <c r="K80" s="102"/>
    </row>
    <row r="81" spans="1:12" s="26" customFormat="1" x14ac:dyDescent="0.2">
      <c r="B81" s="224"/>
      <c r="C81" s="225"/>
      <c r="D81" s="225"/>
      <c r="E81" s="31"/>
      <c r="F81" s="226"/>
      <c r="G81" s="226"/>
      <c r="H81" s="198"/>
      <c r="I81" s="105"/>
      <c r="K81" s="102"/>
    </row>
    <row r="82" spans="1:12" s="26" customFormat="1" x14ac:dyDescent="0.2">
      <c r="B82" s="99"/>
      <c r="C82" s="22"/>
      <c r="D82" s="34"/>
      <c r="E82" s="34"/>
      <c r="H82" s="143"/>
      <c r="K82" s="102"/>
      <c r="L82" s="102"/>
    </row>
    <row r="83" spans="1:12" s="26" customFormat="1" x14ac:dyDescent="0.2">
      <c r="B83" s="99"/>
      <c r="C83" s="22"/>
      <c r="D83" s="227"/>
      <c r="E83" s="35"/>
      <c r="F83" s="32"/>
      <c r="G83" s="32"/>
      <c r="H83" s="22"/>
      <c r="J83" s="109"/>
      <c r="K83" s="102"/>
      <c r="L83" s="102"/>
    </row>
    <row r="84" spans="1:12" s="26" customFormat="1" x14ac:dyDescent="0.2">
      <c r="B84" s="99"/>
      <c r="C84" s="22"/>
      <c r="D84" s="103"/>
      <c r="E84" s="36"/>
      <c r="K84" s="102"/>
      <c r="L84" s="102"/>
    </row>
    <row r="85" spans="1:12" s="26" customFormat="1" x14ac:dyDescent="0.2">
      <c r="B85" s="99"/>
      <c r="C85" s="22"/>
      <c r="D85" s="103"/>
      <c r="E85" s="36"/>
      <c r="F85" s="294"/>
      <c r="G85" s="294"/>
      <c r="H85" s="294"/>
      <c r="K85" s="102"/>
      <c r="L85" s="102"/>
    </row>
    <row r="86" spans="1:12" s="26" customFormat="1" x14ac:dyDescent="0.2">
      <c r="B86" s="228"/>
      <c r="C86" s="229"/>
      <c r="D86" s="104"/>
      <c r="E86" s="37"/>
      <c r="F86" s="198"/>
      <c r="G86" s="198"/>
      <c r="H86" s="144"/>
      <c r="I86" s="106"/>
      <c r="K86" s="102"/>
      <c r="L86" s="102"/>
    </row>
    <row r="87" spans="1:12" s="26" customFormat="1" x14ac:dyDescent="0.2">
      <c r="B87" s="102"/>
      <c r="C87" s="104"/>
      <c r="D87" s="104"/>
      <c r="E87" s="37"/>
      <c r="F87" s="30"/>
      <c r="G87" s="30"/>
      <c r="K87" s="230"/>
      <c r="L87" s="102"/>
    </row>
    <row r="88" spans="1:12" s="26" customFormat="1" ht="24.75" customHeight="1" x14ac:dyDescent="0.2">
      <c r="B88" s="102"/>
      <c r="C88" s="104"/>
      <c r="D88" s="104"/>
      <c r="E88" s="37"/>
      <c r="F88" s="295"/>
      <c r="G88" s="295"/>
      <c r="H88" s="295"/>
      <c r="K88" s="102"/>
    </row>
    <row r="89" spans="1:12" s="26" customFormat="1" x14ac:dyDescent="0.2">
      <c r="B89" s="312"/>
      <c r="C89" s="312"/>
      <c r="D89" s="103"/>
      <c r="E89" s="36"/>
      <c r="F89" s="30"/>
      <c r="G89" s="30"/>
      <c r="H89" s="28"/>
      <c r="K89" s="102"/>
    </row>
    <row r="90" spans="1:12" s="26" customFormat="1" x14ac:dyDescent="0.2">
      <c r="B90" s="224"/>
      <c r="C90" s="231"/>
      <c r="D90" s="103"/>
      <c r="E90" s="36"/>
      <c r="F90" s="30"/>
      <c r="G90" s="30"/>
      <c r="J90" s="110"/>
      <c r="K90" s="102"/>
    </row>
    <row r="91" spans="1:12" s="26" customFormat="1" x14ac:dyDescent="0.2">
      <c r="B91" s="102"/>
      <c r="C91" s="22"/>
      <c r="D91" s="103"/>
      <c r="E91" s="36"/>
      <c r="F91" s="286"/>
      <c r="G91" s="286"/>
      <c r="H91" s="286"/>
      <c r="J91" s="110"/>
      <c r="K91" s="102"/>
    </row>
    <row r="92" spans="1:12" s="26" customFormat="1" x14ac:dyDescent="0.2">
      <c r="B92" s="102"/>
      <c r="C92" s="22"/>
      <c r="D92" s="103"/>
      <c r="E92" s="36"/>
      <c r="F92" s="109"/>
      <c r="G92" s="109"/>
      <c r="H92" s="146"/>
      <c r="J92" s="110"/>
    </row>
    <row r="93" spans="1:12" s="26" customFormat="1" x14ac:dyDescent="0.2">
      <c r="B93" s="102"/>
      <c r="C93" s="22"/>
      <c r="D93" s="106"/>
      <c r="E93" s="106"/>
      <c r="F93" s="109"/>
      <c r="G93" s="109"/>
      <c r="J93" s="110"/>
    </row>
    <row r="94" spans="1:12" s="26" customFormat="1" x14ac:dyDescent="0.2">
      <c r="A94" s="41"/>
      <c r="B94" s="102"/>
      <c r="C94" s="22"/>
      <c r="D94" s="41"/>
      <c r="E94" s="41"/>
      <c r="F94" s="109"/>
      <c r="G94" s="109"/>
      <c r="H94" s="146"/>
    </row>
    <row r="95" spans="1:12" s="26" customFormat="1" x14ac:dyDescent="0.2">
      <c r="A95" s="41"/>
      <c r="B95" s="102"/>
      <c r="C95" s="22"/>
      <c r="D95" s="42"/>
      <c r="E95" s="42"/>
      <c r="F95" s="109"/>
      <c r="G95" s="109"/>
      <c r="H95" s="110"/>
      <c r="I95" s="110"/>
      <c r="J95" s="110"/>
    </row>
    <row r="96" spans="1:12" s="26" customFormat="1" x14ac:dyDescent="0.2">
      <c r="A96" s="43"/>
      <c r="B96" s="102"/>
      <c r="C96" s="22"/>
      <c r="D96" s="43"/>
      <c r="E96" s="43"/>
      <c r="F96" s="109"/>
      <c r="G96" s="109"/>
      <c r="H96" s="106"/>
      <c r="I96" s="106"/>
      <c r="J96" s="110"/>
    </row>
    <row r="97" spans="1:10" s="26" customFormat="1" x14ac:dyDescent="0.2">
      <c r="A97" s="43"/>
      <c r="B97" s="102"/>
      <c r="C97" s="22"/>
      <c r="D97" s="43"/>
      <c r="E97" s="43"/>
      <c r="F97" s="109"/>
      <c r="G97" s="109"/>
      <c r="H97" s="106"/>
      <c r="I97" s="106"/>
      <c r="J97" s="110"/>
    </row>
    <row r="98" spans="1:10" s="3" customFormat="1" x14ac:dyDescent="0.2">
      <c r="A98" s="99"/>
      <c r="B98" s="102"/>
      <c r="C98" s="22"/>
      <c r="D98" s="99"/>
      <c r="E98" s="99"/>
      <c r="F98" s="109"/>
      <c r="G98" s="109"/>
      <c r="H98" s="111"/>
      <c r="I98" s="111"/>
    </row>
    <row r="99" spans="1:10" s="3" customFormat="1" x14ac:dyDescent="0.2">
      <c r="A99" s="99"/>
      <c r="B99" s="102"/>
      <c r="C99" s="22"/>
      <c r="D99" s="99"/>
      <c r="E99" s="99"/>
      <c r="F99" s="109"/>
      <c r="G99" s="109"/>
    </row>
    <row r="100" spans="1:10" s="3" customFormat="1" x14ac:dyDescent="0.2">
      <c r="A100" s="99"/>
      <c r="B100" s="102"/>
      <c r="C100" s="22"/>
      <c r="D100" s="99"/>
      <c r="E100" s="99"/>
      <c r="F100" s="109"/>
      <c r="G100" s="109"/>
      <c r="H100" s="111"/>
      <c r="I100" s="111"/>
    </row>
    <row r="101" spans="1:10" s="3" customFormat="1" x14ac:dyDescent="0.2">
      <c r="A101" s="99"/>
      <c r="B101" s="102"/>
      <c r="C101" s="22"/>
      <c r="D101" s="99"/>
      <c r="E101" s="99"/>
      <c r="F101" s="112"/>
      <c r="G101" s="112"/>
      <c r="H101" s="111"/>
      <c r="I101" s="111"/>
    </row>
    <row r="102" spans="1:10" s="3" customFormat="1" x14ac:dyDescent="0.2">
      <c r="A102" s="99"/>
      <c r="B102" s="102"/>
      <c r="C102" s="22"/>
      <c r="D102" s="99"/>
      <c r="E102" s="99"/>
      <c r="F102" s="112"/>
      <c r="G102" s="112"/>
      <c r="H102" s="111"/>
      <c r="I102" s="111"/>
    </row>
    <row r="103" spans="1:10" s="3" customFormat="1" x14ac:dyDescent="0.2">
      <c r="B103" s="102"/>
      <c r="C103" s="22"/>
      <c r="F103" s="112"/>
      <c r="G103" s="112"/>
    </row>
    <row r="104" spans="1:10" s="3" customFormat="1" x14ac:dyDescent="0.2">
      <c r="B104" s="102"/>
      <c r="C104" s="22"/>
      <c r="F104" s="112"/>
      <c r="G104" s="112"/>
    </row>
    <row r="105" spans="1:10" s="3" customFormat="1" x14ac:dyDescent="0.2">
      <c r="B105" s="102"/>
      <c r="C105" s="22"/>
      <c r="F105" s="109"/>
      <c r="G105" s="109"/>
    </row>
    <row r="106" spans="1:10" s="3" customFormat="1" x14ac:dyDescent="0.2">
      <c r="B106" s="102"/>
      <c r="C106" s="22"/>
    </row>
    <row r="107" spans="1:10" s="3" customFormat="1" x14ac:dyDescent="0.2">
      <c r="B107" s="102"/>
      <c r="C107" s="22"/>
    </row>
    <row r="108" spans="1:10" s="3" customFormat="1" x14ac:dyDescent="0.2">
      <c r="B108" s="102"/>
      <c r="C108" s="22"/>
    </row>
    <row r="109" spans="1:10" s="3" customFormat="1" x14ac:dyDescent="0.2">
      <c r="B109" s="102"/>
      <c r="C109" s="22"/>
    </row>
    <row r="110" spans="1:10" s="3" customFormat="1" x14ac:dyDescent="0.2">
      <c r="B110" s="102"/>
      <c r="C110" s="22"/>
    </row>
    <row r="111" spans="1:10" s="3" customFormat="1" x14ac:dyDescent="0.2">
      <c r="B111" s="102"/>
      <c r="C111" s="22"/>
    </row>
    <row r="112" spans="1:10" s="3" customFormat="1" x14ac:dyDescent="0.2">
      <c r="B112" s="102"/>
      <c r="C112" s="22"/>
    </row>
    <row r="113" spans="2:3" s="3" customFormat="1" x14ac:dyDescent="0.2">
      <c r="B113" s="102"/>
      <c r="C113" s="22"/>
    </row>
    <row r="114" spans="2:3" s="3" customFormat="1" x14ac:dyDescent="0.2">
      <c r="B114" s="102"/>
      <c r="C114" s="22"/>
    </row>
    <row r="115" spans="2:3" s="3" customFormat="1" x14ac:dyDescent="0.2">
      <c r="B115" s="23"/>
      <c r="C115" s="24"/>
    </row>
    <row r="116" spans="2:3" s="3" customFormat="1" x14ac:dyDescent="0.2"/>
    <row r="117" spans="2:3" s="3" customFormat="1" x14ac:dyDescent="0.2"/>
    <row r="118" spans="2:3" s="3" customFormat="1" x14ac:dyDescent="0.2">
      <c r="B118" s="312"/>
      <c r="C118" s="312"/>
    </row>
    <row r="119" spans="2:3" s="3" customFormat="1" x14ac:dyDescent="0.2">
      <c r="B119" s="224"/>
      <c r="C119" s="231"/>
    </row>
    <row r="120" spans="2:3" s="3" customFormat="1" x14ac:dyDescent="0.2">
      <c r="B120" s="102"/>
      <c r="C120" s="22"/>
    </row>
    <row r="121" spans="2:3" s="3" customFormat="1" x14ac:dyDescent="0.2">
      <c r="B121" s="102"/>
      <c r="C121" s="22"/>
    </row>
    <row r="122" spans="2:3" s="3" customFormat="1" x14ac:dyDescent="0.2">
      <c r="B122" s="102"/>
      <c r="C122" s="22"/>
    </row>
    <row r="123" spans="2:3" s="3" customFormat="1" x14ac:dyDescent="0.2">
      <c r="B123" s="102"/>
      <c r="C123" s="22"/>
    </row>
    <row r="124" spans="2:3" s="3" customFormat="1" x14ac:dyDescent="0.2">
      <c r="B124" s="102"/>
      <c r="C124" s="22"/>
    </row>
    <row r="125" spans="2:3" s="3" customFormat="1" x14ac:dyDescent="0.2">
      <c r="B125" s="102"/>
      <c r="C125" s="22"/>
    </row>
    <row r="126" spans="2:3" s="3" customFormat="1" x14ac:dyDescent="0.2">
      <c r="B126" s="102"/>
      <c r="C126" s="22"/>
    </row>
    <row r="127" spans="2:3" s="3" customFormat="1" x14ac:dyDescent="0.2">
      <c r="B127" s="102"/>
      <c r="C127" s="22"/>
    </row>
    <row r="128" spans="2:3" s="3" customFormat="1" x14ac:dyDescent="0.2">
      <c r="B128" s="102"/>
      <c r="C128" s="22"/>
    </row>
    <row r="129" spans="2:3" s="3" customFormat="1" x14ac:dyDescent="0.2">
      <c r="B129" s="102"/>
      <c r="C129" s="22"/>
    </row>
    <row r="130" spans="2:3" s="3" customFormat="1" x14ac:dyDescent="0.2">
      <c r="B130" s="102"/>
      <c r="C130" s="22"/>
    </row>
    <row r="131" spans="2:3" s="3" customFormat="1" x14ac:dyDescent="0.2">
      <c r="B131" s="102"/>
      <c r="C131" s="22"/>
    </row>
    <row r="132" spans="2:3" s="3" customFormat="1" x14ac:dyDescent="0.2">
      <c r="B132" s="23"/>
      <c r="C132" s="24"/>
    </row>
    <row r="133" spans="2:3" s="3" customFormat="1" x14ac:dyDescent="0.2"/>
    <row r="134" spans="2:3" s="3" customFormat="1" x14ac:dyDescent="0.2"/>
    <row r="135" spans="2:3" s="3" customFormat="1" x14ac:dyDescent="0.2"/>
    <row r="136" spans="2:3" s="3" customFormat="1" x14ac:dyDescent="0.2"/>
    <row r="137" spans="2:3" s="3" customFormat="1" x14ac:dyDescent="0.2"/>
    <row r="138" spans="2:3" s="3" customFormat="1" x14ac:dyDescent="0.2"/>
    <row r="139" spans="2:3" s="3" customFormat="1" x14ac:dyDescent="0.2"/>
    <row r="140" spans="2:3" s="3" customFormat="1" x14ac:dyDescent="0.2"/>
    <row r="141" spans="2:3" s="3" customFormat="1" x14ac:dyDescent="0.2"/>
    <row r="142" spans="2:3" s="3" customFormat="1" x14ac:dyDescent="0.2"/>
  </sheetData>
  <mergeCells count="13">
    <mergeCell ref="A7:J7"/>
    <mergeCell ref="A1:F1"/>
    <mergeCell ref="A2:F2"/>
    <mergeCell ref="A3:F3"/>
    <mergeCell ref="A4:J4"/>
    <mergeCell ref="A5:J5"/>
    <mergeCell ref="B118:C118"/>
    <mergeCell ref="J29:J30"/>
    <mergeCell ref="B80:D80"/>
    <mergeCell ref="F85:H85"/>
    <mergeCell ref="F88:H88"/>
    <mergeCell ref="B89:C89"/>
    <mergeCell ref="F91:H91"/>
  </mergeCells>
  <printOptions horizontalCentered="1" verticalCentered="1"/>
  <pageMargins left="0" right="0" top="0" bottom="0" header="0" footer="0"/>
  <pageSetup scale="66" orientation="landscape" r:id="rId1"/>
  <headerFooter alignWithMargins="0"/>
  <rowBreaks count="1" manualBreakCount="1">
    <brk id="79" max="9"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dimension ref="A1:N146"/>
  <sheetViews>
    <sheetView topLeftCell="A4" zoomScaleNormal="100" workbookViewId="0">
      <pane ySplit="8" topLeftCell="A27" activePane="bottomLeft" state="frozen"/>
      <selection activeCell="A4" sqref="A4"/>
      <selection pane="bottomLeft" activeCell="I127" sqref="I127"/>
    </sheetView>
  </sheetViews>
  <sheetFormatPr baseColWidth="10" defaultColWidth="9.140625" defaultRowHeight="12.75" x14ac:dyDescent="0.2"/>
  <cols>
    <col min="1" max="1" width="13.28515625" customWidth="1"/>
    <col min="2" max="3" width="24.140625" customWidth="1"/>
    <col min="4" max="4" width="20.5703125" customWidth="1"/>
    <col min="5" max="5" width="11.5703125" hidden="1" customWidth="1"/>
    <col min="6" max="6" width="16.5703125" hidden="1" customWidth="1"/>
    <col min="7" max="7" width="16.5703125" customWidth="1"/>
    <col min="8" max="8" width="18" customWidth="1"/>
    <col min="9" max="9" width="79.5703125" customWidth="1"/>
    <col min="10" max="10" width="19.28515625" hidden="1" customWidth="1"/>
    <col min="11" max="11" width="13.42578125" customWidth="1"/>
    <col min="13" max="13" width="14" customWidth="1"/>
  </cols>
  <sheetData>
    <row r="1" spans="1:11" hidden="1" x14ac:dyDescent="0.2">
      <c r="A1" s="287"/>
      <c r="B1" s="287"/>
      <c r="C1" s="287"/>
      <c r="D1" s="287"/>
      <c r="E1" s="287"/>
      <c r="F1" s="287"/>
      <c r="G1" s="193"/>
    </row>
    <row r="2" spans="1:11" ht="15.75" hidden="1" x14ac:dyDescent="0.25">
      <c r="A2" s="288"/>
      <c r="B2" s="288"/>
      <c r="C2" s="288"/>
      <c r="D2" s="288"/>
      <c r="E2" s="288"/>
      <c r="F2" s="288"/>
      <c r="G2" s="194"/>
    </row>
    <row r="3" spans="1:11" ht="15.75" hidden="1" x14ac:dyDescent="0.25">
      <c r="A3" s="288"/>
      <c r="B3" s="288"/>
      <c r="C3" s="288"/>
      <c r="D3" s="288"/>
      <c r="E3" s="288"/>
      <c r="F3" s="288"/>
      <c r="G3" s="194"/>
    </row>
    <row r="4" spans="1:11" x14ac:dyDescent="0.2">
      <c r="A4" s="289" t="s">
        <v>0</v>
      </c>
      <c r="B4" s="289"/>
      <c r="C4" s="289"/>
      <c r="D4" s="289"/>
      <c r="E4" s="289"/>
      <c r="F4" s="289"/>
      <c r="G4" s="289"/>
      <c r="H4" s="289"/>
      <c r="I4" s="289"/>
      <c r="J4" s="195"/>
    </row>
    <row r="5" spans="1:11" s="3" customFormat="1" x14ac:dyDescent="0.2">
      <c r="A5" s="290" t="s">
        <v>1</v>
      </c>
      <c r="B5" s="290"/>
      <c r="C5" s="290"/>
      <c r="D5" s="290"/>
      <c r="E5" s="290"/>
      <c r="F5" s="290"/>
      <c r="G5" s="290"/>
      <c r="H5" s="290"/>
      <c r="I5" s="290"/>
      <c r="J5" s="196"/>
    </row>
    <row r="6" spans="1:11" s="3" customFormat="1" x14ac:dyDescent="0.2">
      <c r="A6" s="4"/>
      <c r="B6" s="4"/>
      <c r="C6" s="4"/>
      <c r="D6" s="4"/>
      <c r="E6" s="4"/>
      <c r="F6" s="4"/>
      <c r="G6" s="4"/>
    </row>
    <row r="7" spans="1:11" s="3" customFormat="1" x14ac:dyDescent="0.2">
      <c r="A7" s="290" t="s">
        <v>2</v>
      </c>
      <c r="B7" s="290"/>
      <c r="C7" s="290"/>
      <c r="D7" s="290"/>
      <c r="E7" s="290"/>
      <c r="F7" s="290"/>
      <c r="G7" s="290"/>
      <c r="H7" s="290"/>
      <c r="I7" s="290"/>
      <c r="J7" s="5"/>
      <c r="K7" s="5"/>
    </row>
    <row r="8" spans="1:11" x14ac:dyDescent="0.2">
      <c r="F8" s="6"/>
      <c r="G8" s="6"/>
    </row>
    <row r="10" spans="1:11" ht="13.5" thickBot="1" x14ac:dyDescent="0.25">
      <c r="A10" s="6"/>
      <c r="B10" s="6"/>
      <c r="C10" s="6"/>
      <c r="D10" s="6"/>
      <c r="E10" s="6"/>
      <c r="F10" s="6"/>
      <c r="G10" s="6"/>
    </row>
    <row r="11" spans="1:11" ht="26.25" thickBot="1" x14ac:dyDescent="0.25">
      <c r="A11" s="124" t="s">
        <v>3</v>
      </c>
      <c r="B11" s="124" t="s">
        <v>4</v>
      </c>
      <c r="C11" s="124" t="s">
        <v>5</v>
      </c>
      <c r="D11" s="122" t="s">
        <v>6</v>
      </c>
      <c r="E11" s="184"/>
      <c r="F11" s="185" t="s">
        <v>7</v>
      </c>
      <c r="G11" s="199" t="s">
        <v>233</v>
      </c>
      <c r="H11" s="122" t="s">
        <v>8</v>
      </c>
      <c r="I11" s="7" t="s">
        <v>9</v>
      </c>
      <c r="J11" s="159" t="s">
        <v>10</v>
      </c>
    </row>
    <row r="12" spans="1:11" x14ac:dyDescent="0.2">
      <c r="A12" s="180" t="s">
        <v>11</v>
      </c>
      <c r="B12" s="126" t="s">
        <v>12</v>
      </c>
      <c r="C12" s="113">
        <v>68325</v>
      </c>
      <c r="D12">
        <v>0</v>
      </c>
      <c r="E12" s="125">
        <f>+C12</f>
        <v>68325</v>
      </c>
      <c r="F12" s="123" t="s">
        <v>66</v>
      </c>
      <c r="G12" s="123"/>
      <c r="I12" s="183"/>
      <c r="J12" s="84"/>
    </row>
    <row r="13" spans="1:11" x14ac:dyDescent="0.2">
      <c r="A13" s="161" t="s">
        <v>14</v>
      </c>
      <c r="B13" s="19" t="s">
        <v>15</v>
      </c>
      <c r="C13" s="8">
        <v>74536</v>
      </c>
      <c r="D13" s="9">
        <v>0</v>
      </c>
      <c r="E13" s="88">
        <f>+C13</f>
        <v>74536</v>
      </c>
      <c r="F13" s="45" t="s">
        <v>66</v>
      </c>
      <c r="G13" s="45"/>
      <c r="H13" s="9"/>
      <c r="I13" s="162"/>
      <c r="J13" s="85"/>
    </row>
    <row r="14" spans="1:11" x14ac:dyDescent="0.2">
      <c r="A14" s="161" t="s">
        <v>16</v>
      </c>
      <c r="B14" s="19" t="s">
        <v>15</v>
      </c>
      <c r="C14" s="8">
        <v>27190</v>
      </c>
      <c r="D14" s="9">
        <v>0</v>
      </c>
      <c r="E14" s="88">
        <f>+C14</f>
        <v>27190</v>
      </c>
      <c r="F14" s="45" t="s">
        <v>66</v>
      </c>
      <c r="G14" s="45"/>
      <c r="H14" s="9"/>
      <c r="I14" s="162"/>
      <c r="J14" s="85"/>
    </row>
    <row r="15" spans="1:11" x14ac:dyDescent="0.2">
      <c r="A15" s="161" t="s">
        <v>17</v>
      </c>
      <c r="B15" s="19" t="s">
        <v>18</v>
      </c>
      <c r="C15" s="8">
        <v>87511</v>
      </c>
      <c r="D15" s="9">
        <v>0</v>
      </c>
      <c r="E15" s="88">
        <f>+C15</f>
        <v>87511</v>
      </c>
      <c r="F15" s="45" t="s">
        <v>66</v>
      </c>
      <c r="G15" s="45"/>
      <c r="H15" s="9"/>
      <c r="I15" s="162"/>
      <c r="J15" s="85"/>
    </row>
    <row r="16" spans="1:11" x14ac:dyDescent="0.2">
      <c r="A16" s="161" t="s">
        <v>230</v>
      </c>
      <c r="B16" s="19" t="s">
        <v>231</v>
      </c>
      <c r="C16" s="8">
        <v>11273570</v>
      </c>
      <c r="D16" s="8">
        <v>11273570</v>
      </c>
      <c r="E16" s="88"/>
      <c r="F16" s="45"/>
      <c r="G16" s="123">
        <f>+C16-D16</f>
        <v>0</v>
      </c>
      <c r="H16" s="121">
        <v>42451</v>
      </c>
      <c r="I16" s="163" t="s">
        <v>232</v>
      </c>
      <c r="J16" s="85"/>
    </row>
    <row r="17" spans="1:11" x14ac:dyDescent="0.2">
      <c r="A17" s="161" t="s">
        <v>19</v>
      </c>
      <c r="B17" s="19" t="s">
        <v>20</v>
      </c>
      <c r="C17" s="8">
        <v>11273570</v>
      </c>
      <c r="D17" s="181">
        <v>10878995</v>
      </c>
      <c r="E17" s="17">
        <v>10621433</v>
      </c>
      <c r="F17" s="45">
        <f t="shared" ref="F17:F23" si="0">+C17-E17</f>
        <v>652137</v>
      </c>
      <c r="G17" s="123">
        <f>+C17-D17</f>
        <v>394575</v>
      </c>
      <c r="H17" s="121">
        <v>42481</v>
      </c>
      <c r="I17" s="163"/>
      <c r="J17" s="85"/>
      <c r="K17" s="11"/>
    </row>
    <row r="18" spans="1:11" x14ac:dyDescent="0.2">
      <c r="A18" s="161" t="s">
        <v>21</v>
      </c>
      <c r="B18" s="19" t="s">
        <v>22</v>
      </c>
      <c r="C18" s="8">
        <v>11273570</v>
      </c>
      <c r="D18" s="17">
        <v>10878995</v>
      </c>
      <c r="E18" s="17">
        <f t="shared" ref="E18:E23" si="1">+D18-F17</f>
        <v>10226858</v>
      </c>
      <c r="F18" s="45">
        <f t="shared" si="0"/>
        <v>1046712</v>
      </c>
      <c r="G18" s="123">
        <f t="shared" ref="G18:G22" si="2">+C18-D18</f>
        <v>394575</v>
      </c>
      <c r="H18" s="10">
        <v>42510</v>
      </c>
      <c r="I18" s="163"/>
      <c r="J18" s="86" t="s">
        <v>133</v>
      </c>
      <c r="K18" s="11"/>
    </row>
    <row r="19" spans="1:11" x14ac:dyDescent="0.2">
      <c r="A19" s="161" t="s">
        <v>25</v>
      </c>
      <c r="B19" s="19" t="s">
        <v>26</v>
      </c>
      <c r="C19" s="8">
        <v>11273570</v>
      </c>
      <c r="D19" s="17">
        <v>10878995</v>
      </c>
      <c r="E19" s="17">
        <f t="shared" si="1"/>
        <v>9832283</v>
      </c>
      <c r="F19" s="45">
        <f t="shared" si="0"/>
        <v>1441287</v>
      </c>
      <c r="G19" s="123">
        <f t="shared" si="2"/>
        <v>394575</v>
      </c>
      <c r="H19" s="10">
        <v>42541</v>
      </c>
      <c r="I19" s="163"/>
      <c r="J19" s="86" t="s">
        <v>134</v>
      </c>
      <c r="K19" s="11"/>
    </row>
    <row r="20" spans="1:11" x14ac:dyDescent="0.2">
      <c r="A20" s="161" t="s">
        <v>27</v>
      </c>
      <c r="B20" s="19" t="s">
        <v>28</v>
      </c>
      <c r="C20" s="8">
        <v>11273570</v>
      </c>
      <c r="D20" s="17">
        <v>10880000</v>
      </c>
      <c r="E20" s="17">
        <f t="shared" si="1"/>
        <v>9438713</v>
      </c>
      <c r="F20" s="45">
        <f t="shared" si="0"/>
        <v>1834857</v>
      </c>
      <c r="G20" s="123">
        <f t="shared" si="2"/>
        <v>393570</v>
      </c>
      <c r="H20" s="10">
        <v>42577</v>
      </c>
      <c r="I20" s="163"/>
      <c r="J20" s="86" t="s">
        <v>135</v>
      </c>
      <c r="K20" s="11"/>
    </row>
    <row r="21" spans="1:11" x14ac:dyDescent="0.2">
      <c r="A21" s="161" t="s">
        <v>29</v>
      </c>
      <c r="B21" s="19" t="s">
        <v>30</v>
      </c>
      <c r="C21" s="8">
        <v>11273570</v>
      </c>
      <c r="D21" s="17">
        <v>10878995</v>
      </c>
      <c r="E21" s="17">
        <f t="shared" si="1"/>
        <v>9044138</v>
      </c>
      <c r="F21" s="45">
        <f t="shared" si="0"/>
        <v>2229432</v>
      </c>
      <c r="G21" s="123">
        <f t="shared" si="2"/>
        <v>394575</v>
      </c>
      <c r="H21" s="10">
        <v>42601</v>
      </c>
      <c r="I21" s="163"/>
      <c r="J21" s="86" t="s">
        <v>136</v>
      </c>
      <c r="K21" s="11"/>
    </row>
    <row r="22" spans="1:11" ht="13.5" customHeight="1" x14ac:dyDescent="0.2">
      <c r="A22" s="161" t="s">
        <v>32</v>
      </c>
      <c r="B22" s="19" t="s">
        <v>33</v>
      </c>
      <c r="C22" s="8">
        <v>11273570</v>
      </c>
      <c r="D22" s="17">
        <v>10878995</v>
      </c>
      <c r="E22" s="17">
        <f t="shared" si="1"/>
        <v>8649563</v>
      </c>
      <c r="F22" s="45">
        <f t="shared" si="0"/>
        <v>2624007</v>
      </c>
      <c r="G22" s="123">
        <f t="shared" si="2"/>
        <v>394575</v>
      </c>
      <c r="H22" s="10">
        <v>42663</v>
      </c>
      <c r="I22" s="163"/>
      <c r="J22" s="86" t="s">
        <v>137</v>
      </c>
      <c r="K22" s="11"/>
    </row>
    <row r="23" spans="1:11" s="14" customFormat="1" x14ac:dyDescent="0.2">
      <c r="A23" s="161" t="s">
        <v>34</v>
      </c>
      <c r="B23" s="19" t="s">
        <v>35</v>
      </c>
      <c r="C23" s="8">
        <v>11273570</v>
      </c>
      <c r="D23" s="91">
        <v>10878995</v>
      </c>
      <c r="E23" s="91">
        <f t="shared" si="1"/>
        <v>8254988</v>
      </c>
      <c r="F23" s="45">
        <f t="shared" si="0"/>
        <v>3018582</v>
      </c>
      <c r="G23" s="123">
        <f>C23-D23-D24</f>
        <v>-84420</v>
      </c>
      <c r="H23" s="12">
        <v>42711</v>
      </c>
      <c r="I23" s="165"/>
      <c r="J23" s="86" t="s">
        <v>138</v>
      </c>
      <c r="K23" s="13"/>
    </row>
    <row r="24" spans="1:11" s="14" customFormat="1" x14ac:dyDescent="0.2">
      <c r="A24" s="161"/>
      <c r="B24" s="19"/>
      <c r="C24" s="8">
        <v>0</v>
      </c>
      <c r="D24" s="17">
        <v>478995</v>
      </c>
      <c r="E24" s="91"/>
      <c r="F24" s="45"/>
      <c r="G24" s="123"/>
      <c r="H24" s="18">
        <v>42739</v>
      </c>
      <c r="I24" s="165"/>
      <c r="J24" s="86"/>
      <c r="K24" s="13"/>
    </row>
    <row r="25" spans="1:11" x14ac:dyDescent="0.2">
      <c r="A25" s="166" t="s">
        <v>36</v>
      </c>
      <c r="B25" s="15" t="s">
        <v>37</v>
      </c>
      <c r="C25" s="16">
        <v>11273570</v>
      </c>
      <c r="D25" s="92">
        <v>14323071</v>
      </c>
      <c r="E25" s="93" t="e">
        <f>+D25-#REF!</f>
        <v>#REF!</v>
      </c>
      <c r="F25" s="45" t="e">
        <f>+C26-E25</f>
        <v>#REF!</v>
      </c>
      <c r="G25" s="123">
        <f>+C26-D25</f>
        <v>-3049501</v>
      </c>
      <c r="H25" s="94">
        <v>42797</v>
      </c>
      <c r="I25" s="163"/>
      <c r="J25" s="86"/>
      <c r="K25" s="11"/>
    </row>
    <row r="26" spans="1:11" x14ac:dyDescent="0.2">
      <c r="A26" s="161" t="s">
        <v>38</v>
      </c>
      <c r="B26" s="19" t="s">
        <v>39</v>
      </c>
      <c r="C26" s="8">
        <v>11273570</v>
      </c>
      <c r="D26" s="92">
        <v>14323071</v>
      </c>
      <c r="E26" s="93" t="e">
        <f>+D26-F25</f>
        <v>#REF!</v>
      </c>
      <c r="F26" s="45" t="e">
        <f>+C27-E26</f>
        <v>#REF!</v>
      </c>
      <c r="G26" s="123">
        <f>+C27-D26</f>
        <v>-1922144</v>
      </c>
      <c r="H26" s="94">
        <v>42892</v>
      </c>
      <c r="I26" s="167"/>
      <c r="J26" s="86" t="s">
        <v>139</v>
      </c>
      <c r="K26" s="11"/>
    </row>
    <row r="27" spans="1:11" x14ac:dyDescent="0.2">
      <c r="A27" s="161" t="s">
        <v>44</v>
      </c>
      <c r="B27" s="19" t="s">
        <v>45</v>
      </c>
      <c r="C27" s="8">
        <v>12400927</v>
      </c>
      <c r="D27" s="92">
        <v>14323071</v>
      </c>
      <c r="E27" s="93" t="e">
        <f>+D27-F26</f>
        <v>#REF!</v>
      </c>
      <c r="F27" s="45" t="e">
        <f>+C28-E27</f>
        <v>#REF!</v>
      </c>
      <c r="G27" s="123">
        <f>+C28-D27</f>
        <v>-1922144</v>
      </c>
      <c r="H27" s="94">
        <v>42927</v>
      </c>
      <c r="I27" s="163"/>
      <c r="J27" s="86" t="s">
        <v>140</v>
      </c>
      <c r="K27" s="11"/>
    </row>
    <row r="28" spans="1:11" x14ac:dyDescent="0.2">
      <c r="A28" s="166" t="s">
        <v>49</v>
      </c>
      <c r="B28" s="96" t="s">
        <v>47</v>
      </c>
      <c r="C28" s="20">
        <v>12400927</v>
      </c>
      <c r="D28" s="92">
        <v>12400927</v>
      </c>
      <c r="E28" s="93" t="e">
        <f>+D28-F27</f>
        <v>#REF!</v>
      </c>
      <c r="F28" s="45" t="e">
        <f>+C29-E28</f>
        <v>#REF!</v>
      </c>
      <c r="G28" s="123">
        <f>+C28-D28</f>
        <v>0</v>
      </c>
      <c r="H28" s="197">
        <v>42949</v>
      </c>
      <c r="I28" s="163"/>
      <c r="J28" s="86" t="s">
        <v>141</v>
      </c>
      <c r="K28" s="11"/>
    </row>
    <row r="29" spans="1:11" x14ac:dyDescent="0.2">
      <c r="A29" s="200" t="s">
        <v>46</v>
      </c>
      <c r="B29" s="201" t="s">
        <v>47</v>
      </c>
      <c r="C29" s="202">
        <v>1387226</v>
      </c>
      <c r="D29" s="9">
        <v>0</v>
      </c>
      <c r="E29" s="100" t="e">
        <f>+C30+F28</f>
        <v>#REF!</v>
      </c>
      <c r="F29" s="45" t="e">
        <f>+E29</f>
        <v>#REF!</v>
      </c>
      <c r="G29" s="123">
        <v>0</v>
      </c>
      <c r="H29" s="197"/>
      <c r="I29" s="241" t="s">
        <v>237</v>
      </c>
      <c r="J29" s="86"/>
      <c r="K29" s="11"/>
    </row>
    <row r="30" spans="1:11" x14ac:dyDescent="0.2">
      <c r="A30" s="200" t="s">
        <v>48</v>
      </c>
      <c r="B30" s="201" t="s">
        <v>47</v>
      </c>
      <c r="C30" s="202">
        <v>3382071</v>
      </c>
      <c r="D30" s="203">
        <v>0</v>
      </c>
      <c r="G30" s="123">
        <v>0</v>
      </c>
      <c r="I30" s="241" t="s">
        <v>236</v>
      </c>
      <c r="J30" s="85"/>
      <c r="K30" s="11"/>
    </row>
    <row r="31" spans="1:11" x14ac:dyDescent="0.2">
      <c r="A31" s="161" t="s">
        <v>50</v>
      </c>
      <c r="B31" s="19" t="s">
        <v>51</v>
      </c>
      <c r="C31" s="8">
        <v>12400927</v>
      </c>
      <c r="D31" s="92">
        <v>12400927</v>
      </c>
      <c r="E31" s="97" t="e">
        <f>+D31-F29</f>
        <v>#REF!</v>
      </c>
      <c r="F31" s="45" t="e">
        <f>+C31-E31</f>
        <v>#REF!</v>
      </c>
      <c r="G31" s="123">
        <f t="shared" ref="G31" si="3">+C31-D31</f>
        <v>0</v>
      </c>
      <c r="H31" s="94">
        <v>42950</v>
      </c>
      <c r="I31" s="163"/>
      <c r="J31" s="86"/>
      <c r="K31" s="11"/>
    </row>
    <row r="32" spans="1:11" ht="13.5" customHeight="1" x14ac:dyDescent="0.2">
      <c r="A32" s="166" t="s">
        <v>52</v>
      </c>
      <c r="B32" s="96" t="s">
        <v>53</v>
      </c>
      <c r="C32" s="238">
        <v>12400927</v>
      </c>
      <c r="D32" s="239">
        <v>5994650</v>
      </c>
      <c r="E32" s="97" t="e">
        <f>+D32-F31</f>
        <v>#REF!</v>
      </c>
      <c r="F32" s="101" t="e">
        <f>+C32-E32</f>
        <v>#REF!</v>
      </c>
      <c r="G32" s="123">
        <f>+C32-D32-D33</f>
        <v>2865775</v>
      </c>
      <c r="H32" s="94">
        <v>42958</v>
      </c>
      <c r="I32" s="168"/>
      <c r="J32" s="86"/>
      <c r="K32" s="11"/>
    </row>
    <row r="33" spans="1:11" x14ac:dyDescent="0.2">
      <c r="A33" s="161" t="s">
        <v>54</v>
      </c>
      <c r="C33" s="240"/>
      <c r="D33" s="239">
        <v>3540502</v>
      </c>
      <c r="E33" s="92" t="e">
        <f>+D33-F32</f>
        <v>#REF!</v>
      </c>
      <c r="F33" s="101" t="e">
        <f>+C34-E33</f>
        <v>#REF!</v>
      </c>
      <c r="G33" s="123">
        <v>0</v>
      </c>
      <c r="H33" s="94">
        <v>42961</v>
      </c>
      <c r="I33" s="168"/>
      <c r="J33" s="86"/>
    </row>
    <row r="34" spans="1:11" x14ac:dyDescent="0.2">
      <c r="A34" s="161" t="s">
        <v>56</v>
      </c>
      <c r="B34" s="19" t="s">
        <v>55</v>
      </c>
      <c r="C34" s="8">
        <v>12400927</v>
      </c>
      <c r="D34" s="98">
        <v>10937782</v>
      </c>
      <c r="E34" s="92" t="e">
        <f>+D34-F33</f>
        <v>#REF!</v>
      </c>
      <c r="F34" s="101" t="e">
        <f>+C35-E34</f>
        <v>#REF!</v>
      </c>
      <c r="G34" s="123">
        <f>+C34-D34</f>
        <v>1463145</v>
      </c>
      <c r="H34" s="94">
        <v>42990</v>
      </c>
      <c r="I34" s="168"/>
      <c r="J34" s="86" t="s">
        <v>142</v>
      </c>
      <c r="K34" s="11"/>
    </row>
    <row r="35" spans="1:11" x14ac:dyDescent="0.2">
      <c r="A35" s="161" t="s">
        <v>58</v>
      </c>
      <c r="B35" s="19" t="s">
        <v>57</v>
      </c>
      <c r="C35" s="8">
        <v>12400927</v>
      </c>
      <c r="D35" s="92">
        <v>12400927</v>
      </c>
      <c r="E35" s="92" t="e">
        <f>+D35-F34</f>
        <v>#REF!</v>
      </c>
      <c r="F35" s="101" t="e">
        <f>+C36-E35</f>
        <v>#REF!</v>
      </c>
      <c r="G35" s="123">
        <f>+C35-D35</f>
        <v>0</v>
      </c>
      <c r="H35" s="94">
        <v>43020</v>
      </c>
      <c r="I35" s="168"/>
      <c r="J35" s="86" t="s">
        <v>143</v>
      </c>
      <c r="K35" s="11"/>
    </row>
    <row r="36" spans="1:11" x14ac:dyDescent="0.2">
      <c r="A36" s="161" t="s">
        <v>60</v>
      </c>
      <c r="B36" s="19" t="s">
        <v>59</v>
      </c>
      <c r="C36" s="8">
        <v>12400927</v>
      </c>
      <c r="D36" s="98">
        <v>0</v>
      </c>
      <c r="G36" s="123">
        <f>+C36-D36</f>
        <v>12400927</v>
      </c>
      <c r="H36" s="9"/>
      <c r="I36" s="168"/>
      <c r="J36" s="87" t="s">
        <v>144</v>
      </c>
    </row>
    <row r="37" spans="1:11" ht="14.25" customHeight="1" x14ac:dyDescent="0.2">
      <c r="A37" s="161" t="s">
        <v>62</v>
      </c>
      <c r="B37" s="19" t="s">
        <v>61</v>
      </c>
      <c r="C37" s="8">
        <v>12400927</v>
      </c>
      <c r="D37" s="98">
        <v>0</v>
      </c>
      <c r="G37" s="123">
        <f>+C37-D37</f>
        <v>12400927</v>
      </c>
      <c r="H37" s="9"/>
      <c r="I37" s="168"/>
      <c r="J37" s="108" t="s">
        <v>145</v>
      </c>
    </row>
    <row r="38" spans="1:11" x14ac:dyDescent="0.2">
      <c r="A38" s="161" t="s">
        <v>67</v>
      </c>
      <c r="B38" s="19" t="s">
        <v>63</v>
      </c>
      <c r="C38" s="8">
        <v>12400927</v>
      </c>
      <c r="D38" s="98">
        <v>0</v>
      </c>
      <c r="G38" s="123">
        <f t="shared" ref="G38:G42" si="4">+C38-D38</f>
        <v>12400927</v>
      </c>
      <c r="H38" s="9"/>
      <c r="I38" s="168"/>
      <c r="J38" s="87" t="s">
        <v>162</v>
      </c>
    </row>
    <row r="39" spans="1:11" x14ac:dyDescent="0.2">
      <c r="A39" s="161" t="s">
        <v>68</v>
      </c>
      <c r="B39" s="19" t="s">
        <v>71</v>
      </c>
      <c r="C39" s="8">
        <v>13641019</v>
      </c>
      <c r="D39" s="92">
        <v>13641019</v>
      </c>
      <c r="E39" s="92" t="e">
        <f>+D39-F35</f>
        <v>#REF!</v>
      </c>
      <c r="F39" s="45" t="e">
        <f>+C37-E39</f>
        <v>#REF!</v>
      </c>
      <c r="G39" s="123">
        <f t="shared" si="4"/>
        <v>0</v>
      </c>
      <c r="H39" s="18">
        <v>43075</v>
      </c>
      <c r="I39" s="169"/>
      <c r="J39" s="87" t="s">
        <v>164</v>
      </c>
    </row>
    <row r="40" spans="1:11" x14ac:dyDescent="0.2">
      <c r="A40" s="161" t="s">
        <v>69</v>
      </c>
      <c r="B40" s="19" t="s">
        <v>72</v>
      </c>
      <c r="C40" s="8">
        <v>13641019</v>
      </c>
      <c r="D40" s="92">
        <v>13641019</v>
      </c>
      <c r="E40" s="92" t="e">
        <f>+D40-F39</f>
        <v>#REF!</v>
      </c>
      <c r="F40" s="45" t="e">
        <f>+C38-E40</f>
        <v>#REF!</v>
      </c>
      <c r="G40" s="123">
        <f t="shared" si="4"/>
        <v>0</v>
      </c>
      <c r="H40" s="18">
        <v>43112</v>
      </c>
      <c r="I40" s="169"/>
      <c r="J40" s="87" t="s">
        <v>165</v>
      </c>
    </row>
    <row r="41" spans="1:11" x14ac:dyDescent="0.2">
      <c r="A41" s="161" t="s">
        <v>70</v>
      </c>
      <c r="B41" s="19" t="s">
        <v>73</v>
      </c>
      <c r="C41" s="8">
        <v>13641019</v>
      </c>
      <c r="D41" s="92">
        <v>13641019</v>
      </c>
      <c r="E41" s="92" t="e">
        <f>+D41-F40</f>
        <v>#REF!</v>
      </c>
      <c r="F41" s="45" t="e">
        <f>+D41-E41</f>
        <v>#REF!</v>
      </c>
      <c r="G41" s="123">
        <f t="shared" si="4"/>
        <v>0</v>
      </c>
      <c r="H41" s="18">
        <v>43136</v>
      </c>
      <c r="I41" s="257">
        <f>11273570+11273570+12400927</f>
        <v>34948067</v>
      </c>
      <c r="J41" s="87" t="s">
        <v>166</v>
      </c>
    </row>
    <row r="42" spans="1:11" ht="13.5" thickBot="1" x14ac:dyDescent="0.25">
      <c r="A42" s="242" t="s">
        <v>158</v>
      </c>
      <c r="B42" s="243" t="s">
        <v>197</v>
      </c>
      <c r="C42" s="247">
        <v>13641019</v>
      </c>
      <c r="D42" s="206">
        <v>13641019</v>
      </c>
      <c r="E42" s="206" t="e">
        <f>+D42-F41</f>
        <v>#REF!</v>
      </c>
      <c r="F42" s="244" t="e">
        <f>+D42-E42</f>
        <v>#REF!</v>
      </c>
      <c r="G42" s="245">
        <f t="shared" si="4"/>
        <v>0</v>
      </c>
      <c r="H42" s="248">
        <v>43139</v>
      </c>
      <c r="I42" s="258">
        <f>+C29+C30</f>
        <v>4769297</v>
      </c>
      <c r="J42" s="87" t="s">
        <v>167</v>
      </c>
    </row>
    <row r="43" spans="1:11" ht="26.25" thickBot="1" x14ac:dyDescent="0.25">
      <c r="A43" s="249"/>
      <c r="B43" s="250"/>
      <c r="C43" s="251">
        <f>SUM(C12:C42)</f>
        <v>283934978</v>
      </c>
      <c r="D43" s="252">
        <f>SUM(D12:D42)</f>
        <v>243115539</v>
      </c>
      <c r="E43" s="253"/>
      <c r="F43" s="254"/>
      <c r="G43" s="255">
        <f>+C43-D43</f>
        <v>40819439</v>
      </c>
      <c r="H43" s="256" t="s">
        <v>238</v>
      </c>
      <c r="I43" s="259">
        <f>+I41+I42</f>
        <v>39717364</v>
      </c>
      <c r="J43" s="87"/>
    </row>
    <row r="44" spans="1:11" x14ac:dyDescent="0.2">
      <c r="A44" s="99"/>
      <c r="B44" s="210"/>
      <c r="C44" s="22"/>
      <c r="D44" s="211"/>
      <c r="E44" s="211"/>
      <c r="F44" s="218"/>
      <c r="G44" s="218"/>
      <c r="H44" s="217"/>
      <c r="I44" s="260">
        <f>+G43-I43</f>
        <v>1102075</v>
      </c>
      <c r="J44" s="87" t="s">
        <v>173</v>
      </c>
    </row>
    <row r="45" spans="1:11" x14ac:dyDescent="0.2">
      <c r="A45" s="99"/>
      <c r="B45" s="210"/>
      <c r="C45" s="22"/>
      <c r="D45" s="211"/>
      <c r="E45" s="211"/>
      <c r="F45" s="218"/>
      <c r="G45" s="218"/>
      <c r="H45" s="217"/>
      <c r="I45" s="26"/>
      <c r="J45" s="87"/>
    </row>
    <row r="46" spans="1:11" x14ac:dyDescent="0.2">
      <c r="A46" s="99"/>
      <c r="B46" s="210"/>
      <c r="C46" s="22"/>
      <c r="D46" s="211"/>
      <c r="E46" s="211"/>
      <c r="F46" s="218"/>
      <c r="G46" s="218"/>
      <c r="H46" s="217"/>
      <c r="I46" s="26"/>
      <c r="J46" s="87"/>
    </row>
    <row r="47" spans="1:11" x14ac:dyDescent="0.2">
      <c r="A47" s="3"/>
      <c r="B47" s="3"/>
      <c r="C47" s="3"/>
      <c r="D47" s="211"/>
      <c r="E47" s="211"/>
      <c r="F47" s="218"/>
      <c r="G47" s="218"/>
      <c r="H47" s="217"/>
      <c r="I47" s="26"/>
      <c r="J47" s="151" t="s">
        <v>189</v>
      </c>
    </row>
    <row r="48" spans="1:11" x14ac:dyDescent="0.2">
      <c r="A48" s="99"/>
      <c r="B48" s="210"/>
      <c r="C48" s="22"/>
      <c r="D48" s="211"/>
      <c r="E48" s="211"/>
      <c r="F48" s="218"/>
      <c r="G48" s="218"/>
      <c r="H48" s="217"/>
      <c r="I48" s="3"/>
      <c r="J48" s="151" t="s">
        <v>190</v>
      </c>
    </row>
    <row r="49" spans="1:14" x14ac:dyDescent="0.2">
      <c r="A49" s="99"/>
      <c r="B49" s="210"/>
      <c r="C49" s="22"/>
      <c r="D49" s="211"/>
      <c r="E49" s="211"/>
      <c r="F49" s="218"/>
      <c r="G49" s="218"/>
      <c r="H49" s="217"/>
      <c r="I49" s="3"/>
      <c r="J49" s="151" t="s">
        <v>191</v>
      </c>
    </row>
    <row r="50" spans="1:14" x14ac:dyDescent="0.2">
      <c r="A50" s="99"/>
      <c r="B50" s="210"/>
      <c r="C50" s="22"/>
      <c r="D50" s="211"/>
      <c r="E50" s="211"/>
      <c r="F50" s="218"/>
      <c r="G50" s="218"/>
      <c r="H50" s="217"/>
      <c r="I50" s="3"/>
      <c r="J50" s="151"/>
    </row>
    <row r="51" spans="1:14" x14ac:dyDescent="0.2">
      <c r="A51" s="99"/>
      <c r="B51" s="210"/>
      <c r="C51" s="22"/>
      <c r="D51" s="211"/>
      <c r="E51" s="211"/>
      <c r="F51" s="218"/>
      <c r="G51" s="218"/>
      <c r="H51" s="217"/>
      <c r="I51" s="3"/>
      <c r="J51" s="151"/>
      <c r="M51">
        <v>13641019</v>
      </c>
    </row>
    <row r="52" spans="1:14" x14ac:dyDescent="0.2">
      <c r="A52" s="99"/>
      <c r="B52" s="210"/>
      <c r="C52" s="22"/>
      <c r="D52" s="211"/>
      <c r="E52" s="211"/>
      <c r="F52" s="218"/>
      <c r="G52" s="218"/>
      <c r="H52" s="217"/>
      <c r="I52" s="3"/>
      <c r="J52" s="151"/>
      <c r="M52">
        <v>207968</v>
      </c>
    </row>
    <row r="53" spans="1:14" x14ac:dyDescent="0.2">
      <c r="A53" s="99"/>
      <c r="B53" s="210"/>
      <c r="C53" s="22"/>
      <c r="D53" s="211"/>
      <c r="E53" s="211"/>
      <c r="F53" s="218"/>
      <c r="G53" s="218"/>
      <c r="H53" s="217"/>
      <c r="I53" s="3"/>
      <c r="J53" s="151"/>
      <c r="M53">
        <f>+M51-M52</f>
        <v>13433051</v>
      </c>
    </row>
    <row r="54" spans="1:14" x14ac:dyDescent="0.2">
      <c r="A54" s="99"/>
      <c r="B54" s="210"/>
      <c r="C54" s="22"/>
      <c r="D54" s="211"/>
      <c r="E54" s="211"/>
      <c r="F54" s="218"/>
      <c r="G54" s="218"/>
      <c r="H54" s="217"/>
      <c r="I54" s="3"/>
      <c r="J54" s="151"/>
    </row>
    <row r="55" spans="1:14" x14ac:dyDescent="0.2">
      <c r="A55" s="99"/>
      <c r="B55" s="210"/>
      <c r="C55" s="22"/>
      <c r="D55" s="211"/>
      <c r="E55" s="211"/>
      <c r="F55" s="218"/>
      <c r="G55" s="218"/>
      <c r="H55" s="217"/>
      <c r="I55" s="3"/>
      <c r="J55" s="151"/>
    </row>
    <row r="56" spans="1:14" x14ac:dyDescent="0.2">
      <c r="A56" s="99"/>
      <c r="B56" s="210"/>
      <c r="C56" s="22"/>
      <c r="D56" s="211"/>
      <c r="E56" s="211"/>
      <c r="F56" s="218"/>
      <c r="G56" s="218"/>
      <c r="H56" s="217"/>
      <c r="I56" s="3"/>
      <c r="J56" s="151"/>
    </row>
    <row r="57" spans="1:14" x14ac:dyDescent="0.2">
      <c r="A57" s="99"/>
      <c r="B57" s="210"/>
      <c r="C57" s="22"/>
      <c r="D57" s="211"/>
      <c r="E57" s="211"/>
      <c r="F57" s="218"/>
      <c r="G57" s="218"/>
      <c r="H57" s="217"/>
      <c r="I57" s="3"/>
      <c r="J57" s="151"/>
      <c r="M57" s="8">
        <v>15005121</v>
      </c>
      <c r="N57" s="187">
        <v>43469</v>
      </c>
    </row>
    <row r="58" spans="1:14" x14ac:dyDescent="0.2">
      <c r="A58" s="99"/>
      <c r="B58" s="210"/>
      <c r="C58" s="22"/>
      <c r="D58" s="211"/>
      <c r="E58" s="211"/>
      <c r="F58" s="218"/>
      <c r="G58" s="218"/>
      <c r="H58" s="217"/>
      <c r="I58" s="3"/>
      <c r="J58" s="151"/>
      <c r="M58" s="8">
        <v>13641019</v>
      </c>
      <c r="N58" s="187">
        <v>43785</v>
      </c>
    </row>
    <row r="59" spans="1:14" x14ac:dyDescent="0.2">
      <c r="A59" s="99"/>
      <c r="B59" s="210"/>
      <c r="C59" s="22"/>
      <c r="D59" s="211"/>
      <c r="E59" s="211"/>
      <c r="F59" s="218"/>
      <c r="G59" s="218"/>
      <c r="H59" s="217"/>
      <c r="I59" s="3"/>
      <c r="J59" s="151"/>
      <c r="M59" s="8">
        <v>15005121</v>
      </c>
      <c r="N59" s="187">
        <v>43504</v>
      </c>
    </row>
    <row r="60" spans="1:14" x14ac:dyDescent="0.2">
      <c r="A60" s="99"/>
      <c r="B60" s="210"/>
      <c r="C60" s="22"/>
      <c r="D60" s="211"/>
      <c r="E60" s="211"/>
      <c r="F60" s="218"/>
      <c r="G60" s="218"/>
      <c r="H60" s="217"/>
      <c r="I60" s="3"/>
      <c r="J60" s="151"/>
      <c r="M60" s="8"/>
    </row>
    <row r="61" spans="1:14" x14ac:dyDescent="0.2">
      <c r="A61" s="3"/>
      <c r="B61" s="3"/>
      <c r="C61" s="3"/>
      <c r="D61" s="211"/>
      <c r="E61" s="211"/>
      <c r="F61" s="218"/>
      <c r="G61" s="218"/>
      <c r="H61" s="217"/>
      <c r="I61" s="3"/>
      <c r="J61" s="151"/>
    </row>
    <row r="62" spans="1:14" x14ac:dyDescent="0.2">
      <c r="A62" s="99"/>
      <c r="B62" s="210"/>
      <c r="C62" s="22"/>
      <c r="D62" s="211"/>
      <c r="E62" s="211"/>
      <c r="F62" s="218"/>
      <c r="G62" s="218"/>
      <c r="H62" s="217"/>
      <c r="I62" s="3"/>
      <c r="J62" s="151"/>
    </row>
    <row r="63" spans="1:14" x14ac:dyDescent="0.2">
      <c r="A63" s="99"/>
      <c r="B63" s="210"/>
      <c r="C63" s="22"/>
      <c r="D63" s="211"/>
      <c r="E63" s="211"/>
      <c r="F63" s="218"/>
      <c r="G63" s="218"/>
      <c r="H63" s="217"/>
      <c r="I63" s="3"/>
      <c r="J63" s="151"/>
    </row>
    <row r="64" spans="1:14" x14ac:dyDescent="0.2">
      <c r="A64" s="99"/>
      <c r="B64" s="210"/>
      <c r="C64" s="22"/>
      <c r="D64" s="211"/>
      <c r="E64" s="211"/>
      <c r="F64" s="218"/>
      <c r="G64" s="218"/>
      <c r="H64" s="217"/>
      <c r="I64" s="3"/>
      <c r="J64" s="151"/>
    </row>
    <row r="65" spans="1:10" x14ac:dyDescent="0.2">
      <c r="A65" s="99"/>
      <c r="B65" s="210"/>
      <c r="C65" s="22"/>
      <c r="D65" s="211"/>
      <c r="E65" s="211"/>
      <c r="F65" s="218"/>
      <c r="G65" s="218"/>
      <c r="H65" s="217"/>
      <c r="I65" s="3"/>
      <c r="J65" s="151"/>
    </row>
    <row r="66" spans="1:10" x14ac:dyDescent="0.2">
      <c r="A66" s="99"/>
      <c r="B66" s="210"/>
      <c r="C66" s="22"/>
      <c r="D66" s="211"/>
      <c r="E66" s="211"/>
      <c r="F66" s="218"/>
      <c r="G66" s="218"/>
      <c r="H66" s="217"/>
      <c r="I66" s="3"/>
      <c r="J66" s="151"/>
    </row>
    <row r="67" spans="1:10" x14ac:dyDescent="0.2">
      <c r="A67" s="99"/>
      <c r="B67" s="210"/>
      <c r="C67" s="22"/>
      <c r="D67" s="211"/>
      <c r="E67" s="211"/>
      <c r="F67" s="218"/>
      <c r="G67" s="218"/>
      <c r="H67" s="217"/>
      <c r="I67" s="3"/>
      <c r="J67" s="151"/>
    </row>
    <row r="68" spans="1:10" x14ac:dyDescent="0.2">
      <c r="A68" s="3"/>
      <c r="B68" s="210"/>
      <c r="C68" s="22"/>
      <c r="D68" s="211"/>
      <c r="E68" s="211"/>
      <c r="F68" s="218"/>
      <c r="G68" s="218"/>
      <c r="H68" s="3"/>
      <c r="I68" s="3"/>
      <c r="J68" s="151"/>
    </row>
    <row r="69" spans="1:10" ht="13.5" thickBot="1" x14ac:dyDescent="0.25">
      <c r="A69" s="23"/>
      <c r="B69" s="3"/>
      <c r="C69" s="3"/>
      <c r="D69" s="24"/>
      <c r="E69" s="24"/>
      <c r="F69" s="24"/>
      <c r="G69" s="24"/>
      <c r="H69" s="3"/>
      <c r="I69" s="3"/>
      <c r="J69" s="160"/>
    </row>
    <row r="70" spans="1:10" x14ac:dyDescent="0.2">
      <c r="A70" s="23"/>
      <c r="B70" s="23"/>
      <c r="C70" s="24"/>
      <c r="D70" s="24"/>
      <c r="E70" s="24"/>
      <c r="F70" s="24"/>
      <c r="G70" s="24"/>
      <c r="H70" s="3"/>
      <c r="I70" s="3"/>
      <c r="J70" s="3"/>
    </row>
    <row r="71" spans="1:10" x14ac:dyDescent="0.2">
      <c r="A71" s="23"/>
      <c r="B71" s="23"/>
      <c r="C71" s="24"/>
      <c r="D71" s="24"/>
      <c r="E71" s="24"/>
      <c r="F71" s="24"/>
      <c r="G71" s="24"/>
      <c r="H71" s="111"/>
      <c r="I71" s="3"/>
      <c r="J71" s="3"/>
    </row>
    <row r="72" spans="1:10" x14ac:dyDescent="0.2">
      <c r="A72" s="23"/>
      <c r="B72" s="23"/>
      <c r="C72" s="24"/>
      <c r="D72" s="24"/>
      <c r="E72" s="24"/>
      <c r="F72" s="24"/>
      <c r="G72" s="24"/>
      <c r="H72" s="3"/>
      <c r="I72" s="3"/>
      <c r="J72" s="3"/>
    </row>
    <row r="73" spans="1:10" x14ac:dyDescent="0.2">
      <c r="A73" s="23"/>
      <c r="B73" s="109"/>
      <c r="C73" s="223"/>
      <c r="D73" s="24"/>
      <c r="E73" s="24"/>
      <c r="F73" s="24"/>
      <c r="G73" s="24"/>
      <c r="H73" s="3"/>
      <c r="I73" s="3"/>
      <c r="J73" s="3"/>
    </row>
    <row r="74" spans="1:10" x14ac:dyDescent="0.2">
      <c r="A74" s="23"/>
      <c r="B74" s="109"/>
      <c r="C74" s="223"/>
      <c r="D74" s="24"/>
      <c r="E74" s="24"/>
      <c r="F74" s="24"/>
      <c r="G74" s="24"/>
      <c r="H74" s="3"/>
      <c r="I74" s="3"/>
      <c r="J74" s="3"/>
    </row>
    <row r="75" spans="1:10" x14ac:dyDescent="0.2">
      <c r="A75" s="23"/>
      <c r="B75" s="109"/>
      <c r="C75" s="223"/>
      <c r="D75" s="24"/>
      <c r="E75" s="24"/>
      <c r="F75" s="24"/>
      <c r="G75" s="24"/>
      <c r="H75" s="3"/>
      <c r="I75" s="3"/>
      <c r="J75" s="3"/>
    </row>
    <row r="76" spans="1:10" x14ac:dyDescent="0.2">
      <c r="A76" s="23"/>
      <c r="B76" s="109"/>
      <c r="C76" s="223"/>
      <c r="D76" s="24"/>
      <c r="E76" s="24"/>
      <c r="F76" s="24"/>
      <c r="G76" s="24"/>
      <c r="H76" s="3"/>
      <c r="I76" s="3"/>
      <c r="J76" s="3"/>
    </row>
    <row r="77" spans="1:10" s="25" customFormat="1" x14ac:dyDescent="0.2">
      <c r="A77" s="26"/>
      <c r="B77" s="23"/>
      <c r="C77" s="24"/>
      <c r="D77" s="26"/>
      <c r="E77" s="27"/>
      <c r="F77" s="28"/>
      <c r="G77" s="28"/>
      <c r="H77" s="26"/>
      <c r="I77" s="26"/>
      <c r="J77" s="24">
        <f>+C70-D69</f>
        <v>0</v>
      </c>
    </row>
    <row r="78" spans="1:10" s="25" customFormat="1" x14ac:dyDescent="0.2">
      <c r="A78" s="26"/>
      <c r="B78" s="26"/>
      <c r="C78" s="30"/>
      <c r="D78" s="24"/>
      <c r="E78" s="31"/>
      <c r="F78" s="32"/>
      <c r="G78" s="32"/>
      <c r="H78" s="26"/>
      <c r="I78" s="26"/>
      <c r="J78" s="33">
        <f>+C77-J77</f>
        <v>0</v>
      </c>
    </row>
    <row r="79" spans="1:10" s="25" customFormat="1" x14ac:dyDescent="0.2">
      <c r="A79" s="26"/>
      <c r="B79" s="26"/>
      <c r="C79" s="30"/>
      <c r="D79" s="24"/>
      <c r="E79" s="31"/>
      <c r="F79" s="32"/>
      <c r="G79" s="32"/>
      <c r="H79" s="105"/>
      <c r="I79" s="26"/>
      <c r="J79" s="29"/>
    </row>
    <row r="80" spans="1:10" s="25" customFormat="1" x14ac:dyDescent="0.2">
      <c r="A80" s="26"/>
      <c r="B80" s="312"/>
      <c r="C80" s="312"/>
      <c r="D80" s="312"/>
      <c r="E80" s="31"/>
      <c r="F80" s="32"/>
      <c r="G80" s="32"/>
      <c r="H80" s="105"/>
      <c r="I80" s="26"/>
      <c r="J80" s="29"/>
    </row>
    <row r="81" spans="1:11" s="25" customFormat="1" x14ac:dyDescent="0.2">
      <c r="A81" s="26"/>
      <c r="B81" s="224"/>
      <c r="C81" s="225"/>
      <c r="D81" s="225"/>
      <c r="E81" s="31"/>
      <c r="F81" s="226"/>
      <c r="G81" s="226"/>
      <c r="H81" s="246"/>
      <c r="I81" s="26"/>
      <c r="J81" s="29"/>
    </row>
    <row r="82" spans="1:11" s="25" customFormat="1" x14ac:dyDescent="0.2">
      <c r="A82" s="26"/>
      <c r="B82" s="99"/>
      <c r="C82" s="22"/>
      <c r="D82" s="34"/>
      <c r="E82" s="34"/>
      <c r="F82" s="26"/>
      <c r="G82" s="26"/>
      <c r="H82" s="143"/>
      <c r="I82" s="26"/>
      <c r="J82" s="29"/>
      <c r="K82" s="29"/>
    </row>
    <row r="83" spans="1:11" s="25" customFormat="1" x14ac:dyDescent="0.2">
      <c r="A83" s="26"/>
      <c r="B83" s="99"/>
      <c r="C83" s="22"/>
      <c r="D83" s="227"/>
      <c r="E83" s="35"/>
      <c r="F83" s="32"/>
      <c r="G83" s="32"/>
      <c r="H83" s="22"/>
      <c r="I83" s="109"/>
      <c r="J83" s="29"/>
      <c r="K83" s="29"/>
    </row>
    <row r="84" spans="1:11" s="25" customFormat="1" x14ac:dyDescent="0.2">
      <c r="A84" s="26"/>
      <c r="B84" s="99"/>
      <c r="C84" s="22"/>
      <c r="D84" s="103"/>
      <c r="E84" s="36"/>
      <c r="F84" s="26"/>
      <c r="G84" s="26"/>
      <c r="H84" s="26"/>
      <c r="I84" s="26"/>
      <c r="J84" s="29"/>
      <c r="K84" s="29"/>
    </row>
    <row r="85" spans="1:11" s="25" customFormat="1" x14ac:dyDescent="0.2">
      <c r="A85" s="26"/>
      <c r="B85" s="99"/>
      <c r="C85" s="22"/>
      <c r="D85" s="103"/>
      <c r="E85" s="36"/>
      <c r="F85" s="294"/>
      <c r="G85" s="294"/>
      <c r="H85" s="294"/>
      <c r="I85" s="26"/>
      <c r="J85" s="29"/>
      <c r="K85" s="29"/>
    </row>
    <row r="86" spans="1:11" s="25" customFormat="1" x14ac:dyDescent="0.2">
      <c r="A86" s="26"/>
      <c r="B86" s="228"/>
      <c r="C86" s="229"/>
      <c r="D86" s="104"/>
      <c r="E86" s="37"/>
      <c r="F86" s="246"/>
      <c r="G86" s="246"/>
      <c r="H86" s="144"/>
      <c r="I86" s="26"/>
      <c r="J86" s="29"/>
      <c r="K86" s="29"/>
    </row>
    <row r="87" spans="1:11" s="25" customFormat="1" x14ac:dyDescent="0.2">
      <c r="A87" s="26"/>
      <c r="B87" s="102"/>
      <c r="C87" s="104"/>
      <c r="D87" s="104"/>
      <c r="E87" s="37"/>
      <c r="F87" s="30"/>
      <c r="G87" s="30"/>
      <c r="H87" s="26"/>
      <c r="I87" s="26"/>
      <c r="J87" s="39"/>
      <c r="K87" s="29"/>
    </row>
    <row r="88" spans="1:11" s="25" customFormat="1" ht="24.75" customHeight="1" x14ac:dyDescent="0.2">
      <c r="A88" s="26"/>
      <c r="B88" s="102"/>
      <c r="C88" s="104"/>
      <c r="D88" s="104"/>
      <c r="E88" s="37"/>
      <c r="F88" s="295"/>
      <c r="G88" s="295"/>
      <c r="H88" s="295"/>
      <c r="I88" s="26"/>
      <c r="J88" s="29"/>
    </row>
    <row r="89" spans="1:11" s="25" customFormat="1" x14ac:dyDescent="0.2">
      <c r="A89" s="26"/>
      <c r="B89" s="312"/>
      <c r="C89" s="312"/>
      <c r="D89" s="103"/>
      <c r="E89" s="36"/>
      <c r="F89" s="30"/>
      <c r="G89" s="30"/>
      <c r="H89" s="28"/>
      <c r="I89" s="26"/>
      <c r="J89" s="29"/>
    </row>
    <row r="90" spans="1:11" s="25" customFormat="1" x14ac:dyDescent="0.2">
      <c r="A90" s="26"/>
      <c r="B90" s="224"/>
      <c r="C90" s="231"/>
      <c r="D90" s="103"/>
      <c r="E90" s="36"/>
      <c r="F90" s="30"/>
      <c r="G90" s="30"/>
      <c r="H90" s="26"/>
      <c r="I90" s="110"/>
      <c r="J90" s="29"/>
    </row>
    <row r="91" spans="1:11" s="25" customFormat="1" x14ac:dyDescent="0.2">
      <c r="A91" s="26"/>
      <c r="B91" s="102"/>
      <c r="C91" s="22"/>
      <c r="D91" s="103"/>
      <c r="E91" s="36"/>
      <c r="F91" s="286"/>
      <c r="G91" s="286"/>
      <c r="H91" s="286"/>
      <c r="I91" s="110"/>
      <c r="J91" s="29"/>
    </row>
    <row r="92" spans="1:11" s="25" customFormat="1" x14ac:dyDescent="0.2">
      <c r="A92" s="26"/>
      <c r="B92" s="102"/>
      <c r="C92" s="22"/>
      <c r="D92" s="103"/>
      <c r="E92" s="36"/>
      <c r="F92" s="109"/>
      <c r="G92" s="109"/>
      <c r="H92" s="146"/>
      <c r="I92" s="110"/>
    </row>
    <row r="93" spans="1:11" s="25" customFormat="1" x14ac:dyDescent="0.2">
      <c r="A93" s="26"/>
      <c r="B93" s="102"/>
      <c r="C93" s="22"/>
      <c r="D93" s="106"/>
      <c r="E93" s="106"/>
      <c r="F93" s="109"/>
      <c r="G93" s="109"/>
      <c r="H93" s="26"/>
      <c r="I93" s="110"/>
    </row>
    <row r="94" spans="1:11" s="25" customFormat="1" x14ac:dyDescent="0.2">
      <c r="A94" s="41"/>
      <c r="B94" s="102"/>
      <c r="C94" s="22"/>
      <c r="D94" s="41"/>
      <c r="E94" s="41"/>
      <c r="F94" s="109"/>
      <c r="G94" s="109"/>
      <c r="H94" s="146"/>
      <c r="I94" s="26"/>
    </row>
    <row r="95" spans="1:11" s="25" customFormat="1" x14ac:dyDescent="0.2">
      <c r="A95" s="41"/>
      <c r="B95" s="102"/>
      <c r="C95" s="22"/>
      <c r="D95" s="42"/>
      <c r="E95" s="42"/>
      <c r="F95" s="109"/>
      <c r="G95" s="109"/>
      <c r="H95" s="110"/>
      <c r="I95" s="110"/>
    </row>
    <row r="96" spans="1:11" s="25" customFormat="1" x14ac:dyDescent="0.2">
      <c r="A96" s="43"/>
      <c r="B96" s="102"/>
      <c r="C96" s="22"/>
      <c r="D96" s="43"/>
      <c r="E96" s="43"/>
      <c r="F96" s="109"/>
      <c r="G96" s="109"/>
      <c r="H96" s="106"/>
      <c r="I96" s="110"/>
      <c r="J96" s="25" t="s">
        <v>163</v>
      </c>
    </row>
    <row r="97" spans="1:9" s="25" customFormat="1" x14ac:dyDescent="0.2">
      <c r="A97" s="43"/>
      <c r="B97" s="102"/>
      <c r="C97" s="22"/>
      <c r="D97" s="43"/>
      <c r="E97" s="43"/>
      <c r="F97" s="109"/>
      <c r="G97" s="109"/>
      <c r="H97" s="106"/>
      <c r="I97" s="110"/>
    </row>
    <row r="98" spans="1:9" x14ac:dyDescent="0.2">
      <c r="A98" s="99"/>
      <c r="B98" s="102"/>
      <c r="C98" s="22"/>
      <c r="D98" s="99"/>
      <c r="E98" s="99"/>
      <c r="F98" s="109"/>
      <c r="G98" s="109"/>
      <c r="H98" s="111"/>
      <c r="I98" s="3"/>
    </row>
    <row r="99" spans="1:9" x14ac:dyDescent="0.2">
      <c r="A99" s="99"/>
      <c r="B99" s="102"/>
      <c r="C99" s="22"/>
      <c r="D99" s="99"/>
      <c r="E99" s="99"/>
      <c r="F99" s="109"/>
      <c r="G99" s="109"/>
      <c r="H99" s="3"/>
      <c r="I99" s="3"/>
    </row>
    <row r="100" spans="1:9" x14ac:dyDescent="0.2">
      <c r="A100" s="99"/>
      <c r="B100" s="102"/>
      <c r="C100" s="22"/>
      <c r="D100" s="99"/>
      <c r="E100" s="99"/>
      <c r="F100" s="109"/>
      <c r="G100" s="109"/>
      <c r="H100" s="111"/>
      <c r="I100" s="3"/>
    </row>
    <row r="101" spans="1:9" x14ac:dyDescent="0.2">
      <c r="A101" s="99"/>
      <c r="B101" s="102"/>
      <c r="C101" s="22"/>
      <c r="D101" s="99"/>
      <c r="E101" s="99"/>
      <c r="F101" s="112"/>
      <c r="G101" s="112"/>
      <c r="H101" s="111"/>
      <c r="I101" s="3"/>
    </row>
    <row r="102" spans="1:9" x14ac:dyDescent="0.2">
      <c r="A102" s="99"/>
      <c r="B102" s="102"/>
      <c r="C102" s="22"/>
      <c r="D102" s="99"/>
      <c r="E102" s="99"/>
      <c r="F102" s="112"/>
      <c r="G102" s="112"/>
      <c r="H102" s="111"/>
      <c r="I102" s="3"/>
    </row>
    <row r="103" spans="1:9" x14ac:dyDescent="0.2">
      <c r="A103" s="3"/>
      <c r="B103" s="102"/>
      <c r="C103" s="22"/>
      <c r="D103" s="3"/>
      <c r="E103" s="3"/>
      <c r="F103" s="112"/>
      <c r="G103" s="112"/>
      <c r="H103" s="3"/>
      <c r="I103" s="3"/>
    </row>
    <row r="104" spans="1:9" x14ac:dyDescent="0.2">
      <c r="A104" s="3"/>
      <c r="B104" s="102"/>
      <c r="C104" s="22"/>
      <c r="D104" s="3"/>
      <c r="E104" s="3"/>
      <c r="F104" s="112"/>
      <c r="G104" s="112"/>
      <c r="H104" s="3"/>
      <c r="I104" s="3"/>
    </row>
    <row r="105" spans="1:9" x14ac:dyDescent="0.2">
      <c r="A105" s="3"/>
      <c r="B105" s="102"/>
      <c r="C105" s="22"/>
      <c r="D105" s="3"/>
      <c r="E105" s="3"/>
      <c r="F105" s="109"/>
      <c r="G105" s="109"/>
      <c r="H105" s="3"/>
      <c r="I105" s="3"/>
    </row>
    <row r="106" spans="1:9" x14ac:dyDescent="0.2">
      <c r="A106" s="3"/>
      <c r="B106" s="102"/>
      <c r="C106" s="22"/>
      <c r="D106" s="3"/>
      <c r="E106" s="3"/>
      <c r="F106" s="3"/>
      <c r="G106" s="3"/>
      <c r="H106" s="3"/>
      <c r="I106" s="3"/>
    </row>
    <row r="107" spans="1:9" x14ac:dyDescent="0.2">
      <c r="A107" s="3"/>
      <c r="B107" s="102"/>
      <c r="C107" s="22"/>
      <c r="D107" s="3"/>
      <c r="E107" s="3"/>
      <c r="F107" s="3"/>
      <c r="G107" s="3"/>
      <c r="H107" s="3"/>
      <c r="I107" s="3"/>
    </row>
    <row r="108" spans="1:9" x14ac:dyDescent="0.2">
      <c r="A108" s="3"/>
      <c r="B108" s="102"/>
      <c r="C108" s="22"/>
      <c r="D108" s="3"/>
      <c r="E108" s="3"/>
      <c r="F108" s="3"/>
      <c r="G108" s="3"/>
      <c r="H108" s="3"/>
      <c r="I108" s="3"/>
    </row>
    <row r="109" spans="1:9" x14ac:dyDescent="0.2">
      <c r="A109" s="3"/>
      <c r="B109" s="102"/>
      <c r="C109" s="22"/>
      <c r="D109" s="3"/>
      <c r="E109" s="3"/>
      <c r="F109" s="3"/>
      <c r="G109" s="3"/>
      <c r="H109" s="3"/>
      <c r="I109" s="3"/>
    </row>
    <row r="110" spans="1:9" x14ac:dyDescent="0.2">
      <c r="A110" s="3"/>
      <c r="B110" s="102"/>
      <c r="C110" s="22"/>
      <c r="D110" s="3"/>
      <c r="E110" s="3"/>
      <c r="F110" s="3"/>
      <c r="G110" s="3"/>
      <c r="H110" s="3"/>
      <c r="I110" s="3"/>
    </row>
    <row r="111" spans="1:9" x14ac:dyDescent="0.2">
      <c r="A111" s="3"/>
      <c r="B111" s="102"/>
      <c r="C111" s="22"/>
      <c r="D111" s="3"/>
      <c r="E111" s="3"/>
      <c r="F111" s="3"/>
      <c r="G111" s="3"/>
      <c r="H111" s="3"/>
      <c r="I111" s="3"/>
    </row>
    <row r="112" spans="1:9" x14ac:dyDescent="0.2">
      <c r="A112" s="3"/>
      <c r="B112" s="102"/>
      <c r="C112" s="22"/>
      <c r="D112" s="3"/>
      <c r="E112" s="3"/>
      <c r="F112" s="3"/>
      <c r="G112" s="3"/>
      <c r="H112" s="3"/>
      <c r="I112" s="3"/>
    </row>
    <row r="113" spans="1:9" x14ac:dyDescent="0.2">
      <c r="A113" s="3"/>
      <c r="B113" s="102"/>
      <c r="C113" s="22"/>
      <c r="D113" s="3"/>
      <c r="E113" s="3"/>
      <c r="F113" s="3"/>
      <c r="G113" s="3"/>
      <c r="H113" s="3"/>
      <c r="I113" s="3"/>
    </row>
    <row r="114" spans="1:9" x14ac:dyDescent="0.2">
      <c r="A114" s="3"/>
      <c r="B114" s="102"/>
      <c r="C114" s="22"/>
      <c r="D114" s="3"/>
      <c r="E114" s="3"/>
      <c r="F114" s="3"/>
      <c r="G114" s="3"/>
      <c r="H114" s="3"/>
      <c r="I114" s="3"/>
    </row>
    <row r="115" spans="1:9" x14ac:dyDescent="0.2">
      <c r="A115" s="3"/>
      <c r="B115" s="23"/>
      <c r="C115" s="24"/>
      <c r="D115" s="3"/>
      <c r="E115" s="3"/>
      <c r="F115" s="3"/>
      <c r="G115" s="3"/>
      <c r="H115" s="3"/>
      <c r="I115" s="3"/>
    </row>
    <row r="116" spans="1:9" x14ac:dyDescent="0.2">
      <c r="A116" s="3"/>
      <c r="B116" s="3"/>
      <c r="C116" s="3"/>
      <c r="D116" s="3"/>
      <c r="E116" s="3"/>
      <c r="F116" s="3"/>
      <c r="G116" s="3"/>
      <c r="H116" s="3"/>
      <c r="I116" s="3"/>
    </row>
    <row r="117" spans="1:9" x14ac:dyDescent="0.2">
      <c r="A117" s="3"/>
      <c r="B117" s="3"/>
      <c r="C117" s="3"/>
      <c r="D117" s="3"/>
      <c r="E117" s="3"/>
      <c r="F117" s="3"/>
      <c r="G117" s="3"/>
      <c r="H117" s="3"/>
      <c r="I117" s="3"/>
    </row>
    <row r="118" spans="1:9" x14ac:dyDescent="0.2">
      <c r="A118" s="3"/>
      <c r="B118" s="312"/>
      <c r="C118" s="312"/>
      <c r="D118" s="3"/>
      <c r="E118" s="3"/>
      <c r="F118" s="3"/>
      <c r="G118" s="3"/>
      <c r="H118" s="3"/>
      <c r="I118" s="3"/>
    </row>
    <row r="119" spans="1:9" x14ac:dyDescent="0.2">
      <c r="A119" s="3"/>
      <c r="B119" s="224"/>
      <c r="C119" s="231"/>
      <c r="D119" s="3"/>
      <c r="E119" s="3"/>
      <c r="F119" s="3"/>
      <c r="G119" s="3"/>
      <c r="H119" s="3"/>
      <c r="I119" s="3"/>
    </row>
    <row r="120" spans="1:9" x14ac:dyDescent="0.2">
      <c r="A120" s="3"/>
      <c r="B120" s="102"/>
      <c r="C120" s="22"/>
      <c r="D120" s="3"/>
      <c r="E120" s="3"/>
      <c r="F120" s="3"/>
      <c r="G120" s="3"/>
      <c r="H120" s="3"/>
      <c r="I120" s="3"/>
    </row>
    <row r="121" spans="1:9" x14ac:dyDescent="0.2">
      <c r="A121" s="3"/>
      <c r="B121" s="102"/>
      <c r="C121" s="22"/>
      <c r="D121" s="3"/>
      <c r="E121" s="3"/>
      <c r="F121" s="3"/>
      <c r="G121" s="3"/>
      <c r="H121" s="3"/>
      <c r="I121" s="3"/>
    </row>
    <row r="122" spans="1:9" x14ac:dyDescent="0.2">
      <c r="A122" s="3"/>
      <c r="B122" s="102"/>
      <c r="C122" s="22"/>
      <c r="D122" s="3"/>
      <c r="E122" s="3"/>
      <c r="F122" s="3"/>
      <c r="G122" s="3"/>
      <c r="H122" s="3"/>
      <c r="I122" s="3"/>
    </row>
    <row r="123" spans="1:9" x14ac:dyDescent="0.2">
      <c r="A123" s="3"/>
      <c r="B123" s="102"/>
      <c r="C123" s="22"/>
      <c r="D123" s="3"/>
      <c r="E123" s="3"/>
      <c r="F123" s="3"/>
      <c r="G123" s="3"/>
      <c r="H123" s="3"/>
      <c r="I123" s="3"/>
    </row>
    <row r="124" spans="1:9" x14ac:dyDescent="0.2">
      <c r="A124" s="3"/>
      <c r="B124" s="102"/>
      <c r="C124" s="22"/>
      <c r="D124" s="3"/>
      <c r="E124" s="3"/>
      <c r="F124" s="3"/>
      <c r="G124" s="3"/>
      <c r="H124" s="3"/>
      <c r="I124" s="3"/>
    </row>
    <row r="125" spans="1:9" x14ac:dyDescent="0.2">
      <c r="A125" s="3"/>
      <c r="B125" s="102"/>
      <c r="C125" s="22"/>
      <c r="D125" s="3"/>
      <c r="E125" s="3"/>
      <c r="F125" s="3"/>
      <c r="G125" s="3"/>
      <c r="H125" s="3"/>
      <c r="I125" s="3"/>
    </row>
    <row r="126" spans="1:9" x14ac:dyDescent="0.2">
      <c r="A126" s="3"/>
      <c r="B126" s="102"/>
      <c r="C126" s="22"/>
      <c r="D126" s="3"/>
      <c r="E126" s="3"/>
      <c r="F126" s="3"/>
      <c r="G126" s="3"/>
      <c r="H126" s="3"/>
      <c r="I126" s="3"/>
    </row>
    <row r="127" spans="1:9" x14ac:dyDescent="0.2">
      <c r="A127" s="3"/>
      <c r="B127" s="102"/>
      <c r="C127" s="22"/>
      <c r="D127" s="3"/>
      <c r="E127" s="3"/>
      <c r="F127" s="3"/>
      <c r="G127" s="3"/>
      <c r="H127" s="3"/>
      <c r="I127" s="3"/>
    </row>
    <row r="128" spans="1:9" x14ac:dyDescent="0.2">
      <c r="A128" s="3"/>
      <c r="B128" s="102"/>
      <c r="C128" s="22"/>
      <c r="D128" s="3"/>
      <c r="E128" s="3"/>
      <c r="F128" s="3"/>
      <c r="G128" s="3"/>
      <c r="H128" s="3"/>
      <c r="I128" s="3"/>
    </row>
    <row r="129" spans="1:9" x14ac:dyDescent="0.2">
      <c r="A129" s="3"/>
      <c r="B129" s="102"/>
      <c r="C129" s="22"/>
      <c r="D129" s="3"/>
      <c r="E129" s="3"/>
      <c r="F129" s="3"/>
      <c r="G129" s="3"/>
      <c r="H129" s="3"/>
      <c r="I129" s="3"/>
    </row>
    <row r="130" spans="1:9" x14ac:dyDescent="0.2">
      <c r="A130" s="3"/>
      <c r="B130" s="102"/>
      <c r="C130" s="22"/>
      <c r="D130" s="3"/>
      <c r="E130" s="3"/>
      <c r="F130" s="3"/>
      <c r="G130" s="3"/>
      <c r="H130" s="3"/>
      <c r="I130" s="3"/>
    </row>
    <row r="131" spans="1:9" x14ac:dyDescent="0.2">
      <c r="A131" s="3"/>
      <c r="B131" s="102"/>
      <c r="C131" s="22"/>
      <c r="D131" s="3"/>
      <c r="E131" s="3"/>
      <c r="F131" s="3"/>
      <c r="G131" s="3"/>
      <c r="H131" s="3"/>
      <c r="I131" s="3"/>
    </row>
    <row r="132" spans="1:9" x14ac:dyDescent="0.2">
      <c r="A132" s="3"/>
      <c r="B132" s="23"/>
      <c r="C132" s="24"/>
      <c r="D132" s="3"/>
      <c r="E132" s="3"/>
      <c r="F132" s="3"/>
      <c r="G132" s="3"/>
      <c r="H132" s="3"/>
      <c r="I132" s="3"/>
    </row>
    <row r="133" spans="1:9" x14ac:dyDescent="0.2">
      <c r="A133" s="3"/>
      <c r="B133" s="3"/>
      <c r="C133" s="3"/>
      <c r="D133" s="3"/>
      <c r="E133" s="3"/>
      <c r="F133" s="3"/>
      <c r="G133" s="3"/>
      <c r="H133" s="3"/>
      <c r="I133" s="3"/>
    </row>
    <row r="134" spans="1:9" x14ac:dyDescent="0.2">
      <c r="A134" s="3"/>
      <c r="B134" s="3"/>
      <c r="C134" s="3"/>
      <c r="D134" s="3"/>
      <c r="E134" s="3"/>
      <c r="F134" s="3"/>
      <c r="G134" s="3"/>
      <c r="H134" s="3"/>
      <c r="I134" s="3"/>
    </row>
    <row r="135" spans="1:9" x14ac:dyDescent="0.2">
      <c r="A135" s="3"/>
      <c r="B135" s="3"/>
      <c r="C135" s="3"/>
      <c r="D135" s="3"/>
      <c r="E135" s="3"/>
      <c r="F135" s="3"/>
      <c r="G135" s="3"/>
      <c r="H135" s="3"/>
      <c r="I135" s="3"/>
    </row>
    <row r="136" spans="1:9" x14ac:dyDescent="0.2">
      <c r="A136" s="3"/>
      <c r="B136" s="3"/>
      <c r="C136" s="3"/>
      <c r="D136" s="3"/>
      <c r="E136" s="3"/>
      <c r="F136" s="3"/>
      <c r="G136" s="3"/>
      <c r="H136" s="3"/>
      <c r="I136" s="3"/>
    </row>
    <row r="137" spans="1:9" x14ac:dyDescent="0.2">
      <c r="A137" s="3"/>
      <c r="B137" s="3"/>
      <c r="C137" s="3"/>
      <c r="D137" s="3"/>
      <c r="E137" s="3"/>
      <c r="F137" s="3"/>
      <c r="G137" s="3"/>
      <c r="H137" s="3"/>
      <c r="I137" s="3"/>
    </row>
    <row r="138" spans="1:9" x14ac:dyDescent="0.2">
      <c r="A138" s="3"/>
      <c r="B138" s="3"/>
      <c r="C138" s="3"/>
      <c r="D138" s="3"/>
      <c r="E138" s="3"/>
      <c r="F138" s="3"/>
      <c r="G138" s="3"/>
      <c r="H138" s="3"/>
      <c r="I138" s="3"/>
    </row>
    <row r="139" spans="1:9" x14ac:dyDescent="0.2">
      <c r="A139" s="3"/>
      <c r="B139" s="3"/>
      <c r="C139" s="3"/>
      <c r="D139" s="3"/>
      <c r="E139" s="3"/>
      <c r="F139" s="3"/>
      <c r="G139" s="3"/>
      <c r="H139" s="3"/>
    </row>
    <row r="140" spans="1:9" x14ac:dyDescent="0.2">
      <c r="A140" s="3"/>
      <c r="B140" s="3"/>
      <c r="C140" s="3"/>
      <c r="D140" s="3"/>
      <c r="E140" s="3"/>
      <c r="F140" s="3"/>
      <c r="G140" s="3"/>
      <c r="H140" s="3"/>
    </row>
    <row r="141" spans="1:9" x14ac:dyDescent="0.2">
      <c r="A141" s="3"/>
      <c r="B141" s="3"/>
      <c r="C141" s="3"/>
      <c r="D141" s="3"/>
      <c r="E141" s="3"/>
      <c r="F141" s="3"/>
      <c r="G141" s="3"/>
      <c r="H141" s="3"/>
    </row>
    <row r="142" spans="1:9" x14ac:dyDescent="0.2">
      <c r="A142" s="3"/>
      <c r="B142" s="3"/>
      <c r="C142" s="3"/>
      <c r="D142" s="3"/>
      <c r="E142" s="3"/>
      <c r="F142" s="3"/>
      <c r="G142" s="3"/>
      <c r="H142" s="3"/>
    </row>
    <row r="143" spans="1:9" x14ac:dyDescent="0.2">
      <c r="A143" s="3"/>
      <c r="B143" s="3"/>
      <c r="C143" s="3"/>
      <c r="D143" s="3"/>
      <c r="E143" s="3"/>
      <c r="F143" s="3"/>
      <c r="G143" s="3"/>
      <c r="H143" s="3"/>
    </row>
    <row r="144" spans="1:9" x14ac:dyDescent="0.2">
      <c r="A144" s="3"/>
      <c r="B144" s="3"/>
      <c r="C144" s="3"/>
      <c r="D144" s="3"/>
      <c r="E144" s="3"/>
      <c r="F144" s="3"/>
      <c r="G144" s="3"/>
      <c r="H144" s="3"/>
    </row>
    <row r="145" spans="1:8" x14ac:dyDescent="0.2">
      <c r="A145" s="3"/>
      <c r="B145" s="3"/>
      <c r="C145" s="3"/>
      <c r="D145" s="3"/>
      <c r="E145" s="3"/>
      <c r="F145" s="3"/>
      <c r="G145" s="3"/>
      <c r="H145" s="3"/>
    </row>
    <row r="146" spans="1:8" x14ac:dyDescent="0.2">
      <c r="A146" s="3"/>
      <c r="B146" s="3"/>
      <c r="C146" s="3"/>
      <c r="D146" s="3"/>
      <c r="E146" s="3"/>
      <c r="F146" s="3"/>
      <c r="G146" s="3"/>
      <c r="H146" s="3"/>
    </row>
  </sheetData>
  <mergeCells count="12">
    <mergeCell ref="B118:C118"/>
    <mergeCell ref="A1:F1"/>
    <mergeCell ref="A2:F2"/>
    <mergeCell ref="A3:F3"/>
    <mergeCell ref="A4:I4"/>
    <mergeCell ref="A5:I5"/>
    <mergeCell ref="A7:I7"/>
    <mergeCell ref="B80:D80"/>
    <mergeCell ref="F85:H85"/>
    <mergeCell ref="F88:H88"/>
    <mergeCell ref="B89:C89"/>
    <mergeCell ref="F91:H91"/>
  </mergeCells>
  <printOptions horizontalCentered="1" verticalCentered="1"/>
  <pageMargins left="0" right="0" top="0" bottom="0" header="0" footer="0"/>
  <pageSetup scale="66" orientation="landscape" r:id="rId1"/>
  <headerFooter alignWithMargins="0"/>
  <rowBreaks count="1" manualBreakCount="1">
    <brk id="79" max="9"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FACTURAS</vt:lpstr>
      <vt:lpstr>CALCULO INTERESES</vt:lpstr>
      <vt:lpstr>CUADRO INTERESES</vt:lpstr>
      <vt:lpstr>CUADRO FACTURACION</vt:lpstr>
      <vt:lpstr>PENDIENTE PAGO ABR17</vt:lpstr>
      <vt:lpstr>PENDIENTE PAGO ENE18</vt:lpstr>
      <vt:lpstr>'CALCULO INTERESES'!Área_de_impresión</vt:lpstr>
      <vt:lpstr>'CUADRO FACTURACION'!Área_de_impresión</vt:lpstr>
      <vt:lpstr>FACTURAS!Área_de_impresión</vt:lpstr>
      <vt:lpstr>'PENDIENTE PAGO ABR17'!Área_de_impresión</vt:lpstr>
      <vt:lpstr>'PENDIENTE PAGO ENE18'!Área_de_impresión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CONTA 5</dc:creator>
  <cp:lastModifiedBy>Diana Katherine Barbosa Parra</cp:lastModifiedBy>
  <cp:lastPrinted>2019-07-17T20:59:14Z</cp:lastPrinted>
  <dcterms:created xsi:type="dcterms:W3CDTF">2018-01-30T20:45:39Z</dcterms:created>
  <dcterms:modified xsi:type="dcterms:W3CDTF">2021-03-26T21:59:19Z</dcterms:modified>
</cp:coreProperties>
</file>