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 carpeta\"/>
    </mc:Choice>
  </mc:AlternateContent>
  <bookViews>
    <workbookView xWindow="0" yWindow="0" windowWidth="24000" windowHeight="9735"/>
  </bookViews>
  <sheets>
    <sheet name="2019-00298" sheetId="1" r:id="rId1"/>
    <sheet name="APORTES DE COTIZACIÓ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2" i="1" l="1"/>
  <c r="G13" i="1"/>
  <c r="G10" i="1"/>
  <c r="G11" i="1"/>
  <c r="G14" i="1"/>
  <c r="G15" i="1"/>
  <c r="G16" i="1" l="1"/>
  <c r="E22" i="1" s="1"/>
  <c r="B50" i="2" l="1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H15" i="1" l="1"/>
  <c r="K15" i="1"/>
  <c r="D15" i="1"/>
  <c r="H14" i="1"/>
  <c r="K14" i="1"/>
  <c r="D14" i="1"/>
  <c r="H13" i="1"/>
  <c r="K13" i="1"/>
  <c r="D13" i="1"/>
  <c r="H12" i="1"/>
  <c r="K12" i="1"/>
  <c r="D12" i="1"/>
  <c r="H11" i="1"/>
  <c r="K11" i="1"/>
  <c r="D11" i="1"/>
  <c r="H10" i="1"/>
  <c r="K10" i="1"/>
  <c r="D10" i="1"/>
  <c r="K16" i="1" l="1"/>
  <c r="E20" i="1" s="1"/>
  <c r="D16" i="1"/>
  <c r="I14" i="1" l="1"/>
  <c r="I10" i="1"/>
  <c r="I11" i="1"/>
  <c r="I15" i="1"/>
  <c r="I12" i="1"/>
  <c r="I13" i="1"/>
  <c r="I16" i="1" l="1"/>
  <c r="E21" i="1" l="1"/>
  <c r="E23" i="1" s="1"/>
</calcChain>
</file>

<file path=xl/sharedStrings.xml><?xml version="1.0" encoding="utf-8"?>
<sst xmlns="http://schemas.openxmlformats.org/spreadsheetml/2006/main" count="38" uniqueCount="33">
  <si>
    <t>LIQUIDACIÓN INDEMNIZACION SUSTITUTIVA</t>
  </si>
  <si>
    <t xml:space="preserve">Demandante: </t>
  </si>
  <si>
    <t xml:space="preserve">Demandado: </t>
  </si>
  <si>
    <t>COLPENSIONES</t>
  </si>
  <si>
    <t xml:space="preserve">Trabajador(a): </t>
  </si>
  <si>
    <t>Última fecha a la que se indexará el cálculo:</t>
  </si>
  <si>
    <t>PERIODOS (DD/MM/AA)</t>
  </si>
  <si>
    <t>SALARIO</t>
  </si>
  <si>
    <t>Cotización</t>
  </si>
  <si>
    <t>INDICE</t>
  </si>
  <si>
    <t>DIAS DEL</t>
  </si>
  <si>
    <t>IBL</t>
  </si>
  <si>
    <t>Porcentaje</t>
  </si>
  <si>
    <t>% x Días</t>
  </si>
  <si>
    <t>DESDE</t>
  </si>
  <si>
    <t>HASTA</t>
  </si>
  <si>
    <t>COTIZADO</t>
  </si>
  <si>
    <t>INICIAL</t>
  </si>
  <si>
    <t>FINAL</t>
  </si>
  <si>
    <t>PERIODO</t>
  </si>
  <si>
    <t>INDEXADO</t>
  </si>
  <si>
    <t>cotización</t>
  </si>
  <si>
    <t>TOTALES</t>
  </si>
  <si>
    <t>CÁLCULO DE LA INDEMNIZACIÓN SUSTITUTIVA</t>
  </si>
  <si>
    <t>Promedio Ponderado de los procentajes</t>
  </si>
  <si>
    <t xml:space="preserve">IBL semanal </t>
  </si>
  <si>
    <t>No. semanas cotizadas</t>
  </si>
  <si>
    <t>Valor de la indemnización al</t>
  </si>
  <si>
    <t>Año</t>
  </si>
  <si>
    <t>% Aportes</t>
  </si>
  <si>
    <t>del rango</t>
  </si>
  <si>
    <t>para pensión</t>
  </si>
  <si>
    <t xml:space="preserve">Calculado con el IPC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</si>
</sst>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  <numFmt numFmtId="167" formatCode="_ &quot;$&quot;\ * #,##0.00_ ;_ &quot;$&quot;\ * \-#,##0.00_ ;_ &quot;$&quot;\ * &quot;-&quot;??_ ;_ @_ "/>
    <numFmt numFmtId="168" formatCode="0.00000%"/>
    <numFmt numFmtId="169" formatCode="_ * #,##0.00_ ;_ * \-#,##0.00_ ;_ * &quot;-&quot;??_ ;_ @_ "/>
    <numFmt numFmtId="170" formatCode="_-* #,##0.00\ [$€]_-;\-* #,##0.00\ [$€]_-;_-* &quot;-&quot;??\ [$€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4" applyNumberFormat="0" applyAlignment="0" applyProtection="0"/>
    <xf numFmtId="0" fontId="16" fillId="0" borderId="16" applyNumberFormat="0" applyFill="0" applyAlignment="0" applyProtection="0"/>
    <xf numFmtId="0" fontId="6" fillId="0" borderId="1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/>
    <xf numFmtId="0" fontId="15" fillId="6" borderId="14" applyNumberFormat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7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6" borderId="15" applyNumberFormat="0" applyAlignment="0" applyProtection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43" fontId="2" fillId="0" borderId="0" xfId="1" applyFont="1" applyFill="1"/>
    <xf numFmtId="165" fontId="2" fillId="0" borderId="0" xfId="1" applyNumberFormat="1" applyFont="1" applyFill="1"/>
    <xf numFmtId="14" fontId="2" fillId="0" borderId="0" xfId="1" applyNumberFormat="1" applyFont="1" applyFill="1"/>
    <xf numFmtId="0" fontId="2" fillId="0" borderId="0" xfId="0" applyFont="1"/>
    <xf numFmtId="43" fontId="3" fillId="2" borderId="3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/>
    </xf>
    <xf numFmtId="165" fontId="3" fillId="0" borderId="4" xfId="1" applyNumberFormat="1" applyFont="1" applyFill="1" applyBorder="1" applyAlignment="1">
      <alignment horizontal="center" wrapText="1"/>
    </xf>
    <xf numFmtId="43" fontId="3" fillId="0" borderId="4" xfId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43" fontId="2" fillId="0" borderId="7" xfId="1" applyFont="1" applyBorder="1"/>
    <xf numFmtId="165" fontId="3" fillId="0" borderId="7" xfId="1" applyNumberFormat="1" applyFont="1" applyFill="1" applyBorder="1" applyAlignment="1">
      <alignment horizontal="center" wrapText="1"/>
    </xf>
    <xf numFmtId="43" fontId="2" fillId="0" borderId="7" xfId="1" applyFont="1" applyFill="1" applyBorder="1"/>
    <xf numFmtId="14" fontId="4" fillId="0" borderId="5" xfId="0" applyNumberFormat="1" applyFont="1" applyFill="1" applyBorder="1" applyAlignment="1">
      <alignment horizontal="center"/>
    </xf>
    <xf numFmtId="167" fontId="4" fillId="0" borderId="5" xfId="0" applyNumberFormat="1" applyFont="1" applyBorder="1" applyAlignment="1"/>
    <xf numFmtId="43" fontId="4" fillId="0" borderId="5" xfId="1" applyFont="1" applyBorder="1" applyAlignment="1">
      <alignment horizontal="right"/>
    </xf>
    <xf numFmtId="164" fontId="4" fillId="0" borderId="7" xfId="1" applyNumberFormat="1" applyFont="1" applyFill="1" applyBorder="1" applyAlignment="1">
      <alignment horizontal="center" wrapText="1"/>
    </xf>
    <xf numFmtId="165" fontId="4" fillId="0" borderId="5" xfId="1" applyNumberFormat="1" applyFont="1" applyFill="1" applyBorder="1"/>
    <xf numFmtId="43" fontId="4" fillId="0" borderId="5" xfId="1" applyFont="1" applyFill="1" applyBorder="1"/>
    <xf numFmtId="14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 applyAlignment="1"/>
    <xf numFmtId="43" fontId="2" fillId="0" borderId="0" xfId="1" applyFont="1" applyBorder="1" applyAlignment="1">
      <alignment horizontal="right"/>
    </xf>
    <xf numFmtId="164" fontId="4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Fill="1" applyBorder="1"/>
    <xf numFmtId="14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165" fontId="5" fillId="0" borderId="0" xfId="0" applyNumberFormat="1" applyFont="1" applyFill="1" applyBorder="1"/>
    <xf numFmtId="14" fontId="2" fillId="0" borderId="3" xfId="0" applyNumberFormat="1" applyFont="1" applyFill="1" applyBorder="1"/>
    <xf numFmtId="0" fontId="2" fillId="0" borderId="8" xfId="0" applyFont="1" applyBorder="1"/>
    <xf numFmtId="9" fontId="2" fillId="0" borderId="8" xfId="1" applyNumberFormat="1" applyFont="1" applyFill="1" applyBorder="1"/>
    <xf numFmtId="168" fontId="2" fillId="0" borderId="9" xfId="1" applyNumberFormat="1" applyFont="1" applyFill="1" applyBorder="1"/>
    <xf numFmtId="14" fontId="2" fillId="0" borderId="10" xfId="0" applyNumberFormat="1" applyFont="1" applyFill="1" applyBorder="1"/>
    <xf numFmtId="0" fontId="2" fillId="0" borderId="0" xfId="0" applyFont="1" applyBorder="1"/>
    <xf numFmtId="43" fontId="2" fillId="0" borderId="11" xfId="1" applyFont="1" applyFill="1" applyBorder="1"/>
    <xf numFmtId="0" fontId="2" fillId="0" borderId="10" xfId="0" applyFont="1" applyFill="1" applyBorder="1"/>
    <xf numFmtId="0" fontId="2" fillId="0" borderId="6" xfId="0" applyFont="1" applyFill="1" applyBorder="1"/>
    <xf numFmtId="0" fontId="2" fillId="0" borderId="12" xfId="0" applyFont="1" applyBorder="1"/>
    <xf numFmtId="14" fontId="2" fillId="0" borderId="12" xfId="0" applyNumberFormat="1" applyFont="1" applyFill="1" applyBorder="1"/>
    <xf numFmtId="43" fontId="3" fillId="0" borderId="13" xfId="1" applyFont="1" applyFill="1" applyBorder="1"/>
    <xf numFmtId="165" fontId="3" fillId="2" borderId="4" xfId="1" applyNumberFormat="1" applyFont="1" applyFill="1" applyBorder="1" applyAlignment="1">
      <alignment horizontal="center" wrapText="1"/>
    </xf>
    <xf numFmtId="165" fontId="3" fillId="2" borderId="7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10" fontId="7" fillId="0" borderId="4" xfId="1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0" fontId="7" fillId="0" borderId="7" xfId="1" applyNumberFormat="1" applyFont="1" applyFill="1" applyBorder="1" applyAlignment="1">
      <alignment horizontal="center"/>
    </xf>
    <xf numFmtId="14" fontId="8" fillId="0" borderId="0" xfId="0" applyNumberFormat="1" applyFont="1"/>
    <xf numFmtId="10" fontId="8" fillId="0" borderId="0" xfId="0" applyNumberFormat="1" applyFont="1"/>
    <xf numFmtId="14" fontId="9" fillId="0" borderId="0" xfId="0" applyNumberFormat="1" applyFont="1"/>
    <xf numFmtId="0" fontId="2" fillId="0" borderId="0" xfId="0" applyFont="1" applyFill="1" applyAlignment="1">
      <alignment horizontal="center"/>
    </xf>
    <xf numFmtId="43" fontId="3" fillId="2" borderId="6" xfId="1" applyFont="1" applyFill="1" applyBorder="1" applyAlignment="1">
      <alignment horizontal="center"/>
    </xf>
    <xf numFmtId="10" fontId="2" fillId="0" borderId="0" xfId="0" applyNumberFormat="1" applyFont="1" applyFill="1"/>
    <xf numFmtId="10" fontId="2" fillId="0" borderId="0" xfId="0" applyNumberFormat="1" applyFont="1" applyFill="1" applyBorder="1"/>
    <xf numFmtId="0" fontId="0" fillId="0" borderId="0" xfId="0" applyFill="1"/>
    <xf numFmtId="10" fontId="3" fillId="0" borderId="5" xfId="0" applyNumberFormat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5" xfId="1" applyFont="1" applyFill="1" applyBorder="1"/>
    <xf numFmtId="10" fontId="8" fillId="0" borderId="5" xfId="0" applyNumberFormat="1" applyFont="1" applyFill="1" applyBorder="1"/>
    <xf numFmtId="166" fontId="3" fillId="0" borderId="4" xfId="1" applyNumberFormat="1" applyFont="1" applyFill="1" applyBorder="1" applyAlignment="1">
      <alignment horizontal="center" wrapText="1"/>
    </xf>
    <xf numFmtId="166" fontId="3" fillId="0" borderId="7" xfId="1" applyNumberFormat="1" applyFont="1" applyFill="1" applyBorder="1" applyAlignment="1">
      <alignment horizontal="center" wrapText="1"/>
    </xf>
    <xf numFmtId="4" fontId="20" fillId="0" borderId="5" xfId="32" applyNumberFormat="1" applyFont="1" applyFill="1" applyBorder="1" applyAlignment="1">
      <alignment horizontal="center"/>
    </xf>
    <xf numFmtId="43" fontId="2" fillId="0" borderId="11" xfId="1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</cellXfs>
  <cellStyles count="47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Cálculo 2" xfId="33"/>
    <cellStyle name="Celda vinculada" xfId="6" builtinId="24" customBuiltin="1"/>
    <cellStyle name="Encabezado 4" xfId="2" builtinId="19" customBuiltin="1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5" builtinId="20" customBuiltin="1"/>
    <cellStyle name="Euro" xfId="34"/>
    <cellStyle name="Euro 2" xfId="35"/>
    <cellStyle name="Incorrecto" xfId="3" builtinId="27" customBuiltin="1"/>
    <cellStyle name="Millares" xfId="1" builtinId="3"/>
    <cellStyle name="Millares 2" xfId="37"/>
    <cellStyle name="Millares 3" xfId="36"/>
    <cellStyle name="Neutral" xfId="4" builtinId="28" customBuiltin="1"/>
    <cellStyle name="Normal" xfId="0" builtinId="0"/>
    <cellStyle name="Normal 2" xfId="38"/>
    <cellStyle name="Normal 3" xfId="39"/>
    <cellStyle name="Normal 4" xfId="40"/>
    <cellStyle name="Normal 5" xfId="32"/>
    <cellStyle name="Notas 2" xfId="41"/>
    <cellStyle name="Porcentaje 2" xfId="43"/>
    <cellStyle name="Porcentaje 3" xfId="44"/>
    <cellStyle name="Porcentaje 4" xfId="42"/>
    <cellStyle name="Salida 2" xfId="45"/>
    <cellStyle name="Título 4" xfId="46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98" zoomScaleNormal="98" workbookViewId="0">
      <selection activeCell="H19" sqref="H19"/>
    </sheetView>
  </sheetViews>
  <sheetFormatPr baseColWidth="10" defaultRowHeight="15" x14ac:dyDescent="0.25"/>
  <cols>
    <col min="3" max="3" width="19.7109375" customWidth="1"/>
    <col min="4" max="4" width="18.42578125" customWidth="1"/>
    <col min="5" max="5" width="16.42578125" style="60" customWidth="1"/>
    <col min="6" max="6" width="11.42578125" style="60"/>
    <col min="7" max="7" width="13.42578125" customWidth="1"/>
    <col min="8" max="8" width="15.28515625" customWidth="1"/>
    <col min="9" max="9" width="12.28515625" customWidth="1"/>
    <col min="10" max="11" width="11.42578125" style="60"/>
  </cols>
  <sheetData>
    <row r="1" spans="1:1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58"/>
    </row>
    <row r="2" spans="1:1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58"/>
    </row>
    <row r="3" spans="1:11" x14ac:dyDescent="0.25">
      <c r="A3" s="1" t="s">
        <v>1</v>
      </c>
      <c r="B3" s="71"/>
      <c r="C3" s="71"/>
      <c r="D3" s="71"/>
      <c r="E3" s="56"/>
      <c r="F3" s="56"/>
      <c r="G3" s="1"/>
      <c r="H3" s="1"/>
      <c r="I3" s="1"/>
      <c r="J3" s="56"/>
      <c r="K3" s="58"/>
    </row>
    <row r="4" spans="1:11" x14ac:dyDescent="0.25">
      <c r="A4" t="s">
        <v>2</v>
      </c>
      <c r="B4" s="1" t="s">
        <v>3</v>
      </c>
      <c r="C4" s="2"/>
      <c r="D4" s="1"/>
      <c r="E4" s="56"/>
      <c r="F4" s="56"/>
      <c r="G4" s="1"/>
      <c r="H4" s="1"/>
      <c r="I4" s="1"/>
      <c r="J4" s="56"/>
      <c r="K4" s="58"/>
    </row>
    <row r="5" spans="1:11" x14ac:dyDescent="0.25">
      <c r="B5" s="1"/>
      <c r="C5" s="2"/>
      <c r="D5" s="1"/>
      <c r="E5" s="56"/>
      <c r="F5" s="56"/>
      <c r="G5" s="1"/>
      <c r="H5" s="1"/>
      <c r="I5" s="1"/>
      <c r="J5" s="56"/>
      <c r="K5" s="58"/>
    </row>
    <row r="6" spans="1:11" x14ac:dyDescent="0.25">
      <c r="A6" s="3" t="s">
        <v>4</v>
      </c>
      <c r="B6" s="3"/>
      <c r="C6" s="4"/>
      <c r="D6" s="4"/>
      <c r="E6" s="5"/>
      <c r="F6" s="72" t="s">
        <v>5</v>
      </c>
      <c r="G6" s="72"/>
      <c r="H6" s="72"/>
      <c r="I6" s="72"/>
      <c r="J6" s="6">
        <v>43367</v>
      </c>
      <c r="K6" s="58"/>
    </row>
    <row r="7" spans="1:11" x14ac:dyDescent="0.25">
      <c r="A7" s="3" t="s">
        <v>32</v>
      </c>
      <c r="B7" s="3"/>
      <c r="C7" s="4"/>
      <c r="D7" s="4"/>
      <c r="E7" s="3"/>
      <c r="F7" s="3"/>
      <c r="G7" s="7"/>
      <c r="H7" s="3"/>
      <c r="I7" s="3"/>
      <c r="J7" s="3"/>
      <c r="K7" s="58"/>
    </row>
    <row r="8" spans="1:11" x14ac:dyDescent="0.25">
      <c r="A8" s="73" t="s">
        <v>6</v>
      </c>
      <c r="B8" s="74"/>
      <c r="C8" s="8" t="s">
        <v>7</v>
      </c>
      <c r="D8" s="9" t="s">
        <v>8</v>
      </c>
      <c r="E8" s="65" t="s">
        <v>9</v>
      </c>
      <c r="F8" s="65" t="s">
        <v>9</v>
      </c>
      <c r="G8" s="46" t="s">
        <v>10</v>
      </c>
      <c r="H8" s="10" t="s">
        <v>7</v>
      </c>
      <c r="I8" s="11" t="s">
        <v>11</v>
      </c>
      <c r="J8" s="61" t="s">
        <v>12</v>
      </c>
      <c r="K8" s="62" t="s">
        <v>13</v>
      </c>
    </row>
    <row r="9" spans="1:11" x14ac:dyDescent="0.25">
      <c r="A9" s="12" t="s">
        <v>14</v>
      </c>
      <c r="B9" s="12" t="s">
        <v>15</v>
      </c>
      <c r="C9" s="57" t="s">
        <v>16</v>
      </c>
      <c r="D9" s="13"/>
      <c r="E9" s="66" t="s">
        <v>17</v>
      </c>
      <c r="F9" s="66" t="s">
        <v>18</v>
      </c>
      <c r="G9" s="47" t="s">
        <v>19</v>
      </c>
      <c r="H9" s="14" t="s">
        <v>20</v>
      </c>
      <c r="I9" s="15"/>
      <c r="J9" s="61" t="s">
        <v>21</v>
      </c>
      <c r="K9" s="63"/>
    </row>
    <row r="10" spans="1:11" x14ac:dyDescent="0.25">
      <c r="A10" s="16">
        <v>28403</v>
      </c>
      <c r="B10" s="16">
        <v>28536</v>
      </c>
      <c r="C10" s="17">
        <v>3300</v>
      </c>
      <c r="D10" s="18">
        <f t="shared" ref="D10:D15" si="0">+C10*J10</f>
        <v>148.5</v>
      </c>
      <c r="E10" s="19">
        <v>0.47</v>
      </c>
      <c r="F10" s="67">
        <v>96.92</v>
      </c>
      <c r="G10" s="20">
        <f t="shared" ref="G10:G15" si="1">+B10-A10</f>
        <v>133</v>
      </c>
      <c r="H10" s="17">
        <f t="shared" ref="H10:H15" si="2">+C10*F10/E10</f>
        <v>680502.1276595745</v>
      </c>
      <c r="I10" s="21">
        <f t="shared" ref="I10:I15" si="3">+H10*G10/$G$16</f>
        <v>30763.692378899865</v>
      </c>
      <c r="J10" s="64">
        <v>4.4999999999999998E-2</v>
      </c>
      <c r="K10" s="21">
        <f t="shared" ref="K10:K15" si="4">+J10*G10</f>
        <v>5.9849999999999994</v>
      </c>
    </row>
    <row r="11" spans="1:11" x14ac:dyDescent="0.25">
      <c r="A11" s="16">
        <v>28564</v>
      </c>
      <c r="B11" s="16">
        <v>28595</v>
      </c>
      <c r="C11" s="17">
        <v>4410</v>
      </c>
      <c r="D11" s="18">
        <f t="shared" si="0"/>
        <v>198.45</v>
      </c>
      <c r="E11" s="19">
        <v>0.47</v>
      </c>
      <c r="F11" s="67">
        <v>96.92</v>
      </c>
      <c r="G11" s="20">
        <f t="shared" si="1"/>
        <v>31</v>
      </c>
      <c r="H11" s="17">
        <f t="shared" si="2"/>
        <v>909398.29787234054</v>
      </c>
      <c r="I11" s="21">
        <f t="shared" si="3"/>
        <v>9582.3749945759882</v>
      </c>
      <c r="J11" s="64">
        <v>4.4999999999999998E-2</v>
      </c>
      <c r="K11" s="21">
        <f t="shared" si="4"/>
        <v>1.395</v>
      </c>
    </row>
    <row r="12" spans="1:11" x14ac:dyDescent="0.25">
      <c r="A12" s="16">
        <v>28976</v>
      </c>
      <c r="B12" s="16">
        <v>31075</v>
      </c>
      <c r="C12" s="17">
        <v>14610</v>
      </c>
      <c r="D12" s="18">
        <f t="shared" si="0"/>
        <v>657.44999999999993</v>
      </c>
      <c r="E12" s="19">
        <v>1.95</v>
      </c>
      <c r="F12" s="67">
        <v>96.92</v>
      </c>
      <c r="G12" s="20">
        <f>+B12-A12</f>
        <v>2099</v>
      </c>
      <c r="H12" s="17">
        <f t="shared" si="2"/>
        <v>726154.4615384615</v>
      </c>
      <c r="I12" s="21">
        <f t="shared" si="3"/>
        <v>518082.32996914705</v>
      </c>
      <c r="J12" s="64">
        <v>4.4999999999999998E-2</v>
      </c>
      <c r="K12" s="21">
        <f t="shared" si="4"/>
        <v>94.454999999999998</v>
      </c>
    </row>
    <row r="13" spans="1:11" x14ac:dyDescent="0.25">
      <c r="A13" s="16">
        <v>31076</v>
      </c>
      <c r="B13" s="16">
        <v>31537</v>
      </c>
      <c r="C13" s="17">
        <v>17790</v>
      </c>
      <c r="D13" s="18">
        <f t="shared" si="0"/>
        <v>1156.3500000000001</v>
      </c>
      <c r="E13" s="19">
        <v>2.38</v>
      </c>
      <c r="F13" s="67">
        <v>96.92</v>
      </c>
      <c r="G13" s="20">
        <f>+B13-A13</f>
        <v>461</v>
      </c>
      <c r="H13" s="17">
        <f t="shared" si="2"/>
        <v>724456.63865546219</v>
      </c>
      <c r="I13" s="21">
        <f t="shared" si="3"/>
        <v>113519.5480693977</v>
      </c>
      <c r="J13" s="64">
        <v>6.5000000000000002E-2</v>
      </c>
      <c r="K13" s="21">
        <f t="shared" si="4"/>
        <v>29.965</v>
      </c>
    </row>
    <row r="14" spans="1:11" x14ac:dyDescent="0.25">
      <c r="A14" s="16">
        <v>32897</v>
      </c>
      <c r="B14" s="16">
        <v>32932</v>
      </c>
      <c r="C14" s="17">
        <v>47370</v>
      </c>
      <c r="D14" s="18">
        <f t="shared" si="0"/>
        <v>3079.05</v>
      </c>
      <c r="E14" s="19">
        <v>5.78</v>
      </c>
      <c r="F14" s="67">
        <v>96.92</v>
      </c>
      <c r="G14" s="20">
        <f t="shared" si="1"/>
        <v>35</v>
      </c>
      <c r="H14" s="17">
        <f t="shared" si="2"/>
        <v>794308.02768166095</v>
      </c>
      <c r="I14" s="21">
        <f t="shared" si="3"/>
        <v>9449.6196359137102</v>
      </c>
      <c r="J14" s="64">
        <v>6.5000000000000002E-2</v>
      </c>
      <c r="K14" s="21">
        <f t="shared" si="4"/>
        <v>2.2749999999999999</v>
      </c>
    </row>
    <row r="15" spans="1:11" x14ac:dyDescent="0.25">
      <c r="A15" s="16">
        <v>34121</v>
      </c>
      <c r="B15" s="16">
        <v>34304</v>
      </c>
      <c r="C15" s="17">
        <v>89070</v>
      </c>
      <c r="D15" s="18">
        <f t="shared" si="0"/>
        <v>7125.6</v>
      </c>
      <c r="E15" s="19">
        <v>12.14</v>
      </c>
      <c r="F15" s="67">
        <v>96.92</v>
      </c>
      <c r="G15" s="20">
        <f t="shared" si="1"/>
        <v>183</v>
      </c>
      <c r="H15" s="17">
        <f t="shared" si="2"/>
        <v>711092.61943986826</v>
      </c>
      <c r="I15" s="21">
        <f t="shared" si="3"/>
        <v>44231.797878142723</v>
      </c>
      <c r="J15" s="64">
        <v>0.08</v>
      </c>
      <c r="K15" s="21">
        <f t="shared" si="4"/>
        <v>14.64</v>
      </c>
    </row>
    <row r="16" spans="1:11" x14ac:dyDescent="0.25">
      <c r="A16" s="30" t="s">
        <v>22</v>
      </c>
      <c r="B16" s="22"/>
      <c r="C16" s="23"/>
      <c r="D16" s="24">
        <f>SUM(D10:D15)</f>
        <v>12365.400000000001</v>
      </c>
      <c r="E16" s="25"/>
      <c r="F16" s="26"/>
      <c r="G16" s="27">
        <f>SUM(G10:G15)</f>
        <v>2942</v>
      </c>
      <c r="H16" s="28">
        <f>SUM(H10:H15)</f>
        <v>4545912.1728473678</v>
      </c>
      <c r="I16" s="28">
        <f>SUM(I10:I15)</f>
        <v>725629.36292607698</v>
      </c>
      <c r="J16" s="59"/>
      <c r="K16" s="31">
        <f>SUM(K10:K15)</f>
        <v>148.71499999999997</v>
      </c>
    </row>
    <row r="17" spans="1:11" ht="18.75" customHeight="1" x14ac:dyDescent="0.25">
      <c r="B17" s="30"/>
      <c r="C17" s="29"/>
      <c r="D17" s="31"/>
      <c r="E17" s="32"/>
      <c r="F17" s="32"/>
      <c r="G17" s="33"/>
      <c r="H17" s="31"/>
      <c r="I17" s="29"/>
      <c r="J17" s="58"/>
    </row>
    <row r="18" spans="1:11" x14ac:dyDescent="0.25">
      <c r="A18" s="30"/>
      <c r="B18" s="30"/>
      <c r="C18" s="29"/>
      <c r="D18" s="31"/>
      <c r="E18" s="32"/>
      <c r="F18" s="32"/>
      <c r="G18" s="31"/>
      <c r="H18" s="31"/>
      <c r="I18" s="31"/>
      <c r="J18" s="58"/>
      <c r="K18" s="31"/>
    </row>
    <row r="19" spans="1:11" x14ac:dyDescent="0.25">
      <c r="A19" s="30" t="s">
        <v>23</v>
      </c>
      <c r="B19" s="30"/>
      <c r="C19" s="29"/>
      <c r="D19" s="29"/>
      <c r="E19" s="32"/>
      <c r="F19" s="32"/>
      <c r="G19" s="29"/>
      <c r="H19" s="32"/>
      <c r="I19" s="29"/>
      <c r="J19" s="58"/>
      <c r="K19" s="4"/>
    </row>
    <row r="20" spans="1:11" x14ac:dyDescent="0.25">
      <c r="A20" s="34" t="s">
        <v>24</v>
      </c>
      <c r="B20" s="35"/>
      <c r="C20" s="36"/>
      <c r="D20" s="36"/>
      <c r="E20" s="37">
        <f>+K16/G16</f>
        <v>5.0548946295037381E-2</v>
      </c>
      <c r="F20" s="32"/>
      <c r="G20" s="32"/>
      <c r="H20" s="32"/>
      <c r="I20" s="29"/>
      <c r="J20" s="58"/>
      <c r="K20" s="4"/>
    </row>
    <row r="21" spans="1:11" x14ac:dyDescent="0.25">
      <c r="A21" s="38" t="s">
        <v>25</v>
      </c>
      <c r="B21" s="39"/>
      <c r="C21" s="28"/>
      <c r="D21" s="28"/>
      <c r="E21" s="68">
        <f>I16/30*7</f>
        <v>169313.51801608462</v>
      </c>
      <c r="F21" s="32"/>
      <c r="G21" s="32"/>
      <c r="H21" s="32"/>
      <c r="I21" s="29"/>
      <c r="J21" s="58"/>
      <c r="K21" s="4"/>
    </row>
    <row r="22" spans="1:11" x14ac:dyDescent="0.25">
      <c r="A22" s="41" t="s">
        <v>26</v>
      </c>
      <c r="B22" s="39"/>
      <c r="C22" s="32"/>
      <c r="D22" s="32"/>
      <c r="E22" s="40">
        <f>+G16/7</f>
        <v>420.28571428571428</v>
      </c>
      <c r="G22" s="32"/>
      <c r="H22" s="32"/>
      <c r="I22" s="32"/>
      <c r="J22" s="58"/>
      <c r="K22" s="4"/>
    </row>
    <row r="23" spans="1:11" x14ac:dyDescent="0.25">
      <c r="A23" s="42" t="s">
        <v>27</v>
      </c>
      <c r="B23" s="43"/>
      <c r="C23" s="44"/>
      <c r="D23" s="44"/>
      <c r="E23" s="45">
        <f>+E22*E21*E20</f>
        <v>3597065.6902517169</v>
      </c>
      <c r="F23" s="32"/>
      <c r="G23" s="32"/>
      <c r="H23" s="32"/>
      <c r="I23" s="32"/>
      <c r="J23" s="58"/>
      <c r="K23" s="4"/>
    </row>
  </sheetData>
  <mergeCells count="5">
    <mergeCell ref="A1:J1"/>
    <mergeCell ref="A2:J2"/>
    <mergeCell ref="B3:D3"/>
    <mergeCell ref="F6:I6"/>
    <mergeCell ref="A8:B8"/>
  </mergeCells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0"/>
  <sheetViews>
    <sheetView workbookViewId="0">
      <selection activeCell="E48" sqref="E48"/>
    </sheetView>
  </sheetViews>
  <sheetFormatPr baseColWidth="10" defaultRowHeight="15" x14ac:dyDescent="0.25"/>
  <sheetData>
    <row r="2" spans="2:5" x14ac:dyDescent="0.25">
      <c r="B2" s="48" t="s">
        <v>28</v>
      </c>
      <c r="C2" s="75" t="s">
        <v>6</v>
      </c>
      <c r="D2" s="76"/>
      <c r="E2" s="49" t="s">
        <v>29</v>
      </c>
    </row>
    <row r="3" spans="2:5" x14ac:dyDescent="0.25">
      <c r="B3" s="50" t="s">
        <v>30</v>
      </c>
      <c r="C3" s="51" t="s">
        <v>14</v>
      </c>
      <c r="D3" s="51" t="s">
        <v>15</v>
      </c>
      <c r="E3" s="52" t="s">
        <v>31</v>
      </c>
    </row>
    <row r="4" spans="2:5" x14ac:dyDescent="0.25">
      <c r="B4">
        <f>YEAR(D4)</f>
        <v>1967</v>
      </c>
      <c r="C4" s="53">
        <v>24473</v>
      </c>
      <c r="D4" s="53">
        <v>24837</v>
      </c>
      <c r="E4" s="54">
        <v>4.4999999999999998E-2</v>
      </c>
    </row>
    <row r="5" spans="2:5" x14ac:dyDescent="0.25">
      <c r="B5">
        <f t="shared" ref="B5:B50" si="0">YEAR(D5)</f>
        <v>1968</v>
      </c>
      <c r="C5" s="53">
        <v>24838</v>
      </c>
      <c r="D5" s="53">
        <v>25203</v>
      </c>
      <c r="E5" s="54">
        <v>4.4999999999999998E-2</v>
      </c>
    </row>
    <row r="6" spans="2:5" x14ac:dyDescent="0.25">
      <c r="B6">
        <f t="shared" si="0"/>
        <v>1969</v>
      </c>
      <c r="C6" s="53">
        <v>25204</v>
      </c>
      <c r="D6" s="53">
        <v>25568</v>
      </c>
      <c r="E6" s="54">
        <v>4.4999999999999998E-2</v>
      </c>
    </row>
    <row r="7" spans="2:5" x14ac:dyDescent="0.25">
      <c r="B7">
        <f t="shared" si="0"/>
        <v>1970</v>
      </c>
      <c r="C7" s="53">
        <v>25569</v>
      </c>
      <c r="D7" s="53">
        <v>25933</v>
      </c>
      <c r="E7" s="54">
        <v>4.4999999999999998E-2</v>
      </c>
    </row>
    <row r="8" spans="2:5" x14ac:dyDescent="0.25">
      <c r="B8">
        <f t="shared" si="0"/>
        <v>1971</v>
      </c>
      <c r="C8" s="53">
        <v>25934</v>
      </c>
      <c r="D8" s="53">
        <v>26298</v>
      </c>
      <c r="E8" s="54">
        <v>4.4999999999999998E-2</v>
      </c>
    </row>
    <row r="9" spans="2:5" x14ac:dyDescent="0.25">
      <c r="B9">
        <f t="shared" si="0"/>
        <v>1972</v>
      </c>
      <c r="C9" s="53">
        <v>26299</v>
      </c>
      <c r="D9" s="53">
        <v>26664</v>
      </c>
      <c r="E9" s="54">
        <v>4.4999999999999998E-2</v>
      </c>
    </row>
    <row r="10" spans="2:5" x14ac:dyDescent="0.25">
      <c r="B10">
        <f t="shared" si="0"/>
        <v>1973</v>
      </c>
      <c r="C10" s="53">
        <v>26665</v>
      </c>
      <c r="D10" s="53">
        <v>27029</v>
      </c>
      <c r="E10" s="54">
        <v>4.4999999999999998E-2</v>
      </c>
    </row>
    <row r="11" spans="2:5" x14ac:dyDescent="0.25">
      <c r="B11">
        <f t="shared" si="0"/>
        <v>1974</v>
      </c>
      <c r="C11" s="53">
        <v>27030</v>
      </c>
      <c r="D11" s="53">
        <v>27394</v>
      </c>
      <c r="E11" s="54">
        <v>4.4999999999999998E-2</v>
      </c>
    </row>
    <row r="12" spans="2:5" x14ac:dyDescent="0.25">
      <c r="B12">
        <f t="shared" si="0"/>
        <v>1975</v>
      </c>
      <c r="C12" s="53">
        <v>27395</v>
      </c>
      <c r="D12" s="53">
        <v>27759</v>
      </c>
      <c r="E12" s="54">
        <v>4.4999999999999998E-2</v>
      </c>
    </row>
    <row r="13" spans="2:5" x14ac:dyDescent="0.25">
      <c r="B13">
        <f t="shared" si="0"/>
        <v>1976</v>
      </c>
      <c r="C13" s="53">
        <v>27760</v>
      </c>
      <c r="D13" s="53">
        <v>28125</v>
      </c>
      <c r="E13" s="54">
        <v>4.4999999999999998E-2</v>
      </c>
    </row>
    <row r="14" spans="2:5" x14ac:dyDescent="0.25">
      <c r="B14">
        <f t="shared" si="0"/>
        <v>1977</v>
      </c>
      <c r="C14" s="53">
        <v>28126</v>
      </c>
      <c r="D14" s="53">
        <v>28490</v>
      </c>
      <c r="E14" s="54">
        <v>4.4999999999999998E-2</v>
      </c>
    </row>
    <row r="15" spans="2:5" x14ac:dyDescent="0.25">
      <c r="B15">
        <f t="shared" si="0"/>
        <v>1978</v>
      </c>
      <c r="C15" s="53">
        <v>28491</v>
      </c>
      <c r="D15" s="53">
        <v>28855</v>
      </c>
      <c r="E15" s="54">
        <v>4.4999999999999998E-2</v>
      </c>
    </row>
    <row r="16" spans="2:5" x14ac:dyDescent="0.25">
      <c r="B16">
        <f t="shared" si="0"/>
        <v>1979</v>
      </c>
      <c r="C16" s="53">
        <v>28856</v>
      </c>
      <c r="D16" s="53">
        <v>29220</v>
      </c>
      <c r="E16" s="54">
        <v>4.4999999999999998E-2</v>
      </c>
    </row>
    <row r="17" spans="2:5" x14ac:dyDescent="0.25">
      <c r="B17">
        <f t="shared" si="0"/>
        <v>1980</v>
      </c>
      <c r="C17" s="53">
        <v>29221</v>
      </c>
      <c r="D17" s="53">
        <v>29586</v>
      </c>
      <c r="E17" s="54">
        <v>4.4999999999999998E-2</v>
      </c>
    </row>
    <row r="18" spans="2:5" x14ac:dyDescent="0.25">
      <c r="B18">
        <f t="shared" si="0"/>
        <v>1981</v>
      </c>
      <c r="C18" s="53">
        <v>29587</v>
      </c>
      <c r="D18" s="53">
        <v>29951</v>
      </c>
      <c r="E18" s="54">
        <v>4.4999999999999998E-2</v>
      </c>
    </row>
    <row r="19" spans="2:5" x14ac:dyDescent="0.25">
      <c r="B19">
        <f t="shared" si="0"/>
        <v>1982</v>
      </c>
      <c r="C19" s="53">
        <v>29952</v>
      </c>
      <c r="D19" s="53">
        <v>30316</v>
      </c>
      <c r="E19" s="54">
        <v>4.4999999999999998E-2</v>
      </c>
    </row>
    <row r="20" spans="2:5" x14ac:dyDescent="0.25">
      <c r="B20">
        <f t="shared" si="0"/>
        <v>1983</v>
      </c>
      <c r="C20" s="53">
        <v>30317</v>
      </c>
      <c r="D20" s="53">
        <v>30681</v>
      </c>
      <c r="E20" s="54">
        <v>4.4999999999999998E-2</v>
      </c>
    </row>
    <row r="21" spans="2:5" x14ac:dyDescent="0.25">
      <c r="B21">
        <f t="shared" si="0"/>
        <v>1984</v>
      </c>
      <c r="C21" s="53">
        <v>30682</v>
      </c>
      <c r="D21" s="53">
        <v>31047</v>
      </c>
      <c r="E21" s="54">
        <v>4.4999999999999998E-2</v>
      </c>
    </row>
    <row r="22" spans="2:5" x14ac:dyDescent="0.25">
      <c r="B22">
        <f t="shared" si="0"/>
        <v>1985</v>
      </c>
      <c r="C22" s="53">
        <v>31048</v>
      </c>
      <c r="D22" s="53">
        <v>31351</v>
      </c>
      <c r="E22" s="54">
        <v>4.4999999999999998E-2</v>
      </c>
    </row>
    <row r="23" spans="2:5" x14ac:dyDescent="0.25">
      <c r="B23">
        <f t="shared" si="0"/>
        <v>1985</v>
      </c>
      <c r="C23" s="53">
        <v>31352</v>
      </c>
      <c r="D23" s="53">
        <v>31412</v>
      </c>
      <c r="E23" s="54">
        <v>6.5000000000000002E-2</v>
      </c>
    </row>
    <row r="24" spans="2:5" x14ac:dyDescent="0.25">
      <c r="B24">
        <f t="shared" si="0"/>
        <v>1986</v>
      </c>
      <c r="C24" s="53">
        <v>31413</v>
      </c>
      <c r="D24" s="53">
        <v>31777</v>
      </c>
      <c r="E24" s="54">
        <v>6.5000000000000002E-2</v>
      </c>
    </row>
    <row r="25" spans="2:5" x14ac:dyDescent="0.25">
      <c r="B25">
        <f t="shared" si="0"/>
        <v>1987</v>
      </c>
      <c r="C25" s="53">
        <v>31778</v>
      </c>
      <c r="D25" s="53">
        <v>32142</v>
      </c>
      <c r="E25" s="54">
        <v>6.5000000000000002E-2</v>
      </c>
    </row>
    <row r="26" spans="2:5" x14ac:dyDescent="0.25">
      <c r="B26">
        <f t="shared" si="0"/>
        <v>1988</v>
      </c>
      <c r="C26" s="53">
        <v>32143</v>
      </c>
      <c r="D26" s="53">
        <v>32508</v>
      </c>
      <c r="E26" s="54">
        <v>6.5000000000000002E-2</v>
      </c>
    </row>
    <row r="27" spans="2:5" x14ac:dyDescent="0.25">
      <c r="B27">
        <f t="shared" si="0"/>
        <v>1989</v>
      </c>
      <c r="C27" s="53">
        <v>32509</v>
      </c>
      <c r="D27" s="53">
        <v>32873</v>
      </c>
      <c r="E27" s="54">
        <v>6.5000000000000002E-2</v>
      </c>
    </row>
    <row r="28" spans="2:5" x14ac:dyDescent="0.25">
      <c r="B28">
        <f t="shared" si="0"/>
        <v>1990</v>
      </c>
      <c r="C28" s="53">
        <v>32874</v>
      </c>
      <c r="D28" s="53">
        <v>33238</v>
      </c>
      <c r="E28" s="54">
        <v>6.5000000000000002E-2</v>
      </c>
    </row>
    <row r="29" spans="2:5" x14ac:dyDescent="0.25">
      <c r="B29">
        <f t="shared" si="0"/>
        <v>1991</v>
      </c>
      <c r="C29" s="53">
        <v>33239</v>
      </c>
      <c r="D29" s="53">
        <v>33603</v>
      </c>
      <c r="E29" s="54">
        <v>6.5000000000000002E-2</v>
      </c>
    </row>
    <row r="30" spans="2:5" x14ac:dyDescent="0.25">
      <c r="B30">
        <f t="shared" si="0"/>
        <v>1992</v>
      </c>
      <c r="C30" s="55">
        <v>33604</v>
      </c>
      <c r="D30" s="55">
        <v>33877</v>
      </c>
      <c r="E30" s="54">
        <v>6.5000000000000002E-2</v>
      </c>
    </row>
    <row r="31" spans="2:5" x14ac:dyDescent="0.25">
      <c r="B31">
        <f t="shared" si="0"/>
        <v>1992</v>
      </c>
      <c r="C31" s="55">
        <v>33878</v>
      </c>
      <c r="D31" s="55">
        <v>33969</v>
      </c>
      <c r="E31" s="54">
        <v>0.08</v>
      </c>
    </row>
    <row r="32" spans="2:5" x14ac:dyDescent="0.25">
      <c r="B32">
        <f t="shared" si="0"/>
        <v>1993</v>
      </c>
      <c r="C32" s="53">
        <v>33970</v>
      </c>
      <c r="D32" s="53">
        <v>34334</v>
      </c>
      <c r="E32" s="54">
        <v>0.08</v>
      </c>
    </row>
    <row r="33" spans="2:5" x14ac:dyDescent="0.25">
      <c r="B33">
        <f t="shared" si="0"/>
        <v>1994</v>
      </c>
      <c r="C33" s="55">
        <v>34335</v>
      </c>
      <c r="D33" s="55">
        <v>34424</v>
      </c>
      <c r="E33" s="54">
        <v>0.08</v>
      </c>
    </row>
    <row r="34" spans="2:5" x14ac:dyDescent="0.25">
      <c r="B34">
        <f t="shared" si="0"/>
        <v>1994</v>
      </c>
      <c r="C34" s="55">
        <v>34425</v>
      </c>
      <c r="D34" s="55">
        <v>34699</v>
      </c>
      <c r="E34" s="54">
        <v>0.115</v>
      </c>
    </row>
    <row r="35" spans="2:5" x14ac:dyDescent="0.25">
      <c r="B35">
        <f t="shared" si="0"/>
        <v>1995</v>
      </c>
      <c r="C35" s="53">
        <v>34700</v>
      </c>
      <c r="D35" s="53">
        <v>35064</v>
      </c>
      <c r="E35" s="54">
        <v>0.125</v>
      </c>
    </row>
    <row r="36" spans="2:5" x14ac:dyDescent="0.25">
      <c r="B36">
        <f t="shared" si="0"/>
        <v>1996</v>
      </c>
      <c r="C36" s="53">
        <v>35065</v>
      </c>
      <c r="D36" s="53">
        <v>35430</v>
      </c>
      <c r="E36" s="54">
        <v>0.13500000000000001</v>
      </c>
    </row>
    <row r="37" spans="2:5" x14ac:dyDescent="0.25">
      <c r="B37">
        <f t="shared" si="0"/>
        <v>1997</v>
      </c>
      <c r="C37" s="53">
        <v>35431</v>
      </c>
      <c r="D37" s="53">
        <v>35795</v>
      </c>
      <c r="E37" s="54">
        <v>0.13500000000000001</v>
      </c>
    </row>
    <row r="38" spans="2:5" x14ac:dyDescent="0.25">
      <c r="B38">
        <f t="shared" si="0"/>
        <v>1998</v>
      </c>
      <c r="C38" s="53">
        <v>35796</v>
      </c>
      <c r="D38" s="53">
        <v>36160</v>
      </c>
      <c r="E38" s="54">
        <v>0.13500000000000001</v>
      </c>
    </row>
    <row r="39" spans="2:5" x14ac:dyDescent="0.25">
      <c r="B39">
        <f t="shared" si="0"/>
        <v>1999</v>
      </c>
      <c r="C39" s="53">
        <v>36161</v>
      </c>
      <c r="D39" s="53">
        <v>36525</v>
      </c>
      <c r="E39" s="54">
        <v>0.13500000000000001</v>
      </c>
    </row>
    <row r="40" spans="2:5" x14ac:dyDescent="0.25">
      <c r="B40">
        <f t="shared" si="0"/>
        <v>2000</v>
      </c>
      <c r="C40" s="53">
        <v>36526</v>
      </c>
      <c r="D40" s="53">
        <v>36891</v>
      </c>
      <c r="E40" s="54">
        <v>0.13500000000000001</v>
      </c>
    </row>
    <row r="41" spans="2:5" x14ac:dyDescent="0.25">
      <c r="B41">
        <f t="shared" si="0"/>
        <v>2001</v>
      </c>
      <c r="C41" s="53">
        <v>36892</v>
      </c>
      <c r="D41" s="53">
        <v>37256</v>
      </c>
      <c r="E41" s="54">
        <v>0.13500000000000001</v>
      </c>
    </row>
    <row r="42" spans="2:5" x14ac:dyDescent="0.25">
      <c r="B42">
        <f t="shared" si="0"/>
        <v>2002</v>
      </c>
      <c r="C42" s="53">
        <v>37257</v>
      </c>
      <c r="D42" s="53">
        <v>37621</v>
      </c>
      <c r="E42" s="54">
        <v>0.13500000000000001</v>
      </c>
    </row>
    <row r="43" spans="2:5" x14ac:dyDescent="0.25">
      <c r="B43">
        <f t="shared" si="0"/>
        <v>2003</v>
      </c>
      <c r="C43" s="53">
        <v>37622</v>
      </c>
      <c r="D43" s="53">
        <v>37986</v>
      </c>
      <c r="E43" s="54">
        <v>0.13500000000000001</v>
      </c>
    </row>
    <row r="44" spans="2:5" x14ac:dyDescent="0.25">
      <c r="B44">
        <f t="shared" si="0"/>
        <v>2004</v>
      </c>
      <c r="C44" s="53">
        <v>37987</v>
      </c>
      <c r="D44" s="53">
        <v>38352</v>
      </c>
      <c r="E44" s="54">
        <v>0.14499999999999999</v>
      </c>
    </row>
    <row r="45" spans="2:5" x14ac:dyDescent="0.25">
      <c r="B45">
        <f t="shared" si="0"/>
        <v>2005</v>
      </c>
      <c r="C45" s="53">
        <v>38353</v>
      </c>
      <c r="D45" s="53">
        <v>38717</v>
      </c>
      <c r="E45" s="54">
        <v>0.15</v>
      </c>
    </row>
    <row r="46" spans="2:5" x14ac:dyDescent="0.25">
      <c r="B46">
        <f t="shared" si="0"/>
        <v>2006</v>
      </c>
      <c r="C46" s="53">
        <v>38718</v>
      </c>
      <c r="D46" s="53">
        <v>39082</v>
      </c>
      <c r="E46" s="54">
        <v>0.155</v>
      </c>
    </row>
    <row r="47" spans="2:5" x14ac:dyDescent="0.25">
      <c r="B47">
        <f t="shared" si="0"/>
        <v>2007</v>
      </c>
      <c r="C47" s="53">
        <v>39083</v>
      </c>
      <c r="D47" s="53">
        <v>39447</v>
      </c>
      <c r="E47" s="54">
        <v>0.155</v>
      </c>
    </row>
    <row r="48" spans="2:5" x14ac:dyDescent="0.25">
      <c r="B48">
        <f t="shared" si="0"/>
        <v>2008</v>
      </c>
      <c r="C48" s="53">
        <v>39448</v>
      </c>
      <c r="D48" s="53">
        <v>39813</v>
      </c>
      <c r="E48" s="54">
        <v>0.16</v>
      </c>
    </row>
    <row r="49" spans="2:5" x14ac:dyDescent="0.25">
      <c r="B49">
        <f t="shared" si="0"/>
        <v>2009</v>
      </c>
      <c r="C49" s="53">
        <v>39814</v>
      </c>
      <c r="D49" s="53">
        <v>40178</v>
      </c>
      <c r="E49" s="54">
        <v>0.16</v>
      </c>
    </row>
    <row r="50" spans="2:5" x14ac:dyDescent="0.25">
      <c r="B50">
        <f t="shared" si="0"/>
        <v>2010</v>
      </c>
      <c r="C50" s="53">
        <v>40179</v>
      </c>
      <c r="D50" s="53">
        <v>40543</v>
      </c>
      <c r="E50" s="54">
        <v>0.16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2019-00298</vt:lpstr>
      <vt:lpstr>APORTES DE COTIZACIÓN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cristianfuentescabrera@gmail.com</dc:creator>
  <cp:lastModifiedBy>Usuario de Windows</cp:lastModifiedBy>
  <dcterms:created xsi:type="dcterms:W3CDTF">2021-10-28T19:25:55Z</dcterms:created>
  <dcterms:modified xsi:type="dcterms:W3CDTF">2022-08-09T18:25:56Z</dcterms:modified>
</cp:coreProperties>
</file>