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RAMIREZ\Desktop\vitalino\"/>
    </mc:Choice>
  </mc:AlternateContent>
  <bookViews>
    <workbookView xWindow="0" yWindow="0" windowWidth="19200" windowHeight="6470"/>
  </bookViews>
  <sheets>
    <sheet name="Hoja1" sheetId="3" r:id="rId1"/>
    <sheet name="Hoja3" sheetId="4" r:id="rId2"/>
  </sheets>
  <definedNames>
    <definedName name="_xlnm.Print_Area" localSheetId="0">Hoja1!$A$2:$F$51</definedName>
  </definedNames>
  <calcPr calcId="162913"/>
</workbook>
</file>

<file path=xl/calcChain.xml><?xml version="1.0" encoding="utf-8"?>
<calcChain xmlns="http://schemas.openxmlformats.org/spreadsheetml/2006/main">
  <c r="G42" i="3" l="1"/>
  <c r="G43" i="3"/>
  <c r="E43" i="3"/>
  <c r="F43" i="3" s="1"/>
  <c r="H43" i="3" s="1"/>
  <c r="E42" i="3"/>
  <c r="F42" i="3" s="1"/>
  <c r="G41" i="3"/>
  <c r="E41" i="3"/>
  <c r="F41" i="3" s="1"/>
  <c r="H41" i="3" s="1"/>
  <c r="G40" i="3"/>
  <c r="E40" i="3"/>
  <c r="F40" i="3" s="1"/>
  <c r="H40" i="3" s="1"/>
  <c r="G39" i="3"/>
  <c r="E39" i="3"/>
  <c r="F39" i="3" s="1"/>
  <c r="H39" i="3" s="1"/>
  <c r="G38" i="3"/>
  <c r="E38" i="3"/>
  <c r="F38" i="3" s="1"/>
  <c r="H38" i="3" s="1"/>
  <c r="G37" i="3"/>
  <c r="E37" i="3"/>
  <c r="F37" i="3" s="1"/>
  <c r="H37" i="3" s="1"/>
  <c r="G36" i="3"/>
  <c r="E36" i="3"/>
  <c r="F36" i="3" s="1"/>
  <c r="H36" i="3" s="1"/>
  <c r="G35" i="3"/>
  <c r="E35" i="3"/>
  <c r="F35" i="3" s="1"/>
  <c r="H35" i="3" s="1"/>
  <c r="G34" i="3"/>
  <c r="E34" i="3"/>
  <c r="F34" i="3" s="1"/>
  <c r="H34" i="3" s="1"/>
  <c r="E18" i="3"/>
  <c r="F33" i="3"/>
  <c r="H33" i="3"/>
  <c r="H42" i="3" l="1"/>
  <c r="H4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E33" i="3" l="1"/>
  <c r="E32" i="3"/>
  <c r="F32" i="3" s="1"/>
  <c r="H32" i="3" s="1"/>
  <c r="E31" i="3"/>
  <c r="F31" i="3" s="1"/>
  <c r="H31" i="3" s="1"/>
  <c r="E30" i="3"/>
  <c r="F30" i="3" s="1"/>
  <c r="H30" i="3" s="1"/>
  <c r="E29" i="3"/>
  <c r="F29" i="3" s="1"/>
  <c r="H29" i="3" s="1"/>
  <c r="E28" i="3"/>
  <c r="F28" i="3" s="1"/>
  <c r="H28" i="3" s="1"/>
  <c r="E27" i="3"/>
  <c r="F27" i="3" s="1"/>
  <c r="H27" i="3" s="1"/>
  <c r="E26" i="3"/>
  <c r="F26" i="3" s="1"/>
  <c r="H26" i="3" s="1"/>
  <c r="E25" i="3"/>
  <c r="F25" i="3" s="1"/>
  <c r="H25" i="3" s="1"/>
  <c r="E24" i="3"/>
  <c r="F24" i="3" s="1"/>
  <c r="H24" i="3" s="1"/>
  <c r="E23" i="3"/>
  <c r="F23" i="3" s="1"/>
  <c r="H23" i="3" s="1"/>
  <c r="E22" i="3"/>
  <c r="F22" i="3" s="1"/>
  <c r="H22" i="3" s="1"/>
  <c r="E21" i="3"/>
  <c r="F21" i="3" s="1"/>
  <c r="H21" i="3" s="1"/>
  <c r="E20" i="3"/>
  <c r="F20" i="3" s="1"/>
  <c r="H20" i="3" s="1"/>
  <c r="E19" i="3"/>
  <c r="F19" i="3" s="1"/>
  <c r="H19" i="3" s="1"/>
  <c r="F18" i="3"/>
  <c r="H18" i="3" s="1"/>
  <c r="F12" i="3"/>
  <c r="F13" i="3" s="1"/>
  <c r="E49" i="3" s="1"/>
  <c r="E50" i="3" l="1"/>
  <c r="E51" i="3" s="1"/>
  <c r="F5" i="4" l="1"/>
  <c r="D26" i="4"/>
  <c r="D24" i="4"/>
  <c r="D23" i="4"/>
  <c r="D22" i="4"/>
  <c r="D20" i="4"/>
  <c r="D15" i="4"/>
  <c r="D14" i="4"/>
  <c r="D13" i="4"/>
  <c r="D11" i="4"/>
  <c r="D10" i="4"/>
  <c r="D9" i="4"/>
  <c r="D7" i="4"/>
  <c r="D6" i="4"/>
</calcChain>
</file>

<file path=xl/sharedStrings.xml><?xml version="1.0" encoding="utf-8"?>
<sst xmlns="http://schemas.openxmlformats.org/spreadsheetml/2006/main" count="39" uniqueCount="34">
  <si>
    <t xml:space="preserve">CAPITAL </t>
  </si>
  <si>
    <t xml:space="preserve">FECHA INICIO LIQUIDACION </t>
  </si>
  <si>
    <t xml:space="preserve">FECHA FINAL LIQUIDACION </t>
  </si>
  <si>
    <t>VALOR INTERESES</t>
  </si>
  <si>
    <t>DIAS A LIQUIDAR</t>
  </si>
  <si>
    <t>MESES A LIQUIDAR</t>
  </si>
  <si>
    <t xml:space="preserve">INTERESES DE MORA </t>
  </si>
  <si>
    <t>VIGENCIA</t>
  </si>
  <si>
    <t>INTERÉS ANUAL EFECTIVO</t>
  </si>
  <si>
    <t>CRÉDITO DE CONSUMO Y ORDINARIO</t>
  </si>
  <si>
    <t>DESDE</t>
  </si>
  <si>
    <t>HASTA</t>
  </si>
  <si>
    <t>INTERÉS BANCARIO CORRIENTE</t>
  </si>
  <si>
    <t>TASA DE USURA
1.5 veces el Interés Bancario Corriente</t>
  </si>
  <si>
    <t xml:space="preserve">TOTAL INTERESES DE MORA </t>
  </si>
  <si>
    <t xml:space="preserve">A) LIQUIDACION INTERES CORRIENTE </t>
  </si>
  <si>
    <t>A) LIQUIDACION INTERES DE MORA</t>
  </si>
  <si>
    <t xml:space="preserve">DEMANDANTE </t>
  </si>
  <si>
    <t>DEMANDADO</t>
  </si>
  <si>
    <t xml:space="preserve">JUZGADO </t>
  </si>
  <si>
    <t xml:space="preserve">LIQUIDACIÓN INTERESES DE CORRIENTES Y DE MORA </t>
  </si>
  <si>
    <t xml:space="preserve">MARIA FERNANDA DEL PILAR RAMIREZ MONTENEGRO </t>
  </si>
  <si>
    <t xml:space="preserve">VITALINO ALVAREZ CHAVARRO </t>
  </si>
  <si>
    <t>TASA DE INTERES</t>
  </si>
  <si>
    <t xml:space="preserve">PROCESO </t>
  </si>
  <si>
    <t xml:space="preserve">C) RESUMEN </t>
  </si>
  <si>
    <t xml:space="preserve">INTERESES CORRIENTES </t>
  </si>
  <si>
    <t xml:space="preserve">TOTAL LIQUIDACION </t>
  </si>
  <si>
    <t>.</t>
  </si>
  <si>
    <t xml:space="preserve">INTERES CORRIENTE BANCARIO </t>
  </si>
  <si>
    <t xml:space="preserve">INTERES DE MORA </t>
  </si>
  <si>
    <t xml:space="preserve">INTERES DIARIO </t>
  </si>
  <si>
    <t>DEMANDA EJECUTIVA DE MINIMA CUANTIA</t>
  </si>
  <si>
    <t>JUZGADO TERCERO DE PEQUEÑAS CAUSAS Y COMPETENCIA MULTIPLE DE NEIVA 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</si>
</sst>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64" formatCode="_-* #,##0.00_-;\-* #,##0.00_-;_-* &quot;-&quot;_-;_-@_-"/>
    <numFmt numFmtId="165" formatCode="General_)"/>
    <numFmt numFmtId="166" formatCode="0.000%"/>
    <numFmt numFmtId="167" formatCode="0_ ;\-0\ "/>
    <numFmt numFmtId="168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6">
    <xf numFmtId="0" fontId="0" fillId="0" borderId="0" xfId="0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 applyBorder="1"/>
    <xf numFmtId="164" fontId="0" fillId="0" borderId="0" xfId="2" applyNumberFormat="1" applyFont="1"/>
    <xf numFmtId="15" fontId="3" fillId="0" borderId="5" xfId="0" applyNumberFormat="1" applyFont="1" applyFill="1" applyBorder="1" applyAlignment="1">
      <alignment horizontal="left" vertical="center"/>
    </xf>
    <xf numFmtId="15" fontId="3" fillId="0" borderId="6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 applyProtection="1">
      <alignment horizontal="center" vertical="center" wrapText="1"/>
    </xf>
    <xf numFmtId="10" fontId="3" fillId="0" borderId="7" xfId="0" applyNumberFormat="1" applyFont="1" applyFill="1" applyBorder="1" applyAlignment="1" applyProtection="1">
      <alignment horizontal="center" vertical="center"/>
    </xf>
    <xf numFmtId="15" fontId="3" fillId="0" borderId="8" xfId="0" applyNumberFormat="1" applyFont="1" applyFill="1" applyBorder="1" applyAlignment="1">
      <alignment horizontal="left" vertical="center"/>
    </xf>
    <xf numFmtId="15" fontId="3" fillId="0" borderId="9" xfId="0" applyNumberFormat="1" applyFont="1" applyFill="1" applyBorder="1" applyAlignment="1">
      <alignment horizontal="left" vertical="center"/>
    </xf>
    <xf numFmtId="10" fontId="3" fillId="0" borderId="9" xfId="0" applyNumberFormat="1" applyFont="1" applyFill="1" applyBorder="1" applyAlignment="1" applyProtection="1">
      <alignment horizontal="center" vertical="center" wrapText="1"/>
    </xf>
    <xf numFmtId="10" fontId="3" fillId="0" borderId="9" xfId="0" applyNumberFormat="1" applyFont="1" applyFill="1" applyBorder="1" applyAlignment="1" applyProtection="1">
      <alignment horizontal="center" vertical="center"/>
    </xf>
    <xf numFmtId="15" fontId="3" fillId="0" borderId="10" xfId="0" applyNumberFormat="1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 applyProtection="1">
      <alignment horizontal="center" vertical="center"/>
    </xf>
    <xf numFmtId="15" fontId="3" fillId="0" borderId="11" xfId="0" applyNumberFormat="1" applyFont="1" applyFill="1" applyBorder="1" applyAlignment="1">
      <alignment horizontal="left" vertical="center"/>
    </xf>
    <xf numFmtId="15" fontId="3" fillId="0" borderId="12" xfId="0" applyNumberFormat="1" applyFont="1" applyFill="1" applyBorder="1" applyAlignment="1">
      <alignment horizontal="left" vertical="center"/>
    </xf>
    <xf numFmtId="10" fontId="3" fillId="0" borderId="13" xfId="0" applyNumberFormat="1" applyFont="1" applyFill="1" applyBorder="1" applyAlignment="1" applyProtection="1">
      <alignment horizontal="center" vertical="center" wrapText="1"/>
    </xf>
    <xf numFmtId="15" fontId="3" fillId="0" borderId="14" xfId="0" applyNumberFormat="1" applyFont="1" applyFill="1" applyBorder="1" applyAlignment="1">
      <alignment horizontal="left" vertical="center"/>
    </xf>
    <xf numFmtId="15" fontId="3" fillId="0" borderId="15" xfId="0" applyNumberFormat="1" applyFont="1" applyFill="1" applyBorder="1" applyAlignment="1">
      <alignment horizontal="left" vertical="center"/>
    </xf>
    <xf numFmtId="10" fontId="3" fillId="0" borderId="16" xfId="0" applyNumberFormat="1" applyFont="1" applyFill="1" applyBorder="1" applyAlignment="1" applyProtection="1">
      <alignment horizontal="center" vertical="center" wrapText="1"/>
    </xf>
    <xf numFmtId="10" fontId="3" fillId="0" borderId="17" xfId="0" applyNumberFormat="1" applyFont="1" applyFill="1" applyBorder="1" applyAlignment="1" applyProtection="1">
      <alignment horizontal="center" vertical="center"/>
    </xf>
    <xf numFmtId="165" fontId="3" fillId="0" borderId="18" xfId="0" applyNumberFormat="1" applyFont="1" applyBorder="1" applyAlignment="1" applyProtection="1">
      <alignment horizontal="centerContinuous" vertical="center"/>
    </xf>
    <xf numFmtId="165" fontId="3" fillId="0" borderId="19" xfId="0" applyNumberFormat="1" applyFont="1" applyBorder="1" applyAlignment="1">
      <alignment horizontal="centerContinuous" vertical="center"/>
    </xf>
    <xf numFmtId="165" fontId="3" fillId="0" borderId="20" xfId="0" applyNumberFormat="1" applyFont="1" applyBorder="1" applyAlignment="1" applyProtection="1">
      <alignment horizontal="centerContinuous" vertical="center"/>
    </xf>
    <xf numFmtId="165" fontId="3" fillId="0" borderId="0" xfId="0" applyNumberFormat="1" applyFont="1" applyBorder="1" applyAlignment="1">
      <alignment horizontal="centerContinuous" vertical="center"/>
    </xf>
    <xf numFmtId="165" fontId="3" fillId="0" borderId="21" xfId="0" applyNumberFormat="1" applyFont="1" applyBorder="1" applyAlignment="1" applyProtection="1">
      <alignment horizontal="center" vertical="center" wrapText="1"/>
    </xf>
    <xf numFmtId="165" fontId="3" fillId="0" borderId="22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 applyProtection="1">
      <alignment horizontal="center" vertical="center" wrapText="1"/>
    </xf>
    <xf numFmtId="165" fontId="3" fillId="0" borderId="23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10" fontId="0" fillId="0" borderId="1" xfId="0" applyNumberFormat="1" applyBorder="1"/>
    <xf numFmtId="10" fontId="0" fillId="0" borderId="0" xfId="1" applyNumberFormat="1" applyFont="1"/>
    <xf numFmtId="0" fontId="1" fillId="0" borderId="1" xfId="0" applyFont="1" applyBorder="1" applyAlignment="1">
      <alignment horizontal="center" vertical="top" wrapText="1"/>
    </xf>
    <xf numFmtId="3" fontId="1" fillId="0" borderId="0" xfId="0" applyNumberFormat="1" applyFont="1"/>
    <xf numFmtId="3" fontId="1" fillId="0" borderId="2" xfId="0" applyNumberFormat="1" applyFont="1" applyBorder="1"/>
    <xf numFmtId="0" fontId="1" fillId="0" borderId="4" xfId="0" applyFont="1" applyBorder="1"/>
    <xf numFmtId="3" fontId="1" fillId="0" borderId="0" xfId="0" applyNumberFormat="1" applyFont="1" applyBorder="1" applyAlignment="1">
      <alignment horizontal="center"/>
    </xf>
    <xf numFmtId="3" fontId="0" fillId="0" borderId="1" xfId="0" applyNumberFormat="1" applyFont="1" applyBorder="1"/>
    <xf numFmtId="3" fontId="0" fillId="0" borderId="3" xfId="0" applyNumberFormat="1" applyFont="1" applyBorder="1"/>
    <xf numFmtId="3" fontId="0" fillId="0" borderId="2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1" fillId="0" borderId="3" xfId="0" applyFont="1" applyBorder="1"/>
    <xf numFmtId="166" fontId="0" fillId="0" borderId="1" xfId="1" applyNumberFormat="1" applyFont="1" applyBorder="1"/>
    <xf numFmtId="3" fontId="0" fillId="0" borderId="9" xfId="0" applyNumberFormat="1" applyBorder="1"/>
    <xf numFmtId="10" fontId="3" fillId="0" borderId="25" xfId="0" applyNumberFormat="1" applyFont="1" applyFill="1" applyBorder="1" applyAlignment="1" applyProtection="1">
      <alignment horizontal="center" vertical="center" wrapText="1"/>
    </xf>
    <xf numFmtId="10" fontId="0" fillId="0" borderId="9" xfId="0" applyNumberFormat="1" applyBorder="1"/>
    <xf numFmtId="0" fontId="1" fillId="0" borderId="1" xfId="0" applyFont="1" applyFill="1" applyBorder="1" applyAlignment="1">
      <alignment horizontal="center" vertical="top" wrapText="1"/>
    </xf>
    <xf numFmtId="167" fontId="0" fillId="0" borderId="2" xfId="2" applyNumberFormat="1" applyFont="1" applyBorder="1"/>
    <xf numFmtId="168" fontId="0" fillId="0" borderId="1" xfId="0" applyNumberFormat="1" applyBorder="1"/>
    <xf numFmtId="168" fontId="0" fillId="0" borderId="9" xfId="0" applyNumberFormat="1" applyBorder="1"/>
    <xf numFmtId="10" fontId="0" fillId="0" borderId="0" xfId="0" applyNumberFormat="1"/>
    <xf numFmtId="0" fontId="0" fillId="0" borderId="0" xfId="0" applyAlignment="1">
      <alignment vertical="top" wrapText="1"/>
    </xf>
    <xf numFmtId="3" fontId="1" fillId="0" borderId="0" xfId="0" applyNumberFormat="1" applyFont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topLeftCell="A22" workbookViewId="0">
      <selection activeCell="E12" sqref="E12"/>
    </sheetView>
  </sheetViews>
  <sheetFormatPr baseColWidth="10" defaultRowHeight="14.5" x14ac:dyDescent="0.35"/>
  <cols>
    <col min="1" max="1" width="15.453125" style="2" customWidth="1"/>
    <col min="2" max="2" width="13.81640625" customWidth="1"/>
    <col min="3" max="3" width="14.453125" customWidth="1"/>
    <col min="5" max="5" width="13.1796875" style="5" bestFit="1" customWidth="1"/>
    <col min="7" max="7" width="9.54296875" bestFit="1" customWidth="1"/>
  </cols>
  <sheetData>
    <row r="1" spans="1:6" x14ac:dyDescent="0.35">
      <c r="A1" s="59" t="s">
        <v>20</v>
      </c>
      <c r="B1" s="59"/>
      <c r="C1" s="59"/>
      <c r="D1" s="59"/>
      <c r="E1" s="59"/>
      <c r="F1" s="59"/>
    </row>
    <row r="3" spans="1:6" x14ac:dyDescent="0.35">
      <c r="A3" s="2" t="s">
        <v>24</v>
      </c>
      <c r="B3" s="2" t="s">
        <v>32</v>
      </c>
    </row>
    <row r="4" spans="1:6" x14ac:dyDescent="0.35">
      <c r="A4" s="2" t="s">
        <v>19</v>
      </c>
      <c r="B4" s="58" t="s">
        <v>33</v>
      </c>
      <c r="C4" s="58"/>
      <c r="D4" s="58"/>
      <c r="E4" s="58"/>
      <c r="F4" s="58"/>
    </row>
    <row r="5" spans="1:6" x14ac:dyDescent="0.35">
      <c r="B5" s="58"/>
      <c r="C5" s="58"/>
      <c r="D5" s="58"/>
      <c r="E5" s="58"/>
      <c r="F5" s="58"/>
    </row>
    <row r="6" spans="1:6" x14ac:dyDescent="0.35">
      <c r="A6" s="2" t="s">
        <v>17</v>
      </c>
      <c r="B6" t="s">
        <v>21</v>
      </c>
    </row>
    <row r="7" spans="1:6" x14ac:dyDescent="0.35">
      <c r="A7" s="2" t="s">
        <v>18</v>
      </c>
      <c r="B7" t="s">
        <v>22</v>
      </c>
    </row>
    <row r="9" spans="1:6" ht="15" customHeight="1" x14ac:dyDescent="0.35">
      <c r="A9" s="37" t="s">
        <v>15</v>
      </c>
    </row>
    <row r="11" spans="1:6" ht="36" customHeight="1" x14ac:dyDescent="0.35">
      <c r="A11" s="36" t="s">
        <v>0</v>
      </c>
      <c r="B11" s="36" t="s">
        <v>1</v>
      </c>
      <c r="C11" s="36" t="s">
        <v>2</v>
      </c>
      <c r="D11" s="36" t="s">
        <v>23</v>
      </c>
      <c r="E11" s="36" t="s">
        <v>5</v>
      </c>
      <c r="F11" s="36" t="s">
        <v>3</v>
      </c>
    </row>
    <row r="12" spans="1:6" x14ac:dyDescent="0.35">
      <c r="A12" s="1">
        <v>5000000</v>
      </c>
      <c r="B12" s="55">
        <v>42959</v>
      </c>
      <c r="C12" s="55">
        <v>43873</v>
      </c>
      <c r="D12" s="34">
        <v>1.4999999999999999E-2</v>
      </c>
      <c r="E12" s="54">
        <v>30</v>
      </c>
      <c r="F12" s="1">
        <f>+(A12*D12*E12)</f>
        <v>2250000</v>
      </c>
    </row>
    <row r="13" spans="1:6" x14ac:dyDescent="0.35">
      <c r="A13" s="60" t="s">
        <v>28</v>
      </c>
      <c r="B13" s="61"/>
      <c r="C13" s="61"/>
      <c r="D13" s="61"/>
      <c r="E13" s="62"/>
      <c r="F13" s="3">
        <f>+F12</f>
        <v>2250000</v>
      </c>
    </row>
    <row r="15" spans="1:6" x14ac:dyDescent="0.35">
      <c r="A15" s="37" t="s">
        <v>16</v>
      </c>
    </row>
    <row r="16" spans="1:6" x14ac:dyDescent="0.35">
      <c r="A16" s="37"/>
    </row>
    <row r="17" spans="1:10" ht="43.5" x14ac:dyDescent="0.35">
      <c r="A17" s="36" t="s">
        <v>0</v>
      </c>
      <c r="B17" s="36" t="s">
        <v>1</v>
      </c>
      <c r="C17" s="36" t="s">
        <v>2</v>
      </c>
      <c r="D17" s="36" t="s">
        <v>29</v>
      </c>
      <c r="E17" s="36" t="s">
        <v>30</v>
      </c>
      <c r="F17" s="53" t="s">
        <v>31</v>
      </c>
      <c r="G17" s="36" t="s">
        <v>4</v>
      </c>
      <c r="H17" s="36" t="s">
        <v>3</v>
      </c>
    </row>
    <row r="18" spans="1:10" x14ac:dyDescent="0.35">
      <c r="A18" s="1">
        <v>5000000</v>
      </c>
      <c r="B18" s="55">
        <v>43874</v>
      </c>
      <c r="C18" s="55">
        <v>43890</v>
      </c>
      <c r="D18" s="8">
        <v>0.19059999999999999</v>
      </c>
      <c r="E18" s="34">
        <f>+D18*1.5</f>
        <v>0.28589999999999999</v>
      </c>
      <c r="F18" s="49">
        <f>((1+E18)^(1/365))-1</f>
        <v>6.8916575551658532E-4</v>
      </c>
      <c r="G18" s="54">
        <f>+C18-B18</f>
        <v>16</v>
      </c>
      <c r="H18" s="1">
        <f>+(A18*F18)*G18</f>
        <v>55133.260441326827</v>
      </c>
    </row>
    <row r="19" spans="1:10" x14ac:dyDescent="0.35">
      <c r="A19" s="1">
        <v>5000000</v>
      </c>
      <c r="B19" s="55">
        <v>43891</v>
      </c>
      <c r="C19" s="55">
        <v>43921</v>
      </c>
      <c r="D19" s="8">
        <v>0.1895</v>
      </c>
      <c r="E19" s="34">
        <f t="shared" ref="E19:E33" si="0">+D19*1.5</f>
        <v>0.28425</v>
      </c>
      <c r="F19" s="49">
        <f t="shared" ref="F19:F32" si="1">((1+E19)^(1/365))-1</f>
        <v>6.8564560609574166E-4</v>
      </c>
      <c r="G19" s="54">
        <f>+(C19-B19)+1</f>
        <v>31</v>
      </c>
      <c r="H19" s="1">
        <f t="shared" ref="H19:H32" si="2">+(A19*F19)*G19</f>
        <v>106275.06894483995</v>
      </c>
    </row>
    <row r="20" spans="1:10" x14ac:dyDescent="0.35">
      <c r="A20" s="1">
        <v>5000000</v>
      </c>
      <c r="B20" s="55">
        <v>43922</v>
      </c>
      <c r="C20" s="55">
        <v>43951</v>
      </c>
      <c r="D20" s="12">
        <v>0.18690000000000001</v>
      </c>
      <c r="E20" s="34">
        <f t="shared" si="0"/>
        <v>0.28034999999999999</v>
      </c>
      <c r="F20" s="49">
        <f t="shared" si="1"/>
        <v>6.7730729113191224E-4</v>
      </c>
      <c r="G20" s="54">
        <f t="shared" ref="G20:G33" si="3">+(C20-B20)+1</f>
        <v>30</v>
      </c>
      <c r="H20" s="1">
        <f t="shared" si="2"/>
        <v>101596.09366978685</v>
      </c>
    </row>
    <row r="21" spans="1:10" x14ac:dyDescent="0.35">
      <c r="A21" s="1">
        <v>5000000</v>
      </c>
      <c r="B21" s="55">
        <v>43952</v>
      </c>
      <c r="C21" s="55">
        <v>43982</v>
      </c>
      <c r="D21" s="8">
        <v>0.18190000000000001</v>
      </c>
      <c r="E21" s="34">
        <f t="shared" si="0"/>
        <v>0.27285000000000004</v>
      </c>
      <c r="F21" s="49">
        <f t="shared" si="1"/>
        <v>6.6120063584418354E-4</v>
      </c>
      <c r="G21" s="54">
        <f t="shared" si="3"/>
        <v>31</v>
      </c>
      <c r="H21" s="1">
        <f t="shared" si="2"/>
        <v>102486.09855584845</v>
      </c>
    </row>
    <row r="22" spans="1:10" x14ac:dyDescent="0.35">
      <c r="A22" s="1">
        <v>5000000</v>
      </c>
      <c r="B22" s="55">
        <v>43983</v>
      </c>
      <c r="C22" s="55">
        <v>44012</v>
      </c>
      <c r="D22" s="8">
        <v>0.1812</v>
      </c>
      <c r="E22" s="34">
        <f t="shared" si="0"/>
        <v>0.27179999999999999</v>
      </c>
      <c r="F22" s="49">
        <f t="shared" si="1"/>
        <v>6.5893815469997286E-4</v>
      </c>
      <c r="G22" s="54">
        <f t="shared" si="3"/>
        <v>30</v>
      </c>
      <c r="H22" s="1">
        <f t="shared" si="2"/>
        <v>98840.723204995928</v>
      </c>
    </row>
    <row r="23" spans="1:10" x14ac:dyDescent="0.35">
      <c r="A23" s="1">
        <v>5000000</v>
      </c>
      <c r="B23" s="55">
        <v>44013</v>
      </c>
      <c r="C23" s="55">
        <v>44043</v>
      </c>
      <c r="D23" s="8">
        <v>0.1812</v>
      </c>
      <c r="E23" s="34">
        <f t="shared" si="0"/>
        <v>0.27179999999999999</v>
      </c>
      <c r="F23" s="49">
        <f t="shared" si="1"/>
        <v>6.5893815469997286E-4</v>
      </c>
      <c r="G23" s="54">
        <f t="shared" si="3"/>
        <v>31</v>
      </c>
      <c r="H23" s="1">
        <f t="shared" si="2"/>
        <v>102135.4139784958</v>
      </c>
    </row>
    <row r="24" spans="1:10" x14ac:dyDescent="0.35">
      <c r="A24" s="1">
        <v>5000000</v>
      </c>
      <c r="B24" s="55">
        <v>44044</v>
      </c>
      <c r="C24" s="55">
        <v>44074</v>
      </c>
      <c r="D24" s="8">
        <v>0.18290000000000001</v>
      </c>
      <c r="E24" s="34">
        <f t="shared" si="0"/>
        <v>0.27434999999999998</v>
      </c>
      <c r="F24" s="49">
        <f t="shared" si="1"/>
        <v>6.6442952514544906E-4</v>
      </c>
      <c r="G24" s="54">
        <f t="shared" si="3"/>
        <v>31</v>
      </c>
      <c r="H24" s="1">
        <f t="shared" si="2"/>
        <v>102986.5763975446</v>
      </c>
    </row>
    <row r="25" spans="1:10" x14ac:dyDescent="0.35">
      <c r="A25" s="1">
        <v>5000000</v>
      </c>
      <c r="B25" s="55">
        <v>44075</v>
      </c>
      <c r="C25" s="55">
        <v>44104</v>
      </c>
      <c r="D25" s="8">
        <v>0.1835</v>
      </c>
      <c r="E25" s="34">
        <f t="shared" si="0"/>
        <v>0.27524999999999999</v>
      </c>
      <c r="F25" s="49">
        <f t="shared" si="1"/>
        <v>6.6636503991857055E-4</v>
      </c>
      <c r="G25" s="54">
        <f t="shared" si="3"/>
        <v>30</v>
      </c>
      <c r="H25" s="1">
        <f t="shared" si="2"/>
        <v>99954.755987785582</v>
      </c>
    </row>
    <row r="26" spans="1:10" x14ac:dyDescent="0.35">
      <c r="A26" s="1">
        <v>5000000</v>
      </c>
      <c r="B26" s="55">
        <v>44105</v>
      </c>
      <c r="C26" s="55">
        <v>44135</v>
      </c>
      <c r="D26" s="8">
        <v>0.18090000000000001</v>
      </c>
      <c r="E26" s="34">
        <f t="shared" si="0"/>
        <v>0.27134999999999998</v>
      </c>
      <c r="F26" s="49">
        <f t="shared" si="1"/>
        <v>6.5796794962613703E-4</v>
      </c>
      <c r="G26" s="54">
        <f t="shared" si="3"/>
        <v>31</v>
      </c>
      <c r="H26" s="1">
        <f t="shared" si="2"/>
        <v>101985.03219205124</v>
      </c>
    </row>
    <row r="27" spans="1:10" x14ac:dyDescent="0.35">
      <c r="A27" s="1">
        <v>5000000</v>
      </c>
      <c r="B27" s="55">
        <v>44136</v>
      </c>
      <c r="C27" s="55">
        <v>44165</v>
      </c>
      <c r="D27" s="8">
        <v>0.1784</v>
      </c>
      <c r="E27" s="34">
        <f t="shared" si="0"/>
        <v>0.2676</v>
      </c>
      <c r="F27" s="49">
        <f t="shared" si="1"/>
        <v>6.4986956374091243E-4</v>
      </c>
      <c r="G27" s="54">
        <f t="shared" si="3"/>
        <v>30</v>
      </c>
      <c r="H27" s="1">
        <f t="shared" si="2"/>
        <v>97480.434561136863</v>
      </c>
      <c r="J27" s="57"/>
    </row>
    <row r="28" spans="1:10" x14ac:dyDescent="0.35">
      <c r="A28" s="1">
        <v>5000000</v>
      </c>
      <c r="B28" s="55">
        <v>44166</v>
      </c>
      <c r="C28" s="55">
        <v>44196</v>
      </c>
      <c r="D28" s="8">
        <v>0.17460000000000001</v>
      </c>
      <c r="E28" s="34">
        <f t="shared" si="0"/>
        <v>0.26190000000000002</v>
      </c>
      <c r="F28" s="49">
        <f t="shared" si="1"/>
        <v>6.3751414410861962E-4</v>
      </c>
      <c r="G28" s="54">
        <f t="shared" si="3"/>
        <v>31</v>
      </c>
      <c r="H28" s="1">
        <f t="shared" si="2"/>
        <v>98814.692336836044</v>
      </c>
    </row>
    <row r="29" spans="1:10" x14ac:dyDescent="0.35">
      <c r="A29" s="1">
        <v>5000000</v>
      </c>
      <c r="B29" s="55">
        <v>44197</v>
      </c>
      <c r="C29" s="55">
        <v>44227</v>
      </c>
      <c r="D29" s="8">
        <v>0.17319999999999999</v>
      </c>
      <c r="E29" s="34">
        <f t="shared" si="0"/>
        <v>0.25979999999999998</v>
      </c>
      <c r="F29" s="49">
        <f t="shared" si="1"/>
        <v>6.3294811266723094E-4</v>
      </c>
      <c r="G29" s="54">
        <f t="shared" si="3"/>
        <v>31</v>
      </c>
      <c r="H29" s="1">
        <f t="shared" si="2"/>
        <v>98106.957463420797</v>
      </c>
    </row>
    <row r="30" spans="1:10" x14ac:dyDescent="0.35">
      <c r="A30" s="1">
        <v>5000000</v>
      </c>
      <c r="B30" s="55">
        <v>44228</v>
      </c>
      <c r="C30" s="55">
        <v>44255</v>
      </c>
      <c r="D30" s="8">
        <v>0.1754</v>
      </c>
      <c r="E30" s="34">
        <f t="shared" si="0"/>
        <v>0.2631</v>
      </c>
      <c r="F30" s="49">
        <f t="shared" si="1"/>
        <v>6.4011990387169426E-4</v>
      </c>
      <c r="G30" s="54">
        <f t="shared" si="3"/>
        <v>28</v>
      </c>
      <c r="H30" s="1">
        <f t="shared" si="2"/>
        <v>89616.786542037196</v>
      </c>
    </row>
    <row r="31" spans="1:10" x14ac:dyDescent="0.35">
      <c r="A31" s="1">
        <v>5000000</v>
      </c>
      <c r="B31" s="55">
        <v>44256</v>
      </c>
      <c r="C31" s="55">
        <v>44286</v>
      </c>
      <c r="D31" s="8">
        <v>0.1741</v>
      </c>
      <c r="E31" s="34">
        <f t="shared" si="0"/>
        <v>0.26114999999999999</v>
      </c>
      <c r="F31" s="49">
        <f t="shared" si="1"/>
        <v>6.3588428907812578E-4</v>
      </c>
      <c r="G31" s="54">
        <f t="shared" si="3"/>
        <v>31</v>
      </c>
      <c r="H31" s="1">
        <f t="shared" si="2"/>
        <v>98562.064807109491</v>
      </c>
    </row>
    <row r="32" spans="1:10" x14ac:dyDescent="0.35">
      <c r="A32" s="1">
        <v>5000000</v>
      </c>
      <c r="B32" s="55">
        <v>44287</v>
      </c>
      <c r="C32" s="55">
        <v>44316</v>
      </c>
      <c r="D32" s="8">
        <v>0.1731</v>
      </c>
      <c r="E32" s="34">
        <f t="shared" si="0"/>
        <v>0.25964999999999999</v>
      </c>
      <c r="F32" s="49">
        <f t="shared" si="1"/>
        <v>6.326216771728177E-4</v>
      </c>
      <c r="G32" s="54">
        <f t="shared" si="3"/>
        <v>30</v>
      </c>
      <c r="H32" s="1">
        <f t="shared" si="2"/>
        <v>94893.251575922652</v>
      </c>
    </row>
    <row r="33" spans="1:8" x14ac:dyDescent="0.35">
      <c r="A33" s="50">
        <v>5000000</v>
      </c>
      <c r="B33" s="56">
        <v>44317</v>
      </c>
      <c r="C33" s="56">
        <v>44347</v>
      </c>
      <c r="D33" s="51">
        <v>0.17219999999999999</v>
      </c>
      <c r="E33" s="52">
        <f t="shared" si="0"/>
        <v>0.25829999999999997</v>
      </c>
      <c r="F33" s="49">
        <f>((1+E33)^(1/365))-1</f>
        <v>6.2968201205726437E-4</v>
      </c>
      <c r="G33" s="54">
        <f t="shared" si="3"/>
        <v>31</v>
      </c>
      <c r="H33" s="1">
        <f>+(A33*F33)*G33</f>
        <v>97600.71186887598</v>
      </c>
    </row>
    <row r="34" spans="1:8" x14ac:dyDescent="0.35">
      <c r="A34" s="50">
        <v>5000000</v>
      </c>
      <c r="B34" s="56">
        <v>44348</v>
      </c>
      <c r="C34" s="56">
        <v>44377</v>
      </c>
      <c r="D34" s="51">
        <v>0.1721</v>
      </c>
      <c r="E34" s="52">
        <f t="shared" ref="E34:E43" si="4">+D34*1.5</f>
        <v>0.25814999999999999</v>
      </c>
      <c r="F34" s="49">
        <f t="shared" ref="F34:F43" si="5">((1+E34)^(1/365))-1</f>
        <v>6.2935518846773952E-4</v>
      </c>
      <c r="G34" s="54">
        <f t="shared" ref="G34:G43" si="6">+(C34-B34)+1</f>
        <v>30</v>
      </c>
      <c r="H34" s="1">
        <f t="shared" ref="H34:H43" si="7">+(A34*F34)*G34</f>
        <v>94403.278270160925</v>
      </c>
    </row>
    <row r="35" spans="1:8" x14ac:dyDescent="0.35">
      <c r="A35" s="50">
        <v>5000000</v>
      </c>
      <c r="B35" s="56">
        <v>44378</v>
      </c>
      <c r="C35" s="56">
        <v>44408</v>
      </c>
      <c r="D35" s="51">
        <v>0.17180000000000001</v>
      </c>
      <c r="E35" s="52">
        <f t="shared" si="4"/>
        <v>0.25770000000000004</v>
      </c>
      <c r="F35" s="49">
        <f t="shared" si="5"/>
        <v>6.2837448450037137E-4</v>
      </c>
      <c r="G35" s="54">
        <f t="shared" si="6"/>
        <v>31</v>
      </c>
      <c r="H35" s="1">
        <f t="shared" si="7"/>
        <v>97398.045097557566</v>
      </c>
    </row>
    <row r="36" spans="1:8" x14ac:dyDescent="0.35">
      <c r="A36" s="50">
        <v>5000000</v>
      </c>
      <c r="B36" s="56">
        <v>44409</v>
      </c>
      <c r="C36" s="56">
        <v>44439</v>
      </c>
      <c r="D36" s="51">
        <v>0.1724</v>
      </c>
      <c r="E36" s="52">
        <f t="shared" si="4"/>
        <v>0.2586</v>
      </c>
      <c r="F36" s="49">
        <f t="shared" si="5"/>
        <v>6.3033554269220637E-4</v>
      </c>
      <c r="G36" s="54">
        <f t="shared" si="6"/>
        <v>31</v>
      </c>
      <c r="H36" s="1">
        <f t="shared" si="7"/>
        <v>97702.009117291993</v>
      </c>
    </row>
    <row r="37" spans="1:8" x14ac:dyDescent="0.35">
      <c r="A37" s="50">
        <v>5000000</v>
      </c>
      <c r="B37" s="56">
        <v>44440</v>
      </c>
      <c r="C37" s="56">
        <v>44469</v>
      </c>
      <c r="D37" s="51">
        <v>0.1719</v>
      </c>
      <c r="E37" s="52">
        <f t="shared" si="4"/>
        <v>0.25785000000000002</v>
      </c>
      <c r="F37" s="49">
        <f t="shared" si="5"/>
        <v>6.2870142469861889E-4</v>
      </c>
      <c r="G37" s="54">
        <f t="shared" si="6"/>
        <v>30</v>
      </c>
      <c r="H37" s="1">
        <f t="shared" si="7"/>
        <v>94305.213704792841</v>
      </c>
    </row>
    <row r="38" spans="1:8" x14ac:dyDescent="0.35">
      <c r="A38" s="50">
        <v>5000000</v>
      </c>
      <c r="B38" s="56">
        <v>44470</v>
      </c>
      <c r="C38" s="56">
        <v>44500</v>
      </c>
      <c r="D38" s="51">
        <v>0.17080000000000001</v>
      </c>
      <c r="E38" s="52">
        <f t="shared" si="4"/>
        <v>0.25619999999999998</v>
      </c>
      <c r="F38" s="49">
        <f t="shared" si="5"/>
        <v>6.2510294214179751E-4</v>
      </c>
      <c r="G38" s="54">
        <f t="shared" si="6"/>
        <v>31</v>
      </c>
      <c r="H38" s="1">
        <f t="shared" si="7"/>
        <v>96890.956031978611</v>
      </c>
    </row>
    <row r="39" spans="1:8" x14ac:dyDescent="0.35">
      <c r="A39" s="50">
        <v>5000000</v>
      </c>
      <c r="B39" s="56">
        <v>44501</v>
      </c>
      <c r="C39" s="56">
        <v>44530</v>
      </c>
      <c r="D39" s="51">
        <v>0.17269999999999999</v>
      </c>
      <c r="E39" s="52">
        <f t="shared" si="4"/>
        <v>0.25905</v>
      </c>
      <c r="F39" s="49">
        <f t="shared" si="5"/>
        <v>6.3131554742335005E-4</v>
      </c>
      <c r="G39" s="54">
        <f t="shared" si="6"/>
        <v>30</v>
      </c>
      <c r="H39" s="1">
        <f t="shared" si="7"/>
        <v>94697.332113502503</v>
      </c>
    </row>
    <row r="40" spans="1:8" x14ac:dyDescent="0.35">
      <c r="A40" s="50">
        <v>5000000</v>
      </c>
      <c r="B40" s="56">
        <v>44531</v>
      </c>
      <c r="C40" s="56">
        <v>44561</v>
      </c>
      <c r="D40" s="51">
        <v>0.17460000000000001</v>
      </c>
      <c r="E40" s="52">
        <f t="shared" si="4"/>
        <v>0.26190000000000002</v>
      </c>
      <c r="F40" s="49">
        <f t="shared" si="5"/>
        <v>6.3751414410861962E-4</v>
      </c>
      <c r="G40" s="54">
        <f t="shared" si="6"/>
        <v>31</v>
      </c>
      <c r="H40" s="1">
        <f t="shared" si="7"/>
        <v>98814.692336836044</v>
      </c>
    </row>
    <row r="41" spans="1:8" x14ac:dyDescent="0.35">
      <c r="A41" s="50">
        <v>5000000</v>
      </c>
      <c r="B41" s="56">
        <v>44562</v>
      </c>
      <c r="C41" s="56">
        <v>44592</v>
      </c>
      <c r="D41" s="51">
        <v>0.17660000000000001</v>
      </c>
      <c r="E41" s="52">
        <f t="shared" si="4"/>
        <v>0.26490000000000002</v>
      </c>
      <c r="F41" s="49">
        <f t="shared" si="5"/>
        <v>6.4402391816376081E-4</v>
      </c>
      <c r="G41" s="54">
        <f t="shared" si="6"/>
        <v>31</v>
      </c>
      <c r="H41" s="1">
        <f t="shared" si="7"/>
        <v>99823.707315382926</v>
      </c>
    </row>
    <row r="42" spans="1:8" x14ac:dyDescent="0.35">
      <c r="A42" s="50">
        <v>5000000</v>
      </c>
      <c r="B42" s="56">
        <v>44593</v>
      </c>
      <c r="C42" s="56">
        <v>44620</v>
      </c>
      <c r="D42" s="51">
        <v>0.183</v>
      </c>
      <c r="E42" s="52">
        <f t="shared" si="4"/>
        <v>0.27449999999999997</v>
      </c>
      <c r="F42" s="49">
        <f t="shared" si="5"/>
        <v>6.6475220558892545E-4</v>
      </c>
      <c r="G42" s="54">
        <f t="shared" si="6"/>
        <v>28</v>
      </c>
      <c r="H42" s="1">
        <f t="shared" si="7"/>
        <v>93065.30878244956</v>
      </c>
    </row>
    <row r="43" spans="1:8" x14ac:dyDescent="0.35">
      <c r="A43" s="50">
        <v>5000000</v>
      </c>
      <c r="B43" s="56">
        <v>44621</v>
      </c>
      <c r="C43" s="56">
        <v>44651</v>
      </c>
      <c r="D43" s="51">
        <v>0.1847</v>
      </c>
      <c r="E43" s="52">
        <f t="shared" si="4"/>
        <v>0.27705000000000002</v>
      </c>
      <c r="F43" s="49">
        <f t="shared" si="5"/>
        <v>6.7023198611315671E-4</v>
      </c>
      <c r="G43" s="54">
        <f t="shared" si="6"/>
        <v>31</v>
      </c>
      <c r="H43" s="1">
        <f t="shared" si="7"/>
        <v>103885.95784753929</v>
      </c>
    </row>
    <row r="44" spans="1:8" x14ac:dyDescent="0.35">
      <c r="A44" s="63" t="s">
        <v>14</v>
      </c>
      <c r="B44" s="63"/>
      <c r="C44" s="63"/>
      <c r="D44" s="63"/>
      <c r="E44" s="63"/>
      <c r="F44" s="63"/>
      <c r="G44" s="63"/>
      <c r="H44" s="3">
        <f>SUM(H18:H43)</f>
        <v>2517454.4231455061</v>
      </c>
    </row>
    <row r="45" spans="1:8" x14ac:dyDescent="0.35">
      <c r="A45" s="40"/>
      <c r="B45" s="40"/>
      <c r="C45" s="40"/>
      <c r="D45" s="40"/>
      <c r="E45" s="40"/>
      <c r="F45" s="4"/>
    </row>
    <row r="46" spans="1:8" x14ac:dyDescent="0.35">
      <c r="A46" s="37" t="s">
        <v>25</v>
      </c>
      <c r="B46" s="40"/>
      <c r="C46" s="40"/>
      <c r="D46" s="40"/>
      <c r="E46" s="40"/>
      <c r="F46" s="4"/>
    </row>
    <row r="47" spans="1:8" x14ac:dyDescent="0.35">
      <c r="A47" s="40"/>
      <c r="B47" s="40"/>
      <c r="C47" s="40"/>
      <c r="D47" s="40"/>
      <c r="E47" s="40"/>
      <c r="F47" s="4"/>
    </row>
    <row r="48" spans="1:8" x14ac:dyDescent="0.35">
      <c r="A48" s="43" t="s">
        <v>0</v>
      </c>
      <c r="B48" s="44"/>
      <c r="C48" s="44"/>
      <c r="D48" s="45"/>
      <c r="E48" s="42">
        <v>5000000</v>
      </c>
    </row>
    <row r="49" spans="1:6" x14ac:dyDescent="0.35">
      <c r="A49" s="43" t="s">
        <v>26</v>
      </c>
      <c r="B49" s="44"/>
      <c r="C49" s="44"/>
      <c r="D49" s="45"/>
      <c r="E49" s="41">
        <f>+F13</f>
        <v>2250000</v>
      </c>
    </row>
    <row r="50" spans="1:6" x14ac:dyDescent="0.35">
      <c r="A50" s="43" t="s">
        <v>6</v>
      </c>
      <c r="B50" s="46"/>
      <c r="C50" s="46"/>
      <c r="D50" s="47"/>
      <c r="E50" s="41">
        <f>+H44</f>
        <v>2517454.4231455061</v>
      </c>
    </row>
    <row r="51" spans="1:6" x14ac:dyDescent="0.35">
      <c r="A51" s="38" t="s">
        <v>27</v>
      </c>
      <c r="B51" s="39"/>
      <c r="C51" s="39"/>
      <c r="D51" s="48"/>
      <c r="E51" s="3">
        <f>+E48+E49+E50</f>
        <v>9767454.4231455065</v>
      </c>
      <c r="F51" s="2"/>
    </row>
    <row r="52" spans="1:6" x14ac:dyDescent="0.35">
      <c r="F52" s="2"/>
    </row>
    <row r="53" spans="1:6" x14ac:dyDescent="0.35">
      <c r="F53" s="2"/>
    </row>
    <row r="54" spans="1:6" x14ac:dyDescent="0.35">
      <c r="F54" s="2"/>
    </row>
  </sheetData>
  <mergeCells count="4">
    <mergeCell ref="B4:F5"/>
    <mergeCell ref="A1:F1"/>
    <mergeCell ref="A13:E13"/>
    <mergeCell ref="A44:G4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30" sqref="D30"/>
    </sheetView>
  </sheetViews>
  <sheetFormatPr baseColWidth="10" defaultRowHeight="14.5" x14ac:dyDescent="0.35"/>
  <sheetData>
    <row r="1" spans="1:6" ht="15" thickBot="1" x14ac:dyDescent="0.4"/>
    <row r="2" spans="1:6" ht="15" thickTop="1" x14ac:dyDescent="0.35">
      <c r="A2" s="24" t="s">
        <v>7</v>
      </c>
      <c r="B2" s="25"/>
      <c r="C2" s="32" t="s">
        <v>8</v>
      </c>
      <c r="D2" s="33"/>
    </row>
    <row r="3" spans="1:6" x14ac:dyDescent="0.35">
      <c r="A3" s="26"/>
      <c r="B3" s="27"/>
      <c r="C3" s="64" t="s">
        <v>9</v>
      </c>
      <c r="D3" s="65"/>
    </row>
    <row r="4" spans="1:6" ht="75" x14ac:dyDescent="0.35">
      <c r="A4" s="28" t="s">
        <v>10</v>
      </c>
      <c r="B4" s="29" t="s">
        <v>11</v>
      </c>
      <c r="C4" s="30" t="s">
        <v>12</v>
      </c>
      <c r="D4" s="31" t="s">
        <v>13</v>
      </c>
    </row>
    <row r="5" spans="1:6" x14ac:dyDescent="0.35">
      <c r="A5" s="6">
        <v>43862</v>
      </c>
      <c r="B5" s="7">
        <v>43890</v>
      </c>
      <c r="C5" s="8">
        <v>0.19059999999999999</v>
      </c>
      <c r="D5" s="9">
        <v>0.28589999999999999</v>
      </c>
      <c r="F5" s="35">
        <f>+C5*1.5</f>
        <v>0.28589999999999999</v>
      </c>
    </row>
    <row r="6" spans="1:6" x14ac:dyDescent="0.35">
      <c r="A6" s="6">
        <v>43891</v>
      </c>
      <c r="B6" s="7">
        <v>43921</v>
      </c>
      <c r="C6" s="8">
        <v>0.1895</v>
      </c>
      <c r="D6" s="9">
        <f>ROUND(C6*1.5,4)</f>
        <v>0.2843</v>
      </c>
    </row>
    <row r="7" spans="1:6" x14ac:dyDescent="0.35">
      <c r="A7" s="10">
        <v>43922</v>
      </c>
      <c r="B7" s="11">
        <v>43951</v>
      </c>
      <c r="C7" s="12">
        <v>0.18690000000000001</v>
      </c>
      <c r="D7" s="13">
        <f>ROUND(C7*1.5,4)</f>
        <v>0.28039999999999998</v>
      </c>
    </row>
    <row r="8" spans="1:6" x14ac:dyDescent="0.35">
      <c r="A8" s="14">
        <v>43922</v>
      </c>
      <c r="B8" s="15">
        <v>44012</v>
      </c>
      <c r="C8" s="8"/>
      <c r="D8" s="16"/>
    </row>
    <row r="9" spans="1:6" x14ac:dyDescent="0.35">
      <c r="A9" s="14">
        <v>43952</v>
      </c>
      <c r="B9" s="15">
        <v>43982</v>
      </c>
      <c r="C9" s="8">
        <v>0.18190000000000001</v>
      </c>
      <c r="D9" s="13">
        <f>ROUND(C9*1.5,4)</f>
        <v>0.27289999999999998</v>
      </c>
    </row>
    <row r="10" spans="1:6" x14ac:dyDescent="0.35">
      <c r="A10" s="14">
        <v>43983</v>
      </c>
      <c r="B10" s="15">
        <v>44012</v>
      </c>
      <c r="C10" s="8">
        <v>0.1812</v>
      </c>
      <c r="D10" s="13">
        <f>ROUND(C10*1.5,4)</f>
        <v>0.27179999999999999</v>
      </c>
    </row>
    <row r="11" spans="1:6" x14ac:dyDescent="0.35">
      <c r="A11" s="14">
        <v>44013</v>
      </c>
      <c r="B11" s="15">
        <v>44043</v>
      </c>
      <c r="C11" s="8">
        <v>0.1812</v>
      </c>
      <c r="D11" s="13">
        <f>ROUND(C11*1.5,4)</f>
        <v>0.27179999999999999</v>
      </c>
    </row>
    <row r="12" spans="1:6" x14ac:dyDescent="0.35">
      <c r="A12" s="17">
        <v>44013</v>
      </c>
      <c r="B12" s="18">
        <v>44104</v>
      </c>
      <c r="C12" s="19"/>
      <c r="D12" s="9"/>
    </row>
    <row r="13" spans="1:6" x14ac:dyDescent="0.35">
      <c r="A13" s="6">
        <v>44044</v>
      </c>
      <c r="B13" s="7">
        <v>44074</v>
      </c>
      <c r="C13" s="8">
        <v>0.18290000000000001</v>
      </c>
      <c r="D13" s="13">
        <f>ROUND(C13*1.5,4)</f>
        <v>0.27439999999999998</v>
      </c>
    </row>
    <row r="14" spans="1:6" x14ac:dyDescent="0.35">
      <c r="A14" s="6">
        <v>44075</v>
      </c>
      <c r="B14" s="7">
        <v>44104</v>
      </c>
      <c r="C14" s="8">
        <v>0.1835</v>
      </c>
      <c r="D14" s="13">
        <f>ROUND(C14*1.5,4)</f>
        <v>0.27529999999999999</v>
      </c>
    </row>
    <row r="15" spans="1:6" x14ac:dyDescent="0.35">
      <c r="A15" s="6">
        <v>44105</v>
      </c>
      <c r="B15" s="7">
        <v>44135</v>
      </c>
      <c r="C15" s="8">
        <v>0.18090000000000001</v>
      </c>
      <c r="D15" s="13">
        <f>ROUND(C15*1.5,4)</f>
        <v>0.27139999999999997</v>
      </c>
    </row>
    <row r="16" spans="1:6" x14ac:dyDescent="0.35">
      <c r="A16" s="6">
        <v>44105</v>
      </c>
      <c r="B16" s="7">
        <v>44196</v>
      </c>
      <c r="C16" s="8"/>
      <c r="D16" s="9"/>
    </row>
    <row r="17" spans="1:4" x14ac:dyDescent="0.35">
      <c r="A17" s="6">
        <v>44105</v>
      </c>
      <c r="B17" s="7">
        <v>44469</v>
      </c>
      <c r="C17" s="8"/>
      <c r="D17" s="9"/>
    </row>
    <row r="18" spans="1:4" x14ac:dyDescent="0.35">
      <c r="A18" s="6">
        <v>44136</v>
      </c>
      <c r="B18" s="7">
        <v>44165</v>
      </c>
      <c r="C18" s="8">
        <v>0.1784</v>
      </c>
      <c r="D18" s="9">
        <v>0.2676</v>
      </c>
    </row>
    <row r="19" spans="1:4" x14ac:dyDescent="0.35">
      <c r="A19" s="6">
        <v>44166</v>
      </c>
      <c r="B19" s="7">
        <v>44196</v>
      </c>
      <c r="C19" s="8">
        <v>0.17460000000000001</v>
      </c>
      <c r="D19" s="9">
        <v>0.26190000000000002</v>
      </c>
    </row>
    <row r="20" spans="1:4" x14ac:dyDescent="0.35">
      <c r="A20" s="6">
        <v>44197</v>
      </c>
      <c r="B20" s="7">
        <v>44227</v>
      </c>
      <c r="C20" s="8">
        <v>0.17319999999999999</v>
      </c>
      <c r="D20" s="9">
        <f>+C20*1.5</f>
        <v>0.25979999999999998</v>
      </c>
    </row>
    <row r="21" spans="1:4" x14ac:dyDescent="0.35">
      <c r="A21" s="6">
        <v>44197</v>
      </c>
      <c r="B21" s="7">
        <v>44286</v>
      </c>
      <c r="C21" s="8"/>
      <c r="D21" s="9"/>
    </row>
    <row r="22" spans="1:4" x14ac:dyDescent="0.35">
      <c r="A22" s="6">
        <v>44228</v>
      </c>
      <c r="B22" s="7">
        <v>44255</v>
      </c>
      <c r="C22" s="8">
        <v>0.1754</v>
      </c>
      <c r="D22" s="9">
        <f>+C22*1.5</f>
        <v>0.2631</v>
      </c>
    </row>
    <row r="23" spans="1:4" x14ac:dyDescent="0.35">
      <c r="A23" s="6">
        <v>44256</v>
      </c>
      <c r="B23" s="7">
        <v>44286</v>
      </c>
      <c r="C23" s="8">
        <v>0.1741</v>
      </c>
      <c r="D23" s="9">
        <f>+C23*1.5</f>
        <v>0.26114999999999999</v>
      </c>
    </row>
    <row r="24" spans="1:4" x14ac:dyDescent="0.35">
      <c r="A24" s="6">
        <v>44287</v>
      </c>
      <c r="B24" s="7">
        <v>44316</v>
      </c>
      <c r="C24" s="8">
        <v>0.1731</v>
      </c>
      <c r="D24" s="9">
        <f>+C24*1.5</f>
        <v>0.25964999999999999</v>
      </c>
    </row>
    <row r="25" spans="1:4" x14ac:dyDescent="0.35">
      <c r="A25" s="6">
        <v>44287</v>
      </c>
      <c r="B25" s="7">
        <v>44377</v>
      </c>
      <c r="C25" s="8"/>
      <c r="D25" s="9"/>
    </row>
    <row r="26" spans="1:4" ht="15" thickBot="1" x14ac:dyDescent="0.4">
      <c r="A26" s="20">
        <v>44317</v>
      </c>
      <c r="B26" s="21">
        <v>44347</v>
      </c>
      <c r="C26" s="22">
        <v>0.17219999999999999</v>
      </c>
      <c r="D26" s="23">
        <f>+C26*1.5</f>
        <v>0.25829999999999997</v>
      </c>
    </row>
    <row r="27" spans="1:4" ht="15" thickTop="1" x14ac:dyDescent="0.35">
      <c r="A27" s="2"/>
    </row>
  </sheetData>
  <mergeCells count="1"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MARIA RAMIREZ</cp:lastModifiedBy>
  <cp:lastPrinted>2021-05-27T18:35:45Z</cp:lastPrinted>
  <dcterms:created xsi:type="dcterms:W3CDTF">2021-03-07T13:27:29Z</dcterms:created>
  <dcterms:modified xsi:type="dcterms:W3CDTF">2022-03-18T22:15:53Z</dcterms:modified>
</cp:coreProperties>
</file>