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4"/>
  <workbookPr/>
  <mc:AlternateContent xmlns:mc="http://schemas.openxmlformats.org/markup-compatibility/2006">
    <mc:Choice Requires="x15">
      <x15ac:absPath xmlns:x15ac="http://schemas.microsoft.com/office/spreadsheetml/2010/11/ac" url="d:\FAMILIA TOGON\Desktop\"/>
    </mc:Choice>
  </mc:AlternateContent>
  <xr:revisionPtr revIDLastSave="0" documentId="13_ncr:1_{9E5A1BC2-126F-4597-A50A-90C69A999943}" xr6:coauthVersionLast="36" xr6:coauthVersionMax="36" xr10:uidLastSave="{00000000-0000-0000-0000-000000000000}"/>
  <bookViews>
    <workbookView xWindow="0" yWindow="0" windowWidth="28800" windowHeight="12435" xr2:uid="{00000000-000D-0000-FFFF-FFFF00000000}"/>
  </bookViews>
  <sheets>
    <sheet name="Hoja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13" i="1" l="1"/>
  <c r="F409" i="1"/>
  <c r="F401" i="1"/>
  <c r="F391" i="1"/>
  <c r="F381" i="1"/>
  <c r="F371" i="1"/>
  <c r="F362" i="1"/>
  <c r="E311" i="1"/>
  <c r="G311" i="1"/>
  <c r="E312" i="1"/>
  <c r="G312" i="1"/>
  <c r="E313" i="1"/>
  <c r="G313" i="1"/>
  <c r="E314" i="1"/>
  <c r="G314" i="1"/>
  <c r="E315" i="1"/>
  <c r="G315" i="1"/>
  <c r="E316" i="1"/>
  <c r="G316" i="1"/>
  <c r="E317" i="1"/>
  <c r="G317" i="1"/>
  <c r="E318" i="1"/>
  <c r="G318" i="1"/>
  <c r="E319" i="1"/>
  <c r="G319" i="1"/>
  <c r="E320" i="1"/>
  <c r="G320" i="1"/>
  <c r="E321" i="1"/>
  <c r="G321" i="1"/>
  <c r="E322" i="1"/>
  <c r="G322" i="1"/>
  <c r="E323" i="1"/>
  <c r="G323" i="1"/>
  <c r="E324" i="1"/>
  <c r="G324" i="1"/>
  <c r="E325" i="1"/>
  <c r="G325" i="1"/>
  <c r="E326" i="1"/>
  <c r="G326" i="1"/>
  <c r="E327" i="1"/>
  <c r="G327" i="1"/>
  <c r="E328" i="1"/>
  <c r="G328" i="1"/>
  <c r="E329" i="1"/>
  <c r="G329" i="1"/>
  <c r="E330" i="1"/>
  <c r="G330" i="1"/>
  <c r="E331" i="1"/>
  <c r="G331" i="1"/>
  <c r="E332" i="1"/>
  <c r="G332" i="1"/>
  <c r="E333" i="1"/>
  <c r="G333" i="1"/>
  <c r="E334" i="1"/>
  <c r="G334" i="1"/>
  <c r="E335" i="1"/>
  <c r="G335" i="1"/>
  <c r="E336" i="1"/>
  <c r="G336" i="1"/>
  <c r="E337" i="1"/>
  <c r="G337" i="1"/>
  <c r="E310" i="1"/>
  <c r="G310" i="1"/>
  <c r="F342" i="1"/>
  <c r="F345" i="1"/>
  <c r="G342" i="1"/>
  <c r="F346" i="1"/>
  <c r="E307" i="1"/>
  <c r="G307" i="1"/>
  <c r="E308" i="1"/>
  <c r="G308" i="1"/>
  <c r="E309" i="1"/>
  <c r="G309" i="1"/>
  <c r="F348" i="1"/>
  <c r="H305" i="1"/>
  <c r="G306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E251" i="1"/>
  <c r="G251" i="1"/>
  <c r="E252" i="1"/>
  <c r="G252" i="1"/>
  <c r="E253" i="1"/>
  <c r="G253" i="1"/>
  <c r="E254" i="1"/>
  <c r="G254" i="1"/>
  <c r="E255" i="1"/>
  <c r="G255" i="1"/>
  <c r="E256" i="1"/>
  <c r="G256" i="1"/>
  <c r="E257" i="1"/>
  <c r="G257" i="1"/>
  <c r="E258" i="1"/>
  <c r="G258" i="1"/>
  <c r="E259" i="1"/>
  <c r="G259" i="1"/>
  <c r="E260" i="1"/>
  <c r="G260" i="1"/>
  <c r="E261" i="1"/>
  <c r="G261" i="1"/>
  <c r="E262" i="1"/>
  <c r="G262" i="1"/>
  <c r="E263" i="1"/>
  <c r="G263" i="1"/>
  <c r="E264" i="1"/>
  <c r="G264" i="1"/>
  <c r="E265" i="1"/>
  <c r="G265" i="1"/>
  <c r="E266" i="1"/>
  <c r="G266" i="1"/>
  <c r="E267" i="1"/>
  <c r="G267" i="1"/>
  <c r="E268" i="1"/>
  <c r="G268" i="1"/>
  <c r="E269" i="1"/>
  <c r="G269" i="1"/>
  <c r="E270" i="1"/>
  <c r="G270" i="1"/>
  <c r="E271" i="1"/>
  <c r="G271" i="1"/>
  <c r="E272" i="1"/>
  <c r="G272" i="1"/>
  <c r="E273" i="1"/>
  <c r="G273" i="1"/>
  <c r="E274" i="1"/>
  <c r="G274" i="1"/>
  <c r="E275" i="1"/>
  <c r="G275" i="1"/>
  <c r="E276" i="1"/>
  <c r="G276" i="1"/>
  <c r="E277" i="1"/>
  <c r="G277" i="1"/>
  <c r="E278" i="1"/>
  <c r="G278" i="1"/>
  <c r="G283" i="1"/>
  <c r="E249" i="1"/>
  <c r="G249" i="1"/>
  <c r="E250" i="1"/>
  <c r="G250" i="1"/>
  <c r="E248" i="1"/>
  <c r="G248" i="1"/>
  <c r="E189" i="1"/>
  <c r="G189" i="1"/>
  <c r="F283" i="1"/>
  <c r="F286" i="1"/>
  <c r="F287" i="1"/>
  <c r="F289" i="1"/>
  <c r="F291" i="1"/>
  <c r="H246" i="1"/>
  <c r="G247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E132" i="1"/>
  <c r="G132" i="1"/>
  <c r="E133" i="1"/>
  <c r="G133" i="1"/>
  <c r="E134" i="1"/>
  <c r="G134" i="1"/>
  <c r="E135" i="1"/>
  <c r="G135" i="1"/>
  <c r="E136" i="1"/>
  <c r="G136" i="1"/>
  <c r="E137" i="1"/>
  <c r="G137" i="1"/>
  <c r="E138" i="1"/>
  <c r="G138" i="1"/>
  <c r="E139" i="1"/>
  <c r="G139" i="1"/>
  <c r="E140" i="1"/>
  <c r="G140" i="1"/>
  <c r="E141" i="1"/>
  <c r="G141" i="1"/>
  <c r="E142" i="1"/>
  <c r="G142" i="1"/>
  <c r="E143" i="1"/>
  <c r="G143" i="1"/>
  <c r="E144" i="1"/>
  <c r="G144" i="1"/>
  <c r="E145" i="1"/>
  <c r="G145" i="1"/>
  <c r="E146" i="1"/>
  <c r="G146" i="1"/>
  <c r="E147" i="1"/>
  <c r="G147" i="1"/>
  <c r="E148" i="1"/>
  <c r="G148" i="1"/>
  <c r="E149" i="1"/>
  <c r="G149" i="1"/>
  <c r="E150" i="1"/>
  <c r="G150" i="1"/>
  <c r="E151" i="1"/>
  <c r="G151" i="1"/>
  <c r="E152" i="1"/>
  <c r="G152" i="1"/>
  <c r="E153" i="1"/>
  <c r="G153" i="1"/>
  <c r="E154" i="1"/>
  <c r="G154" i="1"/>
  <c r="E155" i="1"/>
  <c r="G155" i="1"/>
  <c r="E156" i="1"/>
  <c r="G156" i="1"/>
  <c r="E157" i="1"/>
  <c r="G157" i="1"/>
  <c r="E158" i="1"/>
  <c r="G158" i="1"/>
  <c r="E159" i="1"/>
  <c r="G159" i="1"/>
  <c r="G164" i="1"/>
  <c r="E129" i="1"/>
  <c r="G129" i="1"/>
  <c r="E130" i="1"/>
  <c r="G130" i="1"/>
  <c r="E131" i="1"/>
  <c r="G131" i="1"/>
  <c r="F170" i="1"/>
  <c r="E192" i="1"/>
  <c r="G192" i="1"/>
  <c r="E193" i="1"/>
  <c r="G193" i="1"/>
  <c r="E194" i="1"/>
  <c r="G194" i="1"/>
  <c r="E195" i="1"/>
  <c r="G195" i="1"/>
  <c r="E196" i="1"/>
  <c r="G196" i="1"/>
  <c r="E197" i="1"/>
  <c r="G197" i="1"/>
  <c r="E198" i="1"/>
  <c r="G198" i="1"/>
  <c r="E199" i="1"/>
  <c r="G199" i="1"/>
  <c r="E200" i="1"/>
  <c r="G200" i="1"/>
  <c r="E201" i="1"/>
  <c r="G201" i="1"/>
  <c r="E202" i="1"/>
  <c r="G202" i="1"/>
  <c r="E203" i="1"/>
  <c r="G203" i="1"/>
  <c r="E204" i="1"/>
  <c r="G204" i="1"/>
  <c r="E205" i="1"/>
  <c r="G205" i="1"/>
  <c r="E206" i="1"/>
  <c r="G206" i="1"/>
  <c r="E207" i="1"/>
  <c r="G207" i="1"/>
  <c r="E208" i="1"/>
  <c r="G208" i="1"/>
  <c r="E209" i="1"/>
  <c r="G209" i="1"/>
  <c r="E210" i="1"/>
  <c r="G210" i="1"/>
  <c r="E211" i="1"/>
  <c r="G211" i="1"/>
  <c r="E212" i="1"/>
  <c r="G212" i="1"/>
  <c r="E213" i="1"/>
  <c r="G213" i="1"/>
  <c r="E214" i="1"/>
  <c r="G214" i="1"/>
  <c r="E215" i="1"/>
  <c r="G215" i="1"/>
  <c r="E216" i="1"/>
  <c r="G216" i="1"/>
  <c r="E217" i="1"/>
  <c r="G217" i="1"/>
  <c r="E218" i="1"/>
  <c r="G218" i="1"/>
  <c r="E219" i="1"/>
  <c r="G219" i="1"/>
  <c r="G224" i="1"/>
  <c r="F228" i="1"/>
  <c r="F224" i="1"/>
  <c r="F227" i="1"/>
  <c r="E190" i="1"/>
  <c r="G190" i="1"/>
  <c r="E191" i="1"/>
  <c r="G191" i="1"/>
  <c r="F230" i="1"/>
  <c r="F232" i="1"/>
  <c r="H187" i="1"/>
  <c r="G188" i="1"/>
  <c r="H188" i="1"/>
  <c r="H189" i="1"/>
  <c r="H190" i="1"/>
  <c r="H191" i="1"/>
  <c r="E69" i="1"/>
  <c r="G69" i="1"/>
  <c r="E70" i="1"/>
  <c r="G70" i="1"/>
  <c r="E72" i="1"/>
  <c r="G72" i="1"/>
  <c r="E73" i="1"/>
  <c r="G73" i="1"/>
  <c r="E74" i="1"/>
  <c r="G74" i="1"/>
  <c r="E75" i="1"/>
  <c r="G75" i="1"/>
  <c r="E76" i="1"/>
  <c r="G76" i="1"/>
  <c r="E77" i="1"/>
  <c r="G77" i="1"/>
  <c r="E78" i="1"/>
  <c r="G78" i="1"/>
  <c r="E79" i="1"/>
  <c r="G79" i="1"/>
  <c r="E80" i="1"/>
  <c r="G80" i="1"/>
  <c r="E81" i="1"/>
  <c r="G81" i="1"/>
  <c r="E82" i="1"/>
  <c r="G82" i="1"/>
  <c r="E83" i="1"/>
  <c r="G83" i="1"/>
  <c r="E84" i="1"/>
  <c r="G84" i="1"/>
  <c r="E85" i="1"/>
  <c r="G85" i="1"/>
  <c r="E86" i="1"/>
  <c r="G86" i="1"/>
  <c r="E87" i="1"/>
  <c r="G87" i="1"/>
  <c r="E88" i="1"/>
  <c r="G88" i="1"/>
  <c r="E89" i="1"/>
  <c r="G89" i="1"/>
  <c r="E90" i="1"/>
  <c r="G90" i="1"/>
  <c r="E91" i="1"/>
  <c r="G91" i="1"/>
  <c r="E92" i="1"/>
  <c r="G92" i="1"/>
  <c r="E93" i="1"/>
  <c r="G93" i="1"/>
  <c r="E94" i="1"/>
  <c r="G94" i="1"/>
  <c r="E95" i="1"/>
  <c r="G95" i="1"/>
  <c r="E96" i="1"/>
  <c r="G96" i="1"/>
  <c r="E97" i="1"/>
  <c r="G97" i="1"/>
  <c r="E98" i="1"/>
  <c r="G98" i="1"/>
  <c r="E99" i="1"/>
  <c r="G99" i="1"/>
  <c r="E100" i="1"/>
  <c r="G100" i="1"/>
  <c r="E71" i="1"/>
  <c r="G71" i="1"/>
  <c r="G105" i="1"/>
  <c r="G128" i="1"/>
  <c r="F164" i="1"/>
  <c r="F167" i="1"/>
  <c r="F168" i="1"/>
  <c r="F172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F105" i="1"/>
  <c r="F108" i="1"/>
  <c r="F109" i="1"/>
  <c r="F112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E10" i="1"/>
  <c r="G10" i="1"/>
  <c r="E11" i="1"/>
  <c r="G11" i="1"/>
  <c r="E14" i="1"/>
  <c r="G14" i="1"/>
  <c r="E15" i="1"/>
  <c r="G15" i="1"/>
  <c r="E16" i="1"/>
  <c r="G16" i="1"/>
  <c r="E17" i="1"/>
  <c r="G17" i="1"/>
  <c r="E18" i="1"/>
  <c r="G18" i="1"/>
  <c r="E19" i="1"/>
  <c r="G19" i="1"/>
  <c r="E20" i="1"/>
  <c r="G20" i="1"/>
  <c r="E21" i="1"/>
  <c r="G21" i="1"/>
  <c r="E22" i="1"/>
  <c r="G22" i="1"/>
  <c r="E23" i="1"/>
  <c r="G23" i="1"/>
  <c r="E24" i="1"/>
  <c r="G24" i="1"/>
  <c r="E25" i="1"/>
  <c r="G25" i="1"/>
  <c r="E26" i="1"/>
  <c r="G26" i="1"/>
  <c r="E27" i="1"/>
  <c r="G27" i="1"/>
  <c r="E28" i="1"/>
  <c r="G28" i="1"/>
  <c r="E29" i="1"/>
  <c r="G29" i="1"/>
  <c r="E30" i="1"/>
  <c r="G30" i="1"/>
  <c r="E31" i="1"/>
  <c r="G31" i="1"/>
  <c r="E32" i="1"/>
  <c r="G32" i="1"/>
  <c r="E33" i="1"/>
  <c r="G33" i="1"/>
  <c r="E34" i="1"/>
  <c r="G34" i="1"/>
  <c r="E35" i="1"/>
  <c r="G35" i="1"/>
  <c r="E36" i="1"/>
  <c r="G36" i="1"/>
  <c r="E37" i="1"/>
  <c r="G37" i="1"/>
  <c r="E38" i="1"/>
  <c r="G38" i="1"/>
  <c r="E39" i="1"/>
  <c r="G39" i="1"/>
  <c r="E40" i="1"/>
  <c r="G40" i="1"/>
  <c r="E41" i="1"/>
  <c r="G41" i="1"/>
  <c r="E12" i="1"/>
  <c r="G12" i="1"/>
  <c r="E13" i="1"/>
  <c r="G13" i="1"/>
  <c r="G46" i="1"/>
  <c r="F50" i="1"/>
  <c r="F46" i="1"/>
  <c r="F49" i="1"/>
  <c r="F53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</calcChain>
</file>

<file path=xl/sharedStrings.xml><?xml version="1.0" encoding="utf-8"?>
<sst xmlns="http://schemas.openxmlformats.org/spreadsheetml/2006/main" count="331" uniqueCount="42">
  <si>
    <t>MES</t>
  </si>
  <si>
    <t>AÑO</t>
  </si>
  <si>
    <t>DIAS</t>
  </si>
  <si>
    <t>CAPITAL</t>
  </si>
  <si>
    <t>Int. Moratorio</t>
  </si>
  <si>
    <t xml:space="preserve">TOTAL 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</si>
  <si>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</si>
  <si>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</si>
  <si>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</si>
  <si>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</si>
  <si>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</si>
  <si>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</si>
  <si>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</si>
  <si>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</si>
  <si>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</si>
  <si>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</si>
  <si>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Enero</t>
  </si>
  <si>
    <t>Febrero</t>
  </si>
  <si>
    <t>TOTAL DEUDA</t>
  </si>
  <si>
    <t>INTERESES MORATORIOS</t>
  </si>
  <si>
    <t xml:space="preserve">Tasa Int Moratorio Anual </t>
  </si>
  <si>
    <t xml:space="preserve">Tasa Int. Moratorio Mensual </t>
  </si>
  <si>
    <t>AVALISTA:   LEONOR ANGÉLICA DIAZ RAMIREZ  Y</t>
  </si>
  <si>
    <t>OSCAR GUSTAVO GONZÁLEZ CÁRDENAS</t>
  </si>
  <si>
    <t>INTERESES MORATORIOS (30 Marzo a 19 Mayo 2018)</t>
  </si>
  <si>
    <t>INTERESES MORATORIOS (30 Marzo a 20 Mayo 2018)</t>
  </si>
  <si>
    <t>LEONOR ANGÉLICA DIAZ RAMIREZ</t>
  </si>
  <si>
    <t>AVALISTA:   SUBASTA GANADERA DE CALDAS S.A.S.  Y</t>
  </si>
  <si>
    <t>SUBASTA GANADERA DE CALDAS S.A.S.</t>
  </si>
  <si>
    <t>INTERESES DE PLAZO (19 Marzo a 19 Mayo 2018)</t>
  </si>
  <si>
    <t>==================</t>
  </si>
  <si>
    <t>INTERESES DE PLAZO (20 Mayo a 19 Julio 2018)</t>
  </si>
  <si>
    <t>INTERESES DE PLAZO (17 Marzo a 17 Mayo 2018)</t>
  </si>
  <si>
    <t>INTERESES DE PLAZO (18 Mayo a 17 Julio 2018)</t>
  </si>
  <si>
    <t>LEONOR ANGELICA DÍAZ RAMÍREZ</t>
  </si>
  <si>
    <t>TOTAL SUMATORIA PAGARES</t>
  </si>
  <si>
    <t>Pagaré Número 3920086234</t>
  </si>
  <si>
    <t>Pagaré Número 3920086235</t>
  </si>
  <si>
    <t>Pagaré Número 3920086236</t>
  </si>
  <si>
    <t>Pagaré Número 3920086249</t>
  </si>
  <si>
    <t>Pagaré Número 3920086253</t>
  </si>
  <si>
    <t>Pagaré Número 3920086254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</si>
</sst>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&quot;$&quot;* #,##0_-;\-&quot;$&quot;* #,##0_-;_-&quot;$&quot;* &quot;-&quot;_-;_-@_-"/>
    <numFmt numFmtId="165" formatCode="_-&quot;$&quot;* #,##0.00_-;\-&quot;$&quot;* #,##0.00_-;_-&quot;$&quot;* &quot;-&quot;??_-;_-@_-"/>
    <numFmt numFmtId="166" formatCode="_-[$$-240A]* #,##0.00_-;\-[$$-240A]* #,##0.00_-;_-[$$-240A]* &quot;-&quot;??_-;_-@_-"/>
    <numFmt numFmtId="167" formatCode="_-&quot;$&quot;* #,##0_-;\-&quot;$&quot;* #,##0_-;_-&quot;$&quot;* &quot;-&quot;??_-;_-@_-"/>
    <numFmt numFmtId="168" formatCode="_-&quot;$&quot;* #,##0.0000_-;\-&quot;$&quot;* #,##0.0000_-;_-&quot;$&quot;* &quot;-&quot;??_-;_-@_-"/>
    <numFmt numFmtId="169" formatCode="_-&quot;$&quot;* #,##0.00_-;\-&quot;$&quot;* #,##0.00_-;_-&quot;$&quot;* &quot;-&quot;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7">
    <xf numFmtId="0" fontId="0" fillId="0" borderId="0" xfId="0"/>
    <xf numFmtId="166" fontId="0" fillId="0" borderId="0" xfId="0" applyNumberFormat="1"/>
    <xf numFmtId="9" fontId="0" fillId="0" borderId="0" xfId="3" applyFont="1" applyAlignment="1">
      <alignment horizontal="right"/>
    </xf>
    <xf numFmtId="9" fontId="0" fillId="0" borderId="0" xfId="3" applyFont="1" applyAlignment="1"/>
    <xf numFmtId="167" fontId="0" fillId="0" borderId="0" xfId="1" applyNumberFormat="1" applyFont="1"/>
    <xf numFmtId="164" fontId="0" fillId="0" borderId="0" xfId="2" applyFont="1"/>
    <xf numFmtId="0" fontId="4" fillId="0" borderId="0" xfId="0" applyFont="1"/>
    <xf numFmtId="0" fontId="4" fillId="0" borderId="0" xfId="0" applyFont="1" applyAlignment="1">
      <alignment horizontal="center" vertical="center" wrapText="1"/>
    </xf>
    <xf numFmtId="166" fontId="4" fillId="0" borderId="0" xfId="0" applyNumberFormat="1" applyFont="1" applyAlignment="1">
      <alignment horizontal="center" vertical="center" wrapText="1"/>
    </xf>
    <xf numFmtId="9" fontId="4" fillId="0" borderId="0" xfId="3" applyFont="1" applyAlignment="1">
      <alignment horizontal="center" vertical="center" wrapText="1"/>
    </xf>
    <xf numFmtId="9" fontId="4" fillId="0" borderId="0" xfId="3" applyFont="1" applyAlignment="1">
      <alignment vertical="center" wrapText="1"/>
    </xf>
    <xf numFmtId="167" fontId="4" fillId="0" borderId="0" xfId="1" applyNumberFormat="1" applyFont="1" applyAlignment="1">
      <alignment horizontal="center" vertical="center" wrapText="1"/>
    </xf>
    <xf numFmtId="164" fontId="4" fillId="0" borderId="0" xfId="2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166" fontId="4" fillId="0" borderId="0" xfId="0" applyNumberFormat="1" applyFont="1" applyAlignment="1">
      <alignment vertical="center" wrapText="1"/>
    </xf>
    <xf numFmtId="9" fontId="4" fillId="0" borderId="0" xfId="3" applyFont="1" applyAlignment="1">
      <alignment horizontal="right" vertical="center" wrapText="1"/>
    </xf>
    <xf numFmtId="164" fontId="0" fillId="0" borderId="0" xfId="0" applyNumberFormat="1"/>
    <xf numFmtId="10" fontId="1" fillId="0" borderId="0" xfId="3" applyNumberFormat="1" applyFont="1" applyAlignment="1">
      <alignment horizontal="right" vertical="center" wrapText="1"/>
    </xf>
    <xf numFmtId="10" fontId="0" fillId="0" borderId="0" xfId="3" applyNumberFormat="1" applyFont="1" applyAlignment="1"/>
    <xf numFmtId="0" fontId="0" fillId="0" borderId="0" xfId="0" applyAlignment="1"/>
    <xf numFmtId="168" fontId="0" fillId="0" borderId="0" xfId="0" applyNumberFormat="1" applyAlignment="1"/>
    <xf numFmtId="0" fontId="0" fillId="0" borderId="0" xfId="0" applyNumberFormat="1" applyAlignment="1"/>
    <xf numFmtId="0" fontId="2" fillId="0" borderId="0" xfId="0" applyFont="1" applyAlignment="1"/>
    <xf numFmtId="164" fontId="2" fillId="0" borderId="0" xfId="0" applyNumberFormat="1" applyFont="1" applyAlignment="1"/>
    <xf numFmtId="167" fontId="0" fillId="0" borderId="0" xfId="0" applyNumberFormat="1" applyAlignment="1"/>
    <xf numFmtId="164" fontId="0" fillId="0" borderId="0" xfId="0" applyNumberFormat="1" applyAlignment="1"/>
    <xf numFmtId="167" fontId="2" fillId="0" borderId="0" xfId="0" applyNumberFormat="1" applyFont="1" applyAlignment="1"/>
    <xf numFmtId="167" fontId="2" fillId="0" borderId="0" xfId="0" applyNumberFormat="1" applyFont="1"/>
    <xf numFmtId="168" fontId="2" fillId="0" borderId="0" xfId="0" quotePrefix="1" applyNumberFormat="1" applyFont="1" applyAlignment="1"/>
    <xf numFmtId="0" fontId="2" fillId="0" borderId="0" xfId="0" applyFont="1"/>
    <xf numFmtId="10" fontId="0" fillId="0" borderId="0" xfId="3" applyNumberFormat="1" applyFont="1" applyAlignment="1">
      <alignment horizontal="right" vertical="center" wrapText="1"/>
    </xf>
    <xf numFmtId="165" fontId="4" fillId="0" borderId="0" xfId="1" applyNumberFormat="1" applyFont="1" applyAlignment="1">
      <alignment horizontal="center" vertical="center" wrapText="1"/>
    </xf>
    <xf numFmtId="169" fontId="0" fillId="0" borderId="0" xfId="0" applyNumberFormat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67" fontId="4" fillId="0" borderId="0" xfId="0" applyNumberFormat="1" applyFont="1"/>
  </cellXfs>
  <cellStyles count="4">
    <cellStyle name="Moneda" xfId="1" builtinId="4"/>
    <cellStyle name="Moneda [0]" xfId="2" builtinId="7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13"/>
  <sheetViews>
    <sheetView tabSelected="1" view="pageLayout" topLeftCell="A393" zoomScaleNormal="100" workbookViewId="0">
      <selection activeCell="A419" sqref="A419"/>
    </sheetView>
  </sheetViews>
  <sheetFormatPr baseColWidth="10" defaultRowHeight="15" x14ac:dyDescent="0.25"/>
  <cols>
    <col min="2" max="2" width="6.42578125" customWidth="1"/>
    <col min="3" max="3" width="5.5703125" customWidth="1"/>
    <col min="4" max="4" width="11.28515625" customWidth="1"/>
    <col min="5" max="5" width="11.5703125" customWidth="1"/>
    <col min="6" max="6" width="18" customWidth="1"/>
    <col min="7" max="7" width="13.5703125" bestFit="1" customWidth="1"/>
    <col min="8" max="8" width="17.140625" customWidth="1"/>
  </cols>
  <sheetData>
    <row r="1" spans="1:8" ht="21" x14ac:dyDescent="0.35">
      <c r="A1" s="35" t="s">
        <v>28</v>
      </c>
      <c r="B1" s="35"/>
      <c r="C1" s="35"/>
      <c r="D1" s="35"/>
      <c r="E1" s="35"/>
      <c r="F1" s="35"/>
      <c r="G1" s="35"/>
      <c r="H1" s="35"/>
    </row>
    <row r="2" spans="1:8" x14ac:dyDescent="0.25">
      <c r="B2" s="1"/>
      <c r="C2" s="1"/>
      <c r="D2" s="2"/>
      <c r="E2" s="3"/>
      <c r="F2" s="4"/>
      <c r="G2" s="5"/>
    </row>
    <row r="3" spans="1:8" ht="15.75" x14ac:dyDescent="0.25">
      <c r="A3" s="34" t="s">
        <v>22</v>
      </c>
      <c r="B3" s="34"/>
      <c r="C3" s="34"/>
      <c r="D3" s="34"/>
      <c r="E3" s="34"/>
      <c r="F3" s="34"/>
      <c r="G3" s="34"/>
      <c r="H3" s="34"/>
    </row>
    <row r="4" spans="1:8" ht="15.75" x14ac:dyDescent="0.25">
      <c r="A4" s="34" t="s">
        <v>23</v>
      </c>
      <c r="B4" s="34"/>
      <c r="C4" s="34"/>
      <c r="D4" s="34"/>
      <c r="E4" s="34"/>
      <c r="F4" s="34"/>
      <c r="G4" s="34"/>
      <c r="H4" s="34"/>
    </row>
    <row r="5" spans="1:8" x14ac:dyDescent="0.25">
      <c r="B5" s="1"/>
      <c r="C5" s="1"/>
      <c r="D5" s="2"/>
      <c r="E5" s="3"/>
      <c r="F5" s="4"/>
      <c r="G5" s="5"/>
    </row>
    <row r="6" spans="1:8" ht="15.75" x14ac:dyDescent="0.25">
      <c r="A6" s="6" t="s">
        <v>36</v>
      </c>
      <c r="B6" s="1"/>
      <c r="C6" s="1"/>
      <c r="D6" s="2"/>
      <c r="E6" s="3"/>
      <c r="F6" s="4"/>
      <c r="G6" s="5"/>
    </row>
    <row r="7" spans="1:8" x14ac:dyDescent="0.25">
      <c r="B7" s="1"/>
      <c r="C7" s="1"/>
      <c r="D7" s="2"/>
      <c r="E7" s="3"/>
      <c r="F7" s="4"/>
      <c r="G7" s="5"/>
    </row>
    <row r="8" spans="1:8" ht="47.25" x14ac:dyDescent="0.25">
      <c r="A8" s="7" t="s">
        <v>0</v>
      </c>
      <c r="B8" s="8" t="s">
        <v>1</v>
      </c>
      <c r="C8" s="8" t="s">
        <v>2</v>
      </c>
      <c r="D8" s="9" t="s">
        <v>20</v>
      </c>
      <c r="E8" s="10" t="s">
        <v>21</v>
      </c>
      <c r="F8" s="11" t="s">
        <v>3</v>
      </c>
      <c r="G8" s="11" t="s">
        <v>4</v>
      </c>
      <c r="H8" s="13" t="s">
        <v>5</v>
      </c>
    </row>
    <row r="9" spans="1:8" ht="15.75" x14ac:dyDescent="0.25">
      <c r="A9" s="14"/>
      <c r="B9" s="15"/>
      <c r="C9" s="15"/>
      <c r="D9" s="16"/>
      <c r="E9" s="10"/>
      <c r="F9" s="11">
        <v>67103152</v>
      </c>
      <c r="G9" s="12"/>
      <c r="H9" s="17">
        <f>+F9+G9</f>
        <v>67103152</v>
      </c>
    </row>
    <row r="10" spans="1:8" x14ac:dyDescent="0.25">
      <c r="A10" t="s">
        <v>6</v>
      </c>
      <c r="B10">
        <v>2018</v>
      </c>
      <c r="C10" s="20">
        <v>0</v>
      </c>
      <c r="D10" s="18">
        <v>0</v>
      </c>
      <c r="E10" s="19">
        <f t="shared" ref="E10:E11" si="0">+((D10/360)*1.5)*C10</f>
        <v>0</v>
      </c>
      <c r="F10" s="21"/>
      <c r="G10" s="5">
        <f t="shared" ref="G10:G24" si="1">+$F$9*E10</f>
        <v>0</v>
      </c>
      <c r="H10" s="17">
        <f>+H9+G10</f>
        <v>67103152</v>
      </c>
    </row>
    <row r="11" spans="1:8" x14ac:dyDescent="0.25">
      <c r="A11" t="s">
        <v>7</v>
      </c>
      <c r="B11">
        <v>2018</v>
      </c>
      <c r="C11" s="20">
        <v>0</v>
      </c>
      <c r="D11" s="18">
        <v>0</v>
      </c>
      <c r="E11" s="19">
        <f t="shared" si="0"/>
        <v>0</v>
      </c>
      <c r="F11" s="21"/>
      <c r="G11" s="5">
        <f t="shared" si="1"/>
        <v>0</v>
      </c>
      <c r="H11" s="17">
        <f>+H10+G11</f>
        <v>67103152</v>
      </c>
    </row>
    <row r="12" spans="1:8" x14ac:dyDescent="0.25">
      <c r="A12" t="s">
        <v>8</v>
      </c>
      <c r="B12">
        <v>2018</v>
      </c>
      <c r="C12" s="20">
        <v>11</v>
      </c>
      <c r="D12" s="18">
        <v>0.27043099999999998</v>
      </c>
      <c r="E12" s="19">
        <f>+(D12/360)*C12</f>
        <v>8.2631694444444438E-3</v>
      </c>
      <c r="F12" s="21"/>
      <c r="G12" s="5">
        <f>+$F$9*E12</f>
        <v>554484.71523231105</v>
      </c>
      <c r="H12" s="17">
        <f>+H11+G12</f>
        <v>67657636.715232313</v>
      </c>
    </row>
    <row r="13" spans="1:8" x14ac:dyDescent="0.25">
      <c r="A13" t="s">
        <v>9</v>
      </c>
      <c r="B13">
        <v>2018</v>
      </c>
      <c r="C13" s="20">
        <v>30</v>
      </c>
      <c r="D13" s="18">
        <v>0.26855099999999998</v>
      </c>
      <c r="E13" s="19">
        <f>+(D13/360)*C13</f>
        <v>2.237925E-2</v>
      </c>
      <c r="F13" s="21"/>
      <c r="G13" s="5">
        <f>+$F$9*E13</f>
        <v>1501718.2143959999</v>
      </c>
      <c r="H13" s="17">
        <f>+H12+G13</f>
        <v>69159354.929628313</v>
      </c>
    </row>
    <row r="14" spans="1:8" x14ac:dyDescent="0.25">
      <c r="A14" t="s">
        <v>10</v>
      </c>
      <c r="B14">
        <v>2018</v>
      </c>
      <c r="C14" s="20">
        <v>31</v>
      </c>
      <c r="D14" s="18">
        <v>0.26564599999999999</v>
      </c>
      <c r="E14" s="19">
        <f t="shared" ref="E14:E41" si="2">+(D14/360)*C14</f>
        <v>2.287507222222222E-2</v>
      </c>
      <c r="F14" s="21"/>
      <c r="G14" s="5">
        <f>+$F$9*E14</f>
        <v>1534989.4483387554</v>
      </c>
      <c r="H14" s="17">
        <f t="shared" ref="H14:H41" si="3">+H13+G14</f>
        <v>70694344.377967075</v>
      </c>
    </row>
    <row r="15" spans="1:8" x14ac:dyDescent="0.25">
      <c r="A15" t="s">
        <v>11</v>
      </c>
      <c r="B15">
        <v>2018</v>
      </c>
      <c r="C15" s="20">
        <v>31</v>
      </c>
      <c r="D15" s="18">
        <v>0.264546</v>
      </c>
      <c r="E15" s="19">
        <f t="shared" si="2"/>
        <v>2.2780350000000001E-2</v>
      </c>
      <c r="F15" s="21"/>
      <c r="G15" s="5">
        <f t="shared" si="1"/>
        <v>1528633.2886632001</v>
      </c>
      <c r="H15" s="17">
        <f t="shared" si="3"/>
        <v>72222977.666630268</v>
      </c>
    </row>
    <row r="16" spans="1:8" x14ac:dyDescent="0.25">
      <c r="A16" t="s">
        <v>12</v>
      </c>
      <c r="B16">
        <v>2018</v>
      </c>
      <c r="C16" s="20">
        <v>30</v>
      </c>
      <c r="D16" s="18">
        <v>0.26305000000000001</v>
      </c>
      <c r="E16" s="19">
        <f t="shared" si="2"/>
        <v>2.1920833333333334E-2</v>
      </c>
      <c r="F16" s="21"/>
      <c r="G16" s="5">
        <f t="shared" si="1"/>
        <v>1470957.0111333334</v>
      </c>
      <c r="H16" s="17">
        <f t="shared" si="3"/>
        <v>73693934.677763596</v>
      </c>
    </row>
    <row r="17" spans="1:8" x14ac:dyDescent="0.25">
      <c r="A17" t="s">
        <v>13</v>
      </c>
      <c r="B17">
        <v>2018</v>
      </c>
      <c r="C17" s="20">
        <v>31</v>
      </c>
      <c r="D17" s="18">
        <v>0.26092100000000001</v>
      </c>
      <c r="E17" s="19">
        <f t="shared" si="2"/>
        <v>2.2468197222222226E-2</v>
      </c>
      <c r="F17" s="21"/>
      <c r="G17" s="5">
        <f t="shared" si="1"/>
        <v>1507686.8533687557</v>
      </c>
      <c r="H17" s="17">
        <f t="shared" si="3"/>
        <v>75201621.531132355</v>
      </c>
    </row>
    <row r="18" spans="1:8" x14ac:dyDescent="0.25">
      <c r="A18" t="s">
        <v>14</v>
      </c>
      <c r="B18">
        <v>2018</v>
      </c>
      <c r="C18" s="20">
        <v>30</v>
      </c>
      <c r="D18" s="18">
        <v>0.25926199999999999</v>
      </c>
      <c r="E18" s="19">
        <f t="shared" si="2"/>
        <v>2.1605166666666668E-2</v>
      </c>
      <c r="F18" s="21"/>
      <c r="G18" s="5">
        <f t="shared" si="1"/>
        <v>1449774.7828186669</v>
      </c>
      <c r="H18" s="17">
        <f t="shared" si="3"/>
        <v>76651396.313951015</v>
      </c>
    </row>
    <row r="19" spans="1:8" x14ac:dyDescent="0.25">
      <c r="A19" t="s">
        <v>15</v>
      </c>
      <c r="B19">
        <v>2018</v>
      </c>
      <c r="C19" s="20">
        <v>31</v>
      </c>
      <c r="D19" s="18">
        <v>0.25815500000000002</v>
      </c>
      <c r="E19" s="19">
        <f t="shared" si="2"/>
        <v>2.2230013888888889E-2</v>
      </c>
      <c r="F19" s="21"/>
      <c r="G19" s="5">
        <f t="shared" si="1"/>
        <v>1491704.0009482224</v>
      </c>
      <c r="H19" s="17">
        <f t="shared" si="3"/>
        <v>78143100.314899236</v>
      </c>
    </row>
    <row r="20" spans="1:8" x14ac:dyDescent="0.25">
      <c r="A20" t="s">
        <v>16</v>
      </c>
      <c r="B20">
        <v>2019</v>
      </c>
      <c r="C20" s="20">
        <v>31</v>
      </c>
      <c r="D20" s="18">
        <v>0.255303</v>
      </c>
      <c r="E20" s="19">
        <f t="shared" si="2"/>
        <v>2.1984425000000002E-2</v>
      </c>
      <c r="F20" s="21"/>
      <c r="G20" s="5">
        <f t="shared" si="1"/>
        <v>1475224.2124076001</v>
      </c>
      <c r="H20" s="17">
        <f t="shared" si="3"/>
        <v>79618324.52730684</v>
      </c>
    </row>
    <row r="21" spans="1:8" x14ac:dyDescent="0.25">
      <c r="A21" t="s">
        <v>17</v>
      </c>
      <c r="B21">
        <v>2019</v>
      </c>
      <c r="C21" s="20">
        <v>28</v>
      </c>
      <c r="D21" s="18">
        <v>0.26171</v>
      </c>
      <c r="E21" s="19">
        <f t="shared" si="2"/>
        <v>2.0355222222222219E-2</v>
      </c>
      <c r="F21" s="21"/>
      <c r="G21" s="5">
        <f t="shared" si="1"/>
        <v>1365899.5707715554</v>
      </c>
      <c r="H21" s="17">
        <f t="shared" si="3"/>
        <v>80984224.0980784</v>
      </c>
    </row>
    <row r="22" spans="1:8" x14ac:dyDescent="0.25">
      <c r="A22" t="s">
        <v>6</v>
      </c>
      <c r="B22">
        <v>2019</v>
      </c>
      <c r="C22" s="20">
        <v>31</v>
      </c>
      <c r="D22" s="18">
        <v>0.25783800000000001</v>
      </c>
      <c r="E22" s="19">
        <f t="shared" si="2"/>
        <v>2.2202716666666671E-2</v>
      </c>
      <c r="F22" s="21"/>
      <c r="G22" s="5">
        <f t="shared" si="1"/>
        <v>1489872.2712962669</v>
      </c>
      <c r="H22" s="17">
        <f t="shared" si="3"/>
        <v>82474096.369374663</v>
      </c>
    </row>
    <row r="23" spans="1:8" x14ac:dyDescent="0.25">
      <c r="A23" t="s">
        <v>7</v>
      </c>
      <c r="B23">
        <v>2019</v>
      </c>
      <c r="C23" s="20">
        <v>30</v>
      </c>
      <c r="D23" s="18">
        <v>0.25720500000000002</v>
      </c>
      <c r="E23" s="19">
        <f t="shared" si="2"/>
        <v>2.1433750000000001E-2</v>
      </c>
      <c r="F23" s="21"/>
      <c r="G23" s="5">
        <f t="shared" si="1"/>
        <v>1438272.1841800001</v>
      </c>
      <c r="H23" s="17">
        <f t="shared" si="3"/>
        <v>83912368.553554669</v>
      </c>
    </row>
    <row r="24" spans="1:8" x14ac:dyDescent="0.25">
      <c r="A24" t="s">
        <v>8</v>
      </c>
      <c r="B24">
        <v>2019</v>
      </c>
      <c r="C24" s="20">
        <v>31</v>
      </c>
      <c r="D24" s="18">
        <v>0.257442</v>
      </c>
      <c r="E24" s="19">
        <f t="shared" si="2"/>
        <v>2.2168616666666665E-2</v>
      </c>
      <c r="F24" s="21"/>
      <c r="G24" s="5">
        <f t="shared" si="1"/>
        <v>1487584.0538130666</v>
      </c>
      <c r="H24" s="17">
        <f t="shared" si="3"/>
        <v>85399952.607367739</v>
      </c>
    </row>
    <row r="25" spans="1:8" x14ac:dyDescent="0.25">
      <c r="A25" t="s">
        <v>9</v>
      </c>
      <c r="B25">
        <v>2019</v>
      </c>
      <c r="C25" s="20">
        <v>30</v>
      </c>
      <c r="D25" s="18">
        <v>0.256967</v>
      </c>
      <c r="E25" s="19">
        <f t="shared" si="2"/>
        <v>2.1413916666666668E-2</v>
      </c>
      <c r="F25" s="21"/>
      <c r="G25" s="5">
        <f>+$F$9*E25</f>
        <v>1436941.3049986667</v>
      </c>
      <c r="H25" s="17">
        <f t="shared" si="3"/>
        <v>86836893.912366405</v>
      </c>
    </row>
    <row r="26" spans="1:8" x14ac:dyDescent="0.25">
      <c r="A26" t="s">
        <v>10</v>
      </c>
      <c r="B26">
        <v>2019</v>
      </c>
      <c r="C26" s="20">
        <v>31</v>
      </c>
      <c r="D26" s="18">
        <v>0.25673000000000001</v>
      </c>
      <c r="E26" s="19">
        <f t="shared" si="2"/>
        <v>2.2107305555555557E-2</v>
      </c>
      <c r="F26" s="21"/>
      <c r="G26" s="5">
        <f>+$F$9*E26</f>
        <v>1483469.885004889</v>
      </c>
      <c r="H26" s="17">
        <f t="shared" si="3"/>
        <v>88320363.797371298</v>
      </c>
    </row>
    <row r="27" spans="1:8" x14ac:dyDescent="0.25">
      <c r="A27" t="s">
        <v>11</v>
      </c>
      <c r="B27">
        <v>2019</v>
      </c>
      <c r="C27" s="20">
        <v>31</v>
      </c>
      <c r="D27" s="18">
        <v>0.25720500000000002</v>
      </c>
      <c r="E27" s="19">
        <f t="shared" si="2"/>
        <v>2.2148208333333332E-2</v>
      </c>
      <c r="F27" s="21"/>
      <c r="G27" s="5">
        <f t="shared" ref="G27:G41" si="4">+$F$9*E27</f>
        <v>1486214.5903193334</v>
      </c>
      <c r="H27" s="17">
        <f t="shared" si="3"/>
        <v>89806578.387690634</v>
      </c>
    </row>
    <row r="28" spans="1:8" x14ac:dyDescent="0.25">
      <c r="A28" t="s">
        <v>12</v>
      </c>
      <c r="B28">
        <v>2019</v>
      </c>
      <c r="C28" s="20">
        <v>30</v>
      </c>
      <c r="D28" s="18">
        <v>0.25720500000000002</v>
      </c>
      <c r="E28" s="19">
        <f t="shared" si="2"/>
        <v>2.1433750000000001E-2</v>
      </c>
      <c r="F28" s="21"/>
      <c r="G28" s="5">
        <f t="shared" si="4"/>
        <v>1438272.1841800001</v>
      </c>
      <c r="H28" s="17">
        <f t="shared" si="3"/>
        <v>91244850.57187064</v>
      </c>
    </row>
    <row r="29" spans="1:8" x14ac:dyDescent="0.25">
      <c r="A29" t="s">
        <v>13</v>
      </c>
      <c r="B29">
        <v>2019</v>
      </c>
      <c r="C29" s="20">
        <v>31</v>
      </c>
      <c r="D29" s="18">
        <v>0.25458799999999998</v>
      </c>
      <c r="E29" s="19">
        <f t="shared" si="2"/>
        <v>2.1922855555555551E-2</v>
      </c>
      <c r="F29" s="21"/>
      <c r="G29" s="5">
        <f t="shared" si="4"/>
        <v>1471092.7086184886</v>
      </c>
      <c r="H29" s="17">
        <f t="shared" si="3"/>
        <v>92715943.280489132</v>
      </c>
    </row>
    <row r="30" spans="1:8" x14ac:dyDescent="0.25">
      <c r="A30" t="s">
        <v>14</v>
      </c>
      <c r="B30">
        <v>2019</v>
      </c>
      <c r="C30" s="20">
        <v>30</v>
      </c>
      <c r="D30" s="18">
        <v>0.25379400000000002</v>
      </c>
      <c r="E30" s="19">
        <f t="shared" si="2"/>
        <v>2.1149500000000002E-2</v>
      </c>
      <c r="F30" s="21"/>
      <c r="G30" s="5">
        <f t="shared" si="4"/>
        <v>1419198.1132240002</v>
      </c>
      <c r="H30" s="17">
        <f t="shared" si="3"/>
        <v>94135141.393713132</v>
      </c>
    </row>
    <row r="31" spans="1:8" x14ac:dyDescent="0.25">
      <c r="A31" t="s">
        <v>15</v>
      </c>
      <c r="B31">
        <v>2019</v>
      </c>
      <c r="C31" s="20">
        <v>31</v>
      </c>
      <c r="D31" s="18">
        <v>0.25236399999999998</v>
      </c>
      <c r="E31" s="19">
        <f t="shared" si="2"/>
        <v>2.1731344444444443E-2</v>
      </c>
      <c r="F31" s="21"/>
      <c r="G31" s="5">
        <f t="shared" si="4"/>
        <v>1458241.709419911</v>
      </c>
      <c r="H31" s="17">
        <f t="shared" si="3"/>
        <v>95593383.103133038</v>
      </c>
    </row>
    <row r="32" spans="1:8" x14ac:dyDescent="0.25">
      <c r="A32" t="s">
        <v>16</v>
      </c>
      <c r="B32">
        <v>2020</v>
      </c>
      <c r="C32" s="20">
        <v>31</v>
      </c>
      <c r="D32" s="18">
        <v>0.25069200000000003</v>
      </c>
      <c r="E32" s="19">
        <f t="shared" si="2"/>
        <v>2.158736666666667E-2</v>
      </c>
      <c r="F32" s="21"/>
      <c r="G32" s="5">
        <f t="shared" si="4"/>
        <v>1448580.3467130668</v>
      </c>
      <c r="H32" s="17">
        <f t="shared" si="3"/>
        <v>97041963.449846104</v>
      </c>
    </row>
    <row r="33" spans="1:8" x14ac:dyDescent="0.25">
      <c r="A33" t="s">
        <v>17</v>
      </c>
      <c r="B33">
        <v>2020</v>
      </c>
      <c r="C33" s="20">
        <v>28</v>
      </c>
      <c r="D33" s="18">
        <v>0.254112</v>
      </c>
      <c r="E33" s="19">
        <f t="shared" si="2"/>
        <v>1.9764266666666669E-2</v>
      </c>
      <c r="F33" s="21"/>
      <c r="G33" s="5">
        <f t="shared" si="4"/>
        <v>1326244.5903018669</v>
      </c>
      <c r="H33" s="17">
        <f t="shared" si="3"/>
        <v>98368208.040147975</v>
      </c>
    </row>
    <row r="34" spans="1:8" x14ac:dyDescent="0.25">
      <c r="A34" t="s">
        <v>6</v>
      </c>
      <c r="B34">
        <v>2020</v>
      </c>
      <c r="C34" s="20">
        <v>31</v>
      </c>
      <c r="D34" s="18">
        <v>0.25284099999999998</v>
      </c>
      <c r="E34" s="19">
        <f t="shared" si="2"/>
        <v>2.1772419444444444E-2</v>
      </c>
      <c r="F34" s="21"/>
      <c r="G34" s="5">
        <f t="shared" si="4"/>
        <v>1460997.9713883111</v>
      </c>
      <c r="H34" s="17">
        <f t="shared" si="3"/>
        <v>99829206.011536285</v>
      </c>
    </row>
    <row r="35" spans="1:8" x14ac:dyDescent="0.25">
      <c r="A35" t="s">
        <v>7</v>
      </c>
      <c r="B35">
        <v>2020</v>
      </c>
      <c r="C35" s="20">
        <v>30</v>
      </c>
      <c r="D35" s="18">
        <v>0.24973600000000001</v>
      </c>
      <c r="E35" s="19">
        <f t="shared" si="2"/>
        <v>2.0811333333333334E-2</v>
      </c>
      <c r="F35" s="21"/>
      <c r="G35" s="5">
        <f t="shared" si="4"/>
        <v>1396506.0639893333</v>
      </c>
      <c r="H35" s="17">
        <f t="shared" si="3"/>
        <v>101225712.07552561</v>
      </c>
    </row>
    <row r="36" spans="1:8" x14ac:dyDescent="0.25">
      <c r="A36" t="s">
        <v>8</v>
      </c>
      <c r="B36">
        <v>2020</v>
      </c>
      <c r="C36" s="20">
        <v>31</v>
      </c>
      <c r="D36" s="18">
        <v>0.24373999999999998</v>
      </c>
      <c r="E36" s="19">
        <f t="shared" si="2"/>
        <v>2.0988722222222221E-2</v>
      </c>
      <c r="F36" s="21"/>
      <c r="G36" s="5">
        <f t="shared" si="4"/>
        <v>1408409.4175635555</v>
      </c>
      <c r="H36" s="17">
        <f t="shared" si="3"/>
        <v>102634121.49308917</v>
      </c>
    </row>
    <row r="37" spans="1:8" x14ac:dyDescent="0.25">
      <c r="A37" t="s">
        <v>9</v>
      </c>
      <c r="B37">
        <v>2020</v>
      </c>
      <c r="C37" s="20">
        <v>30</v>
      </c>
      <c r="D37" s="18">
        <v>0.24285799999999999</v>
      </c>
      <c r="E37" s="19">
        <f t="shared" si="2"/>
        <v>2.0238166666666668E-2</v>
      </c>
      <c r="F37" s="21"/>
      <c r="G37" s="5">
        <f t="shared" si="4"/>
        <v>1358044.7740346668</v>
      </c>
      <c r="H37" s="17">
        <f t="shared" si="3"/>
        <v>103992166.26712383</v>
      </c>
    </row>
    <row r="38" spans="1:8" x14ac:dyDescent="0.25">
      <c r="A38" t="s">
        <v>10</v>
      </c>
      <c r="B38">
        <v>2020</v>
      </c>
      <c r="C38" s="20">
        <v>31</v>
      </c>
      <c r="D38" s="18">
        <v>0.24285799999999999</v>
      </c>
      <c r="E38" s="19">
        <f t="shared" si="2"/>
        <v>2.0912772222222223E-2</v>
      </c>
      <c r="F38" s="21"/>
      <c r="G38" s="5">
        <f t="shared" si="4"/>
        <v>1403312.9331691556</v>
      </c>
      <c r="H38" s="17">
        <f t="shared" si="3"/>
        <v>105395479.20029299</v>
      </c>
    </row>
    <row r="39" spans="1:8" x14ac:dyDescent="0.25">
      <c r="A39" t="s">
        <v>11</v>
      </c>
      <c r="B39">
        <v>2020</v>
      </c>
      <c r="C39" s="20">
        <v>31</v>
      </c>
      <c r="D39" s="18">
        <v>0.24494199999999999</v>
      </c>
      <c r="E39" s="19">
        <f t="shared" si="2"/>
        <v>2.1092227777777778E-2</v>
      </c>
      <c r="F39" s="21"/>
      <c r="G39" s="5">
        <f t="shared" si="4"/>
        <v>1415354.9665908446</v>
      </c>
      <c r="H39" s="17">
        <f t="shared" si="3"/>
        <v>106810834.16688384</v>
      </c>
    </row>
    <row r="40" spans="1:8" x14ac:dyDescent="0.25">
      <c r="A40" t="s">
        <v>12</v>
      </c>
      <c r="B40">
        <v>2020</v>
      </c>
      <c r="C40" s="20">
        <v>30</v>
      </c>
      <c r="D40" s="18">
        <v>0.24566199999999999</v>
      </c>
      <c r="E40" s="19">
        <f t="shared" si="2"/>
        <v>2.0471833333333331E-2</v>
      </c>
      <c r="F40" s="21"/>
      <c r="G40" s="5">
        <f t="shared" si="4"/>
        <v>1373724.5438853332</v>
      </c>
      <c r="H40" s="17">
        <f t="shared" si="3"/>
        <v>108184558.71076918</v>
      </c>
    </row>
    <row r="41" spans="1:8" x14ac:dyDescent="0.25">
      <c r="A41" t="s">
        <v>13</v>
      </c>
      <c r="B41">
        <v>2020</v>
      </c>
      <c r="C41" s="20">
        <v>31</v>
      </c>
      <c r="D41" s="18">
        <v>0.24253699999999997</v>
      </c>
      <c r="E41" s="19">
        <f t="shared" si="2"/>
        <v>2.0885130555555555E-2</v>
      </c>
      <c r="F41" s="21"/>
      <c r="G41" s="5">
        <f t="shared" si="4"/>
        <v>1401458.0902092888</v>
      </c>
      <c r="H41" s="17">
        <f t="shared" si="3"/>
        <v>109586016.80097847</v>
      </c>
    </row>
    <row r="42" spans="1:8" x14ac:dyDescent="0.25">
      <c r="B42" s="20"/>
      <c r="C42" s="20"/>
      <c r="D42" s="22"/>
      <c r="E42" s="20"/>
      <c r="F42" s="21"/>
      <c r="G42" s="20"/>
      <c r="H42" s="20"/>
    </row>
    <row r="43" spans="1:8" x14ac:dyDescent="0.25">
      <c r="B43" s="20"/>
      <c r="C43" s="20"/>
      <c r="D43" s="22"/>
      <c r="E43" s="20"/>
      <c r="F43" s="21"/>
      <c r="G43" s="20"/>
      <c r="H43" s="20"/>
    </row>
    <row r="44" spans="1:8" x14ac:dyDescent="0.25">
      <c r="B44" s="20"/>
      <c r="C44" s="20"/>
      <c r="D44" s="22"/>
      <c r="E44" s="20"/>
      <c r="F44" s="21"/>
      <c r="G44" s="20"/>
      <c r="H44" s="20"/>
    </row>
    <row r="45" spans="1:8" x14ac:dyDescent="0.25">
      <c r="A45" s="20"/>
      <c r="B45" s="20"/>
      <c r="C45" s="20"/>
      <c r="D45" s="22"/>
      <c r="E45" s="20"/>
      <c r="F45" s="21"/>
      <c r="G45" s="20"/>
      <c r="H45" s="20"/>
    </row>
    <row r="46" spans="1:8" x14ac:dyDescent="0.25">
      <c r="B46" s="20"/>
      <c r="C46" s="20"/>
      <c r="D46" s="22"/>
      <c r="E46" s="20"/>
      <c r="F46" s="25">
        <f>SUM(F9)</f>
        <v>67103152</v>
      </c>
      <c r="G46" s="26">
        <f>SUM(G10:G45)</f>
        <v>42482864.800978437</v>
      </c>
      <c r="H46" s="24"/>
    </row>
    <row r="47" spans="1:8" x14ac:dyDescent="0.25">
      <c r="A47" s="20"/>
      <c r="B47" s="20"/>
      <c r="C47" s="20"/>
      <c r="D47" s="22"/>
      <c r="E47" s="20"/>
      <c r="F47" s="21"/>
      <c r="G47" s="20"/>
      <c r="H47" s="20"/>
    </row>
    <row r="48" spans="1:8" x14ac:dyDescent="0.25">
      <c r="A48" s="20"/>
      <c r="B48" s="20"/>
      <c r="C48" s="20"/>
      <c r="D48" s="22"/>
      <c r="E48" s="20"/>
      <c r="F48" s="21"/>
      <c r="G48" s="20"/>
      <c r="H48" s="20"/>
    </row>
    <row r="49" spans="1:8" x14ac:dyDescent="0.25">
      <c r="A49" s="23" t="s">
        <v>3</v>
      </c>
      <c r="B49" s="20"/>
      <c r="C49" s="20"/>
      <c r="D49" s="22"/>
      <c r="E49" s="20"/>
      <c r="F49" s="27">
        <f>+F46</f>
        <v>67103152</v>
      </c>
      <c r="G49" s="20"/>
      <c r="H49" s="20"/>
    </row>
    <row r="50" spans="1:8" x14ac:dyDescent="0.25">
      <c r="A50" s="23" t="s">
        <v>19</v>
      </c>
      <c r="B50" s="20"/>
      <c r="C50" s="20"/>
      <c r="D50" s="22"/>
      <c r="E50" s="20"/>
      <c r="F50" s="27">
        <f>+G46</f>
        <v>42482864.800978437</v>
      </c>
      <c r="G50" s="20"/>
      <c r="H50" s="20"/>
    </row>
    <row r="51" spans="1:8" x14ac:dyDescent="0.25">
      <c r="A51" s="30" t="s">
        <v>24</v>
      </c>
      <c r="B51" s="20"/>
      <c r="C51" s="20"/>
      <c r="D51" s="22"/>
      <c r="E51" s="20"/>
      <c r="F51" s="27">
        <v>1650112</v>
      </c>
      <c r="G51" s="20"/>
      <c r="H51" s="20"/>
    </row>
    <row r="52" spans="1:8" x14ac:dyDescent="0.25">
      <c r="A52" s="20"/>
      <c r="B52" s="20"/>
      <c r="C52" s="20"/>
      <c r="D52" s="22"/>
      <c r="E52" s="20"/>
      <c r="F52" s="29" t="s">
        <v>30</v>
      </c>
      <c r="G52" s="20"/>
      <c r="H52" s="20"/>
    </row>
    <row r="53" spans="1:8" x14ac:dyDescent="0.25">
      <c r="A53" s="23" t="s">
        <v>18</v>
      </c>
      <c r="F53" s="28">
        <f>SUM(F49:F52)</f>
        <v>111236128.80097844</v>
      </c>
    </row>
    <row r="60" spans="1:8" ht="21" x14ac:dyDescent="0.35">
      <c r="A60" s="35" t="s">
        <v>28</v>
      </c>
      <c r="B60" s="35"/>
      <c r="C60" s="35"/>
      <c r="D60" s="35"/>
      <c r="E60" s="35"/>
      <c r="F60" s="35"/>
      <c r="G60" s="35"/>
      <c r="H60" s="35"/>
    </row>
    <row r="61" spans="1:8" x14ac:dyDescent="0.25">
      <c r="B61" s="1"/>
      <c r="C61" s="1"/>
      <c r="D61" s="2"/>
      <c r="E61" s="3"/>
      <c r="F61" s="4"/>
      <c r="G61" s="5"/>
    </row>
    <row r="62" spans="1:8" ht="15.75" x14ac:dyDescent="0.25">
      <c r="A62" s="34" t="s">
        <v>22</v>
      </c>
      <c r="B62" s="34"/>
      <c r="C62" s="34"/>
      <c r="D62" s="34"/>
      <c r="E62" s="34"/>
      <c r="F62" s="34"/>
      <c r="G62" s="34"/>
      <c r="H62" s="34"/>
    </row>
    <row r="63" spans="1:8" ht="15.75" x14ac:dyDescent="0.25">
      <c r="A63" s="34" t="s">
        <v>23</v>
      </c>
      <c r="B63" s="34"/>
      <c r="C63" s="34"/>
      <c r="D63" s="34"/>
      <c r="E63" s="34"/>
      <c r="F63" s="34"/>
      <c r="G63" s="34"/>
      <c r="H63" s="34"/>
    </row>
    <row r="64" spans="1:8" x14ac:dyDescent="0.25">
      <c r="B64" s="1"/>
      <c r="C64" s="1"/>
      <c r="D64" s="2"/>
      <c r="E64" s="3"/>
      <c r="F64" s="4"/>
      <c r="G64" s="5"/>
    </row>
    <row r="65" spans="1:8" ht="15.75" x14ac:dyDescent="0.25">
      <c r="A65" s="6" t="s">
        <v>37</v>
      </c>
      <c r="B65" s="1"/>
      <c r="C65" s="1"/>
      <c r="D65" s="2"/>
      <c r="E65" s="3"/>
      <c r="F65" s="4"/>
      <c r="G65" s="5"/>
    </row>
    <row r="66" spans="1:8" x14ac:dyDescent="0.25">
      <c r="B66" s="1"/>
      <c r="C66" s="1"/>
      <c r="D66" s="2"/>
      <c r="E66" s="3"/>
      <c r="F66" s="4"/>
      <c r="G66" s="5"/>
    </row>
    <row r="67" spans="1:8" ht="47.25" x14ac:dyDescent="0.25">
      <c r="A67" s="7" t="s">
        <v>0</v>
      </c>
      <c r="B67" s="8" t="s">
        <v>1</v>
      </c>
      <c r="C67" s="8" t="s">
        <v>2</v>
      </c>
      <c r="D67" s="9" t="s">
        <v>20</v>
      </c>
      <c r="E67" s="10" t="s">
        <v>21</v>
      </c>
      <c r="F67" s="11" t="s">
        <v>3</v>
      </c>
      <c r="G67" s="11" t="s">
        <v>4</v>
      </c>
      <c r="H67" s="13" t="s">
        <v>5</v>
      </c>
    </row>
    <row r="68" spans="1:8" ht="15.75" x14ac:dyDescent="0.25">
      <c r="A68" s="14"/>
      <c r="B68" s="15"/>
      <c r="C68" s="15"/>
      <c r="D68" s="16"/>
      <c r="E68" s="10"/>
      <c r="F68" s="11">
        <v>15650268</v>
      </c>
      <c r="G68" s="12"/>
      <c r="H68" s="17">
        <f>+F68+G68</f>
        <v>15650268</v>
      </c>
    </row>
    <row r="69" spans="1:8" x14ac:dyDescent="0.25">
      <c r="A69" t="s">
        <v>6</v>
      </c>
      <c r="B69">
        <v>2018</v>
      </c>
      <c r="C69" s="20">
        <v>0</v>
      </c>
      <c r="D69" s="18">
        <v>0</v>
      </c>
      <c r="E69" s="19">
        <f t="shared" ref="E69:E70" si="5">+((D69/360)*1.5)*C69</f>
        <v>0</v>
      </c>
      <c r="F69" s="21"/>
      <c r="G69" s="5">
        <f t="shared" ref="G69:G70" si="6">+$F$9*E69</f>
        <v>0</v>
      </c>
      <c r="H69" s="17">
        <f>+H68+G69</f>
        <v>15650268</v>
      </c>
    </row>
    <row r="70" spans="1:8" x14ac:dyDescent="0.25">
      <c r="A70" t="s">
        <v>7</v>
      </c>
      <c r="B70">
        <v>2018</v>
      </c>
      <c r="C70" s="20">
        <v>0</v>
      </c>
      <c r="D70" s="18">
        <v>0</v>
      </c>
      <c r="E70" s="19">
        <f t="shared" si="5"/>
        <v>0</v>
      </c>
      <c r="F70" s="21"/>
      <c r="G70" s="5">
        <f t="shared" si="6"/>
        <v>0</v>
      </c>
      <c r="H70" s="17">
        <f>+H69+G70</f>
        <v>15650268</v>
      </c>
    </row>
    <row r="71" spans="1:8" x14ac:dyDescent="0.25">
      <c r="A71" t="s">
        <v>8</v>
      </c>
      <c r="B71">
        <v>2018</v>
      </c>
      <c r="C71" s="20">
        <v>10</v>
      </c>
      <c r="D71" s="18">
        <v>0.27043099999999998</v>
      </c>
      <c r="E71" s="19">
        <f>+(D71/360)*C71</f>
        <v>7.511972222222222E-3</v>
      </c>
      <c r="F71" s="21"/>
      <c r="G71" s="5">
        <f>+$F$68*E71</f>
        <v>117564.37848633333</v>
      </c>
      <c r="H71" s="17">
        <f>+H70+G71</f>
        <v>15767832.378486333</v>
      </c>
    </row>
    <row r="72" spans="1:8" x14ac:dyDescent="0.25">
      <c r="A72" t="s">
        <v>9</v>
      </c>
      <c r="B72">
        <v>2018</v>
      </c>
      <c r="C72" s="20">
        <v>30</v>
      </c>
      <c r="D72" s="18">
        <v>0.26855099999999998</v>
      </c>
      <c r="E72" s="19">
        <f>+(D72/360)*C72</f>
        <v>2.237925E-2</v>
      </c>
      <c r="F72" s="21"/>
      <c r="G72" s="5">
        <f t="shared" ref="G72:G100" si="7">+$F$68*E72</f>
        <v>350241.26013900002</v>
      </c>
      <c r="H72" s="17">
        <f>+H71+G72</f>
        <v>16118073.638625333</v>
      </c>
    </row>
    <row r="73" spans="1:8" x14ac:dyDescent="0.25">
      <c r="A73" t="s">
        <v>10</v>
      </c>
      <c r="B73">
        <v>2018</v>
      </c>
      <c r="C73" s="20">
        <v>31</v>
      </c>
      <c r="D73" s="18">
        <v>0.26564599999999999</v>
      </c>
      <c r="E73" s="19">
        <f t="shared" ref="E73:E100" si="8">+(D73/360)*C73</f>
        <v>2.287507222222222E-2</v>
      </c>
      <c r="F73" s="21"/>
      <c r="G73" s="5">
        <f t="shared" si="7"/>
        <v>358001.01079713332</v>
      </c>
      <c r="H73" s="17">
        <f t="shared" ref="H73:H100" si="9">+H72+G73</f>
        <v>16476074.649422467</v>
      </c>
    </row>
    <row r="74" spans="1:8" x14ac:dyDescent="0.25">
      <c r="A74" t="s">
        <v>11</v>
      </c>
      <c r="B74">
        <v>2018</v>
      </c>
      <c r="C74" s="20">
        <v>31</v>
      </c>
      <c r="D74" s="18">
        <v>0.264546</v>
      </c>
      <c r="E74" s="19">
        <f t="shared" si="8"/>
        <v>2.2780350000000001E-2</v>
      </c>
      <c r="F74" s="21"/>
      <c r="G74" s="5">
        <f t="shared" si="7"/>
        <v>356518.58263380005</v>
      </c>
      <c r="H74" s="17">
        <f t="shared" si="9"/>
        <v>16832593.232056268</v>
      </c>
    </row>
    <row r="75" spans="1:8" x14ac:dyDescent="0.25">
      <c r="A75" t="s">
        <v>12</v>
      </c>
      <c r="B75">
        <v>2018</v>
      </c>
      <c r="C75" s="20">
        <v>30</v>
      </c>
      <c r="D75" s="18">
        <v>0.26305000000000001</v>
      </c>
      <c r="E75" s="19">
        <f t="shared" si="8"/>
        <v>2.1920833333333334E-2</v>
      </c>
      <c r="F75" s="21"/>
      <c r="G75" s="5">
        <f t="shared" si="7"/>
        <v>343066.91645000002</v>
      </c>
      <c r="H75" s="17">
        <f t="shared" si="9"/>
        <v>17175660.148506269</v>
      </c>
    </row>
    <row r="76" spans="1:8" x14ac:dyDescent="0.25">
      <c r="A76" t="s">
        <v>13</v>
      </c>
      <c r="B76">
        <v>2018</v>
      </c>
      <c r="C76" s="20">
        <v>31</v>
      </c>
      <c r="D76" s="18">
        <v>0.26092100000000001</v>
      </c>
      <c r="E76" s="19">
        <f t="shared" si="8"/>
        <v>2.2468197222222226E-2</v>
      </c>
      <c r="F76" s="21"/>
      <c r="G76" s="5">
        <f t="shared" si="7"/>
        <v>351633.30800463341</v>
      </c>
      <c r="H76" s="17">
        <f t="shared" si="9"/>
        <v>17527293.456510901</v>
      </c>
    </row>
    <row r="77" spans="1:8" x14ac:dyDescent="0.25">
      <c r="A77" t="s">
        <v>14</v>
      </c>
      <c r="B77">
        <v>2018</v>
      </c>
      <c r="C77" s="20">
        <v>30</v>
      </c>
      <c r="D77" s="18">
        <v>0.25926199999999999</v>
      </c>
      <c r="E77" s="19">
        <f t="shared" si="8"/>
        <v>2.1605166666666668E-2</v>
      </c>
      <c r="F77" s="21"/>
      <c r="G77" s="5">
        <f t="shared" si="7"/>
        <v>338126.64851800003</v>
      </c>
      <c r="H77" s="17">
        <f t="shared" si="9"/>
        <v>17865420.105028901</v>
      </c>
    </row>
    <row r="78" spans="1:8" x14ac:dyDescent="0.25">
      <c r="A78" t="s">
        <v>15</v>
      </c>
      <c r="B78">
        <v>2018</v>
      </c>
      <c r="C78" s="20">
        <v>31</v>
      </c>
      <c r="D78" s="18">
        <v>0.25815500000000002</v>
      </c>
      <c r="E78" s="19">
        <f t="shared" si="8"/>
        <v>2.2230013888888889E-2</v>
      </c>
      <c r="F78" s="21"/>
      <c r="G78" s="5">
        <f t="shared" si="7"/>
        <v>347905.67500483332</v>
      </c>
      <c r="H78" s="17">
        <f t="shared" si="9"/>
        <v>18213325.780033734</v>
      </c>
    </row>
    <row r="79" spans="1:8" x14ac:dyDescent="0.25">
      <c r="A79" t="s">
        <v>16</v>
      </c>
      <c r="B79">
        <v>2019</v>
      </c>
      <c r="C79" s="20">
        <v>31</v>
      </c>
      <c r="D79" s="18">
        <v>0.255303</v>
      </c>
      <c r="E79" s="19">
        <f t="shared" si="8"/>
        <v>2.1984425000000002E-2</v>
      </c>
      <c r="F79" s="21"/>
      <c r="G79" s="5">
        <f t="shared" si="7"/>
        <v>344062.14307590004</v>
      </c>
      <c r="H79" s="17">
        <f t="shared" si="9"/>
        <v>18557387.923109632</v>
      </c>
    </row>
    <row r="80" spans="1:8" x14ac:dyDescent="0.25">
      <c r="A80" t="s">
        <v>17</v>
      </c>
      <c r="B80">
        <v>2019</v>
      </c>
      <c r="C80" s="20">
        <v>28</v>
      </c>
      <c r="D80" s="18">
        <v>0.26171</v>
      </c>
      <c r="E80" s="19">
        <f t="shared" si="8"/>
        <v>2.0355222222222219E-2</v>
      </c>
      <c r="F80" s="21"/>
      <c r="G80" s="5">
        <f t="shared" si="7"/>
        <v>318564.68297733326</v>
      </c>
      <c r="H80" s="17">
        <f t="shared" si="9"/>
        <v>18875952.606086966</v>
      </c>
    </row>
    <row r="81" spans="1:8" x14ac:dyDescent="0.25">
      <c r="A81" t="s">
        <v>6</v>
      </c>
      <c r="B81">
        <v>2019</v>
      </c>
      <c r="C81" s="20">
        <v>31</v>
      </c>
      <c r="D81" s="18">
        <v>0.25783800000000001</v>
      </c>
      <c r="E81" s="19">
        <f t="shared" si="8"/>
        <v>2.2202716666666671E-2</v>
      </c>
      <c r="F81" s="21"/>
      <c r="G81" s="5">
        <f t="shared" si="7"/>
        <v>347478.46616140008</v>
      </c>
      <c r="H81" s="17">
        <f t="shared" si="9"/>
        <v>19223431.072248366</v>
      </c>
    </row>
    <row r="82" spans="1:8" x14ac:dyDescent="0.25">
      <c r="A82" t="s">
        <v>7</v>
      </c>
      <c r="B82">
        <v>2019</v>
      </c>
      <c r="C82" s="20">
        <v>30</v>
      </c>
      <c r="D82" s="18">
        <v>0.25720500000000002</v>
      </c>
      <c r="E82" s="19">
        <f t="shared" si="8"/>
        <v>2.1433750000000001E-2</v>
      </c>
      <c r="F82" s="21"/>
      <c r="G82" s="5">
        <f t="shared" si="7"/>
        <v>335443.93174500001</v>
      </c>
      <c r="H82" s="17">
        <f t="shared" si="9"/>
        <v>19558875.003993366</v>
      </c>
    </row>
    <row r="83" spans="1:8" x14ac:dyDescent="0.25">
      <c r="A83" t="s">
        <v>8</v>
      </c>
      <c r="B83">
        <v>2019</v>
      </c>
      <c r="C83" s="20">
        <v>31</v>
      </c>
      <c r="D83" s="18">
        <v>0.257442</v>
      </c>
      <c r="E83" s="19">
        <f t="shared" si="8"/>
        <v>2.2168616666666665E-2</v>
      </c>
      <c r="F83" s="21"/>
      <c r="G83" s="5">
        <f t="shared" si="7"/>
        <v>346944.79202259996</v>
      </c>
      <c r="H83" s="17">
        <f t="shared" si="9"/>
        <v>19905819.796015967</v>
      </c>
    </row>
    <row r="84" spans="1:8" x14ac:dyDescent="0.25">
      <c r="A84" t="s">
        <v>9</v>
      </c>
      <c r="B84">
        <v>2019</v>
      </c>
      <c r="C84" s="20">
        <v>30</v>
      </c>
      <c r="D84" s="18">
        <v>0.256967</v>
      </c>
      <c r="E84" s="19">
        <f t="shared" si="8"/>
        <v>2.1413916666666668E-2</v>
      </c>
      <c r="F84" s="21"/>
      <c r="G84" s="5">
        <f t="shared" si="7"/>
        <v>335133.53476300003</v>
      </c>
      <c r="H84" s="17">
        <f t="shared" si="9"/>
        <v>20240953.330778968</v>
      </c>
    </row>
    <row r="85" spans="1:8" x14ac:dyDescent="0.25">
      <c r="A85" t="s">
        <v>10</v>
      </c>
      <c r="B85">
        <v>2019</v>
      </c>
      <c r="C85" s="20">
        <v>31</v>
      </c>
      <c r="D85" s="18">
        <v>0.25673000000000001</v>
      </c>
      <c r="E85" s="19">
        <f t="shared" si="8"/>
        <v>2.2107305555555557E-2</v>
      </c>
      <c r="F85" s="21"/>
      <c r="G85" s="5">
        <f t="shared" si="7"/>
        <v>345985.25670233334</v>
      </c>
      <c r="H85" s="17">
        <f t="shared" si="9"/>
        <v>20586938.587481301</v>
      </c>
    </row>
    <row r="86" spans="1:8" x14ac:dyDescent="0.25">
      <c r="A86" t="s">
        <v>11</v>
      </c>
      <c r="B86">
        <v>2019</v>
      </c>
      <c r="C86" s="20">
        <v>31</v>
      </c>
      <c r="D86" s="18">
        <v>0.25720500000000002</v>
      </c>
      <c r="E86" s="19">
        <f t="shared" si="8"/>
        <v>2.2148208333333332E-2</v>
      </c>
      <c r="F86" s="21"/>
      <c r="G86" s="5">
        <f t="shared" si="7"/>
        <v>346625.3961365</v>
      </c>
      <c r="H86" s="17">
        <f t="shared" si="9"/>
        <v>20933563.983617801</v>
      </c>
    </row>
    <row r="87" spans="1:8" x14ac:dyDescent="0.25">
      <c r="A87" t="s">
        <v>12</v>
      </c>
      <c r="B87">
        <v>2019</v>
      </c>
      <c r="C87" s="20">
        <v>30</v>
      </c>
      <c r="D87" s="18">
        <v>0.25720500000000002</v>
      </c>
      <c r="E87" s="19">
        <f t="shared" si="8"/>
        <v>2.1433750000000001E-2</v>
      </c>
      <c r="F87" s="21"/>
      <c r="G87" s="5">
        <f t="shared" si="7"/>
        <v>335443.93174500001</v>
      </c>
      <c r="H87" s="17">
        <f t="shared" si="9"/>
        <v>21269007.915362801</v>
      </c>
    </row>
    <row r="88" spans="1:8" x14ac:dyDescent="0.25">
      <c r="A88" t="s">
        <v>13</v>
      </c>
      <c r="B88">
        <v>2019</v>
      </c>
      <c r="C88" s="20">
        <v>31</v>
      </c>
      <c r="D88" s="18">
        <v>0.25458799999999998</v>
      </c>
      <c r="E88" s="19">
        <f t="shared" si="8"/>
        <v>2.1922855555555551E-2</v>
      </c>
      <c r="F88" s="21"/>
      <c r="G88" s="5">
        <f t="shared" si="7"/>
        <v>343098.56476973329</v>
      </c>
      <c r="H88" s="17">
        <f t="shared" si="9"/>
        <v>21612106.480132535</v>
      </c>
    </row>
    <row r="89" spans="1:8" x14ac:dyDescent="0.25">
      <c r="A89" t="s">
        <v>14</v>
      </c>
      <c r="B89">
        <v>2019</v>
      </c>
      <c r="C89" s="20">
        <v>30</v>
      </c>
      <c r="D89" s="18">
        <v>0.25379400000000002</v>
      </c>
      <c r="E89" s="19">
        <f t="shared" si="8"/>
        <v>2.1149500000000002E-2</v>
      </c>
      <c r="F89" s="21"/>
      <c r="G89" s="5">
        <f t="shared" si="7"/>
        <v>330995.34306600003</v>
      </c>
      <c r="H89" s="17">
        <f t="shared" si="9"/>
        <v>21943101.823198535</v>
      </c>
    </row>
    <row r="90" spans="1:8" x14ac:dyDescent="0.25">
      <c r="A90" t="s">
        <v>15</v>
      </c>
      <c r="B90">
        <v>2019</v>
      </c>
      <c r="C90" s="20">
        <v>31</v>
      </c>
      <c r="D90" s="18">
        <v>0.25236399999999998</v>
      </c>
      <c r="E90" s="19">
        <f t="shared" si="8"/>
        <v>2.1731344444444443E-2</v>
      </c>
      <c r="F90" s="21"/>
      <c r="G90" s="5">
        <f t="shared" si="7"/>
        <v>340101.36455586663</v>
      </c>
      <c r="H90" s="17">
        <f t="shared" si="9"/>
        <v>22283203.1877544</v>
      </c>
    </row>
    <row r="91" spans="1:8" x14ac:dyDescent="0.25">
      <c r="A91" t="s">
        <v>16</v>
      </c>
      <c r="B91">
        <v>2020</v>
      </c>
      <c r="C91" s="20">
        <v>31</v>
      </c>
      <c r="D91" s="18">
        <v>0.25069200000000003</v>
      </c>
      <c r="E91" s="19">
        <f t="shared" si="8"/>
        <v>2.158736666666667E-2</v>
      </c>
      <c r="F91" s="21"/>
      <c r="G91" s="5">
        <f t="shared" si="7"/>
        <v>337848.07374760008</v>
      </c>
      <c r="H91" s="17">
        <f t="shared" si="9"/>
        <v>22621051.261502001</v>
      </c>
    </row>
    <row r="92" spans="1:8" x14ac:dyDescent="0.25">
      <c r="A92" t="s">
        <v>17</v>
      </c>
      <c r="B92">
        <v>2020</v>
      </c>
      <c r="C92" s="20">
        <v>28</v>
      </c>
      <c r="D92" s="18">
        <v>0.254112</v>
      </c>
      <c r="E92" s="19">
        <f t="shared" si="8"/>
        <v>1.9764266666666669E-2</v>
      </c>
      <c r="F92" s="21"/>
      <c r="G92" s="5">
        <f t="shared" si="7"/>
        <v>309316.07015680004</v>
      </c>
      <c r="H92" s="17">
        <f t="shared" si="9"/>
        <v>22930367.331658803</v>
      </c>
    </row>
    <row r="93" spans="1:8" x14ac:dyDescent="0.25">
      <c r="A93" t="s">
        <v>6</v>
      </c>
      <c r="B93">
        <v>2020</v>
      </c>
      <c r="C93" s="20">
        <v>31</v>
      </c>
      <c r="D93" s="18">
        <v>0.25284099999999998</v>
      </c>
      <c r="E93" s="19">
        <f t="shared" si="8"/>
        <v>2.1772419444444444E-2</v>
      </c>
      <c r="F93" s="21"/>
      <c r="G93" s="5">
        <f t="shared" si="7"/>
        <v>340744.19931396667</v>
      </c>
      <c r="H93" s="17">
        <f t="shared" si="9"/>
        <v>23271111.530972771</v>
      </c>
    </row>
    <row r="94" spans="1:8" x14ac:dyDescent="0.25">
      <c r="A94" t="s">
        <v>7</v>
      </c>
      <c r="B94">
        <v>2020</v>
      </c>
      <c r="C94" s="20">
        <v>30</v>
      </c>
      <c r="D94" s="18">
        <v>0.24973600000000001</v>
      </c>
      <c r="E94" s="19">
        <f t="shared" si="8"/>
        <v>2.0811333333333334E-2</v>
      </c>
      <c r="F94" s="21"/>
      <c r="G94" s="5">
        <f t="shared" si="7"/>
        <v>325702.94410399999</v>
      </c>
      <c r="H94" s="17">
        <f t="shared" si="9"/>
        <v>23596814.475076772</v>
      </c>
    </row>
    <row r="95" spans="1:8" x14ac:dyDescent="0.25">
      <c r="A95" t="s">
        <v>8</v>
      </c>
      <c r="B95">
        <v>2020</v>
      </c>
      <c r="C95" s="20">
        <v>31</v>
      </c>
      <c r="D95" s="18">
        <v>0.24373999999999998</v>
      </c>
      <c r="E95" s="19">
        <f t="shared" si="8"/>
        <v>2.0988722222222221E-2</v>
      </c>
      <c r="F95" s="21"/>
      <c r="G95" s="5">
        <f t="shared" si="7"/>
        <v>328479.12775533332</v>
      </c>
      <c r="H95" s="17">
        <f t="shared" si="9"/>
        <v>23925293.602832105</v>
      </c>
    </row>
    <row r="96" spans="1:8" x14ac:dyDescent="0.25">
      <c r="A96" t="s">
        <v>9</v>
      </c>
      <c r="B96">
        <v>2020</v>
      </c>
      <c r="C96" s="20">
        <v>30</v>
      </c>
      <c r="D96" s="18">
        <v>0.24285799999999999</v>
      </c>
      <c r="E96" s="19">
        <f t="shared" si="8"/>
        <v>2.0238166666666668E-2</v>
      </c>
      <c r="F96" s="21"/>
      <c r="G96" s="5">
        <f t="shared" si="7"/>
        <v>316732.73216200003</v>
      </c>
      <c r="H96" s="17">
        <f t="shared" si="9"/>
        <v>24242026.334994104</v>
      </c>
    </row>
    <row r="97" spans="1:8" x14ac:dyDescent="0.25">
      <c r="A97" t="s">
        <v>10</v>
      </c>
      <c r="B97">
        <v>2020</v>
      </c>
      <c r="C97" s="20">
        <v>31</v>
      </c>
      <c r="D97" s="18">
        <v>0.24285799999999999</v>
      </c>
      <c r="E97" s="19">
        <f t="shared" si="8"/>
        <v>2.0912772222222223E-2</v>
      </c>
      <c r="F97" s="21"/>
      <c r="G97" s="5">
        <f t="shared" si="7"/>
        <v>327290.48990073334</v>
      </c>
      <c r="H97" s="17">
        <f t="shared" si="9"/>
        <v>24569316.824894838</v>
      </c>
    </row>
    <row r="98" spans="1:8" x14ac:dyDescent="0.25">
      <c r="A98" t="s">
        <v>11</v>
      </c>
      <c r="B98">
        <v>2020</v>
      </c>
      <c r="C98" s="20">
        <v>31</v>
      </c>
      <c r="D98" s="18">
        <v>0.24494199999999999</v>
      </c>
      <c r="E98" s="19">
        <f t="shared" si="8"/>
        <v>2.1092227777777778E-2</v>
      </c>
      <c r="F98" s="21"/>
      <c r="G98" s="5">
        <f t="shared" si="7"/>
        <v>330099.01743926667</v>
      </c>
      <c r="H98" s="17">
        <f t="shared" si="9"/>
        <v>24899415.842334107</v>
      </c>
    </row>
    <row r="99" spans="1:8" x14ac:dyDescent="0.25">
      <c r="A99" t="s">
        <v>12</v>
      </c>
      <c r="B99">
        <v>2020</v>
      </c>
      <c r="C99" s="20">
        <v>30</v>
      </c>
      <c r="D99" s="18">
        <v>0.24566199999999999</v>
      </c>
      <c r="E99" s="19">
        <f t="shared" si="8"/>
        <v>2.0471833333333331E-2</v>
      </c>
      <c r="F99" s="21"/>
      <c r="G99" s="5">
        <f t="shared" si="7"/>
        <v>320389.67811799998</v>
      </c>
      <c r="H99" s="17">
        <f t="shared" si="9"/>
        <v>25219805.520452108</v>
      </c>
    </row>
    <row r="100" spans="1:8" x14ac:dyDescent="0.25">
      <c r="A100" t="s">
        <v>13</v>
      </c>
      <c r="B100">
        <v>2020</v>
      </c>
      <c r="C100" s="20">
        <v>31</v>
      </c>
      <c r="D100" s="18">
        <v>0.24253699999999997</v>
      </c>
      <c r="E100" s="19">
        <f t="shared" si="8"/>
        <v>2.0885130555555555E-2</v>
      </c>
      <c r="F100" s="21"/>
      <c r="G100" s="5">
        <f t="shared" si="7"/>
        <v>326857.89040943334</v>
      </c>
      <c r="H100" s="17">
        <f t="shared" si="9"/>
        <v>25546663.410861541</v>
      </c>
    </row>
    <row r="101" spans="1:8" x14ac:dyDescent="0.25">
      <c r="B101" s="20"/>
      <c r="C101" s="20"/>
      <c r="D101" s="22"/>
      <c r="E101" s="20"/>
      <c r="F101" s="21"/>
      <c r="G101" s="20"/>
      <c r="H101" s="20"/>
    </row>
    <row r="102" spans="1:8" x14ac:dyDescent="0.25">
      <c r="B102" s="20"/>
      <c r="C102" s="20"/>
      <c r="D102" s="22"/>
      <c r="E102" s="20"/>
      <c r="F102" s="21"/>
      <c r="G102" s="20"/>
      <c r="H102" s="20"/>
    </row>
    <row r="103" spans="1:8" x14ac:dyDescent="0.25">
      <c r="B103" s="20"/>
      <c r="C103" s="20"/>
      <c r="D103" s="22"/>
      <c r="E103" s="20"/>
      <c r="F103" s="21"/>
      <c r="G103" s="20"/>
      <c r="H103" s="20"/>
    </row>
    <row r="104" spans="1:8" x14ac:dyDescent="0.25">
      <c r="A104" s="20"/>
      <c r="B104" s="20"/>
      <c r="C104" s="20"/>
      <c r="D104" s="22"/>
      <c r="E104" s="20"/>
      <c r="F104" s="21"/>
      <c r="G104" s="20"/>
      <c r="H104" s="20"/>
    </row>
    <row r="105" spans="1:8" x14ac:dyDescent="0.25">
      <c r="B105" s="20"/>
      <c r="C105" s="20"/>
      <c r="D105" s="22"/>
      <c r="E105" s="20"/>
      <c r="F105" s="25">
        <f>SUM(F68)</f>
        <v>15650268</v>
      </c>
      <c r="G105" s="26">
        <f>SUM(G69:G104)</f>
        <v>9896395.410861535</v>
      </c>
      <c r="H105" s="24"/>
    </row>
    <row r="106" spans="1:8" x14ac:dyDescent="0.25">
      <c r="A106" s="20"/>
      <c r="B106" s="20"/>
      <c r="C106" s="20"/>
      <c r="D106" s="22"/>
      <c r="E106" s="20"/>
      <c r="F106" s="21"/>
      <c r="G106" s="20"/>
      <c r="H106" s="20"/>
    </row>
    <row r="107" spans="1:8" x14ac:dyDescent="0.25">
      <c r="A107" s="20"/>
      <c r="B107" s="20"/>
      <c r="C107" s="20"/>
      <c r="D107" s="22"/>
      <c r="E107" s="20"/>
      <c r="F107" s="21"/>
      <c r="G107" s="20"/>
      <c r="H107" s="20"/>
    </row>
    <row r="108" spans="1:8" x14ac:dyDescent="0.25">
      <c r="A108" s="23" t="s">
        <v>3</v>
      </c>
      <c r="B108" s="20"/>
      <c r="C108" s="20"/>
      <c r="D108" s="22"/>
      <c r="E108" s="20"/>
      <c r="F108" s="27">
        <f>+F105</f>
        <v>15650268</v>
      </c>
      <c r="G108" s="20"/>
      <c r="H108" s="20"/>
    </row>
    <row r="109" spans="1:8" x14ac:dyDescent="0.25">
      <c r="A109" s="23" t="s">
        <v>19</v>
      </c>
      <c r="B109" s="20"/>
      <c r="C109" s="20"/>
      <c r="D109" s="22"/>
      <c r="E109" s="20"/>
      <c r="F109" s="27">
        <f>+G105</f>
        <v>9896395.410861535</v>
      </c>
      <c r="G109" s="20"/>
      <c r="H109" s="20"/>
    </row>
    <row r="110" spans="1:8" x14ac:dyDescent="0.25">
      <c r="A110" s="30" t="s">
        <v>25</v>
      </c>
      <c r="B110" s="20"/>
      <c r="C110" s="20"/>
      <c r="D110" s="22"/>
      <c r="E110" s="20"/>
      <c r="F110" s="27">
        <v>337834</v>
      </c>
      <c r="G110" s="20"/>
      <c r="H110" s="20"/>
    </row>
    <row r="111" spans="1:8" x14ac:dyDescent="0.25">
      <c r="A111" s="20"/>
      <c r="B111" s="20"/>
      <c r="C111" s="20"/>
      <c r="D111" s="22"/>
      <c r="E111" s="20"/>
      <c r="F111" s="29" t="s">
        <v>30</v>
      </c>
      <c r="G111" s="20"/>
      <c r="H111" s="20"/>
    </row>
    <row r="112" spans="1:8" x14ac:dyDescent="0.25">
      <c r="A112" s="23" t="s">
        <v>18</v>
      </c>
      <c r="F112" s="28">
        <f>SUM(F108:F111)</f>
        <v>25884497.410861537</v>
      </c>
    </row>
    <row r="119" spans="1:8" ht="21" x14ac:dyDescent="0.35">
      <c r="A119" s="35" t="s">
        <v>28</v>
      </c>
      <c r="B119" s="35"/>
      <c r="C119" s="35"/>
      <c r="D119" s="35"/>
      <c r="E119" s="35"/>
      <c r="F119" s="35"/>
      <c r="G119" s="35"/>
      <c r="H119" s="35"/>
    </row>
    <row r="120" spans="1:8" x14ac:dyDescent="0.25">
      <c r="B120" s="1"/>
      <c r="C120" s="1"/>
      <c r="D120" s="2"/>
      <c r="E120" s="3"/>
      <c r="F120" s="4"/>
      <c r="G120" s="5"/>
    </row>
    <row r="121" spans="1:8" ht="15.75" x14ac:dyDescent="0.25">
      <c r="A121" s="34" t="s">
        <v>22</v>
      </c>
      <c r="B121" s="34"/>
      <c r="C121" s="34"/>
      <c r="D121" s="34"/>
      <c r="E121" s="34"/>
      <c r="F121" s="34"/>
      <c r="G121" s="34"/>
      <c r="H121" s="34"/>
    </row>
    <row r="122" spans="1:8" ht="15.75" x14ac:dyDescent="0.25">
      <c r="A122" s="34" t="s">
        <v>23</v>
      </c>
      <c r="B122" s="34"/>
      <c r="C122" s="34"/>
      <c r="D122" s="34"/>
      <c r="E122" s="34"/>
      <c r="F122" s="34"/>
      <c r="G122" s="34"/>
      <c r="H122" s="34"/>
    </row>
    <row r="123" spans="1:8" x14ac:dyDescent="0.25">
      <c r="B123" s="1"/>
      <c r="C123" s="1"/>
      <c r="D123" s="2"/>
      <c r="E123" s="3"/>
      <c r="F123" s="4"/>
      <c r="G123" s="5"/>
    </row>
    <row r="124" spans="1:8" ht="15.75" x14ac:dyDescent="0.25">
      <c r="A124" s="6" t="s">
        <v>38</v>
      </c>
      <c r="B124" s="1"/>
      <c r="C124" s="1"/>
      <c r="D124" s="2"/>
      <c r="E124" s="3"/>
      <c r="F124" s="4"/>
      <c r="G124" s="5"/>
    </row>
    <row r="125" spans="1:8" x14ac:dyDescent="0.25">
      <c r="B125" s="1"/>
      <c r="C125" s="1"/>
      <c r="D125" s="2"/>
      <c r="E125" s="3"/>
      <c r="F125" s="4"/>
      <c r="G125" s="5"/>
    </row>
    <row r="126" spans="1:8" ht="47.25" x14ac:dyDescent="0.25">
      <c r="A126" s="7" t="s">
        <v>0</v>
      </c>
      <c r="B126" s="8" t="s">
        <v>1</v>
      </c>
      <c r="C126" s="8" t="s">
        <v>2</v>
      </c>
      <c r="D126" s="9" t="s">
        <v>20</v>
      </c>
      <c r="E126" s="10" t="s">
        <v>21</v>
      </c>
      <c r="F126" s="11" t="s">
        <v>3</v>
      </c>
      <c r="G126" s="11" t="s">
        <v>4</v>
      </c>
      <c r="H126" s="13" t="s">
        <v>5</v>
      </c>
    </row>
    <row r="127" spans="1:8" ht="15.75" x14ac:dyDescent="0.25">
      <c r="A127" s="14"/>
      <c r="B127" s="15"/>
      <c r="C127" s="15"/>
      <c r="D127" s="16"/>
      <c r="E127" s="10"/>
      <c r="F127" s="11">
        <v>1552205602.51</v>
      </c>
      <c r="G127" s="12"/>
      <c r="H127" s="17">
        <f>+F127+G127</f>
        <v>1552205602.51</v>
      </c>
    </row>
    <row r="128" spans="1:8" x14ac:dyDescent="0.25">
      <c r="C128" s="20"/>
      <c r="D128" s="18"/>
      <c r="E128" s="19"/>
      <c r="F128" s="21"/>
      <c r="G128" s="5">
        <f t="shared" ref="G128" si="10">+$F$9*E128</f>
        <v>0</v>
      </c>
      <c r="H128" s="17">
        <f>+H127+G128</f>
        <v>1552205602.51</v>
      </c>
    </row>
    <row r="129" spans="1:8" x14ac:dyDescent="0.25">
      <c r="A129" t="s">
        <v>8</v>
      </c>
      <c r="B129">
        <v>2018</v>
      </c>
      <c r="C129" s="20">
        <v>13</v>
      </c>
      <c r="D129" s="31">
        <v>0.18743000000000001</v>
      </c>
      <c r="E129" s="19">
        <f t="shared" ref="E129" si="11">+((D129/360)*1.5)*C129</f>
        <v>1.0152458333333335E-2</v>
      </c>
      <c r="F129" s="21"/>
      <c r="G129" s="5">
        <f>+$F$127*E129</f>
        <v>15758702.704249339</v>
      </c>
      <c r="H129" s="17">
        <f>+H128+G129</f>
        <v>1567964305.2142494</v>
      </c>
    </row>
    <row r="130" spans="1:8" x14ac:dyDescent="0.25">
      <c r="A130" t="s">
        <v>9</v>
      </c>
      <c r="B130">
        <v>2018</v>
      </c>
      <c r="C130" s="20">
        <v>30</v>
      </c>
      <c r="D130" s="18">
        <v>0.18608</v>
      </c>
      <c r="E130" s="19">
        <f>+(D130/360)*C130</f>
        <v>1.5506666666666667E-2</v>
      </c>
      <c r="F130" s="21"/>
      <c r="G130" s="5">
        <f>+$F$127*E130</f>
        <v>24069534.876255065</v>
      </c>
      <c r="H130" s="17">
        <f>+H129+G130</f>
        <v>1592033840.0905044</v>
      </c>
    </row>
    <row r="131" spans="1:8" x14ac:dyDescent="0.25">
      <c r="A131" t="s">
        <v>10</v>
      </c>
      <c r="B131">
        <v>2018</v>
      </c>
      <c r="C131" s="20">
        <v>17</v>
      </c>
      <c r="D131" s="18">
        <v>0.18396699999999999</v>
      </c>
      <c r="E131" s="19">
        <f>+(D131/360)*C131</f>
        <v>8.6873305555555547E-3</v>
      </c>
      <c r="F131" s="21"/>
      <c r="G131" s="5">
        <f t="shared" ref="G131:G159" si="12">+$F$127*E131</f>
        <v>13484523.159189643</v>
      </c>
      <c r="H131" s="17">
        <f>+H130+G131</f>
        <v>1605518363.2496941</v>
      </c>
    </row>
    <row r="132" spans="1:8" x14ac:dyDescent="0.25">
      <c r="A132" t="s">
        <v>10</v>
      </c>
      <c r="B132">
        <v>2018</v>
      </c>
      <c r="C132" s="20">
        <v>14</v>
      </c>
      <c r="D132" s="18">
        <v>0.26564599999999999</v>
      </c>
      <c r="E132" s="19">
        <f t="shared" ref="E132:E159" si="13">+(D132/360)*C132</f>
        <v>1.0330677777777778E-2</v>
      </c>
      <c r="F132" s="21"/>
      <c r="G132" s="5">
        <f t="shared" si="12"/>
        <v>16035335.924392223</v>
      </c>
      <c r="H132" s="17">
        <f t="shared" ref="H132:H159" si="14">+H131+G132</f>
        <v>1621553699.1740863</v>
      </c>
    </row>
    <row r="133" spans="1:8" x14ac:dyDescent="0.25">
      <c r="A133" t="s">
        <v>11</v>
      </c>
      <c r="B133">
        <v>2018</v>
      </c>
      <c r="C133" s="20">
        <v>31</v>
      </c>
      <c r="D133" s="18">
        <v>0.264546</v>
      </c>
      <c r="E133" s="19">
        <f t="shared" si="13"/>
        <v>2.2780350000000001E-2</v>
      </c>
      <c r="F133" s="21"/>
      <c r="G133" s="5">
        <f t="shared" si="12"/>
        <v>35359786.897138678</v>
      </c>
      <c r="H133" s="17">
        <f t="shared" si="14"/>
        <v>1656913486.0712249</v>
      </c>
    </row>
    <row r="134" spans="1:8" x14ac:dyDescent="0.25">
      <c r="A134" t="s">
        <v>12</v>
      </c>
      <c r="B134">
        <v>2018</v>
      </c>
      <c r="C134" s="20">
        <v>30</v>
      </c>
      <c r="D134" s="18">
        <v>0.26305000000000001</v>
      </c>
      <c r="E134" s="19">
        <f t="shared" si="13"/>
        <v>2.1920833333333334E-2</v>
      </c>
      <c r="F134" s="21"/>
      <c r="G134" s="5">
        <f t="shared" si="12"/>
        <v>34025640.311687961</v>
      </c>
      <c r="H134" s="17">
        <f t="shared" si="14"/>
        <v>1690939126.3829129</v>
      </c>
    </row>
    <row r="135" spans="1:8" x14ac:dyDescent="0.25">
      <c r="A135" t="s">
        <v>13</v>
      </c>
      <c r="B135">
        <v>2018</v>
      </c>
      <c r="C135" s="20">
        <v>31</v>
      </c>
      <c r="D135" s="18">
        <v>0.26092100000000001</v>
      </c>
      <c r="E135" s="19">
        <f t="shared" si="13"/>
        <v>2.2468197222222226E-2</v>
      </c>
      <c r="F135" s="21"/>
      <c r="G135" s="5">
        <f t="shared" si="12"/>
        <v>34875261.606632955</v>
      </c>
      <c r="H135" s="17">
        <f t="shared" si="14"/>
        <v>1725814387.9895458</v>
      </c>
    </row>
    <row r="136" spans="1:8" x14ac:dyDescent="0.25">
      <c r="A136" t="s">
        <v>14</v>
      </c>
      <c r="B136">
        <v>2018</v>
      </c>
      <c r="C136" s="20">
        <v>30</v>
      </c>
      <c r="D136" s="18">
        <v>0.25926199999999999</v>
      </c>
      <c r="E136" s="19">
        <f t="shared" si="13"/>
        <v>2.1605166666666668E-2</v>
      </c>
      <c r="F136" s="21"/>
      <c r="G136" s="5">
        <f t="shared" si="12"/>
        <v>33535660.743162304</v>
      </c>
      <c r="H136" s="17">
        <f t="shared" si="14"/>
        <v>1759350048.7327082</v>
      </c>
    </row>
    <row r="137" spans="1:8" x14ac:dyDescent="0.25">
      <c r="A137" t="s">
        <v>15</v>
      </c>
      <c r="B137">
        <v>2018</v>
      </c>
      <c r="C137" s="20">
        <v>31</v>
      </c>
      <c r="D137" s="18">
        <v>0.25815500000000002</v>
      </c>
      <c r="E137" s="19">
        <f t="shared" si="13"/>
        <v>2.2230013888888889E-2</v>
      </c>
      <c r="F137" s="21"/>
      <c r="G137" s="5">
        <f t="shared" si="12"/>
        <v>34505552.102208443</v>
      </c>
      <c r="H137" s="17">
        <f t="shared" si="14"/>
        <v>1793855600.8349166</v>
      </c>
    </row>
    <row r="138" spans="1:8" x14ac:dyDescent="0.25">
      <c r="A138" t="s">
        <v>16</v>
      </c>
      <c r="B138">
        <v>2019</v>
      </c>
      <c r="C138" s="20">
        <v>31</v>
      </c>
      <c r="D138" s="18">
        <v>0.255303</v>
      </c>
      <c r="E138" s="19">
        <f t="shared" si="13"/>
        <v>2.1984425000000002E-2</v>
      </c>
      <c r="F138" s="21"/>
      <c r="G138" s="5">
        <f t="shared" si="12"/>
        <v>34124347.652960911</v>
      </c>
      <c r="H138" s="17">
        <f t="shared" si="14"/>
        <v>1827979948.4878776</v>
      </c>
    </row>
    <row r="139" spans="1:8" x14ac:dyDescent="0.25">
      <c r="A139" t="s">
        <v>17</v>
      </c>
      <c r="B139">
        <v>2019</v>
      </c>
      <c r="C139" s="20">
        <v>28</v>
      </c>
      <c r="D139" s="18">
        <v>0.26171</v>
      </c>
      <c r="E139" s="19">
        <f t="shared" si="13"/>
        <v>2.0355222222222219E-2</v>
      </c>
      <c r="F139" s="21"/>
      <c r="G139" s="5">
        <f t="shared" si="12"/>
        <v>31595489.97366938</v>
      </c>
      <c r="H139" s="17">
        <f t="shared" si="14"/>
        <v>1859575438.4615469</v>
      </c>
    </row>
    <row r="140" spans="1:8" x14ac:dyDescent="0.25">
      <c r="A140" t="s">
        <v>6</v>
      </c>
      <c r="B140">
        <v>2019</v>
      </c>
      <c r="C140" s="20">
        <v>31</v>
      </c>
      <c r="D140" s="18">
        <v>0.25783800000000001</v>
      </c>
      <c r="E140" s="19">
        <f t="shared" si="13"/>
        <v>2.2202716666666671E-2</v>
      </c>
      <c r="F140" s="21"/>
      <c r="G140" s="5">
        <f t="shared" si="12"/>
        <v>34463181.200942159</v>
      </c>
      <c r="H140" s="17">
        <f t="shared" si="14"/>
        <v>1894038619.6624889</v>
      </c>
    </row>
    <row r="141" spans="1:8" x14ac:dyDescent="0.25">
      <c r="A141" t="s">
        <v>7</v>
      </c>
      <c r="B141">
        <v>2019</v>
      </c>
      <c r="C141" s="20">
        <v>30</v>
      </c>
      <c r="D141" s="18">
        <v>0.25720500000000002</v>
      </c>
      <c r="E141" s="19">
        <f t="shared" si="13"/>
        <v>2.1433750000000001E-2</v>
      </c>
      <c r="F141" s="21"/>
      <c r="G141" s="5">
        <f t="shared" si="12"/>
        <v>33269586.832798716</v>
      </c>
      <c r="H141" s="17">
        <f t="shared" si="14"/>
        <v>1927308206.4952877</v>
      </c>
    </row>
    <row r="142" spans="1:8" x14ac:dyDescent="0.25">
      <c r="A142" t="s">
        <v>8</v>
      </c>
      <c r="B142">
        <v>2019</v>
      </c>
      <c r="C142" s="20">
        <v>31</v>
      </c>
      <c r="D142" s="18">
        <v>0.257442</v>
      </c>
      <c r="E142" s="19">
        <f t="shared" si="13"/>
        <v>2.2168616666666665E-2</v>
      </c>
      <c r="F142" s="21"/>
      <c r="G142" s="5">
        <f t="shared" si="12"/>
        <v>34410250.989896558</v>
      </c>
      <c r="H142" s="17">
        <f t="shared" si="14"/>
        <v>1961718457.4851842</v>
      </c>
    </row>
    <row r="143" spans="1:8" x14ac:dyDescent="0.25">
      <c r="A143" t="s">
        <v>9</v>
      </c>
      <c r="B143">
        <v>2019</v>
      </c>
      <c r="C143" s="20">
        <v>30</v>
      </c>
      <c r="D143" s="18">
        <v>0.256967</v>
      </c>
      <c r="E143" s="19">
        <f t="shared" si="13"/>
        <v>2.1413916666666668E-2</v>
      </c>
      <c r="F143" s="21"/>
      <c r="G143" s="5">
        <f t="shared" si="12"/>
        <v>33238801.421682265</v>
      </c>
      <c r="H143" s="17">
        <f t="shared" si="14"/>
        <v>1994957258.9068666</v>
      </c>
    </row>
    <row r="144" spans="1:8" x14ac:dyDescent="0.25">
      <c r="A144" t="s">
        <v>10</v>
      </c>
      <c r="B144">
        <v>2019</v>
      </c>
      <c r="C144" s="20">
        <v>31</v>
      </c>
      <c r="D144" s="18">
        <v>0.25673000000000001</v>
      </c>
      <c r="E144" s="19">
        <f t="shared" si="13"/>
        <v>2.2107305555555557E-2</v>
      </c>
      <c r="F144" s="21"/>
      <c r="G144" s="5">
        <f t="shared" si="12"/>
        <v>34315083.539733782</v>
      </c>
      <c r="H144" s="17">
        <f t="shared" si="14"/>
        <v>2029272342.4466004</v>
      </c>
    </row>
    <row r="145" spans="1:8" x14ac:dyDescent="0.25">
      <c r="A145" t="s">
        <v>11</v>
      </c>
      <c r="B145">
        <v>2019</v>
      </c>
      <c r="C145" s="20">
        <v>31</v>
      </c>
      <c r="D145" s="18">
        <v>0.25720500000000002</v>
      </c>
      <c r="E145" s="19">
        <f t="shared" si="13"/>
        <v>2.2148208333333332E-2</v>
      </c>
      <c r="F145" s="21"/>
      <c r="G145" s="5">
        <f t="shared" si="12"/>
        <v>34378573.060558669</v>
      </c>
      <c r="H145" s="17">
        <f t="shared" si="14"/>
        <v>2063650915.507159</v>
      </c>
    </row>
    <row r="146" spans="1:8" x14ac:dyDescent="0.25">
      <c r="A146" t="s">
        <v>12</v>
      </c>
      <c r="B146">
        <v>2019</v>
      </c>
      <c r="C146" s="20">
        <v>30</v>
      </c>
      <c r="D146" s="18">
        <v>0.25720500000000002</v>
      </c>
      <c r="E146" s="19">
        <f t="shared" si="13"/>
        <v>2.1433750000000001E-2</v>
      </c>
      <c r="F146" s="21"/>
      <c r="G146" s="5">
        <f t="shared" si="12"/>
        <v>33269586.832798716</v>
      </c>
      <c r="H146" s="17">
        <f t="shared" si="14"/>
        <v>2096920502.3399577</v>
      </c>
    </row>
    <row r="147" spans="1:8" x14ac:dyDescent="0.25">
      <c r="A147" t="s">
        <v>13</v>
      </c>
      <c r="B147">
        <v>2019</v>
      </c>
      <c r="C147" s="20">
        <v>31</v>
      </c>
      <c r="D147" s="18">
        <v>0.25458799999999998</v>
      </c>
      <c r="E147" s="19">
        <f t="shared" si="13"/>
        <v>2.1922855555555551E-2</v>
      </c>
      <c r="F147" s="21"/>
      <c r="G147" s="5">
        <f t="shared" si="12"/>
        <v>34028779.216350801</v>
      </c>
      <c r="H147" s="17">
        <f t="shared" si="14"/>
        <v>2130949281.5563085</v>
      </c>
    </row>
    <row r="148" spans="1:8" x14ac:dyDescent="0.25">
      <c r="A148" t="s">
        <v>14</v>
      </c>
      <c r="B148">
        <v>2019</v>
      </c>
      <c r="C148" s="20">
        <v>30</v>
      </c>
      <c r="D148" s="18">
        <v>0.25379400000000002</v>
      </c>
      <c r="E148" s="19">
        <f t="shared" si="13"/>
        <v>2.1149500000000002E-2</v>
      </c>
      <c r="F148" s="21"/>
      <c r="G148" s="5">
        <f t="shared" si="12"/>
        <v>32828372.390285246</v>
      </c>
      <c r="H148" s="17">
        <f t="shared" si="14"/>
        <v>2163777653.9465938</v>
      </c>
    </row>
    <row r="149" spans="1:8" x14ac:dyDescent="0.25">
      <c r="A149" t="s">
        <v>15</v>
      </c>
      <c r="B149">
        <v>2019</v>
      </c>
      <c r="C149" s="20">
        <v>31</v>
      </c>
      <c r="D149" s="18">
        <v>0.25236399999999998</v>
      </c>
      <c r="E149" s="19">
        <f t="shared" si="13"/>
        <v>2.1731344444444443E-2</v>
      </c>
      <c r="F149" s="21"/>
      <c r="G149" s="5">
        <f t="shared" si="12"/>
        <v>33731514.596741229</v>
      </c>
      <c r="H149" s="17">
        <f t="shared" si="14"/>
        <v>2197509168.543335</v>
      </c>
    </row>
    <row r="150" spans="1:8" x14ac:dyDescent="0.25">
      <c r="A150" t="s">
        <v>16</v>
      </c>
      <c r="B150">
        <v>2020</v>
      </c>
      <c r="C150" s="20">
        <v>31</v>
      </c>
      <c r="D150" s="18">
        <v>0.25069200000000003</v>
      </c>
      <c r="E150" s="19">
        <f t="shared" si="13"/>
        <v>2.158736666666667E-2</v>
      </c>
      <c r="F150" s="21"/>
      <c r="G150" s="5">
        <f t="shared" si="12"/>
        <v>33508031.483437628</v>
      </c>
      <c r="H150" s="17">
        <f t="shared" si="14"/>
        <v>2231017200.0267725</v>
      </c>
    </row>
    <row r="151" spans="1:8" x14ac:dyDescent="0.25">
      <c r="A151" t="s">
        <v>17</v>
      </c>
      <c r="B151">
        <v>2020</v>
      </c>
      <c r="C151" s="20">
        <v>28</v>
      </c>
      <c r="D151" s="18">
        <v>0.254112</v>
      </c>
      <c r="E151" s="19">
        <f t="shared" si="13"/>
        <v>1.9764266666666669E-2</v>
      </c>
      <c r="F151" s="21"/>
      <c r="G151" s="5">
        <f t="shared" si="12"/>
        <v>30678205.449501645</v>
      </c>
      <c r="H151" s="17">
        <f t="shared" si="14"/>
        <v>2261695405.476274</v>
      </c>
    </row>
    <row r="152" spans="1:8" x14ac:dyDescent="0.25">
      <c r="A152" t="s">
        <v>6</v>
      </c>
      <c r="B152">
        <v>2020</v>
      </c>
      <c r="C152" s="20">
        <v>31</v>
      </c>
      <c r="D152" s="18">
        <v>0.25284099999999998</v>
      </c>
      <c r="E152" s="19">
        <f t="shared" si="13"/>
        <v>2.1772419444444444E-2</v>
      </c>
      <c r="F152" s="21"/>
      <c r="G152" s="5">
        <f t="shared" si="12"/>
        <v>33795271.441864327</v>
      </c>
      <c r="H152" s="17">
        <f t="shared" si="14"/>
        <v>2295490676.9181385</v>
      </c>
    </row>
    <row r="153" spans="1:8" x14ac:dyDescent="0.25">
      <c r="A153" t="s">
        <v>7</v>
      </c>
      <c r="B153">
        <v>2020</v>
      </c>
      <c r="C153" s="20">
        <v>30</v>
      </c>
      <c r="D153" s="18">
        <v>0.24973600000000001</v>
      </c>
      <c r="E153" s="19">
        <f t="shared" si="13"/>
        <v>2.0811333333333334E-2</v>
      </c>
      <c r="F153" s="21"/>
      <c r="G153" s="5">
        <f t="shared" si="12"/>
        <v>32303468.195703115</v>
      </c>
      <c r="H153" s="17">
        <f t="shared" si="14"/>
        <v>2327794145.1138415</v>
      </c>
    </row>
    <row r="154" spans="1:8" x14ac:dyDescent="0.25">
      <c r="A154" t="s">
        <v>8</v>
      </c>
      <c r="B154">
        <v>2020</v>
      </c>
      <c r="C154" s="20">
        <v>31</v>
      </c>
      <c r="D154" s="18">
        <v>0.24373999999999998</v>
      </c>
      <c r="E154" s="19">
        <f t="shared" si="13"/>
        <v>2.0988722222222221E-2</v>
      </c>
      <c r="F154" s="21"/>
      <c r="G154" s="5">
        <f t="shared" si="12"/>
        <v>32578812.222859468</v>
      </c>
      <c r="H154" s="17">
        <f t="shared" si="14"/>
        <v>2360372957.3367009</v>
      </c>
    </row>
    <row r="155" spans="1:8" x14ac:dyDescent="0.25">
      <c r="A155" t="s">
        <v>9</v>
      </c>
      <c r="B155">
        <v>2020</v>
      </c>
      <c r="C155" s="20">
        <v>30</v>
      </c>
      <c r="D155" s="18">
        <v>0.24285799999999999</v>
      </c>
      <c r="E155" s="19">
        <f t="shared" si="13"/>
        <v>2.0238166666666668E-2</v>
      </c>
      <c r="F155" s="21"/>
      <c r="G155" s="5">
        <f t="shared" si="12"/>
        <v>31413795.684531134</v>
      </c>
      <c r="H155" s="17">
        <f t="shared" si="14"/>
        <v>2391786753.0212321</v>
      </c>
    </row>
    <row r="156" spans="1:8" x14ac:dyDescent="0.25">
      <c r="A156" t="s">
        <v>10</v>
      </c>
      <c r="B156">
        <v>2020</v>
      </c>
      <c r="C156" s="20">
        <v>31</v>
      </c>
      <c r="D156" s="18">
        <v>0.24285799999999999</v>
      </c>
      <c r="E156" s="19">
        <f t="shared" si="13"/>
        <v>2.0912772222222223E-2</v>
      </c>
      <c r="F156" s="21"/>
      <c r="G156" s="5">
        <f t="shared" si="12"/>
        <v>32460922.207348838</v>
      </c>
      <c r="H156" s="17">
        <f t="shared" si="14"/>
        <v>2424247675.228581</v>
      </c>
    </row>
    <row r="157" spans="1:8" x14ac:dyDescent="0.25">
      <c r="A157" t="s">
        <v>11</v>
      </c>
      <c r="B157">
        <v>2020</v>
      </c>
      <c r="C157" s="20">
        <v>31</v>
      </c>
      <c r="D157" s="18">
        <v>0.24494199999999999</v>
      </c>
      <c r="E157" s="19">
        <f t="shared" si="13"/>
        <v>2.1092227777777778E-2</v>
      </c>
      <c r="F157" s="21"/>
      <c r="G157" s="5">
        <f t="shared" si="12"/>
        <v>32739474.126083713</v>
      </c>
      <c r="H157" s="17">
        <f t="shared" si="14"/>
        <v>2456987149.3546648</v>
      </c>
    </row>
    <row r="158" spans="1:8" x14ac:dyDescent="0.25">
      <c r="A158" t="s">
        <v>12</v>
      </c>
      <c r="B158">
        <v>2020</v>
      </c>
      <c r="C158" s="20">
        <v>30</v>
      </c>
      <c r="D158" s="18">
        <v>0.24566199999999999</v>
      </c>
      <c r="E158" s="19">
        <f t="shared" si="13"/>
        <v>2.0471833333333331E-2</v>
      </c>
      <c r="F158" s="21"/>
      <c r="G158" s="5">
        <f t="shared" si="12"/>
        <v>31776494.393650964</v>
      </c>
      <c r="H158" s="17">
        <f t="shared" si="14"/>
        <v>2488763643.7483158</v>
      </c>
    </row>
    <row r="159" spans="1:8" x14ac:dyDescent="0.25">
      <c r="A159" t="s">
        <v>13</v>
      </c>
      <c r="B159">
        <v>2020</v>
      </c>
      <c r="C159" s="20">
        <v>31</v>
      </c>
      <c r="D159" s="18">
        <v>0.24253699999999997</v>
      </c>
      <c r="E159" s="19">
        <f t="shared" si="13"/>
        <v>2.0885130555555555E-2</v>
      </c>
      <c r="F159" s="21"/>
      <c r="G159" s="5">
        <f t="shared" si="12"/>
        <v>32418016.657486122</v>
      </c>
      <c r="H159" s="17">
        <f t="shared" si="14"/>
        <v>2521181660.4058018</v>
      </c>
    </row>
    <row r="160" spans="1:8" x14ac:dyDescent="0.25">
      <c r="B160" s="20"/>
      <c r="C160" s="20"/>
      <c r="D160" s="22"/>
      <c r="E160" s="20"/>
      <c r="F160" s="21"/>
      <c r="G160" s="20"/>
      <c r="H160" s="20"/>
    </row>
    <row r="161" spans="1:8" x14ac:dyDescent="0.25">
      <c r="B161" s="20"/>
      <c r="C161" s="20"/>
      <c r="D161" s="22"/>
      <c r="E161" s="20"/>
      <c r="F161" s="21"/>
      <c r="G161" s="20"/>
      <c r="H161" s="20"/>
    </row>
    <row r="162" spans="1:8" x14ac:dyDescent="0.25">
      <c r="B162" s="20"/>
      <c r="C162" s="20"/>
      <c r="D162" s="22"/>
      <c r="E162" s="20"/>
      <c r="F162" s="21"/>
      <c r="G162" s="20"/>
      <c r="H162" s="20"/>
    </row>
    <row r="163" spans="1:8" x14ac:dyDescent="0.25">
      <c r="A163" s="20"/>
      <c r="B163" s="20"/>
      <c r="C163" s="20"/>
      <c r="D163" s="22"/>
      <c r="E163" s="20"/>
      <c r="F163" s="21"/>
      <c r="G163" s="20"/>
      <c r="H163" s="20"/>
    </row>
    <row r="164" spans="1:8" x14ac:dyDescent="0.25">
      <c r="B164" s="20"/>
      <c r="C164" s="20"/>
      <c r="D164" s="22"/>
      <c r="E164" s="20"/>
      <c r="F164" s="25">
        <f>SUM(F127)</f>
        <v>1552205602.51</v>
      </c>
      <c r="G164" s="26">
        <f>SUM(G132:G163)</f>
        <v>915663297.1561079</v>
      </c>
      <c r="H164" s="24"/>
    </row>
    <row r="165" spans="1:8" x14ac:dyDescent="0.25">
      <c r="A165" s="20"/>
      <c r="B165" s="20"/>
      <c r="C165" s="20"/>
      <c r="D165" s="22"/>
      <c r="E165" s="20"/>
      <c r="F165" s="21"/>
      <c r="G165" s="20"/>
      <c r="H165" s="20"/>
    </row>
    <row r="166" spans="1:8" x14ac:dyDescent="0.25">
      <c r="A166" s="20"/>
      <c r="B166" s="20"/>
      <c r="C166" s="20"/>
      <c r="D166" s="22"/>
      <c r="E166" s="20"/>
      <c r="F166" s="21"/>
      <c r="G166" s="20"/>
      <c r="H166" s="20"/>
    </row>
    <row r="167" spans="1:8" x14ac:dyDescent="0.25">
      <c r="A167" s="23" t="s">
        <v>3</v>
      </c>
      <c r="B167" s="20"/>
      <c r="C167" s="20"/>
      <c r="D167" s="22"/>
      <c r="E167" s="20"/>
      <c r="F167" s="27">
        <f>+F164</f>
        <v>1552205602.51</v>
      </c>
      <c r="G167" s="20"/>
      <c r="H167" s="20"/>
    </row>
    <row r="168" spans="1:8" x14ac:dyDescent="0.25">
      <c r="A168" s="23" t="s">
        <v>19</v>
      </c>
      <c r="B168" s="20"/>
      <c r="C168" s="20"/>
      <c r="D168" s="22"/>
      <c r="E168" s="20"/>
      <c r="F168" s="27">
        <f>+G164</f>
        <v>915663297.1561079</v>
      </c>
      <c r="G168" s="20"/>
      <c r="H168" s="20"/>
    </row>
    <row r="169" spans="1:8" x14ac:dyDescent="0.25">
      <c r="A169" s="30" t="s">
        <v>32</v>
      </c>
      <c r="B169" s="20"/>
      <c r="C169" s="20"/>
      <c r="D169" s="22"/>
      <c r="E169" s="20"/>
      <c r="F169" s="27">
        <v>24736806</v>
      </c>
      <c r="G169" s="20"/>
      <c r="H169" s="20"/>
    </row>
    <row r="170" spans="1:8" x14ac:dyDescent="0.25">
      <c r="A170" s="30" t="s">
        <v>33</v>
      </c>
      <c r="B170" s="20"/>
      <c r="C170" s="20"/>
      <c r="D170" s="22"/>
      <c r="E170" s="20"/>
      <c r="F170" s="27">
        <f>+G129+G130+G131</f>
        <v>53312760.739694044</v>
      </c>
      <c r="G170" s="20"/>
      <c r="H170" s="20"/>
    </row>
    <row r="171" spans="1:8" x14ac:dyDescent="0.25">
      <c r="A171" s="20"/>
      <c r="B171" s="20"/>
      <c r="C171" s="20"/>
      <c r="D171" s="22"/>
      <c r="E171" s="20"/>
      <c r="F171" s="29" t="s">
        <v>30</v>
      </c>
      <c r="G171" s="20"/>
      <c r="H171" s="20"/>
    </row>
    <row r="172" spans="1:8" x14ac:dyDescent="0.25">
      <c r="A172" s="23" t="s">
        <v>18</v>
      </c>
      <c r="F172" s="28">
        <f>SUM(F167:F171)</f>
        <v>2545918466.4058022</v>
      </c>
    </row>
    <row r="179" spans="1:8" ht="21" x14ac:dyDescent="0.35">
      <c r="A179" s="35" t="s">
        <v>26</v>
      </c>
      <c r="B179" s="35"/>
      <c r="C179" s="35"/>
      <c r="D179" s="35"/>
      <c r="E179" s="35"/>
      <c r="F179" s="35"/>
      <c r="G179" s="35"/>
      <c r="H179" s="35"/>
    </row>
    <row r="180" spans="1:8" x14ac:dyDescent="0.25">
      <c r="B180" s="1"/>
      <c r="C180" s="1"/>
      <c r="D180" s="2"/>
      <c r="E180" s="3"/>
      <c r="F180" s="4"/>
      <c r="G180" s="5"/>
    </row>
    <row r="181" spans="1:8" ht="15.75" x14ac:dyDescent="0.25">
      <c r="A181" s="34" t="s">
        <v>27</v>
      </c>
      <c r="B181" s="34"/>
      <c r="C181" s="34"/>
      <c r="D181" s="34"/>
      <c r="E181" s="34"/>
      <c r="F181" s="34"/>
      <c r="G181" s="34"/>
      <c r="H181" s="34"/>
    </row>
    <row r="182" spans="1:8" ht="15.75" x14ac:dyDescent="0.25">
      <c r="A182" s="34" t="s">
        <v>23</v>
      </c>
      <c r="B182" s="34"/>
      <c r="C182" s="34"/>
      <c r="D182" s="34"/>
      <c r="E182" s="34"/>
      <c r="F182" s="34"/>
      <c r="G182" s="34"/>
      <c r="H182" s="34"/>
    </row>
    <row r="183" spans="1:8" x14ac:dyDescent="0.25">
      <c r="B183" s="1"/>
      <c r="C183" s="1"/>
      <c r="D183" s="2"/>
      <c r="E183" s="3"/>
      <c r="F183" s="4"/>
      <c r="G183" s="5"/>
    </row>
    <row r="184" spans="1:8" ht="15.75" x14ac:dyDescent="0.25">
      <c r="A184" s="6" t="s">
        <v>39</v>
      </c>
      <c r="B184" s="1"/>
      <c r="C184" s="1"/>
      <c r="D184" s="2"/>
      <c r="E184" s="3"/>
      <c r="F184" s="4"/>
      <c r="G184" s="5"/>
    </row>
    <row r="185" spans="1:8" x14ac:dyDescent="0.25">
      <c r="B185" s="1"/>
      <c r="C185" s="1"/>
      <c r="D185" s="2"/>
      <c r="E185" s="3"/>
      <c r="F185" s="4"/>
      <c r="G185" s="5"/>
    </row>
    <row r="186" spans="1:8" ht="47.25" x14ac:dyDescent="0.25">
      <c r="A186" s="7" t="s">
        <v>0</v>
      </c>
      <c r="B186" s="8" t="s">
        <v>1</v>
      </c>
      <c r="C186" s="8" t="s">
        <v>2</v>
      </c>
      <c r="D186" s="9" t="s">
        <v>20</v>
      </c>
      <c r="E186" s="10" t="s">
        <v>21</v>
      </c>
      <c r="F186" s="11" t="s">
        <v>3</v>
      </c>
      <c r="G186" s="11" t="s">
        <v>4</v>
      </c>
      <c r="H186" s="13" t="s">
        <v>5</v>
      </c>
    </row>
    <row r="187" spans="1:8" ht="15.75" x14ac:dyDescent="0.25">
      <c r="A187" s="14"/>
      <c r="B187" s="15"/>
      <c r="C187" s="15"/>
      <c r="D187" s="16"/>
      <c r="E187" s="10"/>
      <c r="F187" s="32">
        <v>296900170.45999998</v>
      </c>
      <c r="G187" s="12"/>
      <c r="H187" s="33">
        <f>+F187+G187</f>
        <v>296900170.45999998</v>
      </c>
    </row>
    <row r="188" spans="1:8" x14ac:dyDescent="0.25">
      <c r="C188" s="20"/>
      <c r="D188" s="18"/>
      <c r="E188" s="19"/>
      <c r="F188" s="21"/>
      <c r="G188" s="5">
        <f t="shared" ref="G188" si="15">+$F$9*E188</f>
        <v>0</v>
      </c>
      <c r="H188" s="33">
        <f>+H187+G188</f>
        <v>296900170.45999998</v>
      </c>
    </row>
    <row r="189" spans="1:8" x14ac:dyDescent="0.25">
      <c r="A189" t="s">
        <v>8</v>
      </c>
      <c r="B189">
        <v>2018</v>
      </c>
      <c r="C189" s="20">
        <v>11</v>
      </c>
      <c r="D189" s="31">
        <v>0.18743000000000001</v>
      </c>
      <c r="E189" s="19">
        <f t="shared" ref="E189" si="16">+((D189/360)*1.5)*C189</f>
        <v>8.5905416666666665E-3</v>
      </c>
      <c r="F189" s="21"/>
      <c r="G189" s="5">
        <f>+$F$187*E189</f>
        <v>2550533.2851770655</v>
      </c>
      <c r="H189" s="33">
        <f t="shared" ref="H189:H219" si="17">+H188+G189</f>
        <v>299450703.74517703</v>
      </c>
    </row>
    <row r="190" spans="1:8" x14ac:dyDescent="0.25">
      <c r="A190" t="s">
        <v>9</v>
      </c>
      <c r="B190">
        <v>2018</v>
      </c>
      <c r="C190" s="20">
        <v>30</v>
      </c>
      <c r="D190" s="18">
        <v>0.18608</v>
      </c>
      <c r="E190" s="19">
        <f>+(D190/360)*C190</f>
        <v>1.5506666666666667E-2</v>
      </c>
      <c r="F190" s="21"/>
      <c r="G190" s="5">
        <f t="shared" ref="G190:G219" si="18">+$F$187*E190</f>
        <v>4603931.9765997333</v>
      </c>
      <c r="H190" s="33">
        <f t="shared" si="17"/>
        <v>304054635.72177678</v>
      </c>
    </row>
    <row r="191" spans="1:8" x14ac:dyDescent="0.25">
      <c r="A191" t="s">
        <v>10</v>
      </c>
      <c r="B191">
        <v>2018</v>
      </c>
      <c r="C191" s="20">
        <v>19</v>
      </c>
      <c r="D191" s="18">
        <v>0.18396699999999999</v>
      </c>
      <c r="E191" s="19">
        <f>+(D191/360)*C191</f>
        <v>9.7093694444444437E-3</v>
      </c>
      <c r="F191" s="21"/>
      <c r="G191" s="5">
        <f t="shared" si="18"/>
        <v>2882713.4431146705</v>
      </c>
      <c r="H191" s="33">
        <f t="shared" si="17"/>
        <v>306937349.16489148</v>
      </c>
    </row>
    <row r="192" spans="1:8" x14ac:dyDescent="0.25">
      <c r="A192" t="s">
        <v>10</v>
      </c>
      <c r="B192">
        <v>2018</v>
      </c>
      <c r="C192" s="20">
        <v>12</v>
      </c>
      <c r="D192" s="18">
        <v>0.26564599999999999</v>
      </c>
      <c r="E192" s="19">
        <f t="shared" ref="E192:E219" si="19">+(D192/360)*C192</f>
        <v>8.8548666666666657E-3</v>
      </c>
      <c r="F192" s="21"/>
      <c r="G192" s="5">
        <f t="shared" si="18"/>
        <v>2629011.4227339048</v>
      </c>
      <c r="H192" s="33">
        <f t="shared" si="17"/>
        <v>309566360.58762538</v>
      </c>
    </row>
    <row r="193" spans="1:8" x14ac:dyDescent="0.25">
      <c r="A193" t="s">
        <v>11</v>
      </c>
      <c r="B193">
        <v>2018</v>
      </c>
      <c r="C193" s="20">
        <v>31</v>
      </c>
      <c r="D193" s="18">
        <v>0.264546</v>
      </c>
      <c r="E193" s="19">
        <f t="shared" si="19"/>
        <v>2.2780350000000001E-2</v>
      </c>
      <c r="F193" s="21"/>
      <c r="G193" s="5">
        <f t="shared" si="18"/>
        <v>6763489.7981384611</v>
      </c>
      <c r="H193" s="33">
        <f t="shared" si="17"/>
        <v>316329850.38576382</v>
      </c>
    </row>
    <row r="194" spans="1:8" x14ac:dyDescent="0.25">
      <c r="A194" t="s">
        <v>12</v>
      </c>
      <c r="B194">
        <v>2018</v>
      </c>
      <c r="C194" s="20">
        <v>30</v>
      </c>
      <c r="D194" s="18">
        <v>0.26305000000000001</v>
      </c>
      <c r="E194" s="19">
        <f t="shared" si="19"/>
        <v>2.1920833333333334E-2</v>
      </c>
      <c r="F194" s="21"/>
      <c r="G194" s="5">
        <f t="shared" si="18"/>
        <v>6508299.1532919165</v>
      </c>
      <c r="H194" s="33">
        <f t="shared" si="17"/>
        <v>322838149.53905576</v>
      </c>
    </row>
    <row r="195" spans="1:8" x14ac:dyDescent="0.25">
      <c r="A195" t="s">
        <v>13</v>
      </c>
      <c r="B195">
        <v>2018</v>
      </c>
      <c r="C195" s="20">
        <v>31</v>
      </c>
      <c r="D195" s="18">
        <v>0.26092100000000001</v>
      </c>
      <c r="E195" s="19">
        <f t="shared" si="19"/>
        <v>2.2468197222222226E-2</v>
      </c>
      <c r="F195" s="21"/>
      <c r="G195" s="5">
        <f t="shared" si="18"/>
        <v>6670811.5852066772</v>
      </c>
      <c r="H195" s="33">
        <f t="shared" si="17"/>
        <v>329508961.12426245</v>
      </c>
    </row>
    <row r="196" spans="1:8" x14ac:dyDescent="0.25">
      <c r="A196" t="s">
        <v>14</v>
      </c>
      <c r="B196">
        <v>2018</v>
      </c>
      <c r="C196" s="20">
        <v>30</v>
      </c>
      <c r="D196" s="18">
        <v>0.25926199999999999</v>
      </c>
      <c r="E196" s="19">
        <f t="shared" si="19"/>
        <v>2.1605166666666668E-2</v>
      </c>
      <c r="F196" s="21"/>
      <c r="G196" s="5">
        <f t="shared" si="18"/>
        <v>6414577.6661500437</v>
      </c>
      <c r="H196" s="33">
        <f t="shared" si="17"/>
        <v>335923538.79041249</v>
      </c>
    </row>
    <row r="197" spans="1:8" x14ac:dyDescent="0.25">
      <c r="A197" t="s">
        <v>15</v>
      </c>
      <c r="B197">
        <v>2018</v>
      </c>
      <c r="C197" s="20">
        <v>31</v>
      </c>
      <c r="D197" s="18">
        <v>0.25815500000000002</v>
      </c>
      <c r="E197" s="19">
        <f t="shared" si="19"/>
        <v>2.2230013888888889E-2</v>
      </c>
      <c r="F197" s="21"/>
      <c r="G197" s="5">
        <f t="shared" si="18"/>
        <v>6600094.9129392784</v>
      </c>
      <c r="H197" s="33">
        <f t="shared" si="17"/>
        <v>342523633.70335174</v>
      </c>
    </row>
    <row r="198" spans="1:8" x14ac:dyDescent="0.25">
      <c r="A198" t="s">
        <v>16</v>
      </c>
      <c r="B198">
        <v>2019</v>
      </c>
      <c r="C198" s="20">
        <v>31</v>
      </c>
      <c r="D198" s="18">
        <v>0.255303</v>
      </c>
      <c r="E198" s="19">
        <f t="shared" si="19"/>
        <v>2.1984425000000002E-2</v>
      </c>
      <c r="F198" s="21"/>
      <c r="G198" s="5">
        <f t="shared" si="18"/>
        <v>6527179.5299650859</v>
      </c>
      <c r="H198" s="33">
        <f t="shared" si="17"/>
        <v>349050813.23331684</v>
      </c>
    </row>
    <row r="199" spans="1:8" x14ac:dyDescent="0.25">
      <c r="A199" t="s">
        <v>17</v>
      </c>
      <c r="B199">
        <v>2019</v>
      </c>
      <c r="C199" s="20">
        <v>28</v>
      </c>
      <c r="D199" s="18">
        <v>0.26171</v>
      </c>
      <c r="E199" s="19">
        <f t="shared" si="19"/>
        <v>2.0355222222222219E-2</v>
      </c>
      <c r="F199" s="21"/>
      <c r="G199" s="5">
        <f t="shared" si="18"/>
        <v>6043468.9475289565</v>
      </c>
      <c r="H199" s="33">
        <f t="shared" si="17"/>
        <v>355094282.1808458</v>
      </c>
    </row>
    <row r="200" spans="1:8" x14ac:dyDescent="0.25">
      <c r="A200" t="s">
        <v>6</v>
      </c>
      <c r="B200">
        <v>2019</v>
      </c>
      <c r="C200" s="20">
        <v>31</v>
      </c>
      <c r="D200" s="18">
        <v>0.25783800000000001</v>
      </c>
      <c r="E200" s="19">
        <f t="shared" si="19"/>
        <v>2.2202716666666671E-2</v>
      </c>
      <c r="F200" s="21"/>
      <c r="G200" s="5">
        <f t="shared" si="18"/>
        <v>6591990.3630084172</v>
      </c>
      <c r="H200" s="33">
        <f t="shared" si="17"/>
        <v>361686272.54385424</v>
      </c>
    </row>
    <row r="201" spans="1:8" x14ac:dyDescent="0.25">
      <c r="A201" t="s">
        <v>7</v>
      </c>
      <c r="B201">
        <v>2019</v>
      </c>
      <c r="C201" s="20">
        <v>30</v>
      </c>
      <c r="D201" s="18">
        <v>0.25720500000000002</v>
      </c>
      <c r="E201" s="19">
        <f t="shared" si="19"/>
        <v>2.1433750000000001E-2</v>
      </c>
      <c r="F201" s="21"/>
      <c r="G201" s="5">
        <f t="shared" si="18"/>
        <v>6363684.0285970252</v>
      </c>
      <c r="H201" s="33">
        <f t="shared" si="17"/>
        <v>368049956.57245123</v>
      </c>
    </row>
    <row r="202" spans="1:8" x14ac:dyDescent="0.25">
      <c r="A202" t="s">
        <v>8</v>
      </c>
      <c r="B202">
        <v>2019</v>
      </c>
      <c r="C202" s="20">
        <v>31</v>
      </c>
      <c r="D202" s="18">
        <v>0.257442</v>
      </c>
      <c r="E202" s="19">
        <f t="shared" si="19"/>
        <v>2.2168616666666665E-2</v>
      </c>
      <c r="F202" s="21"/>
      <c r="G202" s="5">
        <f t="shared" si="18"/>
        <v>6581866.0671957294</v>
      </c>
      <c r="H202" s="33">
        <f t="shared" si="17"/>
        <v>374631822.63964695</v>
      </c>
    </row>
    <row r="203" spans="1:8" x14ac:dyDescent="0.25">
      <c r="A203" t="s">
        <v>9</v>
      </c>
      <c r="B203">
        <v>2019</v>
      </c>
      <c r="C203" s="20">
        <v>30</v>
      </c>
      <c r="D203" s="18">
        <v>0.256967</v>
      </c>
      <c r="E203" s="19">
        <f t="shared" si="19"/>
        <v>2.1413916666666668E-2</v>
      </c>
      <c r="F203" s="21"/>
      <c r="G203" s="5">
        <f t="shared" si="18"/>
        <v>6357795.5085495682</v>
      </c>
      <c r="H203" s="33">
        <f t="shared" si="17"/>
        <v>380989618.14819652</v>
      </c>
    </row>
    <row r="204" spans="1:8" x14ac:dyDescent="0.25">
      <c r="A204" t="s">
        <v>10</v>
      </c>
      <c r="B204">
        <v>2019</v>
      </c>
      <c r="C204" s="20">
        <v>31</v>
      </c>
      <c r="D204" s="18">
        <v>0.25673000000000001</v>
      </c>
      <c r="E204" s="19">
        <f t="shared" si="19"/>
        <v>2.2107305555555557E-2</v>
      </c>
      <c r="F204" s="21"/>
      <c r="G204" s="5">
        <f t="shared" si="18"/>
        <v>6563662.787855749</v>
      </c>
      <c r="H204" s="33">
        <f t="shared" si="17"/>
        <v>387553280.93605226</v>
      </c>
    </row>
    <row r="205" spans="1:8" x14ac:dyDescent="0.25">
      <c r="A205" t="s">
        <v>11</v>
      </c>
      <c r="B205">
        <v>2019</v>
      </c>
      <c r="C205" s="20">
        <v>31</v>
      </c>
      <c r="D205" s="18">
        <v>0.25720500000000002</v>
      </c>
      <c r="E205" s="19">
        <f t="shared" si="19"/>
        <v>2.2148208333333332E-2</v>
      </c>
      <c r="F205" s="21"/>
      <c r="G205" s="5">
        <f t="shared" si="18"/>
        <v>6575806.8295502588</v>
      </c>
      <c r="H205" s="33">
        <f t="shared" si="17"/>
        <v>394129087.76560253</v>
      </c>
    </row>
    <row r="206" spans="1:8" x14ac:dyDescent="0.25">
      <c r="A206" t="s">
        <v>12</v>
      </c>
      <c r="B206">
        <v>2019</v>
      </c>
      <c r="C206" s="20">
        <v>30</v>
      </c>
      <c r="D206" s="18">
        <v>0.25720500000000002</v>
      </c>
      <c r="E206" s="19">
        <f t="shared" si="19"/>
        <v>2.1433750000000001E-2</v>
      </c>
      <c r="F206" s="21"/>
      <c r="G206" s="5">
        <f t="shared" si="18"/>
        <v>6363684.0285970252</v>
      </c>
      <c r="H206" s="33">
        <f t="shared" si="17"/>
        <v>400492771.79419953</v>
      </c>
    </row>
    <row r="207" spans="1:8" x14ac:dyDescent="0.25">
      <c r="A207" t="s">
        <v>13</v>
      </c>
      <c r="B207">
        <v>2019</v>
      </c>
      <c r="C207" s="20">
        <v>31</v>
      </c>
      <c r="D207" s="18">
        <v>0.25458799999999998</v>
      </c>
      <c r="E207" s="19">
        <f t="shared" si="19"/>
        <v>2.1922855555555551E-2</v>
      </c>
      <c r="F207" s="21"/>
      <c r="G207" s="5">
        <f t="shared" si="18"/>
        <v>6508899.5514144003</v>
      </c>
      <c r="H207" s="33">
        <f t="shared" si="17"/>
        <v>407001671.34561396</v>
      </c>
    </row>
    <row r="208" spans="1:8" x14ac:dyDescent="0.25">
      <c r="A208" t="s">
        <v>14</v>
      </c>
      <c r="B208">
        <v>2019</v>
      </c>
      <c r="C208" s="20">
        <v>30</v>
      </c>
      <c r="D208" s="18">
        <v>0.25379400000000002</v>
      </c>
      <c r="E208" s="19">
        <f t="shared" si="19"/>
        <v>2.1149500000000002E-2</v>
      </c>
      <c r="F208" s="21"/>
      <c r="G208" s="5">
        <f t="shared" si="18"/>
        <v>6279290.1551437704</v>
      </c>
      <c r="H208" s="33">
        <f t="shared" si="17"/>
        <v>413280961.50075775</v>
      </c>
    </row>
    <row r="209" spans="1:8" x14ac:dyDescent="0.25">
      <c r="A209" t="s">
        <v>15</v>
      </c>
      <c r="B209">
        <v>2019</v>
      </c>
      <c r="C209" s="20">
        <v>31</v>
      </c>
      <c r="D209" s="18">
        <v>0.25236399999999998</v>
      </c>
      <c r="E209" s="19">
        <f t="shared" si="19"/>
        <v>2.1731344444444443E-2</v>
      </c>
      <c r="F209" s="21"/>
      <c r="G209" s="5">
        <f t="shared" si="18"/>
        <v>6452039.8698805282</v>
      </c>
      <c r="H209" s="33">
        <f t="shared" si="17"/>
        <v>419733001.37063831</v>
      </c>
    </row>
    <row r="210" spans="1:8" x14ac:dyDescent="0.25">
      <c r="A210" t="s">
        <v>16</v>
      </c>
      <c r="B210">
        <v>2020</v>
      </c>
      <c r="C210" s="20">
        <v>31</v>
      </c>
      <c r="D210" s="18">
        <v>0.25069200000000003</v>
      </c>
      <c r="E210" s="19">
        <f t="shared" si="19"/>
        <v>2.158736666666667E-2</v>
      </c>
      <c r="F210" s="21"/>
      <c r="G210" s="5">
        <f t="shared" si="18"/>
        <v>6409292.8431158559</v>
      </c>
      <c r="H210" s="33">
        <f t="shared" si="17"/>
        <v>426142294.21375418</v>
      </c>
    </row>
    <row r="211" spans="1:8" x14ac:dyDescent="0.25">
      <c r="A211" t="s">
        <v>17</v>
      </c>
      <c r="B211">
        <v>2020</v>
      </c>
      <c r="C211" s="20">
        <v>28</v>
      </c>
      <c r="D211" s="18">
        <v>0.254112</v>
      </c>
      <c r="E211" s="19">
        <f t="shared" si="19"/>
        <v>1.9764266666666669E-2</v>
      </c>
      <c r="F211" s="21"/>
      <c r="G211" s="5">
        <f t="shared" si="18"/>
        <v>5868014.1423502294</v>
      </c>
      <c r="H211" s="33">
        <f t="shared" si="17"/>
        <v>432010308.35610443</v>
      </c>
    </row>
    <row r="212" spans="1:8" x14ac:dyDescent="0.25">
      <c r="A212" t="s">
        <v>6</v>
      </c>
      <c r="B212">
        <v>2020</v>
      </c>
      <c r="C212" s="20">
        <v>31</v>
      </c>
      <c r="D212" s="18">
        <v>0.25284099999999998</v>
      </c>
      <c r="E212" s="19">
        <f t="shared" si="19"/>
        <v>2.1772419444444444E-2</v>
      </c>
      <c r="F212" s="21"/>
      <c r="G212" s="5">
        <f t="shared" si="18"/>
        <v>6464235.0443821736</v>
      </c>
      <c r="H212" s="33">
        <f t="shared" si="17"/>
        <v>438474543.40048659</v>
      </c>
    </row>
    <row r="213" spans="1:8" x14ac:dyDescent="0.25">
      <c r="A213" t="s">
        <v>7</v>
      </c>
      <c r="B213">
        <v>2020</v>
      </c>
      <c r="C213" s="20">
        <v>30</v>
      </c>
      <c r="D213" s="18">
        <v>0.24973600000000001</v>
      </c>
      <c r="E213" s="19">
        <f t="shared" si="19"/>
        <v>2.0811333333333334E-2</v>
      </c>
      <c r="F213" s="21"/>
      <c r="G213" s="5">
        <f t="shared" si="18"/>
        <v>6178888.4141665464</v>
      </c>
      <c r="H213" s="33">
        <f t="shared" si="17"/>
        <v>444653431.81465316</v>
      </c>
    </row>
    <row r="214" spans="1:8" x14ac:dyDescent="0.25">
      <c r="A214" t="s">
        <v>8</v>
      </c>
      <c r="B214">
        <v>2020</v>
      </c>
      <c r="C214" s="20">
        <v>31</v>
      </c>
      <c r="D214" s="18">
        <v>0.24373999999999998</v>
      </c>
      <c r="E214" s="19">
        <f t="shared" si="19"/>
        <v>2.0988722222222221E-2</v>
      </c>
      <c r="F214" s="21"/>
      <c r="G214" s="5">
        <f t="shared" si="18"/>
        <v>6231555.205515367</v>
      </c>
      <c r="H214" s="33">
        <f t="shared" si="17"/>
        <v>450884987.02016854</v>
      </c>
    </row>
    <row r="215" spans="1:8" x14ac:dyDescent="0.25">
      <c r="A215" t="s">
        <v>9</v>
      </c>
      <c r="B215">
        <v>2020</v>
      </c>
      <c r="C215" s="20">
        <v>30</v>
      </c>
      <c r="D215" s="18">
        <v>0.24285799999999999</v>
      </c>
      <c r="E215" s="19">
        <f t="shared" si="19"/>
        <v>2.0238166666666668E-2</v>
      </c>
      <c r="F215" s="21"/>
      <c r="G215" s="5">
        <f t="shared" si="18"/>
        <v>6008715.1331312237</v>
      </c>
      <c r="H215" s="33">
        <f t="shared" si="17"/>
        <v>456893702.15329975</v>
      </c>
    </row>
    <row r="216" spans="1:8" x14ac:dyDescent="0.25">
      <c r="A216" t="s">
        <v>10</v>
      </c>
      <c r="B216">
        <v>2020</v>
      </c>
      <c r="C216" s="20">
        <v>31</v>
      </c>
      <c r="D216" s="18">
        <v>0.24285799999999999</v>
      </c>
      <c r="E216" s="19">
        <f t="shared" si="19"/>
        <v>2.0912772222222223E-2</v>
      </c>
      <c r="F216" s="21"/>
      <c r="G216" s="5">
        <f t="shared" si="18"/>
        <v>6209005.6375689302</v>
      </c>
      <c r="H216" s="33">
        <f t="shared" si="17"/>
        <v>463102707.7908687</v>
      </c>
    </row>
    <row r="217" spans="1:8" x14ac:dyDescent="0.25">
      <c r="A217" t="s">
        <v>11</v>
      </c>
      <c r="B217">
        <v>2020</v>
      </c>
      <c r="C217" s="20">
        <v>31</v>
      </c>
      <c r="D217" s="18">
        <v>0.24494199999999999</v>
      </c>
      <c r="E217" s="19">
        <f t="shared" si="19"/>
        <v>2.1092227777777778E-2</v>
      </c>
      <c r="F217" s="21"/>
      <c r="G217" s="5">
        <f t="shared" si="18"/>
        <v>6262286.0226033684</v>
      </c>
      <c r="H217" s="33">
        <f t="shared" si="17"/>
        <v>469364993.81347209</v>
      </c>
    </row>
    <row r="218" spans="1:8" x14ac:dyDescent="0.25">
      <c r="A218" t="s">
        <v>12</v>
      </c>
      <c r="B218">
        <v>2020</v>
      </c>
      <c r="C218" s="20">
        <v>30</v>
      </c>
      <c r="D218" s="18">
        <v>0.24566199999999999</v>
      </c>
      <c r="E218" s="19">
        <f t="shared" si="19"/>
        <v>2.0471833333333331E-2</v>
      </c>
      <c r="F218" s="21"/>
      <c r="G218" s="5">
        <f t="shared" si="18"/>
        <v>6078090.8062953753</v>
      </c>
      <c r="H218" s="33">
        <f t="shared" si="17"/>
        <v>475443084.61976749</v>
      </c>
    </row>
    <row r="219" spans="1:8" x14ac:dyDescent="0.25">
      <c r="A219" t="s">
        <v>13</v>
      </c>
      <c r="B219">
        <v>2020</v>
      </c>
      <c r="C219" s="20">
        <v>31</v>
      </c>
      <c r="D219" s="18">
        <v>0.24253699999999997</v>
      </c>
      <c r="E219" s="19">
        <f t="shared" si="19"/>
        <v>2.0885130555555555E-2</v>
      </c>
      <c r="F219" s="21"/>
      <c r="G219" s="5">
        <f t="shared" si="18"/>
        <v>6200798.8220237978</v>
      </c>
      <c r="H219" s="33">
        <f t="shared" si="17"/>
        <v>481643883.4417913</v>
      </c>
    </row>
    <row r="220" spans="1:8" x14ac:dyDescent="0.25">
      <c r="B220" s="20"/>
      <c r="C220" s="20"/>
      <c r="D220" s="22"/>
      <c r="E220" s="20"/>
      <c r="F220" s="21"/>
      <c r="G220" s="20"/>
      <c r="H220" s="20"/>
    </row>
    <row r="221" spans="1:8" x14ac:dyDescent="0.25">
      <c r="B221" s="20"/>
      <c r="C221" s="20"/>
      <c r="D221" s="22"/>
      <c r="E221" s="20"/>
      <c r="F221" s="21"/>
      <c r="G221" s="20"/>
      <c r="H221" s="20"/>
    </row>
    <row r="222" spans="1:8" x14ac:dyDescent="0.25">
      <c r="B222" s="20"/>
      <c r="C222" s="20"/>
      <c r="D222" s="22"/>
      <c r="E222" s="20"/>
      <c r="F222" s="21"/>
      <c r="G222" s="20"/>
      <c r="H222" s="20"/>
    </row>
    <row r="223" spans="1:8" x14ac:dyDescent="0.25">
      <c r="A223" s="20"/>
      <c r="B223" s="20"/>
      <c r="C223" s="20"/>
      <c r="D223" s="22"/>
      <c r="E223" s="20"/>
      <c r="F223" s="21"/>
      <c r="G223" s="20"/>
      <c r="H223" s="20"/>
    </row>
    <row r="224" spans="1:8" x14ac:dyDescent="0.25">
      <c r="B224" s="20"/>
      <c r="C224" s="20"/>
      <c r="D224" s="22"/>
      <c r="E224" s="20"/>
      <c r="F224" s="25">
        <f>SUM(F187)</f>
        <v>296900170.45999998</v>
      </c>
      <c r="G224" s="26">
        <f>SUM(G192:G223)</f>
        <v>174706534.27689964</v>
      </c>
      <c r="H224" s="24"/>
    </row>
    <row r="225" spans="1:8" x14ac:dyDescent="0.25">
      <c r="A225" s="20"/>
      <c r="B225" s="20"/>
      <c r="C225" s="20"/>
      <c r="D225" s="22"/>
      <c r="E225" s="20"/>
      <c r="F225" s="21"/>
      <c r="G225" s="20"/>
      <c r="H225" s="20"/>
    </row>
    <row r="226" spans="1:8" x14ac:dyDescent="0.25">
      <c r="A226" s="20"/>
      <c r="B226" s="20"/>
      <c r="C226" s="20"/>
      <c r="D226" s="22"/>
      <c r="E226" s="20"/>
      <c r="F226" s="21"/>
      <c r="G226" s="20"/>
      <c r="H226" s="20"/>
    </row>
    <row r="227" spans="1:8" x14ac:dyDescent="0.25">
      <c r="A227" s="23" t="s">
        <v>3</v>
      </c>
      <c r="B227" s="20"/>
      <c r="C227" s="20"/>
      <c r="D227" s="22"/>
      <c r="E227" s="20"/>
      <c r="F227" s="27">
        <f>+F224</f>
        <v>296900170.45999998</v>
      </c>
      <c r="G227" s="20"/>
      <c r="H227" s="20"/>
    </row>
    <row r="228" spans="1:8" x14ac:dyDescent="0.25">
      <c r="A228" s="23" t="s">
        <v>19</v>
      </c>
      <c r="B228" s="20"/>
      <c r="C228" s="20"/>
      <c r="D228" s="22"/>
      <c r="E228" s="20"/>
      <c r="F228" s="27">
        <f>+G224</f>
        <v>174706534.27689964</v>
      </c>
      <c r="G228" s="20"/>
      <c r="H228" s="20"/>
    </row>
    <row r="229" spans="1:8" x14ac:dyDescent="0.25">
      <c r="A229" s="30" t="s">
        <v>29</v>
      </c>
      <c r="B229" s="20"/>
      <c r="C229" s="20"/>
      <c r="D229" s="22"/>
      <c r="E229" s="20"/>
      <c r="F229" s="27">
        <v>29480717</v>
      </c>
      <c r="G229" s="20"/>
      <c r="H229" s="20"/>
    </row>
    <row r="230" spans="1:8" x14ac:dyDescent="0.25">
      <c r="A230" s="30" t="s">
        <v>31</v>
      </c>
      <c r="B230" s="20"/>
      <c r="C230" s="20"/>
      <c r="D230" s="22"/>
      <c r="E230" s="20"/>
      <c r="F230" s="27">
        <f>+G189+G190+G191</f>
        <v>10037178.704891469</v>
      </c>
      <c r="G230" s="20"/>
      <c r="H230" s="20"/>
    </row>
    <row r="231" spans="1:8" x14ac:dyDescent="0.25">
      <c r="A231" s="20"/>
      <c r="B231" s="20"/>
      <c r="C231" s="20"/>
      <c r="D231" s="22"/>
      <c r="E231" s="20"/>
      <c r="F231" s="29" t="s">
        <v>30</v>
      </c>
      <c r="G231" s="20"/>
      <c r="H231" s="20"/>
    </row>
    <row r="232" spans="1:8" x14ac:dyDescent="0.25">
      <c r="A232" s="23" t="s">
        <v>18</v>
      </c>
      <c r="F232" s="28">
        <f>SUM(F227:F231)</f>
        <v>511124600.44179106</v>
      </c>
    </row>
    <row r="238" spans="1:8" ht="21" x14ac:dyDescent="0.35">
      <c r="A238" s="35" t="s">
        <v>23</v>
      </c>
      <c r="B238" s="35"/>
      <c r="C238" s="35"/>
      <c r="D238" s="35"/>
      <c r="E238" s="35"/>
      <c r="F238" s="35"/>
      <c r="G238" s="35"/>
      <c r="H238" s="35"/>
    </row>
    <row r="239" spans="1:8" x14ac:dyDescent="0.25">
      <c r="B239" s="1"/>
      <c r="C239" s="1"/>
      <c r="D239" s="2"/>
      <c r="E239" s="3"/>
      <c r="F239" s="4"/>
      <c r="G239" s="5"/>
    </row>
    <row r="240" spans="1:8" ht="15.75" x14ac:dyDescent="0.25">
      <c r="A240" s="34" t="s">
        <v>27</v>
      </c>
      <c r="B240" s="34"/>
      <c r="C240" s="34"/>
      <c r="D240" s="34"/>
      <c r="E240" s="34"/>
      <c r="F240" s="34"/>
      <c r="G240" s="34"/>
      <c r="H240" s="34"/>
    </row>
    <row r="241" spans="1:8" ht="15.75" x14ac:dyDescent="0.25">
      <c r="A241" s="34" t="s">
        <v>34</v>
      </c>
      <c r="B241" s="34"/>
      <c r="C241" s="34"/>
      <c r="D241" s="34"/>
      <c r="E241" s="34"/>
      <c r="F241" s="34"/>
      <c r="G241" s="34"/>
      <c r="H241" s="34"/>
    </row>
    <row r="242" spans="1:8" x14ac:dyDescent="0.25">
      <c r="B242" s="1"/>
      <c r="C242" s="1"/>
      <c r="D242" s="2"/>
      <c r="E242" s="3"/>
      <c r="F242" s="4"/>
      <c r="G242" s="5"/>
    </row>
    <row r="243" spans="1:8" ht="15.75" x14ac:dyDescent="0.25">
      <c r="A243" s="6" t="s">
        <v>40</v>
      </c>
      <c r="B243" s="1"/>
      <c r="C243" s="1"/>
      <c r="D243" s="2"/>
      <c r="E243" s="3"/>
      <c r="F243" s="4"/>
      <c r="G243" s="5"/>
    </row>
    <row r="244" spans="1:8" x14ac:dyDescent="0.25">
      <c r="B244" s="1"/>
      <c r="C244" s="1"/>
      <c r="D244" s="2"/>
      <c r="E244" s="3"/>
      <c r="F244" s="4"/>
      <c r="G244" s="5"/>
    </row>
    <row r="245" spans="1:8" ht="47.25" x14ac:dyDescent="0.25">
      <c r="A245" s="7" t="s">
        <v>0</v>
      </c>
      <c r="B245" s="8" t="s">
        <v>1</v>
      </c>
      <c r="C245" s="8" t="s">
        <v>2</v>
      </c>
      <c r="D245" s="9" t="s">
        <v>20</v>
      </c>
      <c r="E245" s="10" t="s">
        <v>21</v>
      </c>
      <c r="F245" s="11" t="s">
        <v>3</v>
      </c>
      <c r="G245" s="11" t="s">
        <v>4</v>
      </c>
      <c r="H245" s="13" t="s">
        <v>5</v>
      </c>
    </row>
    <row r="246" spans="1:8" ht="15.75" x14ac:dyDescent="0.25">
      <c r="A246" s="14"/>
      <c r="B246" s="15"/>
      <c r="C246" s="15"/>
      <c r="D246" s="16"/>
      <c r="E246" s="10"/>
      <c r="F246" s="32">
        <v>400431862.76999998</v>
      </c>
      <c r="G246" s="12"/>
      <c r="H246" s="33">
        <f>+F246+G246</f>
        <v>400431862.76999998</v>
      </c>
    </row>
    <row r="247" spans="1:8" x14ac:dyDescent="0.25">
      <c r="C247" s="20"/>
      <c r="D247" s="18"/>
      <c r="E247" s="19"/>
      <c r="F247" s="21"/>
      <c r="G247" s="5">
        <f t="shared" ref="G247" si="20">+$F$9*E247</f>
        <v>0</v>
      </c>
      <c r="H247" s="33">
        <f>+H246+G247</f>
        <v>400431862.76999998</v>
      </c>
    </row>
    <row r="248" spans="1:8" x14ac:dyDescent="0.25">
      <c r="A248" t="s">
        <v>8</v>
      </c>
      <c r="B248">
        <v>2018</v>
      </c>
      <c r="C248" s="20">
        <v>13</v>
      </c>
      <c r="D248" s="31">
        <v>0.18743000000000001</v>
      </c>
      <c r="E248" s="19">
        <f t="shared" ref="E248" si="21">+((D248/360)*1.5)*C248</f>
        <v>1.0152458333333335E-2</v>
      </c>
      <c r="F248" s="21"/>
      <c r="G248" s="5">
        <f>+$F$246*E248</f>
        <v>4065367.8021114767</v>
      </c>
      <c r="H248" s="33">
        <f t="shared" ref="H248:H278" si="22">+H247+G248</f>
        <v>404497230.57211149</v>
      </c>
    </row>
    <row r="249" spans="1:8" x14ac:dyDescent="0.25">
      <c r="A249" t="s">
        <v>9</v>
      </c>
      <c r="B249">
        <v>2018</v>
      </c>
      <c r="C249" s="20">
        <v>30</v>
      </c>
      <c r="D249" s="18">
        <v>0.18608</v>
      </c>
      <c r="E249" s="19">
        <f>+(D249/360)*C249</f>
        <v>1.5506666666666667E-2</v>
      </c>
      <c r="F249" s="21"/>
      <c r="G249" s="5">
        <f>+$F$246*E249</f>
        <v>6209363.4186867997</v>
      </c>
      <c r="H249" s="33">
        <f t="shared" si="22"/>
        <v>410706593.99079829</v>
      </c>
    </row>
    <row r="250" spans="1:8" x14ac:dyDescent="0.25">
      <c r="A250" t="s">
        <v>10</v>
      </c>
      <c r="B250">
        <v>2018</v>
      </c>
      <c r="C250" s="20">
        <v>17</v>
      </c>
      <c r="D250" s="18">
        <v>0.18396699999999999</v>
      </c>
      <c r="E250" s="19">
        <f>+(D250/360)*C250</f>
        <v>8.6873305555555547E-3</v>
      </c>
      <c r="F250" s="21"/>
      <c r="G250" s="5">
        <f t="shared" ref="G250:G278" si="23">+$F$246*E250</f>
        <v>3478683.9568598494</v>
      </c>
      <c r="H250" s="33">
        <f t="shared" si="22"/>
        <v>414185277.94765812</v>
      </c>
    </row>
    <row r="251" spans="1:8" x14ac:dyDescent="0.25">
      <c r="A251" t="s">
        <v>10</v>
      </c>
      <c r="B251">
        <v>2018</v>
      </c>
      <c r="C251" s="20">
        <v>14</v>
      </c>
      <c r="D251" s="18">
        <v>0.26564599999999999</v>
      </c>
      <c r="E251" s="19">
        <f t="shared" ref="E251:E278" si="24">+(D251/360)*C251</f>
        <v>1.0330677777777778E-2</v>
      </c>
      <c r="F251" s="21"/>
      <c r="G251" s="5">
        <f t="shared" si="23"/>
        <v>4136732.5462321993</v>
      </c>
      <c r="H251" s="33">
        <f t="shared" si="22"/>
        <v>418322010.49389035</v>
      </c>
    </row>
    <row r="252" spans="1:8" x14ac:dyDescent="0.25">
      <c r="A252" t="s">
        <v>11</v>
      </c>
      <c r="B252">
        <v>2018</v>
      </c>
      <c r="C252" s="20">
        <v>31</v>
      </c>
      <c r="D252" s="18">
        <v>0.264546</v>
      </c>
      <c r="E252" s="19">
        <f t="shared" si="24"/>
        <v>2.2780350000000001E-2</v>
      </c>
      <c r="F252" s="21"/>
      <c r="G252" s="5">
        <f t="shared" si="23"/>
        <v>9121977.9850525688</v>
      </c>
      <c r="H252" s="33">
        <f t="shared" si="22"/>
        <v>427443988.47894293</v>
      </c>
    </row>
    <row r="253" spans="1:8" x14ac:dyDescent="0.25">
      <c r="A253" t="s">
        <v>12</v>
      </c>
      <c r="B253">
        <v>2018</v>
      </c>
      <c r="C253" s="20">
        <v>30</v>
      </c>
      <c r="D253" s="18">
        <v>0.26305000000000001</v>
      </c>
      <c r="E253" s="19">
        <f t="shared" si="24"/>
        <v>2.1920833333333334E-2</v>
      </c>
      <c r="F253" s="21"/>
      <c r="G253" s="5">
        <f t="shared" si="23"/>
        <v>8777800.1251373757</v>
      </c>
      <c r="H253" s="33">
        <f t="shared" si="22"/>
        <v>436221788.60408032</v>
      </c>
    </row>
    <row r="254" spans="1:8" x14ac:dyDescent="0.25">
      <c r="A254" t="s">
        <v>13</v>
      </c>
      <c r="B254">
        <v>2018</v>
      </c>
      <c r="C254" s="20">
        <v>31</v>
      </c>
      <c r="D254" s="18">
        <v>0.26092100000000001</v>
      </c>
      <c r="E254" s="19">
        <f t="shared" si="24"/>
        <v>2.2468197222222226E-2</v>
      </c>
      <c r="F254" s="21"/>
      <c r="G254" s="5">
        <f t="shared" si="23"/>
        <v>8996982.0667781848</v>
      </c>
      <c r="H254" s="33">
        <f t="shared" si="22"/>
        <v>445218770.6708585</v>
      </c>
    </row>
    <row r="255" spans="1:8" x14ac:dyDescent="0.25">
      <c r="A255" t="s">
        <v>14</v>
      </c>
      <c r="B255">
        <v>2018</v>
      </c>
      <c r="C255" s="20">
        <v>30</v>
      </c>
      <c r="D255" s="18">
        <v>0.25926199999999999</v>
      </c>
      <c r="E255" s="19">
        <f t="shared" si="24"/>
        <v>2.1605166666666668E-2</v>
      </c>
      <c r="F255" s="21"/>
      <c r="G255" s="5">
        <f t="shared" si="23"/>
        <v>8651397.1337896455</v>
      </c>
      <c r="H255" s="33">
        <f t="shared" si="22"/>
        <v>453870167.80464816</v>
      </c>
    </row>
    <row r="256" spans="1:8" x14ac:dyDescent="0.25">
      <c r="A256" t="s">
        <v>15</v>
      </c>
      <c r="B256">
        <v>2018</v>
      </c>
      <c r="C256" s="20">
        <v>31</v>
      </c>
      <c r="D256" s="18">
        <v>0.25815500000000002</v>
      </c>
      <c r="E256" s="19">
        <f t="shared" si="24"/>
        <v>2.2230013888888889E-2</v>
      </c>
      <c r="F256" s="21"/>
      <c r="G256" s="5">
        <f t="shared" si="23"/>
        <v>8901605.8709307499</v>
      </c>
      <c r="H256" s="33">
        <f t="shared" si="22"/>
        <v>462771773.67557889</v>
      </c>
    </row>
    <row r="257" spans="1:8" x14ac:dyDescent="0.25">
      <c r="A257" t="s">
        <v>16</v>
      </c>
      <c r="B257">
        <v>2019</v>
      </c>
      <c r="C257" s="20">
        <v>31</v>
      </c>
      <c r="D257" s="18">
        <v>0.255303</v>
      </c>
      <c r="E257" s="19">
        <f t="shared" si="24"/>
        <v>2.1984425000000002E-2</v>
      </c>
      <c r="F257" s="21"/>
      <c r="G257" s="5">
        <f t="shared" si="23"/>
        <v>8803264.2546773572</v>
      </c>
      <c r="H257" s="33">
        <f t="shared" si="22"/>
        <v>471575037.93025625</v>
      </c>
    </row>
    <row r="258" spans="1:8" x14ac:dyDescent="0.25">
      <c r="A258" t="s">
        <v>17</v>
      </c>
      <c r="B258">
        <v>2019</v>
      </c>
      <c r="C258" s="20">
        <v>28</v>
      </c>
      <c r="D258" s="18">
        <v>0.26171</v>
      </c>
      <c r="E258" s="19">
        <f t="shared" si="24"/>
        <v>2.0355222222222219E-2</v>
      </c>
      <c r="F258" s="21"/>
      <c r="G258" s="5">
        <f t="shared" si="23"/>
        <v>8150879.5515417419</v>
      </c>
      <c r="H258" s="33">
        <f t="shared" si="22"/>
        <v>479725917.48179799</v>
      </c>
    </row>
    <row r="259" spans="1:8" x14ac:dyDescent="0.25">
      <c r="A259" t="s">
        <v>6</v>
      </c>
      <c r="B259">
        <v>2019</v>
      </c>
      <c r="C259" s="20">
        <v>31</v>
      </c>
      <c r="D259" s="18">
        <v>0.25783800000000001</v>
      </c>
      <c r="E259" s="19">
        <f t="shared" si="24"/>
        <v>2.2202716666666671E-2</v>
      </c>
      <c r="F259" s="21"/>
      <c r="G259" s="5">
        <f t="shared" si="23"/>
        <v>8890675.1933878604</v>
      </c>
      <c r="H259" s="33">
        <f t="shared" si="22"/>
        <v>488616592.67518586</v>
      </c>
    </row>
    <row r="260" spans="1:8" x14ac:dyDescent="0.25">
      <c r="A260" t="s">
        <v>7</v>
      </c>
      <c r="B260">
        <v>2019</v>
      </c>
      <c r="C260" s="20">
        <v>30</v>
      </c>
      <c r="D260" s="18">
        <v>0.25720500000000002</v>
      </c>
      <c r="E260" s="19">
        <f t="shared" si="24"/>
        <v>2.1433750000000001E-2</v>
      </c>
      <c r="F260" s="21"/>
      <c r="G260" s="5">
        <f t="shared" si="23"/>
        <v>8582756.4386464879</v>
      </c>
      <c r="H260" s="33">
        <f t="shared" si="22"/>
        <v>497199349.11383235</v>
      </c>
    </row>
    <row r="261" spans="1:8" x14ac:dyDescent="0.25">
      <c r="A261" t="s">
        <v>8</v>
      </c>
      <c r="B261">
        <v>2019</v>
      </c>
      <c r="C261" s="20">
        <v>31</v>
      </c>
      <c r="D261" s="18">
        <v>0.257442</v>
      </c>
      <c r="E261" s="19">
        <f t="shared" si="24"/>
        <v>2.2168616666666665E-2</v>
      </c>
      <c r="F261" s="21"/>
      <c r="G261" s="5">
        <f t="shared" si="23"/>
        <v>8877020.4668674003</v>
      </c>
      <c r="H261" s="33">
        <f t="shared" si="22"/>
        <v>506076369.58069974</v>
      </c>
    </row>
    <row r="262" spans="1:8" x14ac:dyDescent="0.25">
      <c r="A262" t="s">
        <v>9</v>
      </c>
      <c r="B262">
        <v>2019</v>
      </c>
      <c r="C262" s="20">
        <v>30</v>
      </c>
      <c r="D262" s="18">
        <v>0.256967</v>
      </c>
      <c r="E262" s="19">
        <f t="shared" si="24"/>
        <v>2.1413916666666668E-2</v>
      </c>
      <c r="F262" s="21"/>
      <c r="G262" s="5">
        <f t="shared" si="23"/>
        <v>8574814.5400348827</v>
      </c>
      <c r="H262" s="33">
        <f t="shared" si="22"/>
        <v>514651184.12073463</v>
      </c>
    </row>
    <row r="263" spans="1:8" x14ac:dyDescent="0.25">
      <c r="A263" t="s">
        <v>10</v>
      </c>
      <c r="B263">
        <v>2019</v>
      </c>
      <c r="C263" s="20">
        <v>31</v>
      </c>
      <c r="D263" s="18">
        <v>0.25673000000000001</v>
      </c>
      <c r="E263" s="19">
        <f t="shared" si="24"/>
        <v>2.2107305555555557E-2</v>
      </c>
      <c r="F263" s="21"/>
      <c r="G263" s="5">
        <f t="shared" si="23"/>
        <v>8852469.5444366802</v>
      </c>
      <c r="H263" s="33">
        <f t="shared" si="22"/>
        <v>523503653.66517133</v>
      </c>
    </row>
    <row r="264" spans="1:8" x14ac:dyDescent="0.25">
      <c r="A264" t="s">
        <v>11</v>
      </c>
      <c r="B264">
        <v>2019</v>
      </c>
      <c r="C264" s="20">
        <v>31</v>
      </c>
      <c r="D264" s="18">
        <v>0.25720500000000002</v>
      </c>
      <c r="E264" s="19">
        <f t="shared" si="24"/>
        <v>2.2148208333333332E-2</v>
      </c>
      <c r="F264" s="21"/>
      <c r="G264" s="5">
        <f t="shared" si="23"/>
        <v>8868848.3199347034</v>
      </c>
      <c r="H264" s="33">
        <f t="shared" si="22"/>
        <v>532372501.98510605</v>
      </c>
    </row>
    <row r="265" spans="1:8" x14ac:dyDescent="0.25">
      <c r="A265" t="s">
        <v>12</v>
      </c>
      <c r="B265">
        <v>2019</v>
      </c>
      <c r="C265" s="20">
        <v>30</v>
      </c>
      <c r="D265" s="18">
        <v>0.25720500000000002</v>
      </c>
      <c r="E265" s="19">
        <f t="shared" si="24"/>
        <v>2.1433750000000001E-2</v>
      </c>
      <c r="F265" s="21"/>
      <c r="G265" s="5">
        <f t="shared" si="23"/>
        <v>8582756.4386464879</v>
      </c>
      <c r="H265" s="33">
        <f t="shared" si="22"/>
        <v>540955258.42375255</v>
      </c>
    </row>
    <row r="266" spans="1:8" x14ac:dyDescent="0.25">
      <c r="A266" t="s">
        <v>13</v>
      </c>
      <c r="B266">
        <v>2019</v>
      </c>
      <c r="C266" s="20">
        <v>31</v>
      </c>
      <c r="D266" s="18">
        <v>0.25458799999999998</v>
      </c>
      <c r="E266" s="19">
        <f t="shared" si="24"/>
        <v>2.1922855555555551E-2</v>
      </c>
      <c r="F266" s="21"/>
      <c r="G266" s="5">
        <f t="shared" si="23"/>
        <v>8778609.8873487525</v>
      </c>
      <c r="H266" s="33">
        <f t="shared" si="22"/>
        <v>549733868.31110132</v>
      </c>
    </row>
    <row r="267" spans="1:8" x14ac:dyDescent="0.25">
      <c r="A267" t="s">
        <v>14</v>
      </c>
      <c r="B267">
        <v>2019</v>
      </c>
      <c r="C267" s="20">
        <v>30</v>
      </c>
      <c r="D267" s="18">
        <v>0.25379400000000002</v>
      </c>
      <c r="E267" s="19">
        <f t="shared" si="24"/>
        <v>2.1149500000000002E-2</v>
      </c>
      <c r="F267" s="21"/>
      <c r="G267" s="5">
        <f t="shared" si="23"/>
        <v>8468933.6816541161</v>
      </c>
      <c r="H267" s="33">
        <f t="shared" si="22"/>
        <v>558202801.99275541</v>
      </c>
    </row>
    <row r="268" spans="1:8" x14ac:dyDescent="0.25">
      <c r="A268" t="s">
        <v>15</v>
      </c>
      <c r="B268">
        <v>2019</v>
      </c>
      <c r="C268" s="20">
        <v>31</v>
      </c>
      <c r="D268" s="18">
        <v>0.25236399999999998</v>
      </c>
      <c r="E268" s="19">
        <f t="shared" si="24"/>
        <v>2.1731344444444443E-2</v>
      </c>
      <c r="F268" s="21"/>
      <c r="G268" s="5">
        <f t="shared" si="23"/>
        <v>8701922.736385379</v>
      </c>
      <c r="H268" s="33">
        <f t="shared" si="22"/>
        <v>566904724.72914076</v>
      </c>
    </row>
    <row r="269" spans="1:8" x14ac:dyDescent="0.25">
      <c r="A269" t="s">
        <v>16</v>
      </c>
      <c r="B269">
        <v>2020</v>
      </c>
      <c r="C269" s="20">
        <v>31</v>
      </c>
      <c r="D269" s="18">
        <v>0.25069200000000003</v>
      </c>
      <c r="E269" s="19">
        <f t="shared" si="24"/>
        <v>2.158736666666667E-2</v>
      </c>
      <c r="F269" s="21"/>
      <c r="G269" s="5">
        <f t="shared" si="23"/>
        <v>8644269.4466323406</v>
      </c>
      <c r="H269" s="33">
        <f t="shared" si="22"/>
        <v>575548994.17577314</v>
      </c>
    </row>
    <row r="270" spans="1:8" x14ac:dyDescent="0.25">
      <c r="A270" t="s">
        <v>17</v>
      </c>
      <c r="B270">
        <v>2020</v>
      </c>
      <c r="C270" s="20">
        <v>28</v>
      </c>
      <c r="D270" s="18">
        <v>0.254112</v>
      </c>
      <c r="E270" s="19">
        <f t="shared" si="24"/>
        <v>1.9764266666666669E-2</v>
      </c>
      <c r="F270" s="21"/>
      <c r="G270" s="5">
        <f t="shared" si="23"/>
        <v>7914242.1176163526</v>
      </c>
      <c r="H270" s="33">
        <f t="shared" si="22"/>
        <v>583463236.29338944</v>
      </c>
    </row>
    <row r="271" spans="1:8" x14ac:dyDescent="0.25">
      <c r="A271" t="s">
        <v>6</v>
      </c>
      <c r="B271">
        <v>2020</v>
      </c>
      <c r="C271" s="20">
        <v>31</v>
      </c>
      <c r="D271" s="18">
        <v>0.25284099999999998</v>
      </c>
      <c r="E271" s="19">
        <f t="shared" si="24"/>
        <v>2.1772419444444444E-2</v>
      </c>
      <c r="F271" s="21"/>
      <c r="G271" s="5">
        <f t="shared" si="23"/>
        <v>8718370.4751486573</v>
      </c>
      <c r="H271" s="33">
        <f t="shared" si="22"/>
        <v>592181606.76853812</v>
      </c>
    </row>
    <row r="272" spans="1:8" x14ac:dyDescent="0.25">
      <c r="A272" t="s">
        <v>7</v>
      </c>
      <c r="B272">
        <v>2020</v>
      </c>
      <c r="C272" s="20">
        <v>30</v>
      </c>
      <c r="D272" s="18">
        <v>0.24973600000000001</v>
      </c>
      <c r="E272" s="19">
        <f t="shared" si="24"/>
        <v>2.0811333333333334E-2</v>
      </c>
      <c r="F272" s="21"/>
      <c r="G272" s="5">
        <f t="shared" si="23"/>
        <v>8333520.9733940605</v>
      </c>
      <c r="H272" s="33">
        <f t="shared" si="22"/>
        <v>600515127.74193215</v>
      </c>
    </row>
    <row r="273" spans="1:8" x14ac:dyDescent="0.25">
      <c r="A273" t="s">
        <v>8</v>
      </c>
      <c r="B273">
        <v>2020</v>
      </c>
      <c r="C273" s="20">
        <v>31</v>
      </c>
      <c r="D273" s="18">
        <v>0.24373999999999998</v>
      </c>
      <c r="E273" s="19">
        <f t="shared" si="24"/>
        <v>2.0988722222222221E-2</v>
      </c>
      <c r="F273" s="21"/>
      <c r="G273" s="5">
        <f t="shared" si="23"/>
        <v>8404553.1366065368</v>
      </c>
      <c r="H273" s="33">
        <f t="shared" si="22"/>
        <v>608919680.87853873</v>
      </c>
    </row>
    <row r="274" spans="1:8" x14ac:dyDescent="0.25">
      <c r="A274" t="s">
        <v>9</v>
      </c>
      <c r="B274">
        <v>2020</v>
      </c>
      <c r="C274" s="20">
        <v>30</v>
      </c>
      <c r="D274" s="18">
        <v>0.24285799999999999</v>
      </c>
      <c r="E274" s="19">
        <f t="shared" si="24"/>
        <v>2.0238166666666668E-2</v>
      </c>
      <c r="F274" s="21"/>
      <c r="G274" s="5">
        <f t="shared" si="23"/>
        <v>8104006.7773830555</v>
      </c>
      <c r="H274" s="33">
        <f t="shared" si="22"/>
        <v>617023687.65592182</v>
      </c>
    </row>
    <row r="275" spans="1:8" x14ac:dyDescent="0.25">
      <c r="A275" t="s">
        <v>10</v>
      </c>
      <c r="B275">
        <v>2020</v>
      </c>
      <c r="C275" s="20">
        <v>31</v>
      </c>
      <c r="D275" s="18">
        <v>0.24285799999999999</v>
      </c>
      <c r="E275" s="19">
        <f t="shared" si="24"/>
        <v>2.0912772222222223E-2</v>
      </c>
      <c r="F275" s="21"/>
      <c r="G275" s="5">
        <f t="shared" si="23"/>
        <v>8374140.336629157</v>
      </c>
      <c r="H275" s="33">
        <f t="shared" si="22"/>
        <v>625397827.99255097</v>
      </c>
    </row>
    <row r="276" spans="1:8" x14ac:dyDescent="0.25">
      <c r="A276" t="s">
        <v>11</v>
      </c>
      <c r="B276">
        <v>2020</v>
      </c>
      <c r="C276" s="20">
        <v>31</v>
      </c>
      <c r="D276" s="18">
        <v>0.24494199999999999</v>
      </c>
      <c r="E276" s="19">
        <f t="shared" si="24"/>
        <v>2.1092227777777778E-2</v>
      </c>
      <c r="F276" s="21"/>
      <c r="G276" s="5">
        <f t="shared" si="23"/>
        <v>8446000.0590246934</v>
      </c>
      <c r="H276" s="33">
        <f t="shared" si="22"/>
        <v>633843828.05157566</v>
      </c>
    </row>
    <row r="277" spans="1:8" x14ac:dyDescent="0.25">
      <c r="A277" t="s">
        <v>12</v>
      </c>
      <c r="B277">
        <v>2020</v>
      </c>
      <c r="C277" s="20">
        <v>30</v>
      </c>
      <c r="D277" s="18">
        <v>0.24566199999999999</v>
      </c>
      <c r="E277" s="19">
        <f t="shared" si="24"/>
        <v>2.0471833333333331E-2</v>
      </c>
      <c r="F277" s="21"/>
      <c r="G277" s="5">
        <f t="shared" si="23"/>
        <v>8197574.3559836438</v>
      </c>
      <c r="H277" s="33">
        <f t="shared" si="22"/>
        <v>642041402.40755928</v>
      </c>
    </row>
    <row r="278" spans="1:8" x14ac:dyDescent="0.25">
      <c r="A278" t="s">
        <v>13</v>
      </c>
      <c r="B278">
        <v>2020</v>
      </c>
      <c r="C278" s="20">
        <v>31</v>
      </c>
      <c r="D278" s="18">
        <v>0.24253699999999997</v>
      </c>
      <c r="E278" s="19">
        <f t="shared" si="24"/>
        <v>2.0885130555555555E-2</v>
      </c>
      <c r="F278" s="21"/>
      <c r="G278" s="5">
        <f t="shared" si="23"/>
        <v>8363071.7325557554</v>
      </c>
      <c r="H278" s="33">
        <f t="shared" si="22"/>
        <v>650404474.14011502</v>
      </c>
    </row>
    <row r="279" spans="1:8" x14ac:dyDescent="0.25">
      <c r="B279" s="20"/>
      <c r="C279" s="20"/>
      <c r="D279" s="22"/>
      <c r="E279" s="20"/>
      <c r="F279" s="21"/>
      <c r="G279" s="20"/>
      <c r="H279" s="20"/>
    </row>
    <row r="280" spans="1:8" x14ac:dyDescent="0.25">
      <c r="B280" s="20"/>
      <c r="C280" s="20"/>
      <c r="D280" s="22"/>
      <c r="E280" s="20"/>
      <c r="F280" s="21"/>
      <c r="G280" s="20"/>
      <c r="H280" s="20"/>
    </row>
    <row r="281" spans="1:8" x14ac:dyDescent="0.25">
      <c r="B281" s="20"/>
      <c r="C281" s="20"/>
      <c r="D281" s="22"/>
      <c r="E281" s="20"/>
      <c r="F281" s="21"/>
      <c r="G281" s="20"/>
      <c r="H281" s="20"/>
    </row>
    <row r="282" spans="1:8" x14ac:dyDescent="0.25">
      <c r="A282" s="20"/>
      <c r="B282" s="20"/>
      <c r="C282" s="20"/>
      <c r="D282" s="22"/>
      <c r="E282" s="20"/>
      <c r="F282" s="21"/>
      <c r="G282" s="20"/>
      <c r="H282" s="20"/>
    </row>
    <row r="283" spans="1:8" x14ac:dyDescent="0.25">
      <c r="B283" s="20"/>
      <c r="C283" s="20"/>
      <c r="D283" s="22"/>
      <c r="E283" s="20"/>
      <c r="F283" s="25">
        <f>SUM(F246)</f>
        <v>400431862.76999998</v>
      </c>
      <c r="G283" s="26">
        <f>SUM(G251:G282)</f>
        <v>236219196.19245681</v>
      </c>
      <c r="H283" s="24"/>
    </row>
    <row r="284" spans="1:8" x14ac:dyDescent="0.25">
      <c r="A284" s="20"/>
      <c r="B284" s="20"/>
      <c r="C284" s="20"/>
      <c r="D284" s="22"/>
      <c r="E284" s="20"/>
      <c r="F284" s="21"/>
      <c r="G284" s="20"/>
      <c r="H284" s="20"/>
    </row>
    <row r="285" spans="1:8" x14ac:dyDescent="0.25">
      <c r="A285" s="20"/>
      <c r="B285" s="20"/>
      <c r="C285" s="20"/>
      <c r="D285" s="22"/>
      <c r="E285" s="20"/>
      <c r="F285" s="21"/>
      <c r="G285" s="20"/>
      <c r="H285" s="20"/>
    </row>
    <row r="286" spans="1:8" x14ac:dyDescent="0.25">
      <c r="A286" s="23" t="s">
        <v>3</v>
      </c>
      <c r="B286" s="20"/>
      <c r="C286" s="20"/>
      <c r="D286" s="22"/>
      <c r="E286" s="20"/>
      <c r="F286" s="27">
        <f>+F283</f>
        <v>400431862.76999998</v>
      </c>
      <c r="G286" s="20"/>
      <c r="H286" s="20"/>
    </row>
    <row r="287" spans="1:8" x14ac:dyDescent="0.25">
      <c r="A287" s="23" t="s">
        <v>19</v>
      </c>
      <c r="B287" s="20"/>
      <c r="C287" s="20"/>
      <c r="D287" s="22"/>
      <c r="E287" s="20"/>
      <c r="F287" s="27">
        <f>+G283</f>
        <v>236219196.19245681</v>
      </c>
      <c r="G287" s="20"/>
      <c r="H287" s="20"/>
    </row>
    <row r="288" spans="1:8" x14ac:dyDescent="0.25">
      <c r="A288" s="30" t="s">
        <v>32</v>
      </c>
      <c r="B288" s="20"/>
      <c r="C288" s="20"/>
      <c r="D288" s="22"/>
      <c r="E288" s="20"/>
      <c r="F288" s="27">
        <v>43774210</v>
      </c>
      <c r="G288" s="20"/>
      <c r="H288" s="20"/>
    </row>
    <row r="289" spans="1:8" x14ac:dyDescent="0.25">
      <c r="A289" s="30" t="s">
        <v>33</v>
      </c>
      <c r="B289" s="20"/>
      <c r="C289" s="20"/>
      <c r="D289" s="22"/>
      <c r="E289" s="20"/>
      <c r="F289" s="27">
        <f>+G248+G249+G250</f>
        <v>13753415.177658126</v>
      </c>
      <c r="G289" s="20"/>
      <c r="H289" s="20"/>
    </row>
    <row r="290" spans="1:8" x14ac:dyDescent="0.25">
      <c r="A290" s="20"/>
      <c r="B290" s="20"/>
      <c r="C290" s="20"/>
      <c r="D290" s="22"/>
      <c r="E290" s="20"/>
      <c r="F290" s="29" t="s">
        <v>30</v>
      </c>
      <c r="G290" s="20"/>
      <c r="H290" s="20"/>
    </row>
    <row r="291" spans="1:8" x14ac:dyDescent="0.25">
      <c r="A291" s="23" t="s">
        <v>18</v>
      </c>
      <c r="F291" s="28">
        <f>SUM(F286:F290)</f>
        <v>694178684.1401149</v>
      </c>
    </row>
    <row r="297" spans="1:8" ht="21" x14ac:dyDescent="0.35">
      <c r="A297" s="35" t="s">
        <v>23</v>
      </c>
      <c r="B297" s="35"/>
      <c r="C297" s="35"/>
      <c r="D297" s="35"/>
      <c r="E297" s="35"/>
      <c r="F297" s="35"/>
      <c r="G297" s="35"/>
      <c r="H297" s="35"/>
    </row>
    <row r="298" spans="1:8" x14ac:dyDescent="0.25">
      <c r="B298" s="1"/>
      <c r="C298" s="1"/>
      <c r="D298" s="2"/>
      <c r="E298" s="3"/>
      <c r="F298" s="4"/>
      <c r="G298" s="5"/>
    </row>
    <row r="299" spans="1:8" ht="15.75" x14ac:dyDescent="0.25">
      <c r="A299" s="34" t="s">
        <v>27</v>
      </c>
      <c r="B299" s="34"/>
      <c r="C299" s="34"/>
      <c r="D299" s="34"/>
      <c r="E299" s="34"/>
      <c r="F299" s="34"/>
      <c r="G299" s="34"/>
      <c r="H299" s="34"/>
    </row>
    <row r="300" spans="1:8" ht="15.75" x14ac:dyDescent="0.25">
      <c r="A300" s="34" t="s">
        <v>34</v>
      </c>
      <c r="B300" s="34"/>
      <c r="C300" s="34"/>
      <c r="D300" s="34"/>
      <c r="E300" s="34"/>
      <c r="F300" s="34"/>
      <c r="G300" s="34"/>
      <c r="H300" s="34"/>
    </row>
    <row r="301" spans="1:8" x14ac:dyDescent="0.25">
      <c r="B301" s="1"/>
      <c r="C301" s="1"/>
      <c r="D301" s="2"/>
      <c r="E301" s="3"/>
      <c r="F301" s="4"/>
      <c r="G301" s="5"/>
    </row>
    <row r="302" spans="1:8" ht="15.75" x14ac:dyDescent="0.25">
      <c r="A302" s="6" t="s">
        <v>41</v>
      </c>
      <c r="B302" s="1"/>
      <c r="C302" s="1"/>
      <c r="D302" s="2"/>
      <c r="E302" s="3"/>
      <c r="F302" s="4"/>
      <c r="G302" s="5"/>
    </row>
    <row r="303" spans="1:8" x14ac:dyDescent="0.25">
      <c r="B303" s="1"/>
      <c r="C303" s="1"/>
      <c r="D303" s="2"/>
      <c r="E303" s="3"/>
      <c r="F303" s="4"/>
      <c r="G303" s="5"/>
    </row>
    <row r="304" spans="1:8" ht="47.25" x14ac:dyDescent="0.25">
      <c r="A304" s="7" t="s">
        <v>0</v>
      </c>
      <c r="B304" s="8" t="s">
        <v>1</v>
      </c>
      <c r="C304" s="8" t="s">
        <v>2</v>
      </c>
      <c r="D304" s="9" t="s">
        <v>20</v>
      </c>
      <c r="E304" s="10" t="s">
        <v>21</v>
      </c>
      <c r="F304" s="11" t="s">
        <v>3</v>
      </c>
      <c r="G304" s="11" t="s">
        <v>4</v>
      </c>
      <c r="H304" s="13" t="s">
        <v>5</v>
      </c>
    </row>
    <row r="305" spans="1:8" ht="15.75" x14ac:dyDescent="0.25">
      <c r="A305" s="14"/>
      <c r="B305" s="15"/>
      <c r="C305" s="15"/>
      <c r="D305" s="16"/>
      <c r="E305" s="10"/>
      <c r="F305" s="32">
        <v>28290178.120000001</v>
      </c>
      <c r="G305" s="12"/>
      <c r="H305" s="33">
        <f>+F305+G305</f>
        <v>28290178.120000001</v>
      </c>
    </row>
    <row r="306" spans="1:8" x14ac:dyDescent="0.25">
      <c r="C306" s="20"/>
      <c r="D306" s="18"/>
      <c r="E306" s="19"/>
      <c r="F306" s="21"/>
      <c r="G306" s="5">
        <f t="shared" ref="G306" si="25">+$F$9*E306</f>
        <v>0</v>
      </c>
      <c r="H306" s="33">
        <f>+H305+G306</f>
        <v>28290178.120000001</v>
      </c>
    </row>
    <row r="307" spans="1:8" x14ac:dyDescent="0.25">
      <c r="A307" t="s">
        <v>8</v>
      </c>
      <c r="B307">
        <v>2018</v>
      </c>
      <c r="C307" s="20">
        <v>0</v>
      </c>
      <c r="D307" s="31">
        <v>0.18743000000000001</v>
      </c>
      <c r="E307" s="19">
        <f t="shared" ref="E307" si="26">+((D307/360)*1.5)*C307</f>
        <v>0</v>
      </c>
      <c r="F307" s="21"/>
      <c r="G307" s="5">
        <f>+$F$246*E307</f>
        <v>0</v>
      </c>
      <c r="H307" s="33">
        <f t="shared" ref="H307:H337" si="27">+H306+G307</f>
        <v>28290178.120000001</v>
      </c>
    </row>
    <row r="308" spans="1:8" x14ac:dyDescent="0.25">
      <c r="A308" t="s">
        <v>9</v>
      </c>
      <c r="B308">
        <v>2018</v>
      </c>
      <c r="C308" s="20">
        <v>0</v>
      </c>
      <c r="D308" s="18">
        <v>0.18608</v>
      </c>
      <c r="E308" s="19">
        <f>+(D308/360)*C308</f>
        <v>0</v>
      </c>
      <c r="F308" s="21"/>
      <c r="G308" s="5">
        <f>+$F$246*E308</f>
        <v>0</v>
      </c>
      <c r="H308" s="33">
        <f t="shared" si="27"/>
        <v>28290178.120000001</v>
      </c>
    </row>
    <row r="309" spans="1:8" x14ac:dyDescent="0.25">
      <c r="A309" t="s">
        <v>10</v>
      </c>
      <c r="B309">
        <v>2018</v>
      </c>
      <c r="C309" s="20">
        <v>0</v>
      </c>
      <c r="D309" s="18">
        <v>0.18396699999999999</v>
      </c>
      <c r="E309" s="19">
        <f>+(D309/360)*C309</f>
        <v>0</v>
      </c>
      <c r="F309" s="21"/>
      <c r="G309" s="5">
        <f t="shared" ref="G309" si="28">+$F$246*E309</f>
        <v>0</v>
      </c>
      <c r="H309" s="33">
        <f t="shared" si="27"/>
        <v>28290178.120000001</v>
      </c>
    </row>
    <row r="310" spans="1:8" x14ac:dyDescent="0.25">
      <c r="A310" t="s">
        <v>10</v>
      </c>
      <c r="B310">
        <v>2018</v>
      </c>
      <c r="C310" s="20">
        <v>13</v>
      </c>
      <c r="D310" s="18">
        <v>0.26564599999999999</v>
      </c>
      <c r="E310" s="19">
        <f t="shared" ref="E310:E337" si="29">+(D310/360)*C310</f>
        <v>9.5927722222222209E-3</v>
      </c>
      <c r="F310" s="21"/>
      <c r="G310" s="5">
        <f>+$F$305*E310</f>
        <v>271381.23483125487</v>
      </c>
      <c r="H310" s="33">
        <f t="shared" si="27"/>
        <v>28561559.354831256</v>
      </c>
    </row>
    <row r="311" spans="1:8" x14ac:dyDescent="0.25">
      <c r="A311" t="s">
        <v>11</v>
      </c>
      <c r="B311">
        <v>2018</v>
      </c>
      <c r="C311" s="20">
        <v>31</v>
      </c>
      <c r="D311" s="18">
        <v>0.264546</v>
      </c>
      <c r="E311" s="19">
        <f t="shared" si="29"/>
        <v>2.2780350000000001E-2</v>
      </c>
      <c r="F311" s="21"/>
      <c r="G311" s="5">
        <f t="shared" ref="G311:G337" si="30">+$F$305*E311</f>
        <v>644460.15913594211</v>
      </c>
      <c r="H311" s="33">
        <f t="shared" si="27"/>
        <v>29206019.513967197</v>
      </c>
    </row>
    <row r="312" spans="1:8" x14ac:dyDescent="0.25">
      <c r="A312" t="s">
        <v>12</v>
      </c>
      <c r="B312">
        <v>2018</v>
      </c>
      <c r="C312" s="20">
        <v>30</v>
      </c>
      <c r="D312" s="18">
        <v>0.26305000000000001</v>
      </c>
      <c r="E312" s="19">
        <f t="shared" si="29"/>
        <v>2.1920833333333334E-2</v>
      </c>
      <c r="F312" s="21"/>
      <c r="G312" s="5">
        <f t="shared" si="30"/>
        <v>620144.27953883342</v>
      </c>
      <c r="H312" s="33">
        <f t="shared" si="27"/>
        <v>29826163.79350603</v>
      </c>
    </row>
    <row r="313" spans="1:8" x14ac:dyDescent="0.25">
      <c r="A313" t="s">
        <v>13</v>
      </c>
      <c r="B313">
        <v>2018</v>
      </c>
      <c r="C313" s="20">
        <v>31</v>
      </c>
      <c r="D313" s="18">
        <v>0.26092100000000001</v>
      </c>
      <c r="E313" s="19">
        <f t="shared" si="29"/>
        <v>2.2468197222222226E-2</v>
      </c>
      <c r="F313" s="21"/>
      <c r="G313" s="5">
        <f t="shared" si="30"/>
        <v>635629.30145195604</v>
      </c>
      <c r="H313" s="33">
        <f t="shared" si="27"/>
        <v>30461793.094957985</v>
      </c>
    </row>
    <row r="314" spans="1:8" x14ac:dyDescent="0.25">
      <c r="A314" t="s">
        <v>14</v>
      </c>
      <c r="B314">
        <v>2018</v>
      </c>
      <c r="C314" s="20">
        <v>30</v>
      </c>
      <c r="D314" s="18">
        <v>0.25926199999999999</v>
      </c>
      <c r="E314" s="19">
        <f t="shared" si="29"/>
        <v>2.1605166666666668E-2</v>
      </c>
      <c r="F314" s="21"/>
      <c r="G314" s="5">
        <f t="shared" si="30"/>
        <v>611214.0133122867</v>
      </c>
      <c r="H314" s="33">
        <f t="shared" si="27"/>
        <v>31073007.108270273</v>
      </c>
    </row>
    <row r="315" spans="1:8" x14ac:dyDescent="0.25">
      <c r="A315" t="s">
        <v>15</v>
      </c>
      <c r="B315">
        <v>2018</v>
      </c>
      <c r="C315" s="20">
        <v>31</v>
      </c>
      <c r="D315" s="18">
        <v>0.25815500000000002</v>
      </c>
      <c r="E315" s="19">
        <f t="shared" si="29"/>
        <v>2.2230013888888889E-2</v>
      </c>
      <c r="F315" s="21"/>
      <c r="G315" s="5">
        <f t="shared" si="30"/>
        <v>628891.05252674059</v>
      </c>
      <c r="H315" s="33">
        <f t="shared" si="27"/>
        <v>31701898.160797015</v>
      </c>
    </row>
    <row r="316" spans="1:8" x14ac:dyDescent="0.25">
      <c r="A316" t="s">
        <v>16</v>
      </c>
      <c r="B316">
        <v>2019</v>
      </c>
      <c r="C316" s="20">
        <v>31</v>
      </c>
      <c r="D316" s="18">
        <v>0.255303</v>
      </c>
      <c r="E316" s="19">
        <f t="shared" si="29"/>
        <v>2.1984425000000002E-2</v>
      </c>
      <c r="F316" s="21"/>
      <c r="G316" s="5">
        <f t="shared" si="30"/>
        <v>621943.29911578109</v>
      </c>
      <c r="H316" s="33">
        <f t="shared" si="27"/>
        <v>32323841.459912796</v>
      </c>
    </row>
    <row r="317" spans="1:8" x14ac:dyDescent="0.25">
      <c r="A317" t="s">
        <v>17</v>
      </c>
      <c r="B317">
        <v>2019</v>
      </c>
      <c r="C317" s="20">
        <v>28</v>
      </c>
      <c r="D317" s="18">
        <v>0.26171</v>
      </c>
      <c r="E317" s="19">
        <f t="shared" si="29"/>
        <v>2.0355222222222219E-2</v>
      </c>
      <c r="F317" s="21"/>
      <c r="G317" s="5">
        <f t="shared" si="30"/>
        <v>575852.86233884876</v>
      </c>
      <c r="H317" s="33">
        <f t="shared" si="27"/>
        <v>32899694.322251644</v>
      </c>
    </row>
    <row r="318" spans="1:8" x14ac:dyDescent="0.25">
      <c r="A318" t="s">
        <v>6</v>
      </c>
      <c r="B318">
        <v>2019</v>
      </c>
      <c r="C318" s="20">
        <v>31</v>
      </c>
      <c r="D318" s="18">
        <v>0.25783800000000001</v>
      </c>
      <c r="E318" s="19">
        <f t="shared" si="29"/>
        <v>2.2202716666666671E-2</v>
      </c>
      <c r="F318" s="21"/>
      <c r="G318" s="5">
        <f t="shared" si="30"/>
        <v>628118.80924789282</v>
      </c>
      <c r="H318" s="33">
        <f t="shared" si="27"/>
        <v>33527813.131499536</v>
      </c>
    </row>
    <row r="319" spans="1:8" x14ac:dyDescent="0.25">
      <c r="A319" t="s">
        <v>7</v>
      </c>
      <c r="B319">
        <v>2019</v>
      </c>
      <c r="C319" s="20">
        <v>30</v>
      </c>
      <c r="D319" s="18">
        <v>0.25720500000000002</v>
      </c>
      <c r="E319" s="19">
        <f t="shared" si="29"/>
        <v>2.1433750000000001E-2</v>
      </c>
      <c r="F319" s="21"/>
      <c r="G319" s="5">
        <f t="shared" si="30"/>
        <v>606364.60527955007</v>
      </c>
      <c r="H319" s="33">
        <f t="shared" si="27"/>
        <v>34134177.736779086</v>
      </c>
    </row>
    <row r="320" spans="1:8" x14ac:dyDescent="0.25">
      <c r="A320" t="s">
        <v>8</v>
      </c>
      <c r="B320">
        <v>2019</v>
      </c>
      <c r="C320" s="20">
        <v>31</v>
      </c>
      <c r="D320" s="18">
        <v>0.257442</v>
      </c>
      <c r="E320" s="19">
        <f t="shared" si="29"/>
        <v>2.2168616666666665E-2</v>
      </c>
      <c r="F320" s="21"/>
      <c r="G320" s="5">
        <f t="shared" si="30"/>
        <v>627154.11417400069</v>
      </c>
      <c r="H320" s="33">
        <f t="shared" si="27"/>
        <v>34761331.850953087</v>
      </c>
    </row>
    <row r="321" spans="1:8" x14ac:dyDescent="0.25">
      <c r="A321" t="s">
        <v>9</v>
      </c>
      <c r="B321">
        <v>2019</v>
      </c>
      <c r="C321" s="20">
        <v>30</v>
      </c>
      <c r="D321" s="18">
        <v>0.256967</v>
      </c>
      <c r="E321" s="19">
        <f t="shared" si="29"/>
        <v>2.1413916666666668E-2</v>
      </c>
      <c r="F321" s="21"/>
      <c r="G321" s="5">
        <f t="shared" si="30"/>
        <v>605803.51674683671</v>
      </c>
      <c r="H321" s="33">
        <f t="shared" si="27"/>
        <v>35367135.367699921</v>
      </c>
    </row>
    <row r="322" spans="1:8" x14ac:dyDescent="0.25">
      <c r="A322" t="s">
        <v>10</v>
      </c>
      <c r="B322">
        <v>2019</v>
      </c>
      <c r="C322" s="20">
        <v>31</v>
      </c>
      <c r="D322" s="18">
        <v>0.25673000000000001</v>
      </c>
      <c r="E322" s="19">
        <f t="shared" si="29"/>
        <v>2.2107305555555557E-2</v>
      </c>
      <c r="F322" s="21"/>
      <c r="G322" s="5">
        <f t="shared" si="30"/>
        <v>625419.6119199323</v>
      </c>
      <c r="H322" s="33">
        <f t="shared" si="27"/>
        <v>35992554.979619853</v>
      </c>
    </row>
    <row r="323" spans="1:8" x14ac:dyDescent="0.25">
      <c r="A323" t="s">
        <v>11</v>
      </c>
      <c r="B323">
        <v>2019</v>
      </c>
      <c r="C323" s="20">
        <v>31</v>
      </c>
      <c r="D323" s="18">
        <v>0.25720500000000002</v>
      </c>
      <c r="E323" s="19">
        <f t="shared" si="29"/>
        <v>2.2148208333333332E-2</v>
      </c>
      <c r="F323" s="21"/>
      <c r="G323" s="5">
        <f t="shared" si="30"/>
        <v>626576.75878886832</v>
      </c>
      <c r="H323" s="33">
        <f t="shared" si="27"/>
        <v>36619131.738408722</v>
      </c>
    </row>
    <row r="324" spans="1:8" x14ac:dyDescent="0.25">
      <c r="A324" t="s">
        <v>12</v>
      </c>
      <c r="B324">
        <v>2019</v>
      </c>
      <c r="C324" s="20">
        <v>30</v>
      </c>
      <c r="D324" s="18">
        <v>0.25720500000000002</v>
      </c>
      <c r="E324" s="19">
        <f t="shared" si="29"/>
        <v>2.1433750000000001E-2</v>
      </c>
      <c r="F324" s="21"/>
      <c r="G324" s="5">
        <f t="shared" si="30"/>
        <v>606364.60527955007</v>
      </c>
      <c r="H324" s="33">
        <f t="shared" si="27"/>
        <v>37225496.343688272</v>
      </c>
    </row>
    <row r="325" spans="1:8" x14ac:dyDescent="0.25">
      <c r="A325" t="s">
        <v>13</v>
      </c>
      <c r="B325">
        <v>2019</v>
      </c>
      <c r="C325" s="20">
        <v>31</v>
      </c>
      <c r="D325" s="18">
        <v>0.25458799999999998</v>
      </c>
      <c r="E325" s="19">
        <f t="shared" si="29"/>
        <v>2.1922855555555551E-2</v>
      </c>
      <c r="F325" s="21"/>
      <c r="G325" s="5">
        <f t="shared" si="30"/>
        <v>620201.48856569815</v>
      </c>
      <c r="H325" s="33">
        <f t="shared" si="27"/>
        <v>37845697.83225397</v>
      </c>
    </row>
    <row r="326" spans="1:8" x14ac:dyDescent="0.25">
      <c r="A326" t="s">
        <v>14</v>
      </c>
      <c r="B326">
        <v>2019</v>
      </c>
      <c r="C326" s="20">
        <v>30</v>
      </c>
      <c r="D326" s="18">
        <v>0.25379400000000002</v>
      </c>
      <c r="E326" s="19">
        <f t="shared" si="29"/>
        <v>2.1149500000000002E-2</v>
      </c>
      <c r="F326" s="21"/>
      <c r="G326" s="5">
        <f t="shared" si="30"/>
        <v>598323.12214894011</v>
      </c>
      <c r="H326" s="33">
        <f t="shared" si="27"/>
        <v>38444020.954402909</v>
      </c>
    </row>
    <row r="327" spans="1:8" x14ac:dyDescent="0.25">
      <c r="A327" t="s">
        <v>15</v>
      </c>
      <c r="B327">
        <v>2019</v>
      </c>
      <c r="C327" s="20">
        <v>31</v>
      </c>
      <c r="D327" s="18">
        <v>0.25236399999999998</v>
      </c>
      <c r="E327" s="19">
        <f t="shared" si="29"/>
        <v>2.1731344444444443E-2</v>
      </c>
      <c r="F327" s="21"/>
      <c r="G327" s="5">
        <f t="shared" si="30"/>
        <v>614783.60512040579</v>
      </c>
      <c r="H327" s="33">
        <f t="shared" si="27"/>
        <v>39058804.559523314</v>
      </c>
    </row>
    <row r="328" spans="1:8" x14ac:dyDescent="0.25">
      <c r="A328" t="s">
        <v>16</v>
      </c>
      <c r="B328">
        <v>2020</v>
      </c>
      <c r="C328" s="20">
        <v>31</v>
      </c>
      <c r="D328" s="18">
        <v>0.25069200000000003</v>
      </c>
      <c r="E328" s="19">
        <f t="shared" si="29"/>
        <v>2.158736666666667E-2</v>
      </c>
      <c r="F328" s="21"/>
      <c r="G328" s="5">
        <f t="shared" si="30"/>
        <v>610710.44814175076</v>
      </c>
      <c r="H328" s="33">
        <f t="shared" si="27"/>
        <v>39669515.007665068</v>
      </c>
    </row>
    <row r="329" spans="1:8" x14ac:dyDescent="0.25">
      <c r="A329" t="s">
        <v>17</v>
      </c>
      <c r="B329">
        <v>2020</v>
      </c>
      <c r="C329" s="20">
        <v>28</v>
      </c>
      <c r="D329" s="18">
        <v>0.254112</v>
      </c>
      <c r="E329" s="19">
        <f t="shared" si="29"/>
        <v>1.9764266666666669E-2</v>
      </c>
      <c r="F329" s="21"/>
      <c r="G329" s="5">
        <f t="shared" si="30"/>
        <v>559134.62441117875</v>
      </c>
      <c r="H329" s="33">
        <f t="shared" si="27"/>
        <v>40228649.632076249</v>
      </c>
    </row>
    <row r="330" spans="1:8" x14ac:dyDescent="0.25">
      <c r="A330" t="s">
        <v>6</v>
      </c>
      <c r="B330">
        <v>2020</v>
      </c>
      <c r="C330" s="20">
        <v>31</v>
      </c>
      <c r="D330" s="18">
        <v>0.25284099999999998</v>
      </c>
      <c r="E330" s="19">
        <f t="shared" si="29"/>
        <v>2.1772419444444444E-2</v>
      </c>
      <c r="F330" s="21"/>
      <c r="G330" s="5">
        <f t="shared" si="30"/>
        <v>615945.62418668484</v>
      </c>
      <c r="H330" s="33">
        <f t="shared" si="27"/>
        <v>40844595.256262936</v>
      </c>
    </row>
    <row r="331" spans="1:8" x14ac:dyDescent="0.25">
      <c r="A331" t="s">
        <v>7</v>
      </c>
      <c r="B331">
        <v>2020</v>
      </c>
      <c r="C331" s="20">
        <v>30</v>
      </c>
      <c r="D331" s="18">
        <v>0.24973600000000001</v>
      </c>
      <c r="E331" s="19">
        <f t="shared" si="29"/>
        <v>2.0811333333333334E-2</v>
      </c>
      <c r="F331" s="21"/>
      <c r="G331" s="5">
        <f t="shared" si="30"/>
        <v>588756.32691469335</v>
      </c>
      <c r="H331" s="33">
        <f t="shared" si="27"/>
        <v>41433351.583177626</v>
      </c>
    </row>
    <row r="332" spans="1:8" x14ac:dyDescent="0.25">
      <c r="A332" t="s">
        <v>8</v>
      </c>
      <c r="B332">
        <v>2020</v>
      </c>
      <c r="C332" s="20">
        <v>31</v>
      </c>
      <c r="D332" s="18">
        <v>0.24373999999999998</v>
      </c>
      <c r="E332" s="19">
        <f t="shared" si="29"/>
        <v>2.0988722222222221E-2</v>
      </c>
      <c r="F332" s="21"/>
      <c r="G332" s="5">
        <f t="shared" si="30"/>
        <v>593774.69017786894</v>
      </c>
      <c r="H332" s="33">
        <f t="shared" si="27"/>
        <v>42027126.273355491</v>
      </c>
    </row>
    <row r="333" spans="1:8" x14ac:dyDescent="0.25">
      <c r="A333" t="s">
        <v>9</v>
      </c>
      <c r="B333">
        <v>2020</v>
      </c>
      <c r="C333" s="20">
        <v>30</v>
      </c>
      <c r="D333" s="18">
        <v>0.24285799999999999</v>
      </c>
      <c r="E333" s="19">
        <f t="shared" si="29"/>
        <v>2.0238166666666668E-2</v>
      </c>
      <c r="F333" s="21"/>
      <c r="G333" s="5">
        <f t="shared" si="30"/>
        <v>572541.33982224669</v>
      </c>
      <c r="H333" s="33">
        <f t="shared" si="27"/>
        <v>42599667.613177739</v>
      </c>
    </row>
    <row r="334" spans="1:8" x14ac:dyDescent="0.25">
      <c r="A334" t="s">
        <v>10</v>
      </c>
      <c r="B334">
        <v>2020</v>
      </c>
      <c r="C334" s="20">
        <v>31</v>
      </c>
      <c r="D334" s="18">
        <v>0.24285799999999999</v>
      </c>
      <c r="E334" s="19">
        <f t="shared" si="29"/>
        <v>2.0912772222222223E-2</v>
      </c>
      <c r="F334" s="21"/>
      <c r="G334" s="5">
        <f t="shared" si="30"/>
        <v>591626.0511496549</v>
      </c>
      <c r="H334" s="33">
        <f t="shared" si="27"/>
        <v>43191293.66432739</v>
      </c>
    </row>
    <row r="335" spans="1:8" x14ac:dyDescent="0.25">
      <c r="A335" t="s">
        <v>11</v>
      </c>
      <c r="B335">
        <v>2020</v>
      </c>
      <c r="C335" s="20">
        <v>31</v>
      </c>
      <c r="D335" s="18">
        <v>0.24494199999999999</v>
      </c>
      <c r="E335" s="19">
        <f t="shared" si="29"/>
        <v>2.1092227777777778E-2</v>
      </c>
      <c r="F335" s="21"/>
      <c r="G335" s="5">
        <f t="shared" si="30"/>
        <v>596702.88078094518</v>
      </c>
      <c r="H335" s="33">
        <f t="shared" si="27"/>
        <v>43787996.545108333</v>
      </c>
    </row>
    <row r="336" spans="1:8" x14ac:dyDescent="0.25">
      <c r="A336" t="s">
        <v>12</v>
      </c>
      <c r="B336">
        <v>2020</v>
      </c>
      <c r="C336" s="20">
        <v>30</v>
      </c>
      <c r="D336" s="18">
        <v>0.24566199999999999</v>
      </c>
      <c r="E336" s="19">
        <f t="shared" si="29"/>
        <v>2.0471833333333331E-2</v>
      </c>
      <c r="F336" s="21"/>
      <c r="G336" s="5">
        <f t="shared" si="30"/>
        <v>579151.8114429533</v>
      </c>
      <c r="H336" s="33">
        <f t="shared" si="27"/>
        <v>44367148.35655129</v>
      </c>
    </row>
    <row r="337" spans="1:8" x14ac:dyDescent="0.25">
      <c r="A337" t="s">
        <v>13</v>
      </c>
      <c r="B337">
        <v>2020</v>
      </c>
      <c r="C337" s="20">
        <v>31</v>
      </c>
      <c r="D337" s="18">
        <v>0.24253699999999997</v>
      </c>
      <c r="E337" s="19">
        <f t="shared" si="29"/>
        <v>2.0885130555555555E-2</v>
      </c>
      <c r="F337" s="21"/>
      <c r="G337" s="5">
        <f t="shared" si="30"/>
        <v>590844.06347612117</v>
      </c>
      <c r="H337" s="33">
        <f t="shared" si="27"/>
        <v>44957992.420027412</v>
      </c>
    </row>
    <row r="338" spans="1:8" x14ac:dyDescent="0.25">
      <c r="B338" s="20"/>
      <c r="C338" s="20"/>
      <c r="D338" s="22"/>
      <c r="E338" s="20"/>
      <c r="F338" s="21"/>
      <c r="G338" s="20"/>
      <c r="H338" s="20"/>
    </row>
    <row r="339" spans="1:8" x14ac:dyDescent="0.25">
      <c r="B339" s="20"/>
      <c r="C339" s="20"/>
      <c r="D339" s="22"/>
      <c r="E339" s="20"/>
      <c r="F339" s="21"/>
      <c r="G339" s="20"/>
      <c r="H339" s="20"/>
    </row>
    <row r="340" spans="1:8" x14ac:dyDescent="0.25">
      <c r="B340" s="20"/>
      <c r="C340" s="20"/>
      <c r="D340" s="22"/>
      <c r="E340" s="20"/>
      <c r="F340" s="21"/>
      <c r="G340" s="20"/>
      <c r="H340" s="20"/>
    </row>
    <row r="341" spans="1:8" x14ac:dyDescent="0.25">
      <c r="A341" s="20"/>
      <c r="B341" s="20"/>
      <c r="C341" s="20"/>
      <c r="D341" s="22"/>
      <c r="E341" s="20"/>
      <c r="F341" s="21"/>
      <c r="G341" s="20"/>
      <c r="H341" s="20"/>
    </row>
    <row r="342" spans="1:8" x14ac:dyDescent="0.25">
      <c r="B342" s="20"/>
      <c r="C342" s="20"/>
      <c r="D342" s="22"/>
      <c r="E342" s="20"/>
      <c r="F342" s="25">
        <f>SUM(F305)</f>
        <v>28290178.120000001</v>
      </c>
      <c r="G342" s="26">
        <f>SUM(G310:G341)</f>
        <v>16667814.300027415</v>
      </c>
      <c r="H342" s="24"/>
    </row>
    <row r="343" spans="1:8" x14ac:dyDescent="0.25">
      <c r="A343" s="20"/>
      <c r="B343" s="20"/>
      <c r="C343" s="20"/>
      <c r="D343" s="22"/>
      <c r="E343" s="20"/>
      <c r="F343" s="21"/>
      <c r="G343" s="20"/>
      <c r="H343" s="20"/>
    </row>
    <row r="344" spans="1:8" x14ac:dyDescent="0.25">
      <c r="A344" s="20"/>
      <c r="B344" s="20"/>
      <c r="C344" s="20"/>
      <c r="D344" s="22"/>
      <c r="E344" s="20"/>
      <c r="F344" s="21"/>
      <c r="G344" s="20"/>
      <c r="H344" s="20"/>
    </row>
    <row r="345" spans="1:8" x14ac:dyDescent="0.25">
      <c r="A345" s="23" t="s">
        <v>3</v>
      </c>
      <c r="B345" s="20"/>
      <c r="C345" s="20"/>
      <c r="D345" s="22"/>
      <c r="E345" s="20"/>
      <c r="F345" s="27">
        <f>+F342</f>
        <v>28290178.120000001</v>
      </c>
      <c r="G345" s="20"/>
      <c r="H345" s="20"/>
    </row>
    <row r="346" spans="1:8" x14ac:dyDescent="0.25">
      <c r="A346" s="23" t="s">
        <v>19</v>
      </c>
      <c r="B346" s="20"/>
      <c r="C346" s="20"/>
      <c r="D346" s="22"/>
      <c r="E346" s="20"/>
      <c r="F346" s="27">
        <f>+G342</f>
        <v>16667814.300027415</v>
      </c>
      <c r="G346" s="20"/>
      <c r="H346" s="20"/>
    </row>
    <row r="347" spans="1:8" x14ac:dyDescent="0.25">
      <c r="A347" s="20"/>
      <c r="B347" s="20"/>
      <c r="C347" s="20"/>
      <c r="D347" s="22"/>
      <c r="E347" s="20"/>
      <c r="F347" s="29" t="s">
        <v>30</v>
      </c>
      <c r="G347" s="20"/>
      <c r="H347" s="20"/>
    </row>
    <row r="348" spans="1:8" x14ac:dyDescent="0.25">
      <c r="A348" s="23" t="s">
        <v>18</v>
      </c>
      <c r="F348" s="28">
        <f>SUM(F345:F347)</f>
        <v>44957992.42002742</v>
      </c>
    </row>
    <row r="356" spans="1:6" ht="15.75" x14ac:dyDescent="0.25">
      <c r="A356" s="6" t="s">
        <v>36</v>
      </c>
    </row>
    <row r="358" spans="1:6" x14ac:dyDescent="0.25">
      <c r="A358" s="23" t="s">
        <v>3</v>
      </c>
      <c r="B358" s="20"/>
      <c r="C358" s="20"/>
      <c r="D358" s="22"/>
      <c r="E358" s="20"/>
      <c r="F358" s="27">
        <v>67103152</v>
      </c>
    </row>
    <row r="359" spans="1:6" x14ac:dyDescent="0.25">
      <c r="A359" s="23" t="s">
        <v>19</v>
      </c>
      <c r="B359" s="20"/>
      <c r="C359" s="20"/>
      <c r="D359" s="22"/>
      <c r="E359" s="20"/>
      <c r="F359" s="27">
        <v>42482865</v>
      </c>
    </row>
    <row r="360" spans="1:6" x14ac:dyDescent="0.25">
      <c r="A360" s="30" t="s">
        <v>24</v>
      </c>
      <c r="B360" s="20"/>
      <c r="C360" s="20"/>
      <c r="D360" s="22"/>
      <c r="E360" s="20"/>
      <c r="F360" s="27">
        <v>1650112</v>
      </c>
    </row>
    <row r="361" spans="1:6" x14ac:dyDescent="0.25">
      <c r="A361" s="20"/>
      <c r="B361" s="20"/>
      <c r="C361" s="20"/>
      <c r="D361" s="22"/>
      <c r="E361" s="20"/>
      <c r="F361" s="29" t="s">
        <v>30</v>
      </c>
    </row>
    <row r="362" spans="1:6" x14ac:dyDescent="0.25">
      <c r="A362" s="23" t="s">
        <v>18</v>
      </c>
      <c r="F362" s="28">
        <f>SUM(F358:F361)</f>
        <v>111236129</v>
      </c>
    </row>
    <row r="365" spans="1:6" ht="15.75" x14ac:dyDescent="0.25">
      <c r="A365" s="6" t="s">
        <v>37</v>
      </c>
    </row>
    <row r="367" spans="1:6" x14ac:dyDescent="0.25">
      <c r="A367" s="23" t="s">
        <v>3</v>
      </c>
      <c r="B367" s="20"/>
      <c r="C367" s="20"/>
      <c r="D367" s="22"/>
      <c r="E367" s="20"/>
      <c r="F367" s="27">
        <v>15650268</v>
      </c>
    </row>
    <row r="368" spans="1:6" x14ac:dyDescent="0.25">
      <c r="A368" s="23" t="s">
        <v>19</v>
      </c>
      <c r="B368" s="20"/>
      <c r="C368" s="20"/>
      <c r="D368" s="22"/>
      <c r="E368" s="20"/>
      <c r="F368" s="27">
        <v>9896395</v>
      </c>
    </row>
    <row r="369" spans="1:6" x14ac:dyDescent="0.25">
      <c r="A369" s="30" t="s">
        <v>25</v>
      </c>
      <c r="B369" s="20"/>
      <c r="C369" s="20"/>
      <c r="D369" s="22"/>
      <c r="E369" s="20"/>
      <c r="F369" s="27">
        <v>337834</v>
      </c>
    </row>
    <row r="370" spans="1:6" x14ac:dyDescent="0.25">
      <c r="A370" s="20"/>
      <c r="B370" s="20"/>
      <c r="C370" s="20"/>
      <c r="D370" s="22"/>
      <c r="E370" s="20"/>
      <c r="F370" s="29" t="s">
        <v>30</v>
      </c>
    </row>
    <row r="371" spans="1:6" x14ac:dyDescent="0.25">
      <c r="A371" s="23" t="s">
        <v>18</v>
      </c>
      <c r="F371" s="28">
        <f>SUM(F367:F370)</f>
        <v>25884497</v>
      </c>
    </row>
    <row r="374" spans="1:6" ht="15.75" x14ac:dyDescent="0.25">
      <c r="A374" s="6" t="s">
        <v>38</v>
      </c>
    </row>
    <row r="376" spans="1:6" x14ac:dyDescent="0.25">
      <c r="A376" s="23" t="s">
        <v>3</v>
      </c>
      <c r="B376" s="20"/>
      <c r="C376" s="20"/>
      <c r="D376" s="22"/>
      <c r="E376" s="20"/>
      <c r="F376" s="27">
        <v>1552205603</v>
      </c>
    </row>
    <row r="377" spans="1:6" x14ac:dyDescent="0.25">
      <c r="A377" s="23" t="s">
        <v>19</v>
      </c>
      <c r="B377" s="20"/>
      <c r="C377" s="20"/>
      <c r="D377" s="22"/>
      <c r="E377" s="20"/>
      <c r="F377" s="27">
        <v>915663297</v>
      </c>
    </row>
    <row r="378" spans="1:6" x14ac:dyDescent="0.25">
      <c r="A378" s="30" t="s">
        <v>32</v>
      </c>
      <c r="B378" s="20"/>
      <c r="C378" s="20"/>
      <c r="D378" s="22"/>
      <c r="E378" s="20"/>
      <c r="F378" s="27">
        <v>24736806</v>
      </c>
    </row>
    <row r="379" spans="1:6" x14ac:dyDescent="0.25">
      <c r="A379" s="30" t="s">
        <v>33</v>
      </c>
      <c r="B379" s="20"/>
      <c r="C379" s="20"/>
      <c r="D379" s="22"/>
      <c r="E379" s="20"/>
      <c r="F379" s="27">
        <v>53312761</v>
      </c>
    </row>
    <row r="380" spans="1:6" x14ac:dyDescent="0.25">
      <c r="A380" s="20"/>
      <c r="B380" s="20"/>
      <c r="C380" s="20"/>
      <c r="D380" s="22"/>
      <c r="E380" s="20"/>
      <c r="F380" s="29" t="s">
        <v>30</v>
      </c>
    </row>
    <row r="381" spans="1:6" x14ac:dyDescent="0.25">
      <c r="A381" s="23" t="s">
        <v>18</v>
      </c>
      <c r="F381" s="28">
        <f>SUM(F376:F380)</f>
        <v>2545918467</v>
      </c>
    </row>
    <row r="384" spans="1:6" ht="15.75" x14ac:dyDescent="0.25">
      <c r="A384" s="6" t="s">
        <v>39</v>
      </c>
    </row>
    <row r="386" spans="1:6" x14ac:dyDescent="0.25">
      <c r="A386" s="23" t="s">
        <v>3</v>
      </c>
      <c r="B386" s="20"/>
      <c r="C386" s="20"/>
      <c r="D386" s="22"/>
      <c r="E386" s="20"/>
      <c r="F386" s="27">
        <v>296900170</v>
      </c>
    </row>
    <row r="387" spans="1:6" x14ac:dyDescent="0.25">
      <c r="A387" s="23" t="s">
        <v>19</v>
      </c>
      <c r="B387" s="20"/>
      <c r="C387" s="20"/>
      <c r="D387" s="22"/>
      <c r="E387" s="20"/>
      <c r="F387" s="27">
        <v>174706534</v>
      </c>
    </row>
    <row r="388" spans="1:6" x14ac:dyDescent="0.25">
      <c r="A388" s="30" t="s">
        <v>29</v>
      </c>
      <c r="B388" s="20"/>
      <c r="C388" s="20"/>
      <c r="D388" s="22"/>
      <c r="E388" s="20"/>
      <c r="F388" s="27">
        <v>29480717</v>
      </c>
    </row>
    <row r="389" spans="1:6" x14ac:dyDescent="0.25">
      <c r="A389" s="30" t="s">
        <v>31</v>
      </c>
      <c r="B389" s="20"/>
      <c r="C389" s="20"/>
      <c r="D389" s="22"/>
      <c r="E389" s="20"/>
      <c r="F389" s="27">
        <v>10037179</v>
      </c>
    </row>
    <row r="390" spans="1:6" x14ac:dyDescent="0.25">
      <c r="A390" s="20"/>
      <c r="B390" s="20"/>
      <c r="C390" s="20"/>
      <c r="D390" s="22"/>
      <c r="E390" s="20"/>
      <c r="F390" s="29" t="s">
        <v>30</v>
      </c>
    </row>
    <row r="391" spans="1:6" x14ac:dyDescent="0.25">
      <c r="A391" s="23" t="s">
        <v>18</v>
      </c>
      <c r="F391" s="28">
        <f>SUM(F386:F390)</f>
        <v>511124600</v>
      </c>
    </row>
    <row r="394" spans="1:6" ht="15.75" x14ac:dyDescent="0.25">
      <c r="A394" s="6" t="s">
        <v>40</v>
      </c>
    </row>
    <row r="396" spans="1:6" x14ac:dyDescent="0.25">
      <c r="A396" s="23" t="s">
        <v>3</v>
      </c>
      <c r="B396" s="20"/>
      <c r="C396" s="20"/>
      <c r="D396" s="22"/>
      <c r="E396" s="20"/>
      <c r="F396" s="27">
        <v>400431863</v>
      </c>
    </row>
    <row r="397" spans="1:6" x14ac:dyDescent="0.25">
      <c r="A397" s="23" t="s">
        <v>19</v>
      </c>
      <c r="B397" s="20"/>
      <c r="C397" s="20"/>
      <c r="D397" s="22"/>
      <c r="E397" s="20"/>
      <c r="F397" s="27">
        <v>236219196</v>
      </c>
    </row>
    <row r="398" spans="1:6" x14ac:dyDescent="0.25">
      <c r="A398" s="30" t="s">
        <v>32</v>
      </c>
      <c r="B398" s="20"/>
      <c r="C398" s="20"/>
      <c r="D398" s="22"/>
      <c r="E398" s="20"/>
      <c r="F398" s="27">
        <v>43774210</v>
      </c>
    </row>
    <row r="399" spans="1:6" x14ac:dyDescent="0.25">
      <c r="A399" s="30" t="s">
        <v>33</v>
      </c>
      <c r="B399" s="20"/>
      <c r="C399" s="20"/>
      <c r="D399" s="22"/>
      <c r="E399" s="20"/>
      <c r="F399" s="27">
        <v>13753415</v>
      </c>
    </row>
    <row r="400" spans="1:6" x14ac:dyDescent="0.25">
      <c r="A400" s="20"/>
      <c r="B400" s="20"/>
      <c r="C400" s="20"/>
      <c r="D400" s="22"/>
      <c r="E400" s="20"/>
      <c r="F400" s="29" t="s">
        <v>30</v>
      </c>
    </row>
    <row r="401" spans="1:6" x14ac:dyDescent="0.25">
      <c r="A401" s="23" t="s">
        <v>18</v>
      </c>
      <c r="F401" s="28">
        <f>SUM(F396:F400)</f>
        <v>694178684</v>
      </c>
    </row>
    <row r="404" spans="1:6" ht="15.75" x14ac:dyDescent="0.25">
      <c r="A404" s="6" t="s">
        <v>41</v>
      </c>
    </row>
    <row r="406" spans="1:6" x14ac:dyDescent="0.25">
      <c r="A406" s="23" t="s">
        <v>3</v>
      </c>
      <c r="B406" s="20"/>
      <c r="C406" s="20"/>
      <c r="D406" s="22"/>
      <c r="E406" s="20"/>
      <c r="F406" s="27">
        <v>28290178</v>
      </c>
    </row>
    <row r="407" spans="1:6" x14ac:dyDescent="0.25">
      <c r="A407" s="23" t="s">
        <v>19</v>
      </c>
      <c r="B407" s="20"/>
      <c r="C407" s="20"/>
      <c r="D407" s="22"/>
      <c r="E407" s="20"/>
      <c r="F407" s="27">
        <v>16667814</v>
      </c>
    </row>
    <row r="408" spans="1:6" x14ac:dyDescent="0.25">
      <c r="A408" s="20"/>
      <c r="B408" s="20"/>
      <c r="C408" s="20"/>
      <c r="D408" s="22"/>
      <c r="E408" s="20"/>
      <c r="F408" s="29" t="s">
        <v>30</v>
      </c>
    </row>
    <row r="409" spans="1:6" x14ac:dyDescent="0.25">
      <c r="A409" s="23" t="s">
        <v>18</v>
      </c>
      <c r="F409" s="28">
        <f>SUM(F406:F408)</f>
        <v>44957992</v>
      </c>
    </row>
    <row r="413" spans="1:6" ht="15.75" x14ac:dyDescent="0.25">
      <c r="A413" s="6" t="s">
        <v>35</v>
      </c>
      <c r="F413" s="36">
        <f>+F362+F371+F381+F391+F401+F409</f>
        <v>3933300369</v>
      </c>
    </row>
  </sheetData>
  <mergeCells count="18">
    <mergeCell ref="A300:H300"/>
    <mergeCell ref="A238:H238"/>
    <mergeCell ref="A240:H240"/>
    <mergeCell ref="A241:H241"/>
    <mergeCell ref="A297:H297"/>
    <mergeCell ref="A299:H299"/>
    <mergeCell ref="A1:H1"/>
    <mergeCell ref="A3:H3"/>
    <mergeCell ref="A4:H4"/>
    <mergeCell ref="A60:H60"/>
    <mergeCell ref="A62:H62"/>
    <mergeCell ref="A181:H181"/>
    <mergeCell ref="A182:H182"/>
    <mergeCell ref="A63:H63"/>
    <mergeCell ref="A119:H119"/>
    <mergeCell ref="A121:H121"/>
    <mergeCell ref="A122:H122"/>
    <mergeCell ref="A179:H179"/>
  </mergeCells>
  <pageMargins left="0.29166666666666669" right="9.375E-2" top="0.75" bottom="0.75" header="0.3" footer="0.3"/>
  <pageSetup paperSize="5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BDFD1C4A3042941BDA30DD97D71C162" ma:contentTypeVersion="11" ma:contentTypeDescription="Crear nuevo documento." ma:contentTypeScope="" ma:versionID="4e33d70c7c482e125e237a6e8e8ea394">
  <xsd:schema xmlns:xsd="http://www.w3.org/2001/XMLSchema" xmlns:xs="http://www.w3.org/2001/XMLSchema" xmlns:p="http://schemas.microsoft.com/office/2006/metadata/properties" xmlns:ns2="66fe379b-cd6a-45f7-8b60-ee6321a87192" xmlns:ns3="ed5ed799-ae7a-4edf-958e-1dd20108e558" targetNamespace="http://schemas.microsoft.com/office/2006/metadata/properties" ma:root="true" ma:fieldsID="9197083a16a928ee133f4683c5d4ca81" ns2:_="" ns3:_="">
    <xsd:import namespace="66fe379b-cd6a-45f7-8b60-ee6321a87192"/>
    <xsd:import namespace="ed5ed799-ae7a-4edf-958e-1dd20108e55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fe379b-cd6a-45f7-8b60-ee6321a871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5ed799-ae7a-4edf-958e-1dd20108e558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E5833BD-569F-49ED-800F-59D918F6430E}"/>
</file>

<file path=customXml/itemProps2.xml><?xml version="1.0" encoding="utf-8"?>
<ds:datastoreItem xmlns:ds="http://schemas.openxmlformats.org/officeDocument/2006/customXml" ds:itemID="{F12C7CF8-68C6-48FB-AFB6-9C3CFDE0E895}"/>
</file>

<file path=customXml/itemProps3.xml><?xml version="1.0" encoding="utf-8"?>
<ds:datastoreItem xmlns:ds="http://schemas.openxmlformats.org/officeDocument/2006/customXml" ds:itemID="{80D9D858-7E79-4596-A773-4EB157EC644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Isabel Cristina</dc:creator>
  <cp:lastModifiedBy>FAMILIA TOGON</cp:lastModifiedBy>
  <cp:lastPrinted>2017-10-24T11:56:41Z</cp:lastPrinted>
  <dcterms:created xsi:type="dcterms:W3CDTF">2017-10-23T15:16:42Z</dcterms:created>
  <dcterms:modified xsi:type="dcterms:W3CDTF">2020-10-26T00:16:48Z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0x0101000BDFD1C4A3042941BDA30DD97D71C162</vt:lpwstr>
  </property>
</Properties>
</file>