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JUZGADO QUINTO DE FAMILIA\JOHANNA\EJECUTIVOS\2021-00264\"/>
    </mc:Choice>
  </mc:AlternateContent>
  <bookViews>
    <workbookView xWindow="0" yWindow="0" windowWidth="17256" windowHeight="6564" activeTab="1"/>
  </bookViews>
  <sheets>
    <sheet name="LIQUIDACION ALIMENTOS" sheetId="1" r:id="rId1"/>
    <sheet name="LIQUIDACION GASTOS COMPARTIDO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381" i="2" l="1"/>
  <c r="G381" i="2"/>
  <c r="F381" i="2"/>
  <c r="H381" i="2"/>
  <c r="P15" i="1"/>
  <c r="P16" i="1" s="1"/>
  <c r="N16" i="1"/>
  <c r="E17" i="1"/>
  <c r="F17" i="1"/>
  <c r="G17" i="1"/>
  <c r="H17" i="1" s="1"/>
  <c r="L17" i="1"/>
  <c r="E18" i="1"/>
  <c r="F18" i="1" s="1"/>
  <c r="G18" i="1"/>
  <c r="H18" i="1" s="1"/>
  <c r="L18" i="1"/>
  <c r="E19" i="1"/>
  <c r="F19" i="1"/>
  <c r="G19" i="1"/>
  <c r="H19" i="1" s="1"/>
  <c r="L19" i="1"/>
  <c r="E20" i="1"/>
  <c r="F20" i="1" s="1"/>
  <c r="G20" i="1"/>
  <c r="H20" i="1" s="1"/>
  <c r="L20" i="1"/>
  <c r="E21" i="1"/>
  <c r="F21" i="1"/>
  <c r="G21" i="1"/>
  <c r="H21" i="1" s="1"/>
  <c r="L21" i="1"/>
  <c r="E22" i="1"/>
  <c r="F22" i="1" s="1"/>
  <c r="G22" i="1"/>
  <c r="H22" i="1" s="1"/>
  <c r="L22" i="1"/>
  <c r="E23" i="1"/>
  <c r="F23" i="1" s="1"/>
  <c r="G23" i="1"/>
  <c r="H23" i="1"/>
  <c r="L23" i="1"/>
  <c r="E24" i="1"/>
  <c r="F24" i="1" s="1"/>
  <c r="G24" i="1"/>
  <c r="H24" i="1" s="1"/>
  <c r="L24" i="1"/>
  <c r="E25" i="1"/>
  <c r="F25" i="1" s="1"/>
  <c r="G25" i="1"/>
  <c r="H25" i="1" s="1"/>
  <c r="L25" i="1"/>
  <c r="E26" i="1"/>
  <c r="F26" i="1" s="1"/>
  <c r="G26" i="1"/>
  <c r="H26" i="1" s="1"/>
  <c r="L26" i="1"/>
  <c r="E27" i="1"/>
  <c r="F27" i="1" s="1"/>
  <c r="G27" i="1"/>
  <c r="H27" i="1" s="1"/>
  <c r="L27" i="1"/>
  <c r="E28" i="1"/>
  <c r="F28" i="1" s="1"/>
  <c r="G28" i="1"/>
  <c r="H28" i="1" s="1"/>
  <c r="L28" i="1"/>
  <c r="E29" i="1"/>
  <c r="F29" i="1"/>
  <c r="G29" i="1"/>
  <c r="H29" i="1" s="1"/>
  <c r="L29" i="1"/>
  <c r="E30" i="1"/>
  <c r="F30" i="1" s="1"/>
  <c r="G30" i="1"/>
  <c r="H30" i="1" s="1"/>
  <c r="L30" i="1"/>
  <c r="E31" i="1"/>
  <c r="F31" i="1" s="1"/>
  <c r="G31" i="1"/>
  <c r="H31" i="1"/>
  <c r="L31" i="1"/>
  <c r="E32" i="1"/>
  <c r="F32" i="1" s="1"/>
  <c r="G32" i="1"/>
  <c r="H32" i="1" s="1"/>
  <c r="L32" i="1"/>
  <c r="E33" i="1"/>
  <c r="F33" i="1" s="1"/>
  <c r="G33" i="1"/>
  <c r="H33" i="1" s="1"/>
  <c r="L33" i="1"/>
  <c r="E34" i="1"/>
  <c r="F34" i="1" s="1"/>
  <c r="G34" i="1"/>
  <c r="H34" i="1" s="1"/>
  <c r="L34" i="1"/>
  <c r="E35" i="1"/>
  <c r="F35" i="1" s="1"/>
  <c r="G35" i="1"/>
  <c r="H35" i="1" s="1"/>
  <c r="L35" i="1"/>
  <c r="E36" i="1"/>
  <c r="F36" i="1" s="1"/>
  <c r="G36" i="1"/>
  <c r="H36" i="1" s="1"/>
  <c r="L36" i="1"/>
  <c r="E37" i="1"/>
  <c r="F37" i="1"/>
  <c r="G37" i="1"/>
  <c r="H37" i="1" s="1"/>
  <c r="L37" i="1"/>
  <c r="E38" i="1"/>
  <c r="F38" i="1" s="1"/>
  <c r="G38" i="1"/>
  <c r="H38" i="1" s="1"/>
  <c r="L38" i="1"/>
  <c r="E39" i="1"/>
  <c r="F39" i="1" s="1"/>
  <c r="G39" i="1"/>
  <c r="H39" i="1"/>
  <c r="L39" i="1"/>
  <c r="E40" i="1"/>
  <c r="F40" i="1" s="1"/>
  <c r="G40" i="1"/>
  <c r="H40" i="1" s="1"/>
  <c r="L40" i="1"/>
  <c r="E41" i="1"/>
  <c r="F41" i="1" s="1"/>
  <c r="G41" i="1"/>
  <c r="H41" i="1" s="1"/>
  <c r="L41" i="1"/>
  <c r="E42" i="1"/>
  <c r="F42" i="1" s="1"/>
  <c r="G42" i="1"/>
  <c r="H42" i="1" s="1"/>
  <c r="L42" i="1"/>
  <c r="E43" i="1"/>
  <c r="F43" i="1" s="1"/>
  <c r="G43" i="1"/>
  <c r="H43" i="1" s="1"/>
  <c r="L43" i="1"/>
  <c r="E44" i="1"/>
  <c r="F44" i="1" s="1"/>
  <c r="G44" i="1"/>
  <c r="H44" i="1" s="1"/>
  <c r="L44" i="1"/>
  <c r="E45" i="1"/>
  <c r="F45" i="1"/>
  <c r="G45" i="1"/>
  <c r="H45" i="1" s="1"/>
  <c r="L45" i="1"/>
  <c r="E46" i="1"/>
  <c r="F46" i="1" s="1"/>
  <c r="G46" i="1"/>
  <c r="H46" i="1" s="1"/>
  <c r="L46" i="1"/>
  <c r="E47" i="1"/>
  <c r="F47" i="1" s="1"/>
  <c r="G47" i="1"/>
  <c r="H47" i="1"/>
  <c r="L47" i="1"/>
  <c r="E48" i="1"/>
  <c r="F48" i="1" s="1"/>
  <c r="G48" i="1"/>
  <c r="H48" i="1" s="1"/>
  <c r="L48" i="1"/>
  <c r="E49" i="1"/>
  <c r="F49" i="1" s="1"/>
  <c r="G49" i="1"/>
  <c r="H49" i="1" s="1"/>
  <c r="L49" i="1"/>
  <c r="E50" i="1"/>
  <c r="F50" i="1" s="1"/>
  <c r="G50" i="1"/>
  <c r="H50" i="1" s="1"/>
  <c r="L50" i="1"/>
  <c r="E51" i="1"/>
  <c r="F51" i="1" s="1"/>
  <c r="G51" i="1"/>
  <c r="H51" i="1" s="1"/>
  <c r="L51" i="1"/>
  <c r="E52" i="1"/>
  <c r="F52" i="1" s="1"/>
  <c r="G52" i="1"/>
  <c r="H52" i="1" s="1"/>
  <c r="L52" i="1"/>
  <c r="E53" i="1"/>
  <c r="F53" i="1"/>
  <c r="G53" i="1"/>
  <c r="H53" i="1" s="1"/>
  <c r="L53" i="1"/>
  <c r="E54" i="1"/>
  <c r="F54" i="1" s="1"/>
  <c r="G54" i="1"/>
  <c r="H54" i="1" s="1"/>
  <c r="L54" i="1"/>
  <c r="E55" i="1"/>
  <c r="F55" i="1" s="1"/>
  <c r="G55" i="1"/>
  <c r="H55" i="1" s="1"/>
  <c r="L55" i="1"/>
  <c r="E56" i="1"/>
  <c r="F56" i="1" s="1"/>
  <c r="G56" i="1"/>
  <c r="H56" i="1" s="1"/>
  <c r="L56" i="1"/>
  <c r="E57" i="1"/>
  <c r="F57" i="1"/>
  <c r="G57" i="1"/>
  <c r="H57" i="1" s="1"/>
  <c r="L57" i="1"/>
  <c r="E58" i="1"/>
  <c r="F58" i="1"/>
  <c r="G58" i="1"/>
  <c r="H58" i="1" s="1"/>
  <c r="L58" i="1"/>
  <c r="E59" i="1"/>
  <c r="F59" i="1" s="1"/>
  <c r="G59" i="1"/>
  <c r="H59" i="1" s="1"/>
  <c r="L59" i="1"/>
  <c r="E60" i="1"/>
  <c r="F60" i="1" s="1"/>
  <c r="G60" i="1"/>
  <c r="H60" i="1" s="1"/>
  <c r="L60" i="1"/>
  <c r="E61" i="1"/>
  <c r="F61" i="1"/>
  <c r="G61" i="1"/>
  <c r="H61" i="1" s="1"/>
  <c r="L61" i="1"/>
  <c r="E62" i="1"/>
  <c r="F62" i="1"/>
  <c r="G62" i="1"/>
  <c r="H62" i="1"/>
  <c r="L62" i="1"/>
  <c r="E63" i="1"/>
  <c r="F63" i="1" s="1"/>
  <c r="G63" i="1"/>
  <c r="H63" i="1"/>
  <c r="L63" i="1"/>
  <c r="E64" i="1"/>
  <c r="F64" i="1" s="1"/>
  <c r="G64" i="1"/>
  <c r="H64" i="1" s="1"/>
  <c r="L64" i="1"/>
  <c r="E65" i="1"/>
  <c r="F65" i="1"/>
  <c r="G65" i="1"/>
  <c r="H65" i="1" s="1"/>
  <c r="L65" i="1"/>
  <c r="E66" i="1"/>
  <c r="F66" i="1" s="1"/>
  <c r="G66" i="1"/>
  <c r="H66" i="1" s="1"/>
  <c r="L66" i="1"/>
  <c r="E67" i="1"/>
  <c r="F67" i="1" s="1"/>
  <c r="G67" i="1"/>
  <c r="H67" i="1" s="1"/>
  <c r="L67" i="1"/>
  <c r="E68" i="1"/>
  <c r="F68" i="1" s="1"/>
  <c r="G68" i="1"/>
  <c r="H68" i="1" s="1"/>
  <c r="L68" i="1"/>
  <c r="E69" i="1"/>
  <c r="F69" i="1"/>
  <c r="G69" i="1"/>
  <c r="H69" i="1" s="1"/>
  <c r="L69" i="1"/>
  <c r="E70" i="1"/>
  <c r="F70" i="1"/>
  <c r="G70" i="1"/>
  <c r="H70" i="1"/>
  <c r="L70" i="1"/>
  <c r="E71" i="1"/>
  <c r="F71" i="1" s="1"/>
  <c r="G71" i="1"/>
  <c r="H71" i="1"/>
  <c r="L71" i="1"/>
  <c r="E72" i="1"/>
  <c r="F72" i="1" s="1"/>
  <c r="G72" i="1"/>
  <c r="H72" i="1" s="1"/>
  <c r="L72" i="1"/>
  <c r="E73" i="1"/>
  <c r="F73" i="1"/>
  <c r="G73" i="1"/>
  <c r="H73" i="1" s="1"/>
  <c r="L73" i="1"/>
  <c r="E74" i="1"/>
  <c r="F74" i="1" s="1"/>
  <c r="G74" i="1"/>
  <c r="H74" i="1" s="1"/>
  <c r="L74" i="1"/>
  <c r="E75" i="1"/>
  <c r="F75" i="1" s="1"/>
  <c r="G75" i="1"/>
  <c r="H75" i="1" s="1"/>
  <c r="L75" i="1"/>
  <c r="E76" i="1"/>
  <c r="F76" i="1" s="1"/>
  <c r="G76" i="1"/>
  <c r="H76" i="1" s="1"/>
  <c r="L76" i="1"/>
  <c r="E77" i="1"/>
  <c r="F77" i="1" s="1"/>
  <c r="G77" i="1"/>
  <c r="H77" i="1" s="1"/>
  <c r="L77" i="1"/>
  <c r="E78" i="1"/>
  <c r="F78" i="1" s="1"/>
  <c r="G78" i="1"/>
  <c r="H78" i="1" s="1"/>
  <c r="L78" i="1"/>
  <c r="E79" i="1"/>
  <c r="F79" i="1" s="1"/>
  <c r="G79" i="1"/>
  <c r="H79" i="1" s="1"/>
  <c r="L79" i="1"/>
  <c r="E80" i="1"/>
  <c r="F80" i="1" s="1"/>
  <c r="G80" i="1"/>
  <c r="H80" i="1" s="1"/>
  <c r="L80" i="1"/>
  <c r="E81" i="1"/>
  <c r="F81" i="1" s="1"/>
  <c r="G81" i="1"/>
  <c r="H81" i="1" s="1"/>
  <c r="L81" i="1"/>
  <c r="E82" i="1"/>
  <c r="F82" i="1" s="1"/>
  <c r="G82" i="1"/>
  <c r="H82" i="1" s="1"/>
  <c r="L82" i="1"/>
  <c r="E83" i="1"/>
  <c r="F83" i="1" s="1"/>
  <c r="G83" i="1"/>
  <c r="H83" i="1" s="1"/>
  <c r="L83" i="1"/>
  <c r="E84" i="1"/>
  <c r="F84" i="1" s="1"/>
  <c r="G84" i="1"/>
  <c r="H84" i="1" s="1"/>
  <c r="L84" i="1"/>
  <c r="E85" i="1"/>
  <c r="F85" i="1" s="1"/>
  <c r="G85" i="1"/>
  <c r="H85" i="1" s="1"/>
  <c r="L85" i="1"/>
  <c r="E86" i="1"/>
  <c r="F86" i="1" s="1"/>
  <c r="G86" i="1"/>
  <c r="H86" i="1" s="1"/>
  <c r="L86" i="1"/>
  <c r="E87" i="1"/>
  <c r="F87" i="1" s="1"/>
  <c r="G87" i="1"/>
  <c r="H87" i="1"/>
  <c r="L87" i="1"/>
  <c r="E88" i="1"/>
  <c r="F88" i="1" s="1"/>
  <c r="G88" i="1"/>
  <c r="H88" i="1" s="1"/>
  <c r="L88" i="1"/>
  <c r="E89" i="1"/>
  <c r="F89" i="1" s="1"/>
  <c r="G89" i="1"/>
  <c r="H89" i="1" s="1"/>
  <c r="L89" i="1"/>
  <c r="E90" i="1"/>
  <c r="F90" i="1" s="1"/>
  <c r="G90" i="1"/>
  <c r="H90" i="1" s="1"/>
  <c r="L90" i="1"/>
  <c r="E91" i="1"/>
  <c r="F91" i="1" s="1"/>
  <c r="G91" i="1"/>
  <c r="H91" i="1"/>
  <c r="L91" i="1"/>
  <c r="E92" i="1"/>
  <c r="F92" i="1" s="1"/>
  <c r="G92" i="1"/>
  <c r="H92" i="1" s="1"/>
  <c r="L92" i="1"/>
  <c r="E93" i="1"/>
  <c r="F93" i="1" s="1"/>
  <c r="G93" i="1"/>
  <c r="H93" i="1" s="1"/>
  <c r="L93" i="1"/>
  <c r="E94" i="1"/>
  <c r="F94" i="1" s="1"/>
  <c r="G94" i="1"/>
  <c r="H94" i="1" s="1"/>
  <c r="L94" i="1"/>
  <c r="E95" i="1"/>
  <c r="F95" i="1" s="1"/>
  <c r="G95" i="1"/>
  <c r="H95" i="1"/>
  <c r="L95" i="1"/>
  <c r="E96" i="1"/>
  <c r="F96" i="1" s="1"/>
  <c r="G96" i="1"/>
  <c r="H96" i="1" s="1"/>
  <c r="L96" i="1"/>
  <c r="E97" i="1"/>
  <c r="F97" i="1" s="1"/>
  <c r="G97" i="1"/>
  <c r="H97" i="1" s="1"/>
  <c r="L97" i="1"/>
  <c r="E98" i="1"/>
  <c r="F98" i="1" s="1"/>
  <c r="G98" i="1"/>
  <c r="H98" i="1" s="1"/>
  <c r="L98" i="1"/>
  <c r="E99" i="1"/>
  <c r="F99" i="1" s="1"/>
  <c r="G99" i="1"/>
  <c r="H99" i="1"/>
  <c r="L99" i="1"/>
  <c r="E100" i="1"/>
  <c r="F100" i="1" s="1"/>
  <c r="G100" i="1"/>
  <c r="H100" i="1" s="1"/>
  <c r="L100" i="1"/>
  <c r="E101" i="1"/>
  <c r="F101" i="1" s="1"/>
  <c r="G101" i="1"/>
  <c r="H101" i="1" s="1"/>
  <c r="L101" i="1"/>
  <c r="E102" i="1"/>
  <c r="F102" i="1"/>
  <c r="G102" i="1"/>
  <c r="H102" i="1" s="1"/>
  <c r="L102" i="1"/>
  <c r="E103" i="1"/>
  <c r="F103" i="1"/>
  <c r="G103" i="1"/>
  <c r="H103" i="1"/>
  <c r="L103" i="1"/>
  <c r="E104" i="1"/>
  <c r="F104" i="1" s="1"/>
  <c r="G104" i="1"/>
  <c r="H104" i="1"/>
  <c r="L104" i="1"/>
  <c r="E105" i="1"/>
  <c r="F105" i="1" s="1"/>
  <c r="G105" i="1"/>
  <c r="H105" i="1" s="1"/>
  <c r="L105" i="1"/>
  <c r="E106" i="1"/>
  <c r="F106" i="1" s="1"/>
  <c r="G106" i="1"/>
  <c r="H106" i="1" s="1"/>
  <c r="L106" i="1"/>
  <c r="E107" i="1"/>
  <c r="F107" i="1" s="1"/>
  <c r="G107" i="1"/>
  <c r="H107" i="1"/>
  <c r="L107" i="1"/>
  <c r="E108" i="1"/>
  <c r="F108" i="1" s="1"/>
  <c r="G108" i="1"/>
  <c r="H108" i="1"/>
  <c r="L108" i="1"/>
  <c r="E109" i="1"/>
  <c r="F109" i="1" s="1"/>
  <c r="G109" i="1"/>
  <c r="H109" i="1" s="1"/>
  <c r="L109" i="1"/>
  <c r="E110" i="1"/>
  <c r="F110" i="1"/>
  <c r="G110" i="1"/>
  <c r="H110" i="1" s="1"/>
  <c r="L110" i="1"/>
  <c r="E111" i="1"/>
  <c r="F111" i="1"/>
  <c r="G111" i="1"/>
  <c r="H111" i="1"/>
  <c r="L111" i="1"/>
  <c r="E112" i="1"/>
  <c r="F112" i="1" s="1"/>
  <c r="G112" i="1"/>
  <c r="H112" i="1"/>
  <c r="L112" i="1"/>
  <c r="E113" i="1"/>
  <c r="F113" i="1" s="1"/>
  <c r="G113" i="1"/>
  <c r="H113" i="1" s="1"/>
  <c r="L113" i="1"/>
  <c r="E114" i="1"/>
  <c r="F114" i="1" s="1"/>
  <c r="G114" i="1"/>
  <c r="H114" i="1" s="1"/>
  <c r="L114" i="1"/>
  <c r="E115" i="1"/>
  <c r="F115" i="1" s="1"/>
  <c r="G115" i="1"/>
  <c r="H115" i="1"/>
  <c r="L115" i="1"/>
  <c r="E116" i="1"/>
  <c r="F116" i="1" s="1"/>
  <c r="G116" i="1"/>
  <c r="H116" i="1"/>
  <c r="L116" i="1"/>
  <c r="E117" i="1"/>
  <c r="F117" i="1" s="1"/>
  <c r="G117" i="1"/>
  <c r="H117" i="1" s="1"/>
  <c r="L117" i="1"/>
  <c r="E118" i="1"/>
  <c r="F118" i="1"/>
  <c r="G118" i="1"/>
  <c r="H118" i="1" s="1"/>
  <c r="L118" i="1"/>
  <c r="E119" i="1"/>
  <c r="F119" i="1"/>
  <c r="G119" i="1"/>
  <c r="H119" i="1"/>
  <c r="L119" i="1"/>
  <c r="E120" i="1"/>
  <c r="F120" i="1" s="1"/>
  <c r="G120" i="1"/>
  <c r="H120" i="1"/>
  <c r="L120" i="1"/>
  <c r="E121" i="1"/>
  <c r="F121" i="1" s="1"/>
  <c r="G121" i="1"/>
  <c r="H121" i="1" s="1"/>
  <c r="L121" i="1"/>
  <c r="E122" i="1"/>
  <c r="F122" i="1" s="1"/>
  <c r="G122" i="1"/>
  <c r="H122" i="1" s="1"/>
  <c r="L122" i="1"/>
  <c r="E123" i="1"/>
  <c r="F123" i="1" s="1"/>
  <c r="G123" i="1"/>
  <c r="H123" i="1"/>
  <c r="L123" i="1"/>
  <c r="E124" i="1"/>
  <c r="F124" i="1" s="1"/>
  <c r="G124" i="1"/>
  <c r="H124" i="1"/>
  <c r="L124" i="1"/>
  <c r="E125" i="1"/>
  <c r="F125" i="1" s="1"/>
  <c r="G125" i="1"/>
  <c r="H125" i="1" s="1"/>
  <c r="L125" i="1"/>
  <c r="G126" i="1"/>
  <c r="F126" i="1"/>
  <c r="H126" i="1"/>
  <c r="L126" i="1"/>
  <c r="G127" i="1"/>
  <c r="F127" i="1"/>
  <c r="H127" i="1"/>
  <c r="L127" i="1"/>
  <c r="G128" i="1"/>
  <c r="F128" i="1"/>
  <c r="H128" i="1"/>
  <c r="L128" i="1"/>
  <c r="G129" i="1"/>
  <c r="F129" i="1"/>
  <c r="H129" i="1"/>
  <c r="L129" i="1"/>
  <c r="G130" i="1"/>
  <c r="F130" i="1"/>
  <c r="H130" i="1"/>
  <c r="L130" i="1"/>
  <c r="G131" i="1"/>
  <c r="F131" i="1"/>
  <c r="H131" i="1"/>
  <c r="L131" i="1"/>
  <c r="G132" i="1"/>
  <c r="F132" i="1"/>
  <c r="H132" i="1"/>
  <c r="L132" i="1"/>
  <c r="G133" i="1"/>
  <c r="F133" i="1"/>
  <c r="H133" i="1"/>
  <c r="L133" i="1"/>
  <c r="G134" i="1"/>
  <c r="F134" i="1"/>
  <c r="H134" i="1"/>
  <c r="L134" i="1"/>
  <c r="G135" i="1"/>
  <c r="F135" i="1"/>
  <c r="H135" i="1"/>
  <c r="L135" i="1"/>
  <c r="G136" i="1"/>
  <c r="F136" i="1"/>
  <c r="H136" i="1"/>
  <c r="L136" i="1"/>
  <c r="G137" i="1"/>
  <c r="F137" i="1"/>
  <c r="H137" i="1"/>
  <c r="L137" i="1"/>
  <c r="G138" i="1"/>
  <c r="F138" i="1"/>
  <c r="H138" i="1"/>
  <c r="L138" i="1"/>
  <c r="G139" i="1"/>
  <c r="F139" i="1"/>
  <c r="H139" i="1"/>
  <c r="L139" i="1"/>
  <c r="G140" i="1"/>
  <c r="F140" i="1"/>
  <c r="H140" i="1"/>
  <c r="L140" i="1"/>
  <c r="G141" i="1"/>
  <c r="F141" i="1"/>
  <c r="H141" i="1"/>
  <c r="L141" i="1"/>
  <c r="G142" i="1"/>
  <c r="F142" i="1"/>
  <c r="H142" i="1"/>
  <c r="L142" i="1"/>
  <c r="G143" i="1"/>
  <c r="F143" i="1"/>
  <c r="H143" i="1"/>
  <c r="L143" i="1"/>
  <c r="G144" i="1"/>
  <c r="F144" i="1"/>
  <c r="H144" i="1"/>
  <c r="L144" i="1"/>
  <c r="G145" i="1"/>
  <c r="F145" i="1"/>
  <c r="H145" i="1"/>
  <c r="L145" i="1"/>
  <c r="G146" i="1"/>
  <c r="F146" i="1"/>
  <c r="H146" i="1"/>
  <c r="L146" i="1"/>
  <c r="G147" i="1"/>
  <c r="F147" i="1"/>
  <c r="H147" i="1"/>
  <c r="L147" i="1"/>
  <c r="G148" i="1"/>
  <c r="F148" i="1"/>
  <c r="H148" i="1"/>
  <c r="L148" i="1"/>
  <c r="G149" i="1"/>
  <c r="H149" i="1" s="1"/>
  <c r="F149" i="1"/>
  <c r="L149" i="1"/>
  <c r="G150" i="1"/>
  <c r="F150" i="1" s="1"/>
  <c r="L150" i="1"/>
  <c r="G151" i="1"/>
  <c r="L151" i="1"/>
  <c r="G152" i="1"/>
  <c r="H152" i="1" s="1"/>
  <c r="F152" i="1"/>
  <c r="L152" i="1"/>
  <c r="G153" i="1"/>
  <c r="H153" i="1" s="1"/>
  <c r="L153" i="1"/>
  <c r="G154" i="1"/>
  <c r="F154" i="1"/>
  <c r="H154" i="1"/>
  <c r="L154" i="1"/>
  <c r="G155" i="1"/>
  <c r="H155" i="1" s="1"/>
  <c r="F155" i="1"/>
  <c r="L155" i="1"/>
  <c r="G156" i="1"/>
  <c r="F156" i="1"/>
  <c r="H156" i="1"/>
  <c r="L156" i="1"/>
  <c r="G157" i="1"/>
  <c r="H157" i="1" s="1"/>
  <c r="F157" i="1"/>
  <c r="L157" i="1"/>
  <c r="G158" i="1"/>
  <c r="F158" i="1" s="1"/>
  <c r="H158" i="1"/>
  <c r="L158" i="1"/>
  <c r="G159" i="1"/>
  <c r="L159" i="1"/>
  <c r="G160" i="1"/>
  <c r="L160" i="1"/>
  <c r="G161" i="1"/>
  <c r="H161" i="1" s="1"/>
  <c r="F161" i="1"/>
  <c r="L161" i="1"/>
  <c r="G162" i="1"/>
  <c r="F162" i="1" s="1"/>
  <c r="H162" i="1"/>
  <c r="L162" i="1"/>
  <c r="G163" i="1"/>
  <c r="H163" i="1" s="1"/>
  <c r="L163" i="1"/>
  <c r="G164" i="1"/>
  <c r="F164" i="1"/>
  <c r="H164" i="1"/>
  <c r="L164" i="1"/>
  <c r="G165" i="1"/>
  <c r="H165" i="1" s="1"/>
  <c r="F165" i="1"/>
  <c r="L165" i="1"/>
  <c r="G166" i="1"/>
  <c r="L166" i="1"/>
  <c r="G167" i="1"/>
  <c r="L167" i="1"/>
  <c r="G168" i="1"/>
  <c r="H168" i="1" s="1"/>
  <c r="F168" i="1"/>
  <c r="L168" i="1"/>
  <c r="G169" i="1"/>
  <c r="L169" i="1"/>
  <c r="G170" i="1"/>
  <c r="H170" i="1" s="1"/>
  <c r="F170" i="1"/>
  <c r="L170" i="1"/>
  <c r="G171" i="1"/>
  <c r="H171" i="1" s="1"/>
  <c r="F171" i="1"/>
  <c r="L171" i="1"/>
  <c r="G172" i="1"/>
  <c r="F172" i="1"/>
  <c r="H172" i="1"/>
  <c r="L172" i="1"/>
  <c r="G173" i="1"/>
  <c r="H173" i="1" s="1"/>
  <c r="F173" i="1"/>
  <c r="L173" i="1"/>
  <c r="G174" i="1"/>
  <c r="F174" i="1" s="1"/>
  <c r="H174" i="1"/>
  <c r="L174" i="1"/>
  <c r="G175" i="1"/>
  <c r="L175" i="1"/>
  <c r="G176" i="1"/>
  <c r="H176" i="1" s="1"/>
  <c r="L176" i="1"/>
  <c r="G177" i="1"/>
  <c r="H177" i="1" s="1"/>
  <c r="F177" i="1"/>
  <c r="L177" i="1"/>
  <c r="G178" i="1"/>
  <c r="L178" i="1"/>
  <c r="G179" i="1"/>
  <c r="L179" i="1"/>
  <c r="G180" i="1"/>
  <c r="F180" i="1"/>
  <c r="H180" i="1"/>
  <c r="L180" i="1"/>
  <c r="G181" i="1"/>
  <c r="H181" i="1" s="1"/>
  <c r="F181" i="1"/>
  <c r="L181" i="1"/>
  <c r="G182" i="1"/>
  <c r="F182" i="1" s="1"/>
  <c r="L182" i="1"/>
  <c r="G183" i="1"/>
  <c r="F183" i="1" s="1"/>
  <c r="H183" i="1"/>
  <c r="L183" i="1"/>
  <c r="G184" i="1"/>
  <c r="L184" i="1"/>
  <c r="G185" i="1"/>
  <c r="F185" i="1" s="1"/>
  <c r="H185" i="1"/>
  <c r="L185" i="1"/>
  <c r="G186" i="1"/>
  <c r="F186" i="1" s="1"/>
  <c r="L186" i="1"/>
  <c r="G187" i="1"/>
  <c r="F187" i="1" s="1"/>
  <c r="H187" i="1"/>
  <c r="L187" i="1"/>
  <c r="G188" i="1"/>
  <c r="L188" i="1"/>
  <c r="G189" i="1"/>
  <c r="F189" i="1" s="1"/>
  <c r="H189" i="1"/>
  <c r="L189" i="1"/>
  <c r="G190" i="1"/>
  <c r="F190" i="1" s="1"/>
  <c r="L190" i="1"/>
  <c r="G191" i="1"/>
  <c r="F191" i="1" s="1"/>
  <c r="H191" i="1"/>
  <c r="L191" i="1"/>
  <c r="G192" i="1"/>
  <c r="L192" i="1"/>
  <c r="G193" i="1"/>
  <c r="F193" i="1" s="1"/>
  <c r="H193" i="1"/>
  <c r="L193" i="1"/>
  <c r="G194" i="1"/>
  <c r="F194" i="1" s="1"/>
  <c r="L194" i="1"/>
  <c r="G195" i="1"/>
  <c r="F195" i="1" s="1"/>
  <c r="H195" i="1"/>
  <c r="L195" i="1"/>
  <c r="G196" i="1"/>
  <c r="L196" i="1"/>
  <c r="G197" i="1"/>
  <c r="F197" i="1" s="1"/>
  <c r="H197" i="1"/>
  <c r="L197" i="1"/>
  <c r="G198" i="1"/>
  <c r="F198" i="1" s="1"/>
  <c r="L198" i="1"/>
  <c r="G199" i="1"/>
  <c r="F199" i="1" s="1"/>
  <c r="H199" i="1"/>
  <c r="L199" i="1"/>
  <c r="G200" i="1"/>
  <c r="L200" i="1"/>
  <c r="G201" i="1"/>
  <c r="F201" i="1" s="1"/>
  <c r="H201" i="1"/>
  <c r="L201" i="1"/>
  <c r="G202" i="1"/>
  <c r="F202" i="1" s="1"/>
  <c r="L202" i="1"/>
  <c r="G203" i="1"/>
  <c r="F203" i="1" s="1"/>
  <c r="H203" i="1"/>
  <c r="L203" i="1"/>
  <c r="G204" i="1"/>
  <c r="L204" i="1"/>
  <c r="G205" i="1"/>
  <c r="F205" i="1" s="1"/>
  <c r="H205" i="1"/>
  <c r="L205" i="1"/>
  <c r="G206" i="1"/>
  <c r="F206" i="1" s="1"/>
  <c r="L206" i="1"/>
  <c r="G207" i="1"/>
  <c r="F207" i="1" s="1"/>
  <c r="H207" i="1"/>
  <c r="L207" i="1"/>
  <c r="G208" i="1"/>
  <c r="L208" i="1"/>
  <c r="G209" i="1"/>
  <c r="F209" i="1" s="1"/>
  <c r="H209" i="1"/>
  <c r="L209" i="1"/>
  <c r="G210" i="1"/>
  <c r="F210" i="1" s="1"/>
  <c r="L210" i="1"/>
  <c r="G211" i="1"/>
  <c r="F211" i="1" s="1"/>
  <c r="H211" i="1"/>
  <c r="L211" i="1"/>
  <c r="G212" i="1"/>
  <c r="L212" i="1"/>
  <c r="G213" i="1"/>
  <c r="F213" i="1" s="1"/>
  <c r="H213" i="1"/>
  <c r="L213" i="1"/>
  <c r="G214" i="1"/>
  <c r="F214" i="1" s="1"/>
  <c r="L214" i="1"/>
  <c r="G215" i="1"/>
  <c r="F215" i="1" s="1"/>
  <c r="H215" i="1"/>
  <c r="L215" i="1"/>
  <c r="G216" i="1"/>
  <c r="L216" i="1"/>
  <c r="G217" i="1"/>
  <c r="F217" i="1" s="1"/>
  <c r="H217" i="1"/>
  <c r="L217" i="1"/>
  <c r="G218" i="1"/>
  <c r="F218" i="1" s="1"/>
  <c r="L218" i="1"/>
  <c r="G219" i="1"/>
  <c r="F219" i="1" s="1"/>
  <c r="H219" i="1"/>
  <c r="L219" i="1"/>
  <c r="G220" i="1"/>
  <c r="L220" i="1"/>
  <c r="G221" i="1"/>
  <c r="F221" i="1" s="1"/>
  <c r="H221" i="1"/>
  <c r="L221" i="1"/>
  <c r="G222" i="1"/>
  <c r="F222" i="1" s="1"/>
  <c r="L222" i="1"/>
  <c r="G223" i="1"/>
  <c r="F223" i="1" s="1"/>
  <c r="H223" i="1"/>
  <c r="L223" i="1"/>
  <c r="G224" i="1"/>
  <c r="L224" i="1"/>
  <c r="G225" i="1"/>
  <c r="F225" i="1" s="1"/>
  <c r="H225" i="1"/>
  <c r="L225" i="1"/>
  <c r="G226" i="1"/>
  <c r="F226" i="1" s="1"/>
  <c r="L226" i="1"/>
  <c r="G227" i="1"/>
  <c r="F227" i="1" s="1"/>
  <c r="H227" i="1"/>
  <c r="L227" i="1"/>
  <c r="G228" i="1"/>
  <c r="L228" i="1"/>
  <c r="G229" i="1"/>
  <c r="F229" i="1" s="1"/>
  <c r="H229" i="1"/>
  <c r="L229" i="1"/>
  <c r="G230" i="1"/>
  <c r="F230" i="1" s="1"/>
  <c r="L230" i="1"/>
  <c r="G231" i="1"/>
  <c r="F231" i="1" s="1"/>
  <c r="H231" i="1"/>
  <c r="L231" i="1"/>
  <c r="G232" i="1"/>
  <c r="L232" i="1"/>
  <c r="G233" i="1"/>
  <c r="F233" i="1" s="1"/>
  <c r="H233" i="1"/>
  <c r="L233" i="1"/>
  <c r="G234" i="1"/>
  <c r="F234" i="1" s="1"/>
  <c r="L234" i="1"/>
  <c r="G235" i="1"/>
  <c r="F235" i="1"/>
  <c r="H235" i="1"/>
  <c r="L235" i="1"/>
  <c r="G236" i="1"/>
  <c r="F236" i="1"/>
  <c r="H236" i="1"/>
  <c r="L236" i="1"/>
  <c r="G237" i="1"/>
  <c r="F237" i="1"/>
  <c r="H237" i="1"/>
  <c r="L237" i="1"/>
  <c r="G238" i="1"/>
  <c r="F238" i="1"/>
  <c r="H238" i="1"/>
  <c r="L238" i="1"/>
  <c r="G239" i="1"/>
  <c r="F239" i="1"/>
  <c r="H239" i="1"/>
  <c r="L239" i="1"/>
  <c r="G240" i="1"/>
  <c r="F240" i="1"/>
  <c r="H240" i="1"/>
  <c r="L240" i="1"/>
  <c r="G241" i="1"/>
  <c r="F241" i="1"/>
  <c r="H241" i="1"/>
  <c r="L241" i="1"/>
  <c r="G242" i="1"/>
  <c r="F242" i="1"/>
  <c r="H242" i="1"/>
  <c r="L242" i="1"/>
  <c r="G243" i="1"/>
  <c r="F243" i="1"/>
  <c r="H243" i="1"/>
  <c r="L243" i="1"/>
  <c r="G244" i="1"/>
  <c r="F244" i="1"/>
  <c r="H244" i="1"/>
  <c r="L244" i="1"/>
  <c r="G245" i="1"/>
  <c r="F245" i="1"/>
  <c r="H245" i="1"/>
  <c r="L245" i="1"/>
  <c r="G246" i="1"/>
  <c r="F246" i="1"/>
  <c r="H246" i="1"/>
  <c r="L246" i="1"/>
  <c r="G247" i="1"/>
  <c r="F247" i="1"/>
  <c r="H247" i="1"/>
  <c r="L247" i="1"/>
  <c r="G248" i="1"/>
  <c r="F248" i="1"/>
  <c r="H248" i="1"/>
  <c r="L248" i="1"/>
  <c r="G249" i="1"/>
  <c r="F249" i="1"/>
  <c r="H249" i="1"/>
  <c r="L249" i="1"/>
  <c r="G250" i="1"/>
  <c r="F250" i="1"/>
  <c r="H250" i="1"/>
  <c r="L250" i="1"/>
  <c r="G251" i="1"/>
  <c r="F251" i="1"/>
  <c r="H251" i="1"/>
  <c r="L251" i="1"/>
  <c r="G252" i="1"/>
  <c r="F252" i="1"/>
  <c r="H252" i="1"/>
  <c r="L252" i="1"/>
  <c r="G253" i="1"/>
  <c r="F253" i="1"/>
  <c r="H253" i="1"/>
  <c r="L253" i="1"/>
  <c r="G254" i="1"/>
  <c r="F254" i="1"/>
  <c r="H254" i="1"/>
  <c r="L254" i="1"/>
  <c r="G255" i="1"/>
  <c r="F255" i="1"/>
  <c r="H255" i="1"/>
  <c r="L255" i="1"/>
  <c r="G256" i="1"/>
  <c r="F256" i="1"/>
  <c r="H256" i="1"/>
  <c r="L256" i="1"/>
  <c r="G257" i="1"/>
  <c r="F257" i="1"/>
  <c r="H257" i="1"/>
  <c r="L257" i="1"/>
  <c r="G258" i="1"/>
  <c r="F258" i="1"/>
  <c r="H258" i="1"/>
  <c r="L258" i="1"/>
  <c r="G259" i="1"/>
  <c r="F259" i="1"/>
  <c r="H259" i="1"/>
  <c r="L259" i="1"/>
  <c r="G260" i="1"/>
  <c r="F260" i="1"/>
  <c r="H260" i="1"/>
  <c r="L260" i="1"/>
  <c r="G261" i="1"/>
  <c r="F261" i="1"/>
  <c r="H261" i="1"/>
  <c r="L261" i="1"/>
  <c r="G262" i="1"/>
  <c r="F262" i="1"/>
  <c r="H262" i="1"/>
  <c r="L262" i="1"/>
  <c r="G263" i="1"/>
  <c r="F263" i="1"/>
  <c r="H263" i="1"/>
  <c r="L263" i="1"/>
  <c r="G264" i="1"/>
  <c r="F264" i="1"/>
  <c r="H264" i="1"/>
  <c r="L264" i="1"/>
  <c r="J265" i="1"/>
  <c r="G265" i="1"/>
  <c r="F265" i="1" s="1"/>
  <c r="H265" i="1"/>
  <c r="L265" i="1"/>
  <c r="G266" i="1"/>
  <c r="F266" i="1" s="1"/>
  <c r="H266" i="1"/>
  <c r="L266" i="1"/>
  <c r="G267" i="1"/>
  <c r="F267" i="1" s="1"/>
  <c r="H267" i="1"/>
  <c r="L267" i="1"/>
  <c r="G268" i="1"/>
  <c r="F268" i="1" s="1"/>
  <c r="H268" i="1"/>
  <c r="L268" i="1"/>
  <c r="G269" i="1"/>
  <c r="F269" i="1" s="1"/>
  <c r="H269" i="1"/>
  <c r="L269" i="1"/>
  <c r="G270" i="1"/>
  <c r="F270" i="1" s="1"/>
  <c r="H270" i="1"/>
  <c r="L270" i="1"/>
  <c r="G271" i="1"/>
  <c r="F271" i="1" s="1"/>
  <c r="H271" i="1"/>
  <c r="L271" i="1"/>
  <c r="G272" i="1"/>
  <c r="F272" i="1" s="1"/>
  <c r="H272" i="1"/>
  <c r="L272" i="1"/>
  <c r="G273" i="1"/>
  <c r="F273" i="1" s="1"/>
  <c r="H273" i="1"/>
  <c r="L273" i="1"/>
  <c r="G274" i="1"/>
  <c r="F274" i="1" s="1"/>
  <c r="H274" i="1"/>
  <c r="L274" i="1"/>
  <c r="G275" i="1"/>
  <c r="F275" i="1" s="1"/>
  <c r="H275" i="1"/>
  <c r="L275" i="1"/>
  <c r="G276" i="1"/>
  <c r="F276" i="1" s="1"/>
  <c r="H276" i="1"/>
  <c r="L276" i="1"/>
  <c r="G277" i="1"/>
  <c r="F277" i="1" s="1"/>
  <c r="H277" i="1"/>
  <c r="L277" i="1"/>
  <c r="G278" i="1"/>
  <c r="F278" i="1" s="1"/>
  <c r="H278" i="1"/>
  <c r="L278" i="1"/>
  <c r="G279" i="1"/>
  <c r="F279" i="1" s="1"/>
  <c r="H279" i="1"/>
  <c r="L279" i="1"/>
  <c r="G280" i="1"/>
  <c r="H280" i="1" s="1"/>
  <c r="L280" i="1"/>
  <c r="G281" i="1"/>
  <c r="L281" i="1"/>
  <c r="G282" i="1"/>
  <c r="H282" i="1" s="1"/>
  <c r="L282" i="1"/>
  <c r="G283" i="1"/>
  <c r="H283" i="1" s="1"/>
  <c r="F283" i="1"/>
  <c r="L283" i="1"/>
  <c r="G284" i="1"/>
  <c r="H284" i="1" s="1"/>
  <c r="L284" i="1"/>
  <c r="G285" i="1"/>
  <c r="H285" i="1" s="1"/>
  <c r="L285" i="1"/>
  <c r="G286" i="1"/>
  <c r="H286" i="1" s="1"/>
  <c r="L286" i="1"/>
  <c r="G287" i="1"/>
  <c r="H287" i="1" s="1"/>
  <c r="F287" i="1"/>
  <c r="L287" i="1"/>
  <c r="G288" i="1"/>
  <c r="H288" i="1" s="1"/>
  <c r="L288" i="1"/>
  <c r="G289" i="1"/>
  <c r="L289" i="1"/>
  <c r="G290" i="1"/>
  <c r="H290" i="1" s="1"/>
  <c r="L290" i="1"/>
  <c r="G291" i="1"/>
  <c r="H291" i="1" s="1"/>
  <c r="F291" i="1"/>
  <c r="L291" i="1"/>
  <c r="G292" i="1"/>
  <c r="H292" i="1" s="1"/>
  <c r="L292" i="1"/>
  <c r="G293" i="1"/>
  <c r="H293" i="1" s="1"/>
  <c r="L293" i="1"/>
  <c r="G294" i="1"/>
  <c r="H294" i="1" s="1"/>
  <c r="L294" i="1"/>
  <c r="G295" i="1"/>
  <c r="H295" i="1" s="1"/>
  <c r="F295" i="1"/>
  <c r="L295" i="1"/>
  <c r="G296" i="1"/>
  <c r="H296" i="1" s="1"/>
  <c r="L296" i="1"/>
  <c r="G297" i="1"/>
  <c r="L297" i="1"/>
  <c r="G298" i="1"/>
  <c r="H298" i="1" s="1"/>
  <c r="L298" i="1"/>
  <c r="G299" i="1"/>
  <c r="H299" i="1" s="1"/>
  <c r="F299" i="1"/>
  <c r="L299" i="1"/>
  <c r="G300" i="1"/>
  <c r="H300" i="1" s="1"/>
  <c r="L300" i="1"/>
  <c r="G301" i="1"/>
  <c r="H301" i="1" s="1"/>
  <c r="L301" i="1"/>
  <c r="G302" i="1"/>
  <c r="H302" i="1" s="1"/>
  <c r="L302" i="1"/>
  <c r="G303" i="1"/>
  <c r="H303" i="1" s="1"/>
  <c r="F303" i="1"/>
  <c r="L303" i="1"/>
  <c r="G304" i="1"/>
  <c r="H304" i="1" s="1"/>
  <c r="L304" i="1"/>
  <c r="G305" i="1"/>
  <c r="L305" i="1"/>
  <c r="G306" i="1"/>
  <c r="H306" i="1" s="1"/>
  <c r="L306" i="1"/>
  <c r="G307" i="1"/>
  <c r="H307" i="1" s="1"/>
  <c r="F307" i="1"/>
  <c r="L307" i="1"/>
  <c r="G308" i="1"/>
  <c r="H308" i="1" s="1"/>
  <c r="L308" i="1"/>
  <c r="G309" i="1"/>
  <c r="H309" i="1" s="1"/>
  <c r="L309" i="1"/>
  <c r="G310" i="1"/>
  <c r="H310" i="1" s="1"/>
  <c r="L310" i="1"/>
  <c r="G311" i="1"/>
  <c r="H311" i="1" s="1"/>
  <c r="F311" i="1"/>
  <c r="L311" i="1"/>
  <c r="G312" i="1"/>
  <c r="H312" i="1" s="1"/>
  <c r="L312" i="1"/>
  <c r="G313" i="1"/>
  <c r="L313" i="1"/>
  <c r="G314" i="1"/>
  <c r="H314" i="1" s="1"/>
  <c r="L314" i="1"/>
  <c r="G315" i="1"/>
  <c r="H315" i="1" s="1"/>
  <c r="F315" i="1"/>
  <c r="L315" i="1"/>
  <c r="G316" i="1"/>
  <c r="H316" i="1" s="1"/>
  <c r="L316" i="1"/>
  <c r="G317" i="1"/>
  <c r="H317" i="1" s="1"/>
  <c r="L317" i="1"/>
  <c r="G318" i="1"/>
  <c r="H318" i="1" s="1"/>
  <c r="L318" i="1"/>
  <c r="G319" i="1"/>
  <c r="H319" i="1" s="1"/>
  <c r="F319" i="1"/>
  <c r="L319" i="1"/>
  <c r="G320" i="1"/>
  <c r="H320" i="1" s="1"/>
  <c r="L320" i="1"/>
  <c r="G321" i="1"/>
  <c r="L321" i="1"/>
  <c r="G322" i="1"/>
  <c r="H322" i="1" s="1"/>
  <c r="L322" i="1"/>
  <c r="G323" i="1"/>
  <c r="H323" i="1" s="1"/>
  <c r="F323" i="1"/>
  <c r="L323" i="1"/>
  <c r="G324" i="1"/>
  <c r="H324" i="1" s="1"/>
  <c r="L324" i="1"/>
  <c r="G325" i="1"/>
  <c r="H325" i="1" s="1"/>
  <c r="L325" i="1"/>
  <c r="G326" i="1"/>
  <c r="H326" i="1" s="1"/>
  <c r="L326" i="1"/>
  <c r="G327" i="1"/>
  <c r="H327" i="1" s="1"/>
  <c r="F327" i="1"/>
  <c r="L327" i="1"/>
  <c r="G328" i="1"/>
  <c r="H328" i="1" s="1"/>
  <c r="L328" i="1"/>
  <c r="G329" i="1"/>
  <c r="L329" i="1"/>
  <c r="G330" i="1"/>
  <c r="H330" i="1" s="1"/>
  <c r="L330" i="1"/>
  <c r="G331" i="1"/>
  <c r="H331" i="1" s="1"/>
  <c r="F331" i="1"/>
  <c r="L331" i="1"/>
  <c r="G332" i="1"/>
  <c r="H332" i="1" s="1"/>
  <c r="L332" i="1"/>
  <c r="G333" i="1"/>
  <c r="H333" i="1" s="1"/>
  <c r="L333" i="1"/>
  <c r="G334" i="1"/>
  <c r="H334" i="1" s="1"/>
  <c r="L334" i="1"/>
  <c r="G335" i="1"/>
  <c r="H335" i="1" s="1"/>
  <c r="F335" i="1"/>
  <c r="L335" i="1"/>
  <c r="G336" i="1"/>
  <c r="H336" i="1" s="1"/>
  <c r="L336" i="1"/>
  <c r="G337" i="1"/>
  <c r="L337" i="1"/>
  <c r="G338" i="1"/>
  <c r="H338" i="1" s="1"/>
  <c r="L338" i="1"/>
  <c r="G339" i="1"/>
  <c r="H339" i="1" s="1"/>
  <c r="F339" i="1"/>
  <c r="L339" i="1"/>
  <c r="G340" i="1"/>
  <c r="H340" i="1" s="1"/>
  <c r="L340" i="1"/>
  <c r="G341" i="1"/>
  <c r="H341" i="1" s="1"/>
  <c r="L341" i="1"/>
  <c r="G342" i="1"/>
  <c r="H342" i="1" s="1"/>
  <c r="F342" i="1"/>
  <c r="L342" i="1"/>
  <c r="G343" i="1"/>
  <c r="L343" i="1"/>
  <c r="G344" i="1"/>
  <c r="H344" i="1" s="1"/>
  <c r="F344" i="1"/>
  <c r="L344" i="1"/>
  <c r="G345" i="1"/>
  <c r="H345" i="1" s="1"/>
  <c r="L345" i="1"/>
  <c r="G346" i="1"/>
  <c r="H346" i="1" s="1"/>
  <c r="F346" i="1"/>
  <c r="L346" i="1"/>
  <c r="G347" i="1"/>
  <c r="L347" i="1"/>
  <c r="G348" i="1"/>
  <c r="H348" i="1" s="1"/>
  <c r="F348" i="1"/>
  <c r="L348" i="1"/>
  <c r="G349" i="1"/>
  <c r="H349" i="1" s="1"/>
  <c r="L349" i="1"/>
  <c r="G350" i="1"/>
  <c r="H350" i="1" s="1"/>
  <c r="F350" i="1"/>
  <c r="L350" i="1"/>
  <c r="G351" i="1"/>
  <c r="L351" i="1"/>
  <c r="G352" i="1"/>
  <c r="H352" i="1" s="1"/>
  <c r="F352" i="1"/>
  <c r="L352" i="1"/>
  <c r="G353" i="1"/>
  <c r="H353" i="1" s="1"/>
  <c r="L353" i="1"/>
  <c r="G354" i="1"/>
  <c r="H354" i="1" s="1"/>
  <c r="F354" i="1"/>
  <c r="L354" i="1"/>
  <c r="G355" i="1"/>
  <c r="H355" i="1" s="1"/>
  <c r="L355" i="1"/>
  <c r="G356" i="1"/>
  <c r="H356" i="1" s="1"/>
  <c r="L356" i="1"/>
  <c r="G357" i="1"/>
  <c r="H357" i="1" s="1"/>
  <c r="L357" i="1"/>
  <c r="G358" i="1"/>
  <c r="F358" i="1" s="1"/>
  <c r="L358" i="1"/>
  <c r="G359" i="1"/>
  <c r="H359" i="1" s="1"/>
  <c r="L359" i="1"/>
  <c r="G360" i="1"/>
  <c r="F360" i="1" s="1"/>
  <c r="H360" i="1"/>
  <c r="L360" i="1"/>
  <c r="G361" i="1"/>
  <c r="H361" i="1" s="1"/>
  <c r="L361" i="1"/>
  <c r="G362" i="1"/>
  <c r="L362" i="1"/>
  <c r="G363" i="1"/>
  <c r="H363" i="1" s="1"/>
  <c r="L363" i="1"/>
  <c r="G364" i="1"/>
  <c r="F364" i="1" s="1"/>
  <c r="H364" i="1"/>
  <c r="L364" i="1"/>
  <c r="G365" i="1"/>
  <c r="H365" i="1" s="1"/>
  <c r="L365" i="1"/>
  <c r="G366" i="1"/>
  <c r="F366" i="1" s="1"/>
  <c r="L366" i="1"/>
  <c r="G367" i="1"/>
  <c r="H367" i="1" s="1"/>
  <c r="L367" i="1"/>
  <c r="G368" i="1"/>
  <c r="F368" i="1" s="1"/>
  <c r="H368" i="1"/>
  <c r="L368" i="1"/>
  <c r="G369" i="1"/>
  <c r="F369" i="1" s="1"/>
  <c r="L369" i="1"/>
  <c r="G370" i="1"/>
  <c r="L370" i="1"/>
  <c r="G371" i="1"/>
  <c r="L371" i="1"/>
  <c r="U372" i="1"/>
  <c r="G372" i="1"/>
  <c r="L372" i="1"/>
  <c r="U373" i="1"/>
  <c r="G373" i="1"/>
  <c r="L373" i="1"/>
  <c r="U374" i="1"/>
  <c r="G374" i="1"/>
  <c r="L374" i="1"/>
  <c r="U375" i="1"/>
  <c r="G375" i="1"/>
  <c r="F375" i="1" s="1"/>
  <c r="L375" i="1"/>
  <c r="U376" i="1"/>
  <c r="G376" i="1"/>
  <c r="F376" i="1" s="1"/>
  <c r="L376" i="1"/>
  <c r="U377" i="1"/>
  <c r="G377" i="1"/>
  <c r="H377" i="1" s="1"/>
  <c r="F377" i="1"/>
  <c r="L377" i="1"/>
  <c r="U378" i="1"/>
  <c r="G378" i="1"/>
  <c r="F378" i="1"/>
  <c r="H378" i="1"/>
  <c r="L378" i="1"/>
  <c r="U379" i="1"/>
  <c r="G379" i="1"/>
  <c r="F379" i="1" s="1"/>
  <c r="H379" i="1"/>
  <c r="E379" i="1"/>
  <c r="I379" i="1"/>
  <c r="J379" i="1" s="1"/>
  <c r="L379" i="1"/>
  <c r="P15" i="2"/>
  <c r="N16" i="2"/>
  <c r="P16" i="2"/>
  <c r="J17" i="2"/>
  <c r="E17" i="2"/>
  <c r="F17" i="2"/>
  <c r="G17" i="2"/>
  <c r="H17" i="2"/>
  <c r="K17" i="2"/>
  <c r="L17" i="2"/>
  <c r="N17" i="2"/>
  <c r="P17" i="2"/>
  <c r="J18" i="2"/>
  <c r="E18" i="2"/>
  <c r="F18" i="2"/>
  <c r="G18" i="2"/>
  <c r="H18" i="2"/>
  <c r="K18" i="2"/>
  <c r="L18" i="2"/>
  <c r="N18" i="2"/>
  <c r="P18" i="2"/>
  <c r="J19" i="2"/>
  <c r="E19" i="2"/>
  <c r="F19" i="2"/>
  <c r="G19" i="2"/>
  <c r="H19" i="2"/>
  <c r="K19" i="2"/>
  <c r="L19" i="2"/>
  <c r="N19" i="2"/>
  <c r="P19" i="2"/>
  <c r="J20" i="2"/>
  <c r="E20" i="2"/>
  <c r="F20" i="2"/>
  <c r="G20" i="2"/>
  <c r="H20" i="2"/>
  <c r="K20" i="2"/>
  <c r="L20" i="2"/>
  <c r="N20" i="2"/>
  <c r="P20" i="2"/>
  <c r="J21" i="2"/>
  <c r="E21" i="2"/>
  <c r="F21" i="2"/>
  <c r="G21" i="2"/>
  <c r="H21" i="2"/>
  <c r="K21" i="2"/>
  <c r="L21" i="2"/>
  <c r="N21" i="2"/>
  <c r="P21" i="2"/>
  <c r="J22" i="2"/>
  <c r="E22" i="2"/>
  <c r="F22" i="2"/>
  <c r="G22" i="2"/>
  <c r="H22" i="2"/>
  <c r="K22" i="2"/>
  <c r="L22" i="2"/>
  <c r="N22" i="2"/>
  <c r="P22" i="2"/>
  <c r="J23" i="2"/>
  <c r="E23" i="2"/>
  <c r="F23" i="2"/>
  <c r="G23" i="2"/>
  <c r="H23" i="2"/>
  <c r="K23" i="2"/>
  <c r="L23" i="2"/>
  <c r="N23" i="2"/>
  <c r="P23" i="2"/>
  <c r="J24" i="2"/>
  <c r="E24" i="2"/>
  <c r="F24" i="2"/>
  <c r="G24" i="2"/>
  <c r="H24" i="2"/>
  <c r="K24" i="2"/>
  <c r="L24" i="2"/>
  <c r="N24" i="2"/>
  <c r="P24" i="2"/>
  <c r="J25" i="2"/>
  <c r="E25" i="2"/>
  <c r="F25" i="2"/>
  <c r="G25" i="2"/>
  <c r="H25" i="2"/>
  <c r="K25" i="2"/>
  <c r="L25" i="2"/>
  <c r="N25" i="2"/>
  <c r="P25" i="2"/>
  <c r="J26" i="2"/>
  <c r="E26" i="2"/>
  <c r="F26" i="2"/>
  <c r="G26" i="2"/>
  <c r="H26" i="2"/>
  <c r="K26" i="2"/>
  <c r="L26" i="2"/>
  <c r="N26" i="2"/>
  <c r="P26" i="2"/>
  <c r="J27" i="2"/>
  <c r="E27" i="2"/>
  <c r="F27" i="2"/>
  <c r="G27" i="2"/>
  <c r="H27" i="2"/>
  <c r="K27" i="2"/>
  <c r="L27" i="2"/>
  <c r="N27" i="2"/>
  <c r="P27" i="2"/>
  <c r="J28" i="2"/>
  <c r="E28" i="2"/>
  <c r="F28" i="2"/>
  <c r="G28" i="2"/>
  <c r="H28" i="2"/>
  <c r="K28" i="2"/>
  <c r="L28" i="2"/>
  <c r="N28" i="2"/>
  <c r="P28" i="2"/>
  <c r="J29" i="2"/>
  <c r="E29" i="2"/>
  <c r="F29" i="2"/>
  <c r="G29" i="2"/>
  <c r="H29" i="2"/>
  <c r="K29" i="2"/>
  <c r="L29" i="2"/>
  <c r="N29" i="2"/>
  <c r="P29" i="2"/>
  <c r="J30" i="2"/>
  <c r="E30" i="2"/>
  <c r="F30" i="2"/>
  <c r="G30" i="2"/>
  <c r="H30" i="2"/>
  <c r="K30" i="2"/>
  <c r="L30" i="2"/>
  <c r="N30" i="2"/>
  <c r="P30" i="2"/>
  <c r="J31" i="2"/>
  <c r="E31" i="2"/>
  <c r="F31" i="2"/>
  <c r="G31" i="2"/>
  <c r="H31" i="2"/>
  <c r="K31" i="2"/>
  <c r="L31" i="2"/>
  <c r="N31" i="2"/>
  <c r="P31" i="2"/>
  <c r="J32" i="2"/>
  <c r="E32" i="2"/>
  <c r="F32" i="2"/>
  <c r="G32" i="2"/>
  <c r="H32" i="2"/>
  <c r="K32" i="2"/>
  <c r="L32" i="2"/>
  <c r="N32" i="2"/>
  <c r="P32" i="2"/>
  <c r="J33" i="2"/>
  <c r="E33" i="2"/>
  <c r="F33" i="2"/>
  <c r="G33" i="2"/>
  <c r="H33" i="2"/>
  <c r="K33" i="2"/>
  <c r="L33" i="2"/>
  <c r="N33" i="2"/>
  <c r="P33" i="2"/>
  <c r="J34" i="2"/>
  <c r="E34" i="2"/>
  <c r="F34" i="2"/>
  <c r="G34" i="2"/>
  <c r="H34" i="2"/>
  <c r="K34" i="2"/>
  <c r="L34" i="2"/>
  <c r="N34" i="2"/>
  <c r="P34" i="2"/>
  <c r="J35" i="2"/>
  <c r="E35" i="2"/>
  <c r="F35" i="2"/>
  <c r="G35" i="2"/>
  <c r="H35" i="2"/>
  <c r="K35" i="2"/>
  <c r="L35" i="2"/>
  <c r="N35" i="2"/>
  <c r="P35" i="2"/>
  <c r="J36" i="2"/>
  <c r="E36" i="2"/>
  <c r="F36" i="2"/>
  <c r="G36" i="2"/>
  <c r="H36" i="2"/>
  <c r="K36" i="2"/>
  <c r="L36" i="2"/>
  <c r="N36" i="2"/>
  <c r="P36" i="2"/>
  <c r="J37" i="2"/>
  <c r="E37" i="2"/>
  <c r="F37" i="2"/>
  <c r="G37" i="2"/>
  <c r="H37" i="2"/>
  <c r="K37" i="2"/>
  <c r="L37" i="2"/>
  <c r="N37" i="2"/>
  <c r="P37" i="2"/>
  <c r="J38" i="2"/>
  <c r="E38" i="2"/>
  <c r="F38" i="2"/>
  <c r="G38" i="2"/>
  <c r="H38" i="2"/>
  <c r="K38" i="2"/>
  <c r="L38" i="2"/>
  <c r="N38" i="2"/>
  <c r="P38" i="2"/>
  <c r="J39" i="2"/>
  <c r="E39" i="2"/>
  <c r="F39" i="2"/>
  <c r="G39" i="2"/>
  <c r="H39" i="2"/>
  <c r="K39" i="2"/>
  <c r="L39" i="2"/>
  <c r="N39" i="2"/>
  <c r="P39" i="2"/>
  <c r="J40" i="2"/>
  <c r="E40" i="2"/>
  <c r="F40" i="2"/>
  <c r="G40" i="2"/>
  <c r="H40" i="2"/>
  <c r="K40" i="2"/>
  <c r="L40" i="2"/>
  <c r="N40" i="2"/>
  <c r="P40" i="2"/>
  <c r="J41" i="2"/>
  <c r="E41" i="2"/>
  <c r="F41" i="2"/>
  <c r="G41" i="2"/>
  <c r="H41" i="2"/>
  <c r="K41" i="2"/>
  <c r="L41" i="2"/>
  <c r="N41" i="2"/>
  <c r="P41" i="2"/>
  <c r="J42" i="2"/>
  <c r="E42" i="2"/>
  <c r="F42" i="2"/>
  <c r="G42" i="2"/>
  <c r="H42" i="2"/>
  <c r="K42" i="2"/>
  <c r="L42" i="2"/>
  <c r="N42" i="2"/>
  <c r="P42" i="2"/>
  <c r="J43" i="2"/>
  <c r="E43" i="2"/>
  <c r="F43" i="2"/>
  <c r="G43" i="2"/>
  <c r="H43" i="2"/>
  <c r="K43" i="2"/>
  <c r="L43" i="2"/>
  <c r="N43" i="2"/>
  <c r="P43" i="2"/>
  <c r="J44" i="2"/>
  <c r="E44" i="2"/>
  <c r="F44" i="2"/>
  <c r="G44" i="2"/>
  <c r="H44" i="2"/>
  <c r="K44" i="2"/>
  <c r="L44" i="2"/>
  <c r="N44" i="2"/>
  <c r="P44" i="2"/>
  <c r="J45" i="2"/>
  <c r="E45" i="2"/>
  <c r="F45" i="2"/>
  <c r="G45" i="2"/>
  <c r="H45" i="2"/>
  <c r="K45" i="2"/>
  <c r="L45" i="2"/>
  <c r="N45" i="2"/>
  <c r="P45" i="2"/>
  <c r="J46" i="2"/>
  <c r="E46" i="2"/>
  <c r="F46" i="2"/>
  <c r="G46" i="2"/>
  <c r="H46" i="2"/>
  <c r="K46" i="2"/>
  <c r="L46" i="2"/>
  <c r="N46" i="2"/>
  <c r="P46" i="2"/>
  <c r="J47" i="2"/>
  <c r="E47" i="2"/>
  <c r="F47" i="2"/>
  <c r="G47" i="2"/>
  <c r="H47" i="2"/>
  <c r="K47" i="2"/>
  <c r="L47" i="2"/>
  <c r="N47" i="2"/>
  <c r="P47" i="2"/>
  <c r="J48" i="2"/>
  <c r="E48" i="2"/>
  <c r="F48" i="2"/>
  <c r="G48" i="2"/>
  <c r="H48" i="2"/>
  <c r="K48" i="2"/>
  <c r="L48" i="2"/>
  <c r="N48" i="2"/>
  <c r="P48" i="2"/>
  <c r="J49" i="2"/>
  <c r="E49" i="2"/>
  <c r="F49" i="2"/>
  <c r="G49" i="2"/>
  <c r="H49" i="2"/>
  <c r="K49" i="2"/>
  <c r="L49" i="2"/>
  <c r="N49" i="2"/>
  <c r="P49" i="2"/>
  <c r="J50" i="2"/>
  <c r="E50" i="2"/>
  <c r="F50" i="2"/>
  <c r="G50" i="2"/>
  <c r="H50" i="2"/>
  <c r="K50" i="2"/>
  <c r="L50" i="2"/>
  <c r="N50" i="2"/>
  <c r="P50" i="2"/>
  <c r="J51" i="2"/>
  <c r="E51" i="2"/>
  <c r="F51" i="2"/>
  <c r="G51" i="2"/>
  <c r="H51" i="2"/>
  <c r="K51" i="2"/>
  <c r="L51" i="2"/>
  <c r="N51" i="2"/>
  <c r="P51" i="2"/>
  <c r="J52" i="2"/>
  <c r="E52" i="2"/>
  <c r="F52" i="2"/>
  <c r="G52" i="2"/>
  <c r="H52" i="2"/>
  <c r="K52" i="2"/>
  <c r="L52" i="2"/>
  <c r="N52" i="2"/>
  <c r="P52" i="2"/>
  <c r="J53" i="2"/>
  <c r="E53" i="2"/>
  <c r="F53" i="2"/>
  <c r="G53" i="2"/>
  <c r="H53" i="2"/>
  <c r="K53" i="2"/>
  <c r="L53" i="2"/>
  <c r="N53" i="2"/>
  <c r="P53" i="2"/>
  <c r="J54" i="2"/>
  <c r="E54" i="2"/>
  <c r="F54" i="2"/>
  <c r="G54" i="2"/>
  <c r="H54" i="2"/>
  <c r="K54" i="2"/>
  <c r="L54" i="2"/>
  <c r="N54" i="2"/>
  <c r="P54" i="2"/>
  <c r="J55" i="2"/>
  <c r="E55" i="2"/>
  <c r="F55" i="2"/>
  <c r="G55" i="2"/>
  <c r="H55" i="2"/>
  <c r="K55" i="2"/>
  <c r="L55" i="2"/>
  <c r="N55" i="2"/>
  <c r="P55" i="2"/>
  <c r="J56" i="2"/>
  <c r="E56" i="2"/>
  <c r="F56" i="2"/>
  <c r="G56" i="2"/>
  <c r="H56" i="2"/>
  <c r="K56" i="2"/>
  <c r="L56" i="2"/>
  <c r="N56" i="2"/>
  <c r="P56" i="2"/>
  <c r="J57" i="2"/>
  <c r="E57" i="2"/>
  <c r="F57" i="2"/>
  <c r="G57" i="2"/>
  <c r="H57" i="2"/>
  <c r="K57" i="2"/>
  <c r="L57" i="2"/>
  <c r="N57" i="2"/>
  <c r="P57" i="2"/>
  <c r="J58" i="2"/>
  <c r="E58" i="2"/>
  <c r="F58" i="2"/>
  <c r="G58" i="2"/>
  <c r="H58" i="2"/>
  <c r="K58" i="2"/>
  <c r="L58" i="2"/>
  <c r="N58" i="2"/>
  <c r="P58" i="2"/>
  <c r="J59" i="2"/>
  <c r="E59" i="2"/>
  <c r="F59" i="2"/>
  <c r="G59" i="2"/>
  <c r="H59" i="2"/>
  <c r="K59" i="2"/>
  <c r="L59" i="2"/>
  <c r="N59" i="2"/>
  <c r="P59" i="2"/>
  <c r="J60" i="2"/>
  <c r="E60" i="2"/>
  <c r="F60" i="2"/>
  <c r="G60" i="2"/>
  <c r="H60" i="2"/>
  <c r="K60" i="2"/>
  <c r="L60" i="2"/>
  <c r="N60" i="2"/>
  <c r="P60" i="2"/>
  <c r="J61" i="2"/>
  <c r="E61" i="2"/>
  <c r="F61" i="2"/>
  <c r="G61" i="2"/>
  <c r="H61" i="2"/>
  <c r="K61" i="2"/>
  <c r="L61" i="2"/>
  <c r="N61" i="2"/>
  <c r="P61" i="2"/>
  <c r="J62" i="2"/>
  <c r="E62" i="2"/>
  <c r="F62" i="2"/>
  <c r="G62" i="2"/>
  <c r="H62" i="2"/>
  <c r="K62" i="2"/>
  <c r="L62" i="2"/>
  <c r="N62" i="2"/>
  <c r="P62" i="2"/>
  <c r="J63" i="2"/>
  <c r="E63" i="2"/>
  <c r="F63" i="2"/>
  <c r="G63" i="2"/>
  <c r="H63" i="2"/>
  <c r="K63" i="2"/>
  <c r="L63" i="2"/>
  <c r="N63" i="2"/>
  <c r="P63" i="2"/>
  <c r="J64" i="2"/>
  <c r="E64" i="2"/>
  <c r="F64" i="2"/>
  <c r="G64" i="2"/>
  <c r="H64" i="2"/>
  <c r="K64" i="2"/>
  <c r="L64" i="2"/>
  <c r="N64" i="2"/>
  <c r="P64" i="2"/>
  <c r="J65" i="2"/>
  <c r="E65" i="2"/>
  <c r="F65" i="2"/>
  <c r="G65" i="2"/>
  <c r="H65" i="2"/>
  <c r="K65" i="2"/>
  <c r="L65" i="2"/>
  <c r="N65" i="2"/>
  <c r="P65" i="2"/>
  <c r="J66" i="2"/>
  <c r="E66" i="2"/>
  <c r="F66" i="2"/>
  <c r="G66" i="2"/>
  <c r="H66" i="2"/>
  <c r="K66" i="2"/>
  <c r="L66" i="2"/>
  <c r="N66" i="2"/>
  <c r="P66" i="2"/>
  <c r="J67" i="2"/>
  <c r="E67" i="2"/>
  <c r="F67" i="2"/>
  <c r="G67" i="2"/>
  <c r="H67" i="2"/>
  <c r="K67" i="2"/>
  <c r="L67" i="2"/>
  <c r="N67" i="2"/>
  <c r="P67" i="2"/>
  <c r="J68" i="2"/>
  <c r="E68" i="2"/>
  <c r="F68" i="2"/>
  <c r="G68" i="2"/>
  <c r="H68" i="2"/>
  <c r="K68" i="2"/>
  <c r="L68" i="2"/>
  <c r="N68" i="2"/>
  <c r="P68" i="2"/>
  <c r="J69" i="2"/>
  <c r="E69" i="2"/>
  <c r="F69" i="2"/>
  <c r="G69" i="2"/>
  <c r="H69" i="2"/>
  <c r="K69" i="2"/>
  <c r="L69" i="2"/>
  <c r="N69" i="2"/>
  <c r="P69" i="2"/>
  <c r="J70" i="2"/>
  <c r="E70" i="2"/>
  <c r="F70" i="2"/>
  <c r="G70" i="2"/>
  <c r="H70" i="2"/>
  <c r="K70" i="2"/>
  <c r="L70" i="2"/>
  <c r="N70" i="2"/>
  <c r="P70" i="2"/>
  <c r="J71" i="2"/>
  <c r="E71" i="2"/>
  <c r="F71" i="2"/>
  <c r="G71" i="2"/>
  <c r="H71" i="2"/>
  <c r="K71" i="2"/>
  <c r="L71" i="2"/>
  <c r="N71" i="2"/>
  <c r="P71" i="2"/>
  <c r="J72" i="2"/>
  <c r="E72" i="2"/>
  <c r="F72" i="2"/>
  <c r="G72" i="2"/>
  <c r="H72" i="2"/>
  <c r="K72" i="2"/>
  <c r="L72" i="2"/>
  <c r="N72" i="2"/>
  <c r="P72" i="2"/>
  <c r="J73" i="2"/>
  <c r="E73" i="2"/>
  <c r="F73" i="2"/>
  <c r="G73" i="2"/>
  <c r="H73" i="2"/>
  <c r="K73" i="2"/>
  <c r="L73" i="2"/>
  <c r="N73" i="2"/>
  <c r="P73" i="2"/>
  <c r="J74" i="2"/>
  <c r="E74" i="2"/>
  <c r="F74" i="2"/>
  <c r="G74" i="2"/>
  <c r="H74" i="2"/>
  <c r="K74" i="2"/>
  <c r="L74" i="2"/>
  <c r="N74" i="2"/>
  <c r="P74" i="2"/>
  <c r="J75" i="2"/>
  <c r="E75" i="2"/>
  <c r="F75" i="2"/>
  <c r="G75" i="2"/>
  <c r="H75" i="2"/>
  <c r="K75" i="2"/>
  <c r="L75" i="2"/>
  <c r="N75" i="2"/>
  <c r="P75" i="2"/>
  <c r="J76" i="2"/>
  <c r="E76" i="2"/>
  <c r="F76" i="2"/>
  <c r="G76" i="2"/>
  <c r="H76" i="2"/>
  <c r="K76" i="2"/>
  <c r="L76" i="2"/>
  <c r="N76" i="2"/>
  <c r="P76" i="2"/>
  <c r="J77" i="2"/>
  <c r="E77" i="2"/>
  <c r="F77" i="2"/>
  <c r="G77" i="2"/>
  <c r="H77" i="2"/>
  <c r="K77" i="2"/>
  <c r="L77" i="2"/>
  <c r="N77" i="2"/>
  <c r="P77" i="2"/>
  <c r="J78" i="2"/>
  <c r="E78" i="2"/>
  <c r="F78" i="2"/>
  <c r="G78" i="2"/>
  <c r="H78" i="2"/>
  <c r="K78" i="2"/>
  <c r="L78" i="2"/>
  <c r="N78" i="2"/>
  <c r="P78" i="2"/>
  <c r="J79" i="2"/>
  <c r="E79" i="2"/>
  <c r="F79" i="2"/>
  <c r="G79" i="2"/>
  <c r="H79" i="2"/>
  <c r="K79" i="2"/>
  <c r="L79" i="2"/>
  <c r="N79" i="2"/>
  <c r="P79" i="2"/>
  <c r="J80" i="2"/>
  <c r="E80" i="2"/>
  <c r="F80" i="2"/>
  <c r="G80" i="2"/>
  <c r="H80" i="2"/>
  <c r="K80" i="2"/>
  <c r="L80" i="2"/>
  <c r="N80" i="2"/>
  <c r="P80" i="2"/>
  <c r="J81" i="2"/>
  <c r="E81" i="2"/>
  <c r="F81" i="2"/>
  <c r="G81" i="2"/>
  <c r="H81" i="2"/>
  <c r="K81" i="2"/>
  <c r="L81" i="2"/>
  <c r="N81" i="2"/>
  <c r="P81" i="2"/>
  <c r="J82" i="2"/>
  <c r="E82" i="2"/>
  <c r="F82" i="2"/>
  <c r="G82" i="2"/>
  <c r="H82" i="2"/>
  <c r="K82" i="2"/>
  <c r="L82" i="2"/>
  <c r="N82" i="2"/>
  <c r="P82" i="2"/>
  <c r="J83" i="2"/>
  <c r="E83" i="2"/>
  <c r="F83" i="2"/>
  <c r="G83" i="2"/>
  <c r="H83" i="2"/>
  <c r="K83" i="2"/>
  <c r="L83" i="2"/>
  <c r="N83" i="2"/>
  <c r="P83" i="2"/>
  <c r="J84" i="2"/>
  <c r="E84" i="2"/>
  <c r="F84" i="2"/>
  <c r="G84" i="2"/>
  <c r="H84" i="2"/>
  <c r="K84" i="2"/>
  <c r="L84" i="2"/>
  <c r="N84" i="2"/>
  <c r="P84" i="2"/>
  <c r="J85" i="2"/>
  <c r="E85" i="2"/>
  <c r="F85" i="2"/>
  <c r="G85" i="2"/>
  <c r="H85" i="2"/>
  <c r="K85" i="2"/>
  <c r="L85" i="2"/>
  <c r="N85" i="2"/>
  <c r="P85" i="2"/>
  <c r="J86" i="2"/>
  <c r="E86" i="2"/>
  <c r="F86" i="2"/>
  <c r="G86" i="2"/>
  <c r="H86" i="2"/>
  <c r="K86" i="2"/>
  <c r="L86" i="2"/>
  <c r="N86" i="2"/>
  <c r="P86" i="2"/>
  <c r="J87" i="2"/>
  <c r="E87" i="2"/>
  <c r="F87" i="2"/>
  <c r="G87" i="2"/>
  <c r="H87" i="2"/>
  <c r="K87" i="2"/>
  <c r="L87" i="2"/>
  <c r="N87" i="2"/>
  <c r="P87" i="2"/>
  <c r="J88" i="2"/>
  <c r="E88" i="2"/>
  <c r="F88" i="2"/>
  <c r="G88" i="2"/>
  <c r="H88" i="2"/>
  <c r="K88" i="2"/>
  <c r="L88" i="2"/>
  <c r="N88" i="2"/>
  <c r="P88" i="2"/>
  <c r="J89" i="2"/>
  <c r="E89" i="2"/>
  <c r="F89" i="2"/>
  <c r="G89" i="2"/>
  <c r="H89" i="2"/>
  <c r="K89" i="2"/>
  <c r="L89" i="2"/>
  <c r="N89" i="2"/>
  <c r="P89" i="2"/>
  <c r="J90" i="2"/>
  <c r="E90" i="2"/>
  <c r="F90" i="2"/>
  <c r="G90" i="2"/>
  <c r="H90" i="2"/>
  <c r="K90" i="2"/>
  <c r="L90" i="2"/>
  <c r="N90" i="2"/>
  <c r="P90" i="2"/>
  <c r="J91" i="2"/>
  <c r="E91" i="2"/>
  <c r="F91" i="2"/>
  <c r="G91" i="2"/>
  <c r="H91" i="2"/>
  <c r="K91" i="2"/>
  <c r="L91" i="2"/>
  <c r="N91" i="2"/>
  <c r="P91" i="2"/>
  <c r="J92" i="2"/>
  <c r="E92" i="2"/>
  <c r="F92" i="2"/>
  <c r="G92" i="2"/>
  <c r="H92" i="2"/>
  <c r="K92" i="2"/>
  <c r="L92" i="2"/>
  <c r="N92" i="2"/>
  <c r="P92" i="2"/>
  <c r="J93" i="2"/>
  <c r="E93" i="2"/>
  <c r="F93" i="2"/>
  <c r="G93" i="2"/>
  <c r="H93" i="2"/>
  <c r="K93" i="2"/>
  <c r="L93" i="2"/>
  <c r="N93" i="2"/>
  <c r="P93" i="2"/>
  <c r="J94" i="2"/>
  <c r="E94" i="2"/>
  <c r="F94" i="2"/>
  <c r="G94" i="2"/>
  <c r="H94" i="2"/>
  <c r="K94" i="2"/>
  <c r="L94" i="2"/>
  <c r="N94" i="2"/>
  <c r="P94" i="2"/>
  <c r="J95" i="2"/>
  <c r="E95" i="2"/>
  <c r="F95" i="2"/>
  <c r="G95" i="2"/>
  <c r="H95" i="2"/>
  <c r="K95" i="2"/>
  <c r="L95" i="2"/>
  <c r="N95" i="2"/>
  <c r="P95" i="2"/>
  <c r="J96" i="2"/>
  <c r="E96" i="2"/>
  <c r="F96" i="2"/>
  <c r="G96" i="2"/>
  <c r="H96" i="2"/>
  <c r="K96" i="2"/>
  <c r="L96" i="2"/>
  <c r="N96" i="2"/>
  <c r="P96" i="2"/>
  <c r="J97" i="2"/>
  <c r="E97" i="2"/>
  <c r="F97" i="2"/>
  <c r="G97" i="2"/>
  <c r="H97" i="2"/>
  <c r="K97" i="2"/>
  <c r="L97" i="2"/>
  <c r="N97" i="2"/>
  <c r="P97" i="2"/>
  <c r="J98" i="2"/>
  <c r="E98" i="2"/>
  <c r="F98" i="2"/>
  <c r="G98" i="2"/>
  <c r="H98" i="2"/>
  <c r="K98" i="2"/>
  <c r="L98" i="2"/>
  <c r="N98" i="2"/>
  <c r="P98" i="2"/>
  <c r="J99" i="2"/>
  <c r="E99" i="2"/>
  <c r="F99" i="2"/>
  <c r="G99" i="2"/>
  <c r="H99" i="2"/>
  <c r="K99" i="2"/>
  <c r="L99" i="2"/>
  <c r="N99" i="2"/>
  <c r="P99" i="2"/>
  <c r="J100" i="2"/>
  <c r="E100" i="2"/>
  <c r="F100" i="2"/>
  <c r="G100" i="2"/>
  <c r="H100" i="2"/>
  <c r="K100" i="2"/>
  <c r="L100" i="2"/>
  <c r="N100" i="2"/>
  <c r="P100" i="2"/>
  <c r="J101" i="2"/>
  <c r="E101" i="2"/>
  <c r="F101" i="2"/>
  <c r="G101" i="2"/>
  <c r="H101" i="2"/>
  <c r="K101" i="2"/>
  <c r="L101" i="2"/>
  <c r="N101" i="2"/>
  <c r="P101" i="2"/>
  <c r="J102" i="2"/>
  <c r="E102" i="2"/>
  <c r="F102" i="2"/>
  <c r="G102" i="2"/>
  <c r="H102" i="2"/>
  <c r="K102" i="2"/>
  <c r="L102" i="2"/>
  <c r="N102" i="2"/>
  <c r="P102" i="2"/>
  <c r="J103" i="2"/>
  <c r="E103" i="2"/>
  <c r="F103" i="2"/>
  <c r="G103" i="2"/>
  <c r="H103" i="2"/>
  <c r="K103" i="2"/>
  <c r="L103" i="2"/>
  <c r="N103" i="2"/>
  <c r="P103" i="2"/>
  <c r="J104" i="2"/>
  <c r="E104" i="2"/>
  <c r="F104" i="2"/>
  <c r="G104" i="2"/>
  <c r="H104" i="2"/>
  <c r="K104" i="2"/>
  <c r="L104" i="2"/>
  <c r="N104" i="2"/>
  <c r="P104" i="2"/>
  <c r="J105" i="2"/>
  <c r="E105" i="2"/>
  <c r="F105" i="2"/>
  <c r="G105" i="2"/>
  <c r="H105" i="2"/>
  <c r="K105" i="2"/>
  <c r="L105" i="2"/>
  <c r="N105" i="2"/>
  <c r="P105" i="2"/>
  <c r="J106" i="2"/>
  <c r="E106" i="2"/>
  <c r="F106" i="2"/>
  <c r="G106" i="2"/>
  <c r="H106" i="2"/>
  <c r="K106" i="2"/>
  <c r="L106" i="2"/>
  <c r="N106" i="2"/>
  <c r="P106" i="2"/>
  <c r="J107" i="2"/>
  <c r="E107" i="2"/>
  <c r="F107" i="2"/>
  <c r="G107" i="2"/>
  <c r="H107" i="2"/>
  <c r="K107" i="2"/>
  <c r="L107" i="2"/>
  <c r="N107" i="2"/>
  <c r="P107" i="2"/>
  <c r="J108" i="2"/>
  <c r="E108" i="2"/>
  <c r="F108" i="2"/>
  <c r="G108" i="2"/>
  <c r="H108" i="2"/>
  <c r="K108" i="2"/>
  <c r="L108" i="2"/>
  <c r="N108" i="2"/>
  <c r="P108" i="2"/>
  <c r="J109" i="2"/>
  <c r="E109" i="2"/>
  <c r="F109" i="2"/>
  <c r="G109" i="2"/>
  <c r="H109" i="2"/>
  <c r="K109" i="2"/>
  <c r="L109" i="2"/>
  <c r="N109" i="2"/>
  <c r="P109" i="2"/>
  <c r="J110" i="2"/>
  <c r="E110" i="2"/>
  <c r="F110" i="2"/>
  <c r="G110" i="2"/>
  <c r="H110" i="2"/>
  <c r="K110" i="2"/>
  <c r="L110" i="2"/>
  <c r="N110" i="2"/>
  <c r="P110" i="2"/>
  <c r="J111" i="2"/>
  <c r="E111" i="2"/>
  <c r="F111" i="2"/>
  <c r="G111" i="2"/>
  <c r="H111" i="2"/>
  <c r="K111" i="2"/>
  <c r="L111" i="2"/>
  <c r="N111" i="2"/>
  <c r="P111" i="2"/>
  <c r="J112" i="2"/>
  <c r="E112" i="2"/>
  <c r="F112" i="2"/>
  <c r="G112" i="2"/>
  <c r="H112" i="2"/>
  <c r="K112" i="2"/>
  <c r="L112" i="2"/>
  <c r="N112" i="2"/>
  <c r="P112" i="2"/>
  <c r="J113" i="2"/>
  <c r="E113" i="2"/>
  <c r="F113" i="2"/>
  <c r="G113" i="2"/>
  <c r="H113" i="2"/>
  <c r="K113" i="2"/>
  <c r="L113" i="2"/>
  <c r="N113" i="2"/>
  <c r="P113" i="2"/>
  <c r="J114" i="2"/>
  <c r="E114" i="2"/>
  <c r="F114" i="2"/>
  <c r="G114" i="2"/>
  <c r="H114" i="2"/>
  <c r="K114" i="2"/>
  <c r="L114" i="2"/>
  <c r="N114" i="2"/>
  <c r="P114" i="2"/>
  <c r="J115" i="2"/>
  <c r="E115" i="2"/>
  <c r="F115" i="2"/>
  <c r="G115" i="2"/>
  <c r="H115" i="2"/>
  <c r="K115" i="2"/>
  <c r="L115" i="2"/>
  <c r="N115" i="2"/>
  <c r="P115" i="2"/>
  <c r="J116" i="2"/>
  <c r="E116" i="2"/>
  <c r="F116" i="2"/>
  <c r="G116" i="2"/>
  <c r="H116" i="2"/>
  <c r="K116" i="2"/>
  <c r="L116" i="2"/>
  <c r="N116" i="2"/>
  <c r="P116" i="2"/>
  <c r="J117" i="2"/>
  <c r="E117" i="2"/>
  <c r="F117" i="2"/>
  <c r="G117" i="2"/>
  <c r="H117" i="2"/>
  <c r="K117" i="2"/>
  <c r="L117" i="2"/>
  <c r="N117" i="2"/>
  <c r="P117" i="2"/>
  <c r="J118" i="2"/>
  <c r="E118" i="2"/>
  <c r="F118" i="2"/>
  <c r="G118" i="2"/>
  <c r="H118" i="2"/>
  <c r="K118" i="2"/>
  <c r="L118" i="2"/>
  <c r="N118" i="2"/>
  <c r="P118" i="2"/>
  <c r="J119" i="2"/>
  <c r="E119" i="2"/>
  <c r="F119" i="2"/>
  <c r="G119" i="2"/>
  <c r="H119" i="2"/>
  <c r="K119" i="2"/>
  <c r="L119" i="2"/>
  <c r="N119" i="2"/>
  <c r="P119" i="2"/>
  <c r="J120" i="2"/>
  <c r="E120" i="2"/>
  <c r="F120" i="2"/>
  <c r="G120" i="2"/>
  <c r="H120" i="2"/>
  <c r="K120" i="2"/>
  <c r="L120" i="2"/>
  <c r="N120" i="2"/>
  <c r="P120" i="2"/>
  <c r="J121" i="2"/>
  <c r="E121" i="2"/>
  <c r="F121" i="2"/>
  <c r="G121" i="2"/>
  <c r="H121" i="2"/>
  <c r="K121" i="2"/>
  <c r="L121" i="2"/>
  <c r="N121" i="2"/>
  <c r="P121" i="2"/>
  <c r="J122" i="2"/>
  <c r="E122" i="2"/>
  <c r="F122" i="2"/>
  <c r="G122" i="2"/>
  <c r="H122" i="2"/>
  <c r="K122" i="2"/>
  <c r="L122" i="2"/>
  <c r="N122" i="2"/>
  <c r="P122" i="2"/>
  <c r="J123" i="2"/>
  <c r="E123" i="2"/>
  <c r="F123" i="2"/>
  <c r="G123" i="2"/>
  <c r="H123" i="2"/>
  <c r="K123" i="2"/>
  <c r="L123" i="2"/>
  <c r="N123" i="2"/>
  <c r="P123" i="2"/>
  <c r="J124" i="2"/>
  <c r="E124" i="2"/>
  <c r="F124" i="2"/>
  <c r="G124" i="2"/>
  <c r="H124" i="2"/>
  <c r="K124" i="2"/>
  <c r="L124" i="2"/>
  <c r="N124" i="2"/>
  <c r="P124" i="2"/>
  <c r="J125" i="2"/>
  <c r="E125" i="2"/>
  <c r="F125" i="2"/>
  <c r="G125" i="2"/>
  <c r="H125" i="2"/>
  <c r="K125" i="2"/>
  <c r="L125" i="2"/>
  <c r="N125" i="2"/>
  <c r="P125" i="2"/>
  <c r="J126" i="2"/>
  <c r="G126" i="2"/>
  <c r="F126" i="2"/>
  <c r="H126" i="2"/>
  <c r="K126" i="2"/>
  <c r="L126" i="2"/>
  <c r="N126" i="2"/>
  <c r="P126" i="2"/>
  <c r="J127" i="2"/>
  <c r="G127" i="2"/>
  <c r="F127" i="2"/>
  <c r="H127" i="2"/>
  <c r="K127" i="2"/>
  <c r="L127" i="2"/>
  <c r="N127" i="2"/>
  <c r="P127" i="2"/>
  <c r="J128" i="2"/>
  <c r="G128" i="2"/>
  <c r="F128" i="2"/>
  <c r="H128" i="2"/>
  <c r="K128" i="2"/>
  <c r="L128" i="2"/>
  <c r="N128" i="2"/>
  <c r="P128" i="2"/>
  <c r="J129" i="2"/>
  <c r="G129" i="2"/>
  <c r="F129" i="2"/>
  <c r="H129" i="2"/>
  <c r="K129" i="2"/>
  <c r="L129" i="2"/>
  <c r="N129" i="2"/>
  <c r="P129" i="2"/>
  <c r="J130" i="2"/>
  <c r="G130" i="2"/>
  <c r="F130" i="2"/>
  <c r="H130" i="2"/>
  <c r="K130" i="2"/>
  <c r="L130" i="2"/>
  <c r="N130" i="2"/>
  <c r="P130" i="2"/>
  <c r="J131" i="2"/>
  <c r="G131" i="2"/>
  <c r="F131" i="2"/>
  <c r="H131" i="2"/>
  <c r="K131" i="2"/>
  <c r="L131" i="2"/>
  <c r="N131" i="2"/>
  <c r="P131" i="2"/>
  <c r="J132" i="2"/>
  <c r="G132" i="2"/>
  <c r="F132" i="2"/>
  <c r="H132" i="2"/>
  <c r="K132" i="2"/>
  <c r="L132" i="2"/>
  <c r="N132" i="2"/>
  <c r="P132" i="2"/>
  <c r="J133" i="2"/>
  <c r="G133" i="2"/>
  <c r="F133" i="2"/>
  <c r="H133" i="2"/>
  <c r="K133" i="2"/>
  <c r="L133" i="2"/>
  <c r="N133" i="2"/>
  <c r="P133" i="2"/>
  <c r="J134" i="2"/>
  <c r="G134" i="2"/>
  <c r="F134" i="2"/>
  <c r="H134" i="2"/>
  <c r="K134" i="2"/>
  <c r="L134" i="2"/>
  <c r="N134" i="2"/>
  <c r="P134" i="2"/>
  <c r="J135" i="2"/>
  <c r="G135" i="2"/>
  <c r="F135" i="2"/>
  <c r="H135" i="2"/>
  <c r="K135" i="2"/>
  <c r="L135" i="2"/>
  <c r="N135" i="2"/>
  <c r="P135" i="2"/>
  <c r="J136" i="2"/>
  <c r="G136" i="2"/>
  <c r="F136" i="2"/>
  <c r="H136" i="2"/>
  <c r="K136" i="2"/>
  <c r="L136" i="2"/>
  <c r="N136" i="2"/>
  <c r="P136" i="2"/>
  <c r="J137" i="2"/>
  <c r="G137" i="2"/>
  <c r="F137" i="2"/>
  <c r="H137" i="2"/>
  <c r="K137" i="2"/>
  <c r="L137" i="2"/>
  <c r="N137" i="2"/>
  <c r="P137" i="2"/>
  <c r="J138" i="2"/>
  <c r="G138" i="2"/>
  <c r="F138" i="2"/>
  <c r="H138" i="2"/>
  <c r="K138" i="2"/>
  <c r="L138" i="2"/>
  <c r="N138" i="2"/>
  <c r="P138" i="2"/>
  <c r="J139" i="2"/>
  <c r="G139" i="2"/>
  <c r="F139" i="2"/>
  <c r="H139" i="2"/>
  <c r="K139" i="2"/>
  <c r="L139" i="2"/>
  <c r="N139" i="2"/>
  <c r="P139" i="2"/>
  <c r="J140" i="2"/>
  <c r="G140" i="2"/>
  <c r="F140" i="2"/>
  <c r="H140" i="2"/>
  <c r="K140" i="2"/>
  <c r="L140" i="2"/>
  <c r="N140" i="2"/>
  <c r="P140" i="2"/>
  <c r="J141" i="2"/>
  <c r="G141" i="2"/>
  <c r="F141" i="2"/>
  <c r="H141" i="2"/>
  <c r="K141" i="2"/>
  <c r="L141" i="2"/>
  <c r="N141" i="2"/>
  <c r="P141" i="2"/>
  <c r="J142" i="2"/>
  <c r="G142" i="2"/>
  <c r="F142" i="2"/>
  <c r="H142" i="2"/>
  <c r="K142" i="2"/>
  <c r="L142" i="2"/>
  <c r="N142" i="2"/>
  <c r="P142" i="2"/>
  <c r="J143" i="2"/>
  <c r="G143" i="2"/>
  <c r="F143" i="2"/>
  <c r="H143" i="2"/>
  <c r="K143" i="2"/>
  <c r="L143" i="2"/>
  <c r="N143" i="2"/>
  <c r="P143" i="2"/>
  <c r="J144" i="2"/>
  <c r="G144" i="2"/>
  <c r="F144" i="2"/>
  <c r="H144" i="2"/>
  <c r="K144" i="2"/>
  <c r="L144" i="2"/>
  <c r="N144" i="2"/>
  <c r="P144" i="2"/>
  <c r="J145" i="2"/>
  <c r="G145" i="2"/>
  <c r="F145" i="2"/>
  <c r="H145" i="2"/>
  <c r="K145" i="2"/>
  <c r="L145" i="2"/>
  <c r="N145" i="2"/>
  <c r="P145" i="2"/>
  <c r="J146" i="2"/>
  <c r="G146" i="2"/>
  <c r="F146" i="2"/>
  <c r="H146" i="2"/>
  <c r="K146" i="2"/>
  <c r="L146" i="2"/>
  <c r="N146" i="2"/>
  <c r="P146" i="2"/>
  <c r="J147" i="2"/>
  <c r="G147" i="2"/>
  <c r="F147" i="2"/>
  <c r="H147" i="2"/>
  <c r="K147" i="2"/>
  <c r="L147" i="2"/>
  <c r="N147" i="2"/>
  <c r="P147" i="2"/>
  <c r="J148" i="2"/>
  <c r="G148" i="2"/>
  <c r="F148" i="2"/>
  <c r="H148" i="2"/>
  <c r="K148" i="2"/>
  <c r="L148" i="2"/>
  <c r="N148" i="2"/>
  <c r="P148" i="2"/>
  <c r="J149" i="2"/>
  <c r="G149" i="2"/>
  <c r="F149" i="2"/>
  <c r="H149" i="2"/>
  <c r="K149" i="2"/>
  <c r="L149" i="2"/>
  <c r="N149" i="2"/>
  <c r="P149" i="2"/>
  <c r="J150" i="2"/>
  <c r="G150" i="2"/>
  <c r="F150" i="2"/>
  <c r="H150" i="2"/>
  <c r="K150" i="2"/>
  <c r="L150" i="2"/>
  <c r="N150" i="2"/>
  <c r="P150" i="2"/>
  <c r="J151" i="2"/>
  <c r="G151" i="2"/>
  <c r="F151" i="2"/>
  <c r="H151" i="2"/>
  <c r="K151" i="2"/>
  <c r="L151" i="2"/>
  <c r="N151" i="2"/>
  <c r="P151" i="2"/>
  <c r="J152" i="2"/>
  <c r="G152" i="2"/>
  <c r="F152" i="2"/>
  <c r="H152" i="2"/>
  <c r="K152" i="2"/>
  <c r="L152" i="2"/>
  <c r="N152" i="2"/>
  <c r="P152" i="2"/>
  <c r="J153" i="2"/>
  <c r="G153" i="2"/>
  <c r="F153" i="2"/>
  <c r="H153" i="2"/>
  <c r="K153" i="2"/>
  <c r="L153" i="2"/>
  <c r="N153" i="2"/>
  <c r="P153" i="2"/>
  <c r="J154" i="2"/>
  <c r="G154" i="2"/>
  <c r="F154" i="2"/>
  <c r="H154" i="2"/>
  <c r="K154" i="2"/>
  <c r="L154" i="2"/>
  <c r="N154" i="2"/>
  <c r="P154" i="2"/>
  <c r="J155" i="2"/>
  <c r="G155" i="2"/>
  <c r="F155" i="2"/>
  <c r="H155" i="2"/>
  <c r="K155" i="2"/>
  <c r="L155" i="2"/>
  <c r="N155" i="2"/>
  <c r="P155" i="2"/>
  <c r="J156" i="2"/>
  <c r="G156" i="2"/>
  <c r="F156" i="2"/>
  <c r="H156" i="2"/>
  <c r="K156" i="2"/>
  <c r="L156" i="2"/>
  <c r="N156" i="2"/>
  <c r="P156" i="2"/>
  <c r="J157" i="2"/>
  <c r="G157" i="2"/>
  <c r="F157" i="2"/>
  <c r="H157" i="2"/>
  <c r="K157" i="2"/>
  <c r="L157" i="2"/>
  <c r="N157" i="2"/>
  <c r="P157" i="2"/>
  <c r="J158" i="2"/>
  <c r="G158" i="2"/>
  <c r="F158" i="2"/>
  <c r="H158" i="2"/>
  <c r="K158" i="2"/>
  <c r="L158" i="2"/>
  <c r="N158" i="2"/>
  <c r="P158" i="2"/>
  <c r="J159" i="2"/>
  <c r="G159" i="2"/>
  <c r="F159" i="2"/>
  <c r="H159" i="2"/>
  <c r="K159" i="2"/>
  <c r="L159" i="2"/>
  <c r="N159" i="2"/>
  <c r="P159" i="2"/>
  <c r="J160" i="2"/>
  <c r="G160" i="2"/>
  <c r="F160" i="2"/>
  <c r="H160" i="2"/>
  <c r="K160" i="2"/>
  <c r="L160" i="2"/>
  <c r="N160" i="2"/>
  <c r="P160" i="2"/>
  <c r="J161" i="2"/>
  <c r="G161" i="2"/>
  <c r="F161" i="2"/>
  <c r="H161" i="2"/>
  <c r="K161" i="2"/>
  <c r="L161" i="2"/>
  <c r="N161" i="2"/>
  <c r="P161" i="2"/>
  <c r="J162" i="2"/>
  <c r="G162" i="2"/>
  <c r="F162" i="2"/>
  <c r="H162" i="2"/>
  <c r="K162" i="2"/>
  <c r="L162" i="2"/>
  <c r="N162" i="2"/>
  <c r="P162" i="2"/>
  <c r="J163" i="2"/>
  <c r="G163" i="2"/>
  <c r="F163" i="2"/>
  <c r="H163" i="2"/>
  <c r="K163" i="2"/>
  <c r="L163" i="2"/>
  <c r="N163" i="2"/>
  <c r="P163" i="2"/>
  <c r="J164" i="2"/>
  <c r="G164" i="2"/>
  <c r="F164" i="2"/>
  <c r="H164" i="2"/>
  <c r="K164" i="2"/>
  <c r="L164" i="2"/>
  <c r="N164" i="2"/>
  <c r="P164" i="2"/>
  <c r="J165" i="2"/>
  <c r="G165" i="2"/>
  <c r="F165" i="2"/>
  <c r="H165" i="2"/>
  <c r="K165" i="2"/>
  <c r="L165" i="2"/>
  <c r="N165" i="2"/>
  <c r="P165" i="2"/>
  <c r="J166" i="2"/>
  <c r="G166" i="2"/>
  <c r="F166" i="2"/>
  <c r="H166" i="2"/>
  <c r="K166" i="2"/>
  <c r="L166" i="2"/>
  <c r="N166" i="2"/>
  <c r="P166" i="2"/>
  <c r="J167" i="2"/>
  <c r="G167" i="2"/>
  <c r="F167" i="2"/>
  <c r="H167" i="2"/>
  <c r="K167" i="2"/>
  <c r="L167" i="2"/>
  <c r="N167" i="2"/>
  <c r="P167" i="2"/>
  <c r="J168" i="2"/>
  <c r="G168" i="2"/>
  <c r="F168" i="2"/>
  <c r="H168" i="2"/>
  <c r="K168" i="2"/>
  <c r="L168" i="2"/>
  <c r="N168" i="2"/>
  <c r="P168" i="2"/>
  <c r="J169" i="2"/>
  <c r="G169" i="2"/>
  <c r="F169" i="2"/>
  <c r="H169" i="2"/>
  <c r="K169" i="2"/>
  <c r="L169" i="2"/>
  <c r="N169" i="2"/>
  <c r="P169" i="2"/>
  <c r="J170" i="2"/>
  <c r="G170" i="2"/>
  <c r="F170" i="2"/>
  <c r="H170" i="2"/>
  <c r="K170" i="2"/>
  <c r="L170" i="2"/>
  <c r="N170" i="2"/>
  <c r="P170" i="2"/>
  <c r="J171" i="2"/>
  <c r="G171" i="2"/>
  <c r="F171" i="2"/>
  <c r="H171" i="2"/>
  <c r="K171" i="2"/>
  <c r="L171" i="2"/>
  <c r="N171" i="2"/>
  <c r="P171" i="2"/>
  <c r="J172" i="2"/>
  <c r="G172" i="2"/>
  <c r="F172" i="2"/>
  <c r="H172" i="2"/>
  <c r="K172" i="2"/>
  <c r="L172" i="2"/>
  <c r="N172" i="2"/>
  <c r="P172" i="2"/>
  <c r="J173" i="2"/>
  <c r="G173" i="2"/>
  <c r="F173" i="2"/>
  <c r="H173" i="2"/>
  <c r="K173" i="2"/>
  <c r="L173" i="2"/>
  <c r="N173" i="2"/>
  <c r="P173" i="2"/>
  <c r="J174" i="2"/>
  <c r="G174" i="2"/>
  <c r="F174" i="2"/>
  <c r="H174" i="2"/>
  <c r="K174" i="2"/>
  <c r="L174" i="2"/>
  <c r="N174" i="2"/>
  <c r="P174" i="2"/>
  <c r="J175" i="2"/>
  <c r="G175" i="2"/>
  <c r="F175" i="2"/>
  <c r="H175" i="2"/>
  <c r="K175" i="2"/>
  <c r="L175" i="2"/>
  <c r="N175" i="2"/>
  <c r="P175" i="2"/>
  <c r="J176" i="2"/>
  <c r="G176" i="2"/>
  <c r="F176" i="2"/>
  <c r="H176" i="2"/>
  <c r="K176" i="2"/>
  <c r="L176" i="2"/>
  <c r="N176" i="2"/>
  <c r="P176" i="2"/>
  <c r="J177" i="2"/>
  <c r="G177" i="2"/>
  <c r="F177" i="2"/>
  <c r="H177" i="2"/>
  <c r="K177" i="2"/>
  <c r="L177" i="2"/>
  <c r="N177" i="2"/>
  <c r="P177" i="2"/>
  <c r="J178" i="2"/>
  <c r="G178" i="2"/>
  <c r="F178" i="2"/>
  <c r="H178" i="2"/>
  <c r="K178" i="2"/>
  <c r="L178" i="2"/>
  <c r="N178" i="2"/>
  <c r="P178" i="2"/>
  <c r="J179" i="2"/>
  <c r="G179" i="2"/>
  <c r="F179" i="2"/>
  <c r="H179" i="2"/>
  <c r="K179" i="2"/>
  <c r="L179" i="2"/>
  <c r="N179" i="2"/>
  <c r="P179" i="2"/>
  <c r="J180" i="2"/>
  <c r="G180" i="2"/>
  <c r="F180" i="2"/>
  <c r="H180" i="2"/>
  <c r="K180" i="2"/>
  <c r="L180" i="2"/>
  <c r="N180" i="2"/>
  <c r="P180" i="2"/>
  <c r="J181" i="2"/>
  <c r="G181" i="2"/>
  <c r="F181" i="2"/>
  <c r="H181" i="2"/>
  <c r="K181" i="2"/>
  <c r="L181" i="2"/>
  <c r="N181" i="2"/>
  <c r="P181" i="2"/>
  <c r="J182" i="2"/>
  <c r="G182" i="2"/>
  <c r="F182" i="2"/>
  <c r="H182" i="2"/>
  <c r="K182" i="2"/>
  <c r="L182" i="2"/>
  <c r="N182" i="2"/>
  <c r="P182" i="2"/>
  <c r="J183" i="2"/>
  <c r="G183" i="2"/>
  <c r="F183" i="2"/>
  <c r="H183" i="2"/>
  <c r="K183" i="2"/>
  <c r="L183" i="2"/>
  <c r="N183" i="2"/>
  <c r="P183" i="2"/>
  <c r="J184" i="2"/>
  <c r="G184" i="2"/>
  <c r="F184" i="2"/>
  <c r="H184" i="2"/>
  <c r="K184" i="2"/>
  <c r="L184" i="2"/>
  <c r="N184" i="2"/>
  <c r="P184" i="2"/>
  <c r="J185" i="2"/>
  <c r="G185" i="2"/>
  <c r="F185" i="2"/>
  <c r="H185" i="2"/>
  <c r="K185" i="2"/>
  <c r="L185" i="2"/>
  <c r="N185" i="2"/>
  <c r="P185" i="2"/>
  <c r="J186" i="2"/>
  <c r="G186" i="2"/>
  <c r="F186" i="2"/>
  <c r="H186" i="2"/>
  <c r="K186" i="2"/>
  <c r="L186" i="2"/>
  <c r="N186" i="2"/>
  <c r="P186" i="2"/>
  <c r="J187" i="2"/>
  <c r="G187" i="2"/>
  <c r="F187" i="2"/>
  <c r="H187" i="2"/>
  <c r="K187" i="2"/>
  <c r="L187" i="2"/>
  <c r="N187" i="2"/>
  <c r="P187" i="2"/>
  <c r="J188" i="2"/>
  <c r="G188" i="2"/>
  <c r="F188" i="2"/>
  <c r="H188" i="2"/>
  <c r="K188" i="2"/>
  <c r="L188" i="2"/>
  <c r="N188" i="2"/>
  <c r="P188" i="2"/>
  <c r="J189" i="2"/>
  <c r="G189" i="2"/>
  <c r="F189" i="2"/>
  <c r="H189" i="2"/>
  <c r="K189" i="2"/>
  <c r="L189" i="2"/>
  <c r="N189" i="2"/>
  <c r="P189" i="2"/>
  <c r="J190" i="2"/>
  <c r="G190" i="2"/>
  <c r="F190" i="2"/>
  <c r="H190" i="2"/>
  <c r="K190" i="2"/>
  <c r="L190" i="2"/>
  <c r="N190" i="2"/>
  <c r="P190" i="2"/>
  <c r="J191" i="2"/>
  <c r="G191" i="2"/>
  <c r="F191" i="2"/>
  <c r="H191" i="2"/>
  <c r="K191" i="2"/>
  <c r="L191" i="2"/>
  <c r="N191" i="2"/>
  <c r="P191" i="2"/>
  <c r="J192" i="2"/>
  <c r="G192" i="2"/>
  <c r="F192" i="2"/>
  <c r="H192" i="2"/>
  <c r="K192" i="2"/>
  <c r="L192" i="2"/>
  <c r="N192" i="2"/>
  <c r="P192" i="2"/>
  <c r="J193" i="2"/>
  <c r="G193" i="2"/>
  <c r="F193" i="2"/>
  <c r="H193" i="2"/>
  <c r="K193" i="2"/>
  <c r="L193" i="2"/>
  <c r="N193" i="2"/>
  <c r="P193" i="2"/>
  <c r="J194" i="2"/>
  <c r="G194" i="2"/>
  <c r="F194" i="2"/>
  <c r="H194" i="2"/>
  <c r="K194" i="2"/>
  <c r="L194" i="2"/>
  <c r="N194" i="2"/>
  <c r="P194" i="2"/>
  <c r="J195" i="2"/>
  <c r="G195" i="2"/>
  <c r="F195" i="2"/>
  <c r="H195" i="2"/>
  <c r="K195" i="2"/>
  <c r="L195" i="2"/>
  <c r="N195" i="2"/>
  <c r="P195" i="2"/>
  <c r="J196" i="2"/>
  <c r="G196" i="2"/>
  <c r="F196" i="2"/>
  <c r="H196" i="2"/>
  <c r="K196" i="2"/>
  <c r="L196" i="2"/>
  <c r="N196" i="2"/>
  <c r="P196" i="2"/>
  <c r="J197" i="2"/>
  <c r="G197" i="2"/>
  <c r="F197" i="2"/>
  <c r="H197" i="2"/>
  <c r="K197" i="2"/>
  <c r="L197" i="2"/>
  <c r="N197" i="2"/>
  <c r="P197" i="2"/>
  <c r="J198" i="2"/>
  <c r="G198" i="2"/>
  <c r="F198" i="2"/>
  <c r="H198" i="2"/>
  <c r="K198" i="2"/>
  <c r="L198" i="2"/>
  <c r="N198" i="2"/>
  <c r="P198" i="2"/>
  <c r="J199" i="2"/>
  <c r="G199" i="2"/>
  <c r="F199" i="2"/>
  <c r="H199" i="2"/>
  <c r="K199" i="2"/>
  <c r="L199" i="2"/>
  <c r="N199" i="2"/>
  <c r="P199" i="2"/>
  <c r="J200" i="2"/>
  <c r="G200" i="2"/>
  <c r="F200" i="2"/>
  <c r="H200" i="2"/>
  <c r="K200" i="2"/>
  <c r="L200" i="2"/>
  <c r="N200" i="2"/>
  <c r="P200" i="2"/>
  <c r="J201" i="2"/>
  <c r="G201" i="2"/>
  <c r="F201" i="2"/>
  <c r="H201" i="2"/>
  <c r="K201" i="2"/>
  <c r="L201" i="2"/>
  <c r="N201" i="2"/>
  <c r="P201" i="2"/>
  <c r="J202" i="2"/>
  <c r="G202" i="2"/>
  <c r="F202" i="2"/>
  <c r="H202" i="2"/>
  <c r="K202" i="2"/>
  <c r="L202" i="2"/>
  <c r="N202" i="2"/>
  <c r="P202" i="2"/>
  <c r="J203" i="2"/>
  <c r="G203" i="2"/>
  <c r="F203" i="2"/>
  <c r="H203" i="2"/>
  <c r="K203" i="2"/>
  <c r="L203" i="2"/>
  <c r="N203" i="2"/>
  <c r="P203" i="2"/>
  <c r="J204" i="2"/>
  <c r="G204" i="2"/>
  <c r="F204" i="2"/>
  <c r="H204" i="2"/>
  <c r="K204" i="2"/>
  <c r="L204" i="2"/>
  <c r="N204" i="2"/>
  <c r="P204" i="2"/>
  <c r="J205" i="2"/>
  <c r="G205" i="2"/>
  <c r="F205" i="2"/>
  <c r="H205" i="2"/>
  <c r="K205" i="2"/>
  <c r="L205" i="2"/>
  <c r="N205" i="2"/>
  <c r="P205" i="2"/>
  <c r="J206" i="2"/>
  <c r="G206" i="2"/>
  <c r="F206" i="2"/>
  <c r="H206" i="2"/>
  <c r="K206" i="2"/>
  <c r="L206" i="2"/>
  <c r="N206" i="2"/>
  <c r="P206" i="2"/>
  <c r="J207" i="2"/>
  <c r="G207" i="2"/>
  <c r="F207" i="2"/>
  <c r="H207" i="2"/>
  <c r="K207" i="2"/>
  <c r="L207" i="2"/>
  <c r="N207" i="2"/>
  <c r="P207" i="2"/>
  <c r="J208" i="2"/>
  <c r="G208" i="2"/>
  <c r="F208" i="2"/>
  <c r="H208" i="2"/>
  <c r="K208" i="2"/>
  <c r="L208" i="2"/>
  <c r="N208" i="2"/>
  <c r="P208" i="2"/>
  <c r="J209" i="2"/>
  <c r="G209" i="2"/>
  <c r="F209" i="2"/>
  <c r="H209" i="2"/>
  <c r="K209" i="2"/>
  <c r="L209" i="2"/>
  <c r="N209" i="2"/>
  <c r="P209" i="2"/>
  <c r="J210" i="2"/>
  <c r="G210" i="2"/>
  <c r="F210" i="2"/>
  <c r="H210" i="2"/>
  <c r="K210" i="2"/>
  <c r="L210" i="2"/>
  <c r="N210" i="2"/>
  <c r="P210" i="2"/>
  <c r="J211" i="2"/>
  <c r="G211" i="2"/>
  <c r="F211" i="2"/>
  <c r="H211" i="2"/>
  <c r="K211" i="2"/>
  <c r="L211" i="2"/>
  <c r="N211" i="2"/>
  <c r="P211" i="2"/>
  <c r="J212" i="2"/>
  <c r="G212" i="2"/>
  <c r="F212" i="2"/>
  <c r="H212" i="2"/>
  <c r="K212" i="2"/>
  <c r="L212" i="2"/>
  <c r="N212" i="2"/>
  <c r="P212" i="2"/>
  <c r="J213" i="2"/>
  <c r="G213" i="2"/>
  <c r="F213" i="2"/>
  <c r="H213" i="2"/>
  <c r="K213" i="2"/>
  <c r="L213" i="2"/>
  <c r="N213" i="2"/>
  <c r="P213" i="2"/>
  <c r="J214" i="2"/>
  <c r="G214" i="2"/>
  <c r="F214" i="2"/>
  <c r="H214" i="2"/>
  <c r="K214" i="2"/>
  <c r="L214" i="2"/>
  <c r="N214" i="2"/>
  <c r="P214" i="2"/>
  <c r="J215" i="2"/>
  <c r="G215" i="2"/>
  <c r="F215" i="2"/>
  <c r="H215" i="2"/>
  <c r="K215" i="2"/>
  <c r="L215" i="2"/>
  <c r="N215" i="2"/>
  <c r="P215" i="2"/>
  <c r="J216" i="2"/>
  <c r="G216" i="2"/>
  <c r="F216" i="2"/>
  <c r="H216" i="2"/>
  <c r="K216" i="2"/>
  <c r="L216" i="2"/>
  <c r="N216" i="2"/>
  <c r="P216" i="2"/>
  <c r="J217" i="2"/>
  <c r="G217" i="2"/>
  <c r="F217" i="2"/>
  <c r="H217" i="2"/>
  <c r="K217" i="2"/>
  <c r="L217" i="2"/>
  <c r="N217" i="2"/>
  <c r="P217" i="2"/>
  <c r="J218" i="2"/>
  <c r="G218" i="2"/>
  <c r="F218" i="2"/>
  <c r="H218" i="2"/>
  <c r="K218" i="2"/>
  <c r="L218" i="2"/>
  <c r="N218" i="2"/>
  <c r="P218" i="2"/>
  <c r="J219" i="2"/>
  <c r="G219" i="2"/>
  <c r="F219" i="2"/>
  <c r="H219" i="2"/>
  <c r="K219" i="2"/>
  <c r="L219" i="2"/>
  <c r="N219" i="2"/>
  <c r="P219" i="2"/>
  <c r="J220" i="2"/>
  <c r="G220" i="2"/>
  <c r="F220" i="2"/>
  <c r="H220" i="2"/>
  <c r="K220" i="2"/>
  <c r="L220" i="2"/>
  <c r="N220" i="2"/>
  <c r="P220" i="2"/>
  <c r="J221" i="2"/>
  <c r="G221" i="2"/>
  <c r="F221" i="2"/>
  <c r="H221" i="2"/>
  <c r="K221" i="2"/>
  <c r="L221" i="2"/>
  <c r="N221" i="2"/>
  <c r="P221" i="2"/>
  <c r="J222" i="2"/>
  <c r="G222" i="2"/>
  <c r="F222" i="2"/>
  <c r="H222" i="2"/>
  <c r="K222" i="2"/>
  <c r="L222" i="2"/>
  <c r="N222" i="2"/>
  <c r="P222" i="2"/>
  <c r="J223" i="2"/>
  <c r="G223" i="2"/>
  <c r="F223" i="2"/>
  <c r="H223" i="2"/>
  <c r="K223" i="2"/>
  <c r="L223" i="2"/>
  <c r="N223" i="2"/>
  <c r="P223" i="2"/>
  <c r="J224" i="2"/>
  <c r="G224" i="2"/>
  <c r="F224" i="2"/>
  <c r="H224" i="2"/>
  <c r="K224" i="2"/>
  <c r="L224" i="2"/>
  <c r="N224" i="2"/>
  <c r="P224" i="2"/>
  <c r="J225" i="2"/>
  <c r="G225" i="2"/>
  <c r="F225" i="2"/>
  <c r="H225" i="2"/>
  <c r="K225" i="2"/>
  <c r="L225" i="2"/>
  <c r="N225" i="2"/>
  <c r="P225" i="2"/>
  <c r="J226" i="2"/>
  <c r="G226" i="2"/>
  <c r="F226" i="2"/>
  <c r="H226" i="2"/>
  <c r="K226" i="2"/>
  <c r="L226" i="2"/>
  <c r="N226" i="2"/>
  <c r="P226" i="2"/>
  <c r="J227" i="2"/>
  <c r="G227" i="2"/>
  <c r="F227" i="2"/>
  <c r="H227" i="2"/>
  <c r="K227" i="2"/>
  <c r="L227" i="2"/>
  <c r="N227" i="2"/>
  <c r="P227" i="2"/>
  <c r="J228" i="2"/>
  <c r="G228" i="2"/>
  <c r="F228" i="2"/>
  <c r="H228" i="2"/>
  <c r="K228" i="2"/>
  <c r="L228" i="2"/>
  <c r="N228" i="2"/>
  <c r="P228" i="2"/>
  <c r="J229" i="2"/>
  <c r="G229" i="2"/>
  <c r="F229" i="2"/>
  <c r="H229" i="2"/>
  <c r="K229" i="2"/>
  <c r="L229" i="2"/>
  <c r="N229" i="2"/>
  <c r="P229" i="2"/>
  <c r="J230" i="2"/>
  <c r="G230" i="2"/>
  <c r="F230" i="2"/>
  <c r="H230" i="2"/>
  <c r="K230" i="2"/>
  <c r="L230" i="2"/>
  <c r="N230" i="2"/>
  <c r="P230" i="2"/>
  <c r="J231" i="2"/>
  <c r="G231" i="2"/>
  <c r="F231" i="2"/>
  <c r="H231" i="2"/>
  <c r="K231" i="2"/>
  <c r="L231" i="2"/>
  <c r="N231" i="2"/>
  <c r="P231" i="2"/>
  <c r="J232" i="2"/>
  <c r="G232" i="2"/>
  <c r="F232" i="2"/>
  <c r="H232" i="2"/>
  <c r="K232" i="2"/>
  <c r="L232" i="2"/>
  <c r="N232" i="2"/>
  <c r="P232" i="2"/>
  <c r="J233" i="2"/>
  <c r="G233" i="2"/>
  <c r="F233" i="2"/>
  <c r="H233" i="2"/>
  <c r="K233" i="2"/>
  <c r="L233" i="2"/>
  <c r="N233" i="2"/>
  <c r="P233" i="2"/>
  <c r="J234" i="2"/>
  <c r="G234" i="2"/>
  <c r="F234" i="2"/>
  <c r="H234" i="2"/>
  <c r="K234" i="2"/>
  <c r="L234" i="2"/>
  <c r="N234" i="2"/>
  <c r="P234" i="2"/>
  <c r="J235" i="2"/>
  <c r="G235" i="2"/>
  <c r="F235" i="2"/>
  <c r="H235" i="2"/>
  <c r="K235" i="2"/>
  <c r="L235" i="2"/>
  <c r="N235" i="2"/>
  <c r="P235" i="2"/>
  <c r="J236" i="2"/>
  <c r="G236" i="2"/>
  <c r="F236" i="2"/>
  <c r="H236" i="2"/>
  <c r="K236" i="2"/>
  <c r="L236" i="2"/>
  <c r="N236" i="2"/>
  <c r="P236" i="2"/>
  <c r="J237" i="2"/>
  <c r="G237" i="2"/>
  <c r="F237" i="2"/>
  <c r="H237" i="2"/>
  <c r="K237" i="2"/>
  <c r="L237" i="2"/>
  <c r="N237" i="2"/>
  <c r="P237" i="2"/>
  <c r="J238" i="2"/>
  <c r="G238" i="2"/>
  <c r="F238" i="2"/>
  <c r="H238" i="2"/>
  <c r="K238" i="2"/>
  <c r="L238" i="2"/>
  <c r="N238" i="2"/>
  <c r="P238" i="2"/>
  <c r="J239" i="2"/>
  <c r="G239" i="2"/>
  <c r="F239" i="2"/>
  <c r="H239" i="2"/>
  <c r="K239" i="2"/>
  <c r="L239" i="2"/>
  <c r="N239" i="2"/>
  <c r="P239" i="2"/>
  <c r="J240" i="2"/>
  <c r="G240" i="2"/>
  <c r="F240" i="2"/>
  <c r="H240" i="2"/>
  <c r="K240" i="2"/>
  <c r="L240" i="2"/>
  <c r="N240" i="2"/>
  <c r="P240" i="2"/>
  <c r="J241" i="2"/>
  <c r="G241" i="2"/>
  <c r="F241" i="2"/>
  <c r="H241" i="2"/>
  <c r="K241" i="2"/>
  <c r="L241" i="2"/>
  <c r="N241" i="2"/>
  <c r="P241" i="2"/>
  <c r="J242" i="2"/>
  <c r="G242" i="2"/>
  <c r="F242" i="2"/>
  <c r="H242" i="2"/>
  <c r="K242" i="2"/>
  <c r="L242" i="2"/>
  <c r="N242" i="2"/>
  <c r="P242" i="2"/>
  <c r="J243" i="2"/>
  <c r="G243" i="2"/>
  <c r="F243" i="2"/>
  <c r="H243" i="2"/>
  <c r="K243" i="2"/>
  <c r="L243" i="2"/>
  <c r="N243" i="2"/>
  <c r="P243" i="2"/>
  <c r="J244" i="2"/>
  <c r="G244" i="2"/>
  <c r="F244" i="2"/>
  <c r="H244" i="2"/>
  <c r="K244" i="2"/>
  <c r="L244" i="2"/>
  <c r="N244" i="2"/>
  <c r="P244" i="2"/>
  <c r="J245" i="2"/>
  <c r="G245" i="2"/>
  <c r="F245" i="2"/>
  <c r="H245" i="2"/>
  <c r="K245" i="2"/>
  <c r="L245" i="2"/>
  <c r="N245" i="2"/>
  <c r="P245" i="2"/>
  <c r="J246" i="2"/>
  <c r="G246" i="2"/>
  <c r="F246" i="2"/>
  <c r="H246" i="2"/>
  <c r="K246" i="2"/>
  <c r="L246" i="2"/>
  <c r="N246" i="2"/>
  <c r="P246" i="2"/>
  <c r="J247" i="2"/>
  <c r="G247" i="2"/>
  <c r="F247" i="2"/>
  <c r="H247" i="2"/>
  <c r="K247" i="2"/>
  <c r="L247" i="2"/>
  <c r="N247" i="2"/>
  <c r="P247" i="2"/>
  <c r="J248" i="2"/>
  <c r="G248" i="2"/>
  <c r="F248" i="2"/>
  <c r="H248" i="2"/>
  <c r="K248" i="2"/>
  <c r="L248" i="2"/>
  <c r="N248" i="2"/>
  <c r="P248" i="2"/>
  <c r="J249" i="2"/>
  <c r="G249" i="2"/>
  <c r="F249" i="2"/>
  <c r="H249" i="2"/>
  <c r="K249" i="2"/>
  <c r="L249" i="2"/>
  <c r="N249" i="2"/>
  <c r="P249" i="2"/>
  <c r="J250" i="2"/>
  <c r="G250" i="2"/>
  <c r="F250" i="2"/>
  <c r="H250" i="2"/>
  <c r="K250" i="2"/>
  <c r="L250" i="2"/>
  <c r="N250" i="2"/>
  <c r="P250" i="2"/>
  <c r="J251" i="2"/>
  <c r="G251" i="2"/>
  <c r="F251" i="2"/>
  <c r="H251" i="2"/>
  <c r="K251" i="2"/>
  <c r="L251" i="2"/>
  <c r="N251" i="2"/>
  <c r="P251" i="2"/>
  <c r="J252" i="2"/>
  <c r="G252" i="2"/>
  <c r="F252" i="2"/>
  <c r="H252" i="2"/>
  <c r="K252" i="2"/>
  <c r="L252" i="2"/>
  <c r="N252" i="2"/>
  <c r="P252" i="2"/>
  <c r="J253" i="2"/>
  <c r="G253" i="2"/>
  <c r="F253" i="2"/>
  <c r="H253" i="2"/>
  <c r="K253" i="2"/>
  <c r="L253" i="2"/>
  <c r="N253" i="2"/>
  <c r="P253" i="2"/>
  <c r="J254" i="2"/>
  <c r="G254" i="2"/>
  <c r="F254" i="2"/>
  <c r="H254" i="2"/>
  <c r="K254" i="2"/>
  <c r="L254" i="2"/>
  <c r="N254" i="2"/>
  <c r="P254" i="2"/>
  <c r="J255" i="2"/>
  <c r="G255" i="2"/>
  <c r="F255" i="2"/>
  <c r="H255" i="2"/>
  <c r="K255" i="2"/>
  <c r="L255" i="2"/>
  <c r="N255" i="2"/>
  <c r="P255" i="2"/>
  <c r="J256" i="2"/>
  <c r="G256" i="2"/>
  <c r="F256" i="2"/>
  <c r="H256" i="2"/>
  <c r="K256" i="2"/>
  <c r="L256" i="2"/>
  <c r="N256" i="2"/>
  <c r="P256" i="2"/>
  <c r="J257" i="2"/>
  <c r="G257" i="2"/>
  <c r="F257" i="2"/>
  <c r="H257" i="2"/>
  <c r="K257" i="2"/>
  <c r="L257" i="2"/>
  <c r="N257" i="2"/>
  <c r="P257" i="2"/>
  <c r="J258" i="2"/>
  <c r="G258" i="2"/>
  <c r="F258" i="2"/>
  <c r="H258" i="2"/>
  <c r="K258" i="2"/>
  <c r="L258" i="2"/>
  <c r="N258" i="2"/>
  <c r="P258" i="2"/>
  <c r="J259" i="2"/>
  <c r="G259" i="2"/>
  <c r="F259" i="2"/>
  <c r="H259" i="2"/>
  <c r="K259" i="2"/>
  <c r="L259" i="2"/>
  <c r="N259" i="2"/>
  <c r="P259" i="2"/>
  <c r="J260" i="2"/>
  <c r="G260" i="2"/>
  <c r="F260" i="2"/>
  <c r="H260" i="2"/>
  <c r="K260" i="2"/>
  <c r="L260" i="2"/>
  <c r="N260" i="2"/>
  <c r="P260" i="2"/>
  <c r="J261" i="2"/>
  <c r="G261" i="2"/>
  <c r="F261" i="2"/>
  <c r="H261" i="2"/>
  <c r="K261" i="2"/>
  <c r="L261" i="2"/>
  <c r="N261" i="2"/>
  <c r="P261" i="2"/>
  <c r="J262" i="2"/>
  <c r="G262" i="2"/>
  <c r="F262" i="2"/>
  <c r="H262" i="2"/>
  <c r="K262" i="2"/>
  <c r="L262" i="2"/>
  <c r="N262" i="2"/>
  <c r="P262" i="2"/>
  <c r="J263" i="2"/>
  <c r="G263" i="2"/>
  <c r="F263" i="2"/>
  <c r="H263" i="2"/>
  <c r="K263" i="2"/>
  <c r="L263" i="2"/>
  <c r="N263" i="2"/>
  <c r="P263" i="2"/>
  <c r="J264" i="2"/>
  <c r="G264" i="2"/>
  <c r="F264" i="2"/>
  <c r="H264" i="2"/>
  <c r="K264" i="2"/>
  <c r="L264" i="2"/>
  <c r="N264" i="2"/>
  <c r="P264" i="2"/>
  <c r="J265" i="2"/>
  <c r="G265" i="2"/>
  <c r="F265" i="2"/>
  <c r="H265" i="2"/>
  <c r="K265" i="2"/>
  <c r="L265" i="2"/>
  <c r="N265" i="2"/>
  <c r="P265" i="2"/>
  <c r="J266" i="2"/>
  <c r="G266" i="2"/>
  <c r="F266" i="2"/>
  <c r="H266" i="2"/>
  <c r="K266" i="2"/>
  <c r="L266" i="2"/>
  <c r="N266" i="2"/>
  <c r="P266" i="2"/>
  <c r="J267" i="2"/>
  <c r="G267" i="2"/>
  <c r="F267" i="2"/>
  <c r="H267" i="2"/>
  <c r="K267" i="2"/>
  <c r="L267" i="2"/>
  <c r="N267" i="2"/>
  <c r="P267" i="2"/>
  <c r="J268" i="2"/>
  <c r="G268" i="2"/>
  <c r="F268" i="2"/>
  <c r="H268" i="2"/>
  <c r="K268" i="2"/>
  <c r="L268" i="2"/>
  <c r="N268" i="2"/>
  <c r="P268" i="2"/>
  <c r="J269" i="2"/>
  <c r="G269" i="2"/>
  <c r="F269" i="2"/>
  <c r="H269" i="2"/>
  <c r="K269" i="2"/>
  <c r="L269" i="2"/>
  <c r="N269" i="2"/>
  <c r="P269" i="2"/>
  <c r="J270" i="2"/>
  <c r="G270" i="2"/>
  <c r="F270" i="2"/>
  <c r="H270" i="2"/>
  <c r="K270" i="2"/>
  <c r="L270" i="2"/>
  <c r="N270" i="2"/>
  <c r="P270" i="2"/>
  <c r="J271" i="2"/>
  <c r="G271" i="2"/>
  <c r="F271" i="2"/>
  <c r="H271" i="2"/>
  <c r="K271" i="2"/>
  <c r="L271" i="2"/>
  <c r="N271" i="2"/>
  <c r="P271" i="2"/>
  <c r="J272" i="2"/>
  <c r="G272" i="2"/>
  <c r="F272" i="2"/>
  <c r="H272" i="2"/>
  <c r="K272" i="2"/>
  <c r="L272" i="2"/>
  <c r="N272" i="2"/>
  <c r="P272" i="2"/>
  <c r="J273" i="2"/>
  <c r="G273" i="2"/>
  <c r="F273" i="2"/>
  <c r="H273" i="2"/>
  <c r="K273" i="2"/>
  <c r="L273" i="2"/>
  <c r="N273" i="2"/>
  <c r="P273" i="2"/>
  <c r="J274" i="2"/>
  <c r="G274" i="2"/>
  <c r="F274" i="2"/>
  <c r="H274" i="2"/>
  <c r="K274" i="2"/>
  <c r="L274" i="2"/>
  <c r="N274" i="2"/>
  <c r="P274" i="2"/>
  <c r="J275" i="2"/>
  <c r="G275" i="2"/>
  <c r="F275" i="2"/>
  <c r="H275" i="2"/>
  <c r="K275" i="2"/>
  <c r="L275" i="2"/>
  <c r="N275" i="2"/>
  <c r="P275" i="2"/>
  <c r="J276" i="2"/>
  <c r="G276" i="2"/>
  <c r="F276" i="2"/>
  <c r="H276" i="2"/>
  <c r="K276" i="2"/>
  <c r="L276" i="2"/>
  <c r="N276" i="2"/>
  <c r="P276" i="2"/>
  <c r="J277" i="2"/>
  <c r="G277" i="2"/>
  <c r="F277" i="2"/>
  <c r="H277" i="2"/>
  <c r="K277" i="2"/>
  <c r="L277" i="2"/>
  <c r="N277" i="2"/>
  <c r="P277" i="2"/>
  <c r="J278" i="2"/>
  <c r="G278" i="2"/>
  <c r="F278" i="2"/>
  <c r="H278" i="2"/>
  <c r="K278" i="2"/>
  <c r="L278" i="2"/>
  <c r="N278" i="2"/>
  <c r="P278" i="2"/>
  <c r="J279" i="2"/>
  <c r="G279" i="2"/>
  <c r="F279" i="2"/>
  <c r="H279" i="2"/>
  <c r="K279" i="2"/>
  <c r="L279" i="2"/>
  <c r="N279" i="2"/>
  <c r="P279" i="2"/>
  <c r="J280" i="2"/>
  <c r="G280" i="2"/>
  <c r="F280" i="2"/>
  <c r="H280" i="2"/>
  <c r="K280" i="2"/>
  <c r="L280" i="2"/>
  <c r="N280" i="2"/>
  <c r="P280" i="2"/>
  <c r="J281" i="2"/>
  <c r="G281" i="2"/>
  <c r="F281" i="2"/>
  <c r="H281" i="2"/>
  <c r="K281" i="2"/>
  <c r="L281" i="2"/>
  <c r="N281" i="2"/>
  <c r="P281" i="2"/>
  <c r="J282" i="2"/>
  <c r="G282" i="2"/>
  <c r="F282" i="2"/>
  <c r="H282" i="2"/>
  <c r="K282" i="2"/>
  <c r="L282" i="2"/>
  <c r="N282" i="2"/>
  <c r="P282" i="2"/>
  <c r="J283" i="2"/>
  <c r="G283" i="2"/>
  <c r="F283" i="2"/>
  <c r="H283" i="2"/>
  <c r="K283" i="2"/>
  <c r="L283" i="2"/>
  <c r="N283" i="2"/>
  <c r="P283" i="2"/>
  <c r="J284" i="2"/>
  <c r="G284" i="2"/>
  <c r="F284" i="2"/>
  <c r="H284" i="2"/>
  <c r="K284" i="2"/>
  <c r="L284" i="2"/>
  <c r="N284" i="2"/>
  <c r="P284" i="2"/>
  <c r="J285" i="2"/>
  <c r="G285" i="2"/>
  <c r="F285" i="2"/>
  <c r="H285" i="2"/>
  <c r="K285" i="2"/>
  <c r="L285" i="2"/>
  <c r="N285" i="2"/>
  <c r="P285" i="2"/>
  <c r="J286" i="2"/>
  <c r="G286" i="2"/>
  <c r="F286" i="2"/>
  <c r="H286" i="2"/>
  <c r="K286" i="2"/>
  <c r="L286" i="2"/>
  <c r="N286" i="2"/>
  <c r="P286" i="2"/>
  <c r="J287" i="2"/>
  <c r="G287" i="2"/>
  <c r="F287" i="2"/>
  <c r="H287" i="2"/>
  <c r="K287" i="2"/>
  <c r="L287" i="2"/>
  <c r="N287" i="2"/>
  <c r="P287" i="2"/>
  <c r="J288" i="2"/>
  <c r="G288" i="2"/>
  <c r="F288" i="2"/>
  <c r="H288" i="2"/>
  <c r="K288" i="2"/>
  <c r="L288" i="2"/>
  <c r="N288" i="2"/>
  <c r="P288" i="2"/>
  <c r="J289" i="2"/>
  <c r="G289" i="2"/>
  <c r="F289" i="2"/>
  <c r="H289" i="2"/>
  <c r="K289" i="2"/>
  <c r="L289" i="2"/>
  <c r="N289" i="2"/>
  <c r="P289" i="2"/>
  <c r="J290" i="2"/>
  <c r="G290" i="2"/>
  <c r="F290" i="2"/>
  <c r="H290" i="2"/>
  <c r="K290" i="2"/>
  <c r="L290" i="2"/>
  <c r="N290" i="2"/>
  <c r="P290" i="2"/>
  <c r="J291" i="2"/>
  <c r="G291" i="2"/>
  <c r="F291" i="2"/>
  <c r="H291" i="2"/>
  <c r="K291" i="2"/>
  <c r="L291" i="2"/>
  <c r="N291" i="2"/>
  <c r="P291" i="2"/>
  <c r="J292" i="2"/>
  <c r="G292" i="2"/>
  <c r="F292" i="2"/>
  <c r="H292" i="2"/>
  <c r="K292" i="2"/>
  <c r="L292" i="2"/>
  <c r="N292" i="2"/>
  <c r="P292" i="2"/>
  <c r="J293" i="2"/>
  <c r="G293" i="2"/>
  <c r="F293" i="2"/>
  <c r="H293" i="2"/>
  <c r="K293" i="2"/>
  <c r="L293" i="2"/>
  <c r="N293" i="2"/>
  <c r="P293" i="2"/>
  <c r="J294" i="2"/>
  <c r="G294" i="2"/>
  <c r="F294" i="2"/>
  <c r="H294" i="2"/>
  <c r="K294" i="2"/>
  <c r="L294" i="2"/>
  <c r="N294" i="2"/>
  <c r="P294" i="2"/>
  <c r="J295" i="2"/>
  <c r="G295" i="2"/>
  <c r="F295" i="2"/>
  <c r="H295" i="2"/>
  <c r="K295" i="2"/>
  <c r="L295" i="2"/>
  <c r="N295" i="2"/>
  <c r="P295" i="2"/>
  <c r="J296" i="2"/>
  <c r="G296" i="2"/>
  <c r="F296" i="2"/>
  <c r="H296" i="2"/>
  <c r="K296" i="2"/>
  <c r="L296" i="2"/>
  <c r="N296" i="2"/>
  <c r="P296" i="2"/>
  <c r="J297" i="2"/>
  <c r="G297" i="2"/>
  <c r="F297" i="2"/>
  <c r="H297" i="2"/>
  <c r="K297" i="2"/>
  <c r="L297" i="2"/>
  <c r="N297" i="2"/>
  <c r="P297" i="2"/>
  <c r="J298" i="2"/>
  <c r="G298" i="2"/>
  <c r="F298" i="2"/>
  <c r="H298" i="2"/>
  <c r="K298" i="2"/>
  <c r="L298" i="2"/>
  <c r="N298" i="2"/>
  <c r="P298" i="2"/>
  <c r="J299" i="2"/>
  <c r="G299" i="2"/>
  <c r="F299" i="2"/>
  <c r="H299" i="2"/>
  <c r="K299" i="2"/>
  <c r="L299" i="2"/>
  <c r="N299" i="2"/>
  <c r="P299" i="2"/>
  <c r="J300" i="2"/>
  <c r="G300" i="2"/>
  <c r="F300" i="2"/>
  <c r="H300" i="2"/>
  <c r="K300" i="2"/>
  <c r="L300" i="2"/>
  <c r="N300" i="2"/>
  <c r="P300" i="2"/>
  <c r="J301" i="2"/>
  <c r="G301" i="2"/>
  <c r="F301" i="2"/>
  <c r="H301" i="2"/>
  <c r="K301" i="2"/>
  <c r="L301" i="2"/>
  <c r="N301" i="2"/>
  <c r="P301" i="2"/>
  <c r="J302" i="2"/>
  <c r="G302" i="2"/>
  <c r="F302" i="2"/>
  <c r="H302" i="2"/>
  <c r="K302" i="2"/>
  <c r="L302" i="2"/>
  <c r="N302" i="2"/>
  <c r="P302" i="2"/>
  <c r="J303" i="2"/>
  <c r="G303" i="2"/>
  <c r="F303" i="2"/>
  <c r="H303" i="2"/>
  <c r="K303" i="2"/>
  <c r="L303" i="2"/>
  <c r="N303" i="2"/>
  <c r="P303" i="2"/>
  <c r="J304" i="2"/>
  <c r="G304" i="2"/>
  <c r="F304" i="2"/>
  <c r="H304" i="2"/>
  <c r="K304" i="2"/>
  <c r="L304" i="2"/>
  <c r="N304" i="2"/>
  <c r="P304" i="2"/>
  <c r="J305" i="2"/>
  <c r="G305" i="2"/>
  <c r="F305" i="2"/>
  <c r="H305" i="2"/>
  <c r="K305" i="2"/>
  <c r="L305" i="2"/>
  <c r="N305" i="2"/>
  <c r="P305" i="2"/>
  <c r="J306" i="2"/>
  <c r="G306" i="2"/>
  <c r="F306" i="2"/>
  <c r="H306" i="2"/>
  <c r="K306" i="2"/>
  <c r="L306" i="2"/>
  <c r="N306" i="2"/>
  <c r="P306" i="2"/>
  <c r="J307" i="2"/>
  <c r="G307" i="2"/>
  <c r="F307" i="2"/>
  <c r="H307" i="2"/>
  <c r="K307" i="2"/>
  <c r="L307" i="2"/>
  <c r="N307" i="2"/>
  <c r="P307" i="2"/>
  <c r="J308" i="2"/>
  <c r="G308" i="2"/>
  <c r="F308" i="2"/>
  <c r="H308" i="2"/>
  <c r="K308" i="2"/>
  <c r="L308" i="2"/>
  <c r="N308" i="2"/>
  <c r="P308" i="2"/>
  <c r="J309" i="2"/>
  <c r="G309" i="2"/>
  <c r="F309" i="2"/>
  <c r="H309" i="2"/>
  <c r="K309" i="2"/>
  <c r="L309" i="2"/>
  <c r="N309" i="2"/>
  <c r="P309" i="2"/>
  <c r="J310" i="2"/>
  <c r="G310" i="2"/>
  <c r="F310" i="2"/>
  <c r="H310" i="2"/>
  <c r="K310" i="2"/>
  <c r="L310" i="2"/>
  <c r="N310" i="2"/>
  <c r="P310" i="2"/>
  <c r="J311" i="2"/>
  <c r="G311" i="2"/>
  <c r="F311" i="2"/>
  <c r="H311" i="2"/>
  <c r="K311" i="2"/>
  <c r="L311" i="2"/>
  <c r="N311" i="2"/>
  <c r="P311" i="2"/>
  <c r="J312" i="2"/>
  <c r="G312" i="2"/>
  <c r="F312" i="2"/>
  <c r="H312" i="2"/>
  <c r="K312" i="2"/>
  <c r="L312" i="2"/>
  <c r="N312" i="2"/>
  <c r="P312" i="2"/>
  <c r="J313" i="2"/>
  <c r="G313" i="2"/>
  <c r="F313" i="2"/>
  <c r="H313" i="2"/>
  <c r="K313" i="2"/>
  <c r="L313" i="2"/>
  <c r="N313" i="2"/>
  <c r="P313" i="2"/>
  <c r="J314" i="2"/>
  <c r="G314" i="2"/>
  <c r="F314" i="2"/>
  <c r="H314" i="2"/>
  <c r="K314" i="2"/>
  <c r="L314" i="2"/>
  <c r="N314" i="2"/>
  <c r="P314" i="2"/>
  <c r="J315" i="2"/>
  <c r="G315" i="2"/>
  <c r="F315" i="2"/>
  <c r="H315" i="2"/>
  <c r="K315" i="2"/>
  <c r="L315" i="2"/>
  <c r="N315" i="2"/>
  <c r="P315" i="2"/>
  <c r="J316" i="2"/>
  <c r="G316" i="2"/>
  <c r="F316" i="2"/>
  <c r="H316" i="2"/>
  <c r="K316" i="2"/>
  <c r="L316" i="2"/>
  <c r="N316" i="2"/>
  <c r="P316" i="2"/>
  <c r="J317" i="2"/>
  <c r="G317" i="2"/>
  <c r="F317" i="2"/>
  <c r="H317" i="2"/>
  <c r="K317" i="2"/>
  <c r="L317" i="2"/>
  <c r="N317" i="2"/>
  <c r="P317" i="2"/>
  <c r="J318" i="2"/>
  <c r="G318" i="2"/>
  <c r="F318" i="2"/>
  <c r="H318" i="2"/>
  <c r="K318" i="2"/>
  <c r="L318" i="2"/>
  <c r="N318" i="2"/>
  <c r="P318" i="2"/>
  <c r="J319" i="2"/>
  <c r="G319" i="2"/>
  <c r="F319" i="2"/>
  <c r="H319" i="2"/>
  <c r="K319" i="2"/>
  <c r="L319" i="2"/>
  <c r="N319" i="2"/>
  <c r="P319" i="2"/>
  <c r="J320" i="2"/>
  <c r="G320" i="2"/>
  <c r="F320" i="2"/>
  <c r="H320" i="2"/>
  <c r="K320" i="2"/>
  <c r="L320" i="2"/>
  <c r="N320" i="2"/>
  <c r="P320" i="2"/>
  <c r="J321" i="2"/>
  <c r="G321" i="2"/>
  <c r="F321" i="2"/>
  <c r="H321" i="2"/>
  <c r="K321" i="2"/>
  <c r="L321" i="2"/>
  <c r="N321" i="2"/>
  <c r="P321" i="2"/>
  <c r="J322" i="2"/>
  <c r="G322" i="2"/>
  <c r="F322" i="2"/>
  <c r="H322" i="2"/>
  <c r="K322" i="2"/>
  <c r="L322" i="2"/>
  <c r="N322" i="2"/>
  <c r="P322" i="2"/>
  <c r="J323" i="2"/>
  <c r="G323" i="2"/>
  <c r="F323" i="2"/>
  <c r="H323" i="2"/>
  <c r="K323" i="2"/>
  <c r="L323" i="2"/>
  <c r="N323" i="2"/>
  <c r="P323" i="2"/>
  <c r="J324" i="2"/>
  <c r="G324" i="2"/>
  <c r="F324" i="2"/>
  <c r="H324" i="2"/>
  <c r="K324" i="2"/>
  <c r="L324" i="2"/>
  <c r="N324" i="2"/>
  <c r="P324" i="2"/>
  <c r="J325" i="2"/>
  <c r="G325" i="2"/>
  <c r="F325" i="2"/>
  <c r="H325" i="2"/>
  <c r="K325" i="2"/>
  <c r="L325" i="2"/>
  <c r="N325" i="2"/>
  <c r="P325" i="2"/>
  <c r="J326" i="2"/>
  <c r="G326" i="2"/>
  <c r="F326" i="2"/>
  <c r="H326" i="2"/>
  <c r="K326" i="2"/>
  <c r="L326" i="2"/>
  <c r="N326" i="2"/>
  <c r="P326" i="2"/>
  <c r="J327" i="2"/>
  <c r="G327" i="2"/>
  <c r="F327" i="2"/>
  <c r="H327" i="2"/>
  <c r="K327" i="2"/>
  <c r="L327" i="2"/>
  <c r="N327" i="2"/>
  <c r="P327" i="2"/>
  <c r="J328" i="2"/>
  <c r="G328" i="2"/>
  <c r="F328" i="2"/>
  <c r="H328" i="2"/>
  <c r="K328" i="2"/>
  <c r="L328" i="2"/>
  <c r="N328" i="2"/>
  <c r="P328" i="2"/>
  <c r="J329" i="2"/>
  <c r="G329" i="2"/>
  <c r="F329" i="2"/>
  <c r="H329" i="2"/>
  <c r="K329" i="2"/>
  <c r="L329" i="2"/>
  <c r="N329" i="2"/>
  <c r="P329" i="2"/>
  <c r="J330" i="2"/>
  <c r="G330" i="2"/>
  <c r="F330" i="2"/>
  <c r="H330" i="2"/>
  <c r="K330" i="2"/>
  <c r="L330" i="2"/>
  <c r="N330" i="2"/>
  <c r="P330" i="2"/>
  <c r="J331" i="2"/>
  <c r="G331" i="2"/>
  <c r="F331" i="2"/>
  <c r="H331" i="2"/>
  <c r="K331" i="2"/>
  <c r="L331" i="2"/>
  <c r="N331" i="2"/>
  <c r="P331" i="2"/>
  <c r="J332" i="2"/>
  <c r="G332" i="2"/>
  <c r="F332" i="2"/>
  <c r="H332" i="2"/>
  <c r="K332" i="2"/>
  <c r="L332" i="2"/>
  <c r="N332" i="2"/>
  <c r="P332" i="2"/>
  <c r="J333" i="2"/>
  <c r="G333" i="2"/>
  <c r="F333" i="2"/>
  <c r="H333" i="2"/>
  <c r="K333" i="2"/>
  <c r="L333" i="2"/>
  <c r="N333" i="2"/>
  <c r="P333" i="2"/>
  <c r="J334" i="2"/>
  <c r="G334" i="2"/>
  <c r="F334" i="2"/>
  <c r="H334" i="2"/>
  <c r="K334" i="2"/>
  <c r="L334" i="2"/>
  <c r="N334" i="2"/>
  <c r="P334" i="2"/>
  <c r="J335" i="2"/>
  <c r="G335" i="2"/>
  <c r="F335" i="2"/>
  <c r="H335" i="2"/>
  <c r="K335" i="2"/>
  <c r="L335" i="2"/>
  <c r="N335" i="2"/>
  <c r="P335" i="2"/>
  <c r="J336" i="2"/>
  <c r="G336" i="2"/>
  <c r="F336" i="2"/>
  <c r="H336" i="2"/>
  <c r="K336" i="2"/>
  <c r="L336" i="2"/>
  <c r="N336" i="2"/>
  <c r="P336" i="2"/>
  <c r="J337" i="2"/>
  <c r="G337" i="2"/>
  <c r="F337" i="2"/>
  <c r="H337" i="2"/>
  <c r="K337" i="2"/>
  <c r="L337" i="2"/>
  <c r="N337" i="2"/>
  <c r="P337" i="2"/>
  <c r="J338" i="2"/>
  <c r="G338" i="2"/>
  <c r="F338" i="2"/>
  <c r="H338" i="2"/>
  <c r="K338" i="2"/>
  <c r="L338" i="2"/>
  <c r="N338" i="2"/>
  <c r="P338" i="2"/>
  <c r="J339" i="2"/>
  <c r="G339" i="2"/>
  <c r="F339" i="2"/>
  <c r="H339" i="2"/>
  <c r="K339" i="2"/>
  <c r="L339" i="2"/>
  <c r="N339" i="2"/>
  <c r="P339" i="2"/>
  <c r="J340" i="2"/>
  <c r="G340" i="2"/>
  <c r="F340" i="2"/>
  <c r="H340" i="2"/>
  <c r="K340" i="2"/>
  <c r="L340" i="2"/>
  <c r="N340" i="2"/>
  <c r="P340" i="2"/>
  <c r="J341" i="2"/>
  <c r="G341" i="2"/>
  <c r="F341" i="2"/>
  <c r="H341" i="2"/>
  <c r="K341" i="2"/>
  <c r="L341" i="2"/>
  <c r="N341" i="2"/>
  <c r="P341" i="2"/>
  <c r="J342" i="2"/>
  <c r="G342" i="2"/>
  <c r="F342" i="2"/>
  <c r="H342" i="2"/>
  <c r="K342" i="2"/>
  <c r="L342" i="2"/>
  <c r="N342" i="2"/>
  <c r="P342" i="2"/>
  <c r="J343" i="2"/>
  <c r="G343" i="2"/>
  <c r="F343" i="2"/>
  <c r="H343" i="2"/>
  <c r="K343" i="2"/>
  <c r="L343" i="2"/>
  <c r="N343" i="2"/>
  <c r="P343" i="2"/>
  <c r="J344" i="2"/>
  <c r="G344" i="2"/>
  <c r="F344" i="2"/>
  <c r="H344" i="2"/>
  <c r="K344" i="2"/>
  <c r="L344" i="2"/>
  <c r="N344" i="2"/>
  <c r="P344" i="2"/>
  <c r="J345" i="2"/>
  <c r="G345" i="2"/>
  <c r="F345" i="2"/>
  <c r="H345" i="2"/>
  <c r="K345" i="2"/>
  <c r="L345" i="2"/>
  <c r="N345" i="2"/>
  <c r="P345" i="2"/>
  <c r="J346" i="2"/>
  <c r="G346" i="2"/>
  <c r="F346" i="2"/>
  <c r="H346" i="2"/>
  <c r="K346" i="2"/>
  <c r="L346" i="2"/>
  <c r="N346" i="2"/>
  <c r="P346" i="2"/>
  <c r="J347" i="2"/>
  <c r="G347" i="2"/>
  <c r="F347" i="2"/>
  <c r="H347" i="2"/>
  <c r="K347" i="2"/>
  <c r="L347" i="2"/>
  <c r="N347" i="2"/>
  <c r="P347" i="2"/>
  <c r="J348" i="2"/>
  <c r="G348" i="2"/>
  <c r="F348" i="2"/>
  <c r="H348" i="2"/>
  <c r="K348" i="2"/>
  <c r="L348" i="2"/>
  <c r="N348" i="2"/>
  <c r="P348" i="2"/>
  <c r="J349" i="2"/>
  <c r="G349" i="2"/>
  <c r="F349" i="2"/>
  <c r="H349" i="2"/>
  <c r="K349" i="2"/>
  <c r="L349" i="2"/>
  <c r="N349" i="2"/>
  <c r="P349" i="2"/>
  <c r="J350" i="2"/>
  <c r="G350" i="2"/>
  <c r="F350" i="2"/>
  <c r="H350" i="2"/>
  <c r="K350" i="2"/>
  <c r="L350" i="2"/>
  <c r="N350" i="2"/>
  <c r="P350" i="2"/>
  <c r="J351" i="2"/>
  <c r="G351" i="2"/>
  <c r="F351" i="2"/>
  <c r="H351" i="2"/>
  <c r="K351" i="2"/>
  <c r="L351" i="2"/>
  <c r="N351" i="2"/>
  <c r="P351" i="2"/>
  <c r="J352" i="2"/>
  <c r="G352" i="2"/>
  <c r="F352" i="2"/>
  <c r="H352" i="2"/>
  <c r="K352" i="2"/>
  <c r="L352" i="2"/>
  <c r="N352" i="2"/>
  <c r="P352" i="2"/>
  <c r="J353" i="2"/>
  <c r="G353" i="2"/>
  <c r="F353" i="2"/>
  <c r="H353" i="2"/>
  <c r="K353" i="2"/>
  <c r="L353" i="2"/>
  <c r="N353" i="2"/>
  <c r="P353" i="2"/>
  <c r="J354" i="2"/>
  <c r="G354" i="2"/>
  <c r="F354" i="2"/>
  <c r="H354" i="2"/>
  <c r="K354" i="2"/>
  <c r="L354" i="2"/>
  <c r="N354" i="2"/>
  <c r="P354" i="2"/>
  <c r="J355" i="2"/>
  <c r="G355" i="2"/>
  <c r="F355" i="2"/>
  <c r="H355" i="2"/>
  <c r="K355" i="2"/>
  <c r="L355" i="2"/>
  <c r="N355" i="2"/>
  <c r="P355" i="2"/>
  <c r="J356" i="2"/>
  <c r="G356" i="2"/>
  <c r="F356" i="2"/>
  <c r="H356" i="2"/>
  <c r="K356" i="2"/>
  <c r="L356" i="2"/>
  <c r="N356" i="2"/>
  <c r="P356" i="2"/>
  <c r="J357" i="2"/>
  <c r="G357" i="2"/>
  <c r="F357" i="2"/>
  <c r="H357" i="2"/>
  <c r="K357" i="2"/>
  <c r="L357" i="2"/>
  <c r="N357" i="2"/>
  <c r="P357" i="2"/>
  <c r="Q357" i="2"/>
  <c r="M358" i="2"/>
  <c r="J358" i="2"/>
  <c r="G358" i="2"/>
  <c r="F358" i="2"/>
  <c r="H358" i="2"/>
  <c r="K358" i="2"/>
  <c r="L358" i="2"/>
  <c r="N358" i="2"/>
  <c r="P358" i="2"/>
  <c r="Q358" i="2"/>
  <c r="M359" i="2"/>
  <c r="J359" i="2"/>
  <c r="G359" i="2"/>
  <c r="F359" i="2"/>
  <c r="H359" i="2"/>
  <c r="K359" i="2"/>
  <c r="L359" i="2"/>
  <c r="N359" i="2"/>
  <c r="P359" i="2"/>
  <c r="Q359" i="2"/>
  <c r="M360" i="2"/>
  <c r="J360" i="2"/>
  <c r="G360" i="2"/>
  <c r="F360" i="2"/>
  <c r="H360" i="2"/>
  <c r="K360" i="2"/>
  <c r="L360" i="2"/>
  <c r="N360" i="2"/>
  <c r="P360" i="2"/>
  <c r="Q360" i="2"/>
  <c r="M361" i="2"/>
  <c r="J361" i="2"/>
  <c r="G361" i="2"/>
  <c r="F361" i="2"/>
  <c r="H361" i="2"/>
  <c r="K361" i="2"/>
  <c r="L361" i="2"/>
  <c r="N361" i="2"/>
  <c r="P361" i="2"/>
  <c r="Q361" i="2"/>
  <c r="M362" i="2"/>
  <c r="J362" i="2"/>
  <c r="G362" i="2"/>
  <c r="F362" i="2"/>
  <c r="H362" i="2"/>
  <c r="K362" i="2"/>
  <c r="L362" i="2"/>
  <c r="N362" i="2"/>
  <c r="P362" i="2"/>
  <c r="Q362" i="2"/>
  <c r="M363" i="2"/>
  <c r="J363" i="2"/>
  <c r="G363" i="2"/>
  <c r="F363" i="2"/>
  <c r="H363" i="2"/>
  <c r="K363" i="2"/>
  <c r="L363" i="2"/>
  <c r="N363" i="2"/>
  <c r="P363" i="2"/>
  <c r="Q363" i="2"/>
  <c r="M364" i="2"/>
  <c r="J364" i="2"/>
  <c r="G364" i="2"/>
  <c r="F364" i="2"/>
  <c r="H364" i="2"/>
  <c r="K364" i="2"/>
  <c r="L364" i="2"/>
  <c r="N364" i="2"/>
  <c r="P364" i="2"/>
  <c r="Q364" i="2"/>
  <c r="M365" i="2"/>
  <c r="J365" i="2"/>
  <c r="G365" i="2"/>
  <c r="F365" i="2"/>
  <c r="H365" i="2"/>
  <c r="K365" i="2"/>
  <c r="L365" i="2"/>
  <c r="N365" i="2"/>
  <c r="P365" i="2"/>
  <c r="Q365" i="2"/>
  <c r="M366" i="2"/>
  <c r="J366" i="2"/>
  <c r="G366" i="2"/>
  <c r="F366" i="2"/>
  <c r="H366" i="2"/>
  <c r="K366" i="2"/>
  <c r="L366" i="2"/>
  <c r="N366" i="2"/>
  <c r="P366" i="2"/>
  <c r="Q366" i="2"/>
  <c r="M367" i="2"/>
  <c r="J367" i="2"/>
  <c r="G367" i="2"/>
  <c r="F367" i="2"/>
  <c r="H367" i="2"/>
  <c r="K367" i="2"/>
  <c r="L367" i="2"/>
  <c r="N367" i="2"/>
  <c r="P367" i="2"/>
  <c r="Q367" i="2"/>
  <c r="M368" i="2"/>
  <c r="J368" i="2"/>
  <c r="G368" i="2"/>
  <c r="F368" i="2"/>
  <c r="H368" i="2"/>
  <c r="K368" i="2"/>
  <c r="L368" i="2"/>
  <c r="N368" i="2"/>
  <c r="P368" i="2"/>
  <c r="Q368" i="2"/>
  <c r="M369" i="2"/>
  <c r="J369" i="2"/>
  <c r="G369" i="2"/>
  <c r="F369" i="2"/>
  <c r="H369" i="2"/>
  <c r="K369" i="2"/>
  <c r="L369" i="2"/>
  <c r="N369" i="2"/>
  <c r="P369" i="2"/>
  <c r="J370" i="2"/>
  <c r="G370" i="2"/>
  <c r="F370" i="2"/>
  <c r="H370" i="2"/>
  <c r="K370" i="2"/>
  <c r="L370" i="2"/>
  <c r="N370" i="2"/>
  <c r="P370" i="2"/>
  <c r="J371" i="2"/>
  <c r="G371" i="2"/>
  <c r="F371" i="2"/>
  <c r="H371" i="2"/>
  <c r="K371" i="2"/>
  <c r="L371" i="2"/>
  <c r="N371" i="2"/>
  <c r="P371" i="2"/>
  <c r="J372" i="2"/>
  <c r="G372" i="2"/>
  <c r="F372" i="2"/>
  <c r="H372" i="2"/>
  <c r="K372" i="2"/>
  <c r="L372" i="2"/>
  <c r="N372" i="2"/>
  <c r="P372" i="2"/>
  <c r="Q372" i="2"/>
  <c r="M373" i="2"/>
  <c r="J373" i="2"/>
  <c r="G373" i="2"/>
  <c r="F373" i="2"/>
  <c r="H373" i="2"/>
  <c r="K373" i="2"/>
  <c r="L373" i="2"/>
  <c r="N373" i="2"/>
  <c r="P373" i="2"/>
  <c r="Q373" i="2"/>
  <c r="M374" i="2"/>
  <c r="N374" i="2" s="1"/>
  <c r="P374" i="2" s="1"/>
  <c r="J374" i="2"/>
  <c r="G374" i="2"/>
  <c r="F374" i="2"/>
  <c r="H374" i="2"/>
  <c r="K374" i="2"/>
  <c r="J375" i="2"/>
  <c r="G375" i="2"/>
  <c r="F375" i="2"/>
  <c r="H375" i="2"/>
  <c r="K375" i="2"/>
  <c r="L375" i="2"/>
  <c r="J376" i="2"/>
  <c r="G376" i="2"/>
  <c r="F376" i="2"/>
  <c r="H376" i="2"/>
  <c r="K376" i="2"/>
  <c r="L376" i="2"/>
  <c r="J377" i="2"/>
  <c r="G377" i="2"/>
  <c r="F377" i="2"/>
  <c r="H377" i="2"/>
  <c r="K377" i="2"/>
  <c r="J378" i="2"/>
  <c r="G378" i="2"/>
  <c r="F378" i="2"/>
  <c r="H378" i="2"/>
  <c r="K378" i="2"/>
  <c r="L378" i="2"/>
  <c r="J379" i="2"/>
  <c r="G379" i="2"/>
  <c r="F379" i="2"/>
  <c r="H379" i="2"/>
  <c r="K379" i="2"/>
  <c r="L379" i="2"/>
  <c r="J380" i="2"/>
  <c r="G380" i="2"/>
  <c r="F380" i="2"/>
  <c r="H380" i="2"/>
  <c r="K380" i="2"/>
  <c r="L380" i="2"/>
  <c r="E370" i="2"/>
  <c r="I370" i="2"/>
  <c r="E371" i="2"/>
  <c r="I371" i="2"/>
  <c r="E372" i="2"/>
  <c r="I372" i="2"/>
  <c r="E377" i="2"/>
  <c r="E374" i="2"/>
  <c r="I374" i="2"/>
  <c r="I375" i="2"/>
  <c r="I376" i="2"/>
  <c r="I377" i="2"/>
  <c r="I378" i="2"/>
  <c r="I379" i="2"/>
  <c r="I380" i="2"/>
  <c r="I381" i="2"/>
  <c r="J381" i="2"/>
  <c r="K381" i="2"/>
  <c r="L381" i="2"/>
  <c r="O382" i="2"/>
  <c r="G382" i="2"/>
  <c r="H382" i="2"/>
  <c r="E382" i="2"/>
  <c r="E380" i="2"/>
  <c r="E379" i="2"/>
  <c r="E378" i="2"/>
  <c r="E376" i="2"/>
  <c r="E375" i="2"/>
  <c r="I373" i="2"/>
  <c r="E373" i="2"/>
  <c r="I369" i="2"/>
  <c r="E369" i="2"/>
  <c r="I368" i="2"/>
  <c r="E368" i="2"/>
  <c r="I367" i="2"/>
  <c r="E367" i="2"/>
  <c r="I366" i="2"/>
  <c r="E366" i="2"/>
  <c r="I365" i="2"/>
  <c r="E365" i="2"/>
  <c r="I364" i="2"/>
  <c r="E364" i="2"/>
  <c r="I363" i="2"/>
  <c r="E363" i="2"/>
  <c r="I362" i="2"/>
  <c r="E362" i="2"/>
  <c r="I361" i="2"/>
  <c r="E361" i="2"/>
  <c r="I360" i="2"/>
  <c r="E360" i="2"/>
  <c r="I359" i="2"/>
  <c r="E359" i="2"/>
  <c r="I358" i="2"/>
  <c r="E358" i="2"/>
  <c r="I357" i="2"/>
  <c r="E357" i="2"/>
  <c r="I356" i="2"/>
  <c r="E356" i="2"/>
  <c r="I355" i="2"/>
  <c r="E355" i="2"/>
  <c r="I354" i="2"/>
  <c r="E354" i="2"/>
  <c r="I353" i="2"/>
  <c r="E353" i="2"/>
  <c r="I352" i="2"/>
  <c r="E352" i="2"/>
  <c r="I351" i="2"/>
  <c r="E351" i="2"/>
  <c r="I350" i="2"/>
  <c r="E350" i="2"/>
  <c r="I349" i="2"/>
  <c r="E349" i="2"/>
  <c r="I348" i="2"/>
  <c r="E348" i="2"/>
  <c r="I347" i="2"/>
  <c r="E347" i="2"/>
  <c r="I346" i="2"/>
  <c r="E346" i="2"/>
  <c r="I345" i="2"/>
  <c r="E345" i="2"/>
  <c r="I344" i="2"/>
  <c r="E344" i="2"/>
  <c r="I343" i="2"/>
  <c r="E343" i="2"/>
  <c r="I342" i="2"/>
  <c r="E342" i="2"/>
  <c r="I341" i="2"/>
  <c r="E341" i="2"/>
  <c r="I340" i="2"/>
  <c r="E340" i="2"/>
  <c r="I339" i="2"/>
  <c r="E339" i="2"/>
  <c r="I338" i="2"/>
  <c r="E338" i="2"/>
  <c r="I337" i="2"/>
  <c r="E337" i="2"/>
  <c r="I336" i="2"/>
  <c r="E336" i="2"/>
  <c r="I335" i="2"/>
  <c r="E335" i="2"/>
  <c r="I334" i="2"/>
  <c r="E334" i="2"/>
  <c r="I333" i="2"/>
  <c r="E333" i="2"/>
  <c r="I332" i="2"/>
  <c r="E332" i="2"/>
  <c r="I331" i="2"/>
  <c r="E331" i="2"/>
  <c r="I330" i="2"/>
  <c r="E330" i="2"/>
  <c r="I329" i="2"/>
  <c r="E329" i="2"/>
  <c r="I328" i="2"/>
  <c r="E328" i="2"/>
  <c r="I327" i="2"/>
  <c r="E327" i="2"/>
  <c r="I326" i="2"/>
  <c r="E326" i="2"/>
  <c r="I325" i="2"/>
  <c r="E325" i="2"/>
  <c r="I324" i="2"/>
  <c r="E324" i="2"/>
  <c r="I323" i="2"/>
  <c r="E323" i="2"/>
  <c r="I322" i="2"/>
  <c r="E322" i="2"/>
  <c r="I321" i="2"/>
  <c r="E321" i="2"/>
  <c r="I320" i="2"/>
  <c r="E320" i="2"/>
  <c r="I319" i="2"/>
  <c r="E319" i="2"/>
  <c r="I318" i="2"/>
  <c r="E318" i="2"/>
  <c r="I317" i="2"/>
  <c r="E317" i="2"/>
  <c r="I316" i="2"/>
  <c r="E316" i="2"/>
  <c r="I315" i="2"/>
  <c r="E315" i="2"/>
  <c r="I314" i="2"/>
  <c r="E314" i="2"/>
  <c r="I313" i="2"/>
  <c r="E313" i="2"/>
  <c r="I312" i="2"/>
  <c r="E312" i="2"/>
  <c r="I311" i="2"/>
  <c r="E311" i="2"/>
  <c r="I310" i="2"/>
  <c r="E310" i="2"/>
  <c r="I309" i="2"/>
  <c r="E309" i="2"/>
  <c r="R309" i="2"/>
  <c r="I308" i="2"/>
  <c r="E308" i="2"/>
  <c r="R308" i="2"/>
  <c r="I307" i="2"/>
  <c r="E307" i="2"/>
  <c r="R307" i="2"/>
  <c r="I306" i="2"/>
  <c r="E306" i="2"/>
  <c r="R306" i="2"/>
  <c r="I305" i="2"/>
  <c r="E305" i="2"/>
  <c r="R305" i="2"/>
  <c r="I304" i="2"/>
  <c r="E304" i="2"/>
  <c r="R304" i="2"/>
  <c r="I303" i="2"/>
  <c r="E303" i="2"/>
  <c r="R303" i="2"/>
  <c r="I302" i="2"/>
  <c r="E302" i="2"/>
  <c r="R302" i="2"/>
  <c r="I301" i="2"/>
  <c r="E301" i="2"/>
  <c r="R301" i="2"/>
  <c r="I300" i="2"/>
  <c r="E300" i="2"/>
  <c r="R300" i="2"/>
  <c r="I299" i="2"/>
  <c r="E299" i="2"/>
  <c r="R299" i="2"/>
  <c r="I298" i="2"/>
  <c r="E298" i="2"/>
  <c r="R298" i="2"/>
  <c r="I297" i="2"/>
  <c r="E297" i="2"/>
  <c r="R297" i="2"/>
  <c r="I296" i="2"/>
  <c r="E296" i="2"/>
  <c r="R296" i="2"/>
  <c r="I295" i="2"/>
  <c r="E295" i="2"/>
  <c r="R295" i="2"/>
  <c r="I294" i="2"/>
  <c r="E294" i="2"/>
  <c r="R294" i="2"/>
  <c r="I293" i="2"/>
  <c r="E293" i="2"/>
  <c r="R293" i="2"/>
  <c r="I292" i="2"/>
  <c r="E292" i="2"/>
  <c r="R292" i="2"/>
  <c r="I291" i="2"/>
  <c r="E291" i="2"/>
  <c r="R291" i="2"/>
  <c r="I290" i="2"/>
  <c r="E290" i="2"/>
  <c r="R290" i="2"/>
  <c r="I289" i="2"/>
  <c r="E289" i="2"/>
  <c r="R289" i="2"/>
  <c r="I288" i="2"/>
  <c r="E288" i="2"/>
  <c r="R288" i="2"/>
  <c r="I287" i="2"/>
  <c r="E287" i="2"/>
  <c r="R287" i="2"/>
  <c r="I286" i="2"/>
  <c r="E286" i="2"/>
  <c r="R286" i="2"/>
  <c r="I285" i="2"/>
  <c r="E285" i="2"/>
  <c r="R285" i="2"/>
  <c r="I284" i="2"/>
  <c r="E284" i="2"/>
  <c r="R284" i="2"/>
  <c r="I283" i="2"/>
  <c r="E283" i="2"/>
  <c r="R283" i="2"/>
  <c r="I282" i="2"/>
  <c r="E282" i="2"/>
  <c r="I281" i="2"/>
  <c r="E281" i="2"/>
  <c r="I280" i="2"/>
  <c r="E280" i="2"/>
  <c r="I279" i="2"/>
  <c r="E279" i="2"/>
  <c r="I278" i="2"/>
  <c r="E278" i="2"/>
  <c r="I277" i="2"/>
  <c r="E277" i="2"/>
  <c r="I276" i="2"/>
  <c r="E276" i="2"/>
  <c r="I275" i="2"/>
  <c r="E275" i="2"/>
  <c r="I274" i="2"/>
  <c r="E274" i="2"/>
  <c r="I273" i="2"/>
  <c r="E273" i="2"/>
  <c r="I272" i="2"/>
  <c r="E272" i="2"/>
  <c r="I271" i="2"/>
  <c r="E271" i="2"/>
  <c r="I270" i="2"/>
  <c r="E270" i="2"/>
  <c r="I269" i="2"/>
  <c r="E269" i="2"/>
  <c r="I268" i="2"/>
  <c r="E268" i="2"/>
  <c r="I267" i="2"/>
  <c r="E267" i="2"/>
  <c r="I266" i="2"/>
  <c r="E266" i="2"/>
  <c r="E265" i="2"/>
  <c r="I264" i="2"/>
  <c r="E264" i="2"/>
  <c r="I263" i="2"/>
  <c r="E263" i="2"/>
  <c r="I262" i="2"/>
  <c r="E262" i="2"/>
  <c r="I261" i="2"/>
  <c r="E261" i="2"/>
  <c r="I260" i="2"/>
  <c r="E260" i="2"/>
  <c r="I259" i="2"/>
  <c r="E259" i="2"/>
  <c r="I258" i="2"/>
  <c r="E258" i="2"/>
  <c r="I257" i="2"/>
  <c r="E257" i="2"/>
  <c r="I256" i="2"/>
  <c r="E256" i="2"/>
  <c r="I255" i="2"/>
  <c r="E255" i="2"/>
  <c r="I254" i="2"/>
  <c r="E254" i="2"/>
  <c r="I253" i="2"/>
  <c r="E253" i="2"/>
  <c r="I252" i="2"/>
  <c r="E252" i="2"/>
  <c r="I251" i="2"/>
  <c r="E251" i="2"/>
  <c r="I250" i="2"/>
  <c r="E250" i="2"/>
  <c r="I249" i="2"/>
  <c r="E249" i="2"/>
  <c r="I248" i="2"/>
  <c r="E248" i="2"/>
  <c r="I247" i="2"/>
  <c r="E247" i="2"/>
  <c r="I246" i="2"/>
  <c r="E246" i="2"/>
  <c r="I245" i="2"/>
  <c r="E245" i="2"/>
  <c r="I244" i="2"/>
  <c r="E244" i="2"/>
  <c r="I243" i="2"/>
  <c r="E243" i="2"/>
  <c r="I242" i="2"/>
  <c r="E242" i="2"/>
  <c r="I241" i="2"/>
  <c r="E241" i="2"/>
  <c r="I240" i="2"/>
  <c r="E240" i="2"/>
  <c r="I239" i="2"/>
  <c r="E239" i="2"/>
  <c r="I238" i="2"/>
  <c r="E238" i="2"/>
  <c r="I237" i="2"/>
  <c r="E237" i="2"/>
  <c r="I236" i="2"/>
  <c r="E236" i="2"/>
  <c r="I235" i="2"/>
  <c r="E235" i="2"/>
  <c r="I234" i="2"/>
  <c r="E234" i="2"/>
  <c r="I233" i="2"/>
  <c r="E233" i="2"/>
  <c r="I232" i="2"/>
  <c r="E232" i="2"/>
  <c r="I231" i="2"/>
  <c r="E231" i="2"/>
  <c r="I230" i="2"/>
  <c r="E230" i="2"/>
  <c r="I229" i="2"/>
  <c r="E229" i="2"/>
  <c r="I228" i="2"/>
  <c r="E228" i="2"/>
  <c r="I227" i="2"/>
  <c r="E227" i="2"/>
  <c r="I226" i="2"/>
  <c r="E226" i="2"/>
  <c r="I225" i="2"/>
  <c r="E225" i="2"/>
  <c r="I224" i="2"/>
  <c r="E224" i="2"/>
  <c r="I223" i="2"/>
  <c r="E223" i="2"/>
  <c r="I222" i="2"/>
  <c r="E222" i="2"/>
  <c r="I221" i="2"/>
  <c r="E221" i="2"/>
  <c r="I220" i="2"/>
  <c r="E220" i="2"/>
  <c r="I219" i="2"/>
  <c r="E219" i="2"/>
  <c r="I218" i="2"/>
  <c r="E218" i="2"/>
  <c r="I217" i="2"/>
  <c r="E217" i="2"/>
  <c r="I216" i="2"/>
  <c r="E216" i="2"/>
  <c r="I215" i="2"/>
  <c r="E215" i="2"/>
  <c r="I214" i="2"/>
  <c r="E214" i="2"/>
  <c r="I213" i="2"/>
  <c r="E213" i="2"/>
  <c r="I212" i="2"/>
  <c r="E212" i="2"/>
  <c r="I211" i="2"/>
  <c r="E211" i="2"/>
  <c r="I210" i="2"/>
  <c r="E210" i="2"/>
  <c r="I209" i="2"/>
  <c r="E209" i="2"/>
  <c r="I208" i="2"/>
  <c r="E208" i="2"/>
  <c r="I207" i="2"/>
  <c r="E207" i="2"/>
  <c r="I206" i="2"/>
  <c r="E206" i="2"/>
  <c r="I205" i="2"/>
  <c r="E205" i="2"/>
  <c r="I204" i="2"/>
  <c r="E204" i="2"/>
  <c r="I203" i="2"/>
  <c r="E203" i="2"/>
  <c r="I202" i="2"/>
  <c r="E202" i="2"/>
  <c r="I201" i="2"/>
  <c r="E201" i="2"/>
  <c r="I200" i="2"/>
  <c r="E200" i="2"/>
  <c r="I199" i="2"/>
  <c r="E199" i="2"/>
  <c r="I198" i="2"/>
  <c r="E198" i="2"/>
  <c r="I197" i="2"/>
  <c r="E197" i="2"/>
  <c r="I196" i="2"/>
  <c r="E196" i="2"/>
  <c r="I195" i="2"/>
  <c r="E195" i="2"/>
  <c r="I194" i="2"/>
  <c r="E194" i="2"/>
  <c r="I193" i="2"/>
  <c r="E193" i="2"/>
  <c r="I192" i="2"/>
  <c r="E192" i="2"/>
  <c r="I191" i="2"/>
  <c r="E191" i="2"/>
  <c r="I190" i="2"/>
  <c r="E190" i="2"/>
  <c r="I189" i="2"/>
  <c r="E189" i="2"/>
  <c r="I188" i="2"/>
  <c r="E188" i="2"/>
  <c r="I187" i="2"/>
  <c r="E187" i="2"/>
  <c r="I186" i="2"/>
  <c r="E186" i="2"/>
  <c r="I185" i="2"/>
  <c r="E185" i="2"/>
  <c r="I184" i="2"/>
  <c r="E184" i="2"/>
  <c r="I183" i="2"/>
  <c r="E183" i="2"/>
  <c r="I182" i="2"/>
  <c r="E182" i="2"/>
  <c r="I181" i="2"/>
  <c r="E181" i="2"/>
  <c r="I180" i="2"/>
  <c r="E180" i="2"/>
  <c r="I179" i="2"/>
  <c r="E179" i="2"/>
  <c r="I178" i="2"/>
  <c r="E178" i="2"/>
  <c r="I177" i="2"/>
  <c r="E177" i="2"/>
  <c r="I176" i="2"/>
  <c r="E176" i="2"/>
  <c r="I175" i="2"/>
  <c r="E175" i="2"/>
  <c r="I174" i="2"/>
  <c r="E174" i="2"/>
  <c r="I173" i="2"/>
  <c r="E173" i="2"/>
  <c r="I172" i="2"/>
  <c r="E172" i="2"/>
  <c r="I171" i="2"/>
  <c r="E171" i="2"/>
  <c r="I170" i="2"/>
  <c r="E170" i="2"/>
  <c r="I169" i="2"/>
  <c r="E169" i="2"/>
  <c r="I168" i="2"/>
  <c r="E168" i="2"/>
  <c r="I167" i="2"/>
  <c r="E167" i="2"/>
  <c r="I166" i="2"/>
  <c r="E166" i="2"/>
  <c r="I165" i="2"/>
  <c r="E165" i="2"/>
  <c r="I164" i="2"/>
  <c r="E164" i="2"/>
  <c r="I163" i="2"/>
  <c r="E163" i="2"/>
  <c r="I162" i="2"/>
  <c r="E162" i="2"/>
  <c r="I161" i="2"/>
  <c r="E161" i="2"/>
  <c r="I160" i="2"/>
  <c r="E160" i="2"/>
  <c r="I159" i="2"/>
  <c r="E159" i="2"/>
  <c r="I158" i="2"/>
  <c r="E158" i="2"/>
  <c r="I157" i="2"/>
  <c r="E157" i="2"/>
  <c r="I156" i="2"/>
  <c r="E156" i="2"/>
  <c r="I155" i="2"/>
  <c r="E155" i="2"/>
  <c r="I154" i="2"/>
  <c r="E154" i="2"/>
  <c r="I153" i="2"/>
  <c r="E153" i="2"/>
  <c r="I152" i="2"/>
  <c r="E152" i="2"/>
  <c r="I151" i="2"/>
  <c r="E151" i="2"/>
  <c r="I150" i="2"/>
  <c r="E150" i="2"/>
  <c r="I149" i="2"/>
  <c r="E149" i="2"/>
  <c r="I148" i="2"/>
  <c r="E148" i="2"/>
  <c r="I147" i="2"/>
  <c r="E147" i="2"/>
  <c r="I146" i="2"/>
  <c r="E146" i="2"/>
  <c r="I145" i="2"/>
  <c r="E145" i="2"/>
  <c r="I144" i="2"/>
  <c r="E144" i="2"/>
  <c r="I143" i="2"/>
  <c r="E143" i="2"/>
  <c r="I142" i="2"/>
  <c r="E142" i="2"/>
  <c r="I141" i="2"/>
  <c r="E141" i="2"/>
  <c r="I140" i="2"/>
  <c r="E140" i="2"/>
  <c r="I139" i="2"/>
  <c r="E139" i="2"/>
  <c r="I138" i="2"/>
  <c r="E138" i="2"/>
  <c r="I137" i="2"/>
  <c r="E137" i="2"/>
  <c r="I136" i="2"/>
  <c r="E136" i="2"/>
  <c r="I135" i="2"/>
  <c r="E135" i="2"/>
  <c r="I134" i="2"/>
  <c r="E134" i="2"/>
  <c r="I133" i="2"/>
  <c r="E133" i="2"/>
  <c r="I132" i="2"/>
  <c r="E132" i="2"/>
  <c r="I131" i="2"/>
  <c r="E131" i="2"/>
  <c r="I130" i="2"/>
  <c r="E130" i="2"/>
  <c r="I129" i="2"/>
  <c r="E129" i="2"/>
  <c r="I128" i="2"/>
  <c r="E128" i="2"/>
  <c r="I127" i="2"/>
  <c r="E127" i="2"/>
  <c r="I126" i="2"/>
  <c r="E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G16" i="2"/>
  <c r="H16" i="2"/>
  <c r="E16" i="2"/>
  <c r="F16" i="2"/>
  <c r="C6" i="2"/>
  <c r="O380" i="1"/>
  <c r="G380" i="1"/>
  <c r="H380" i="1" s="1"/>
  <c r="E380" i="1"/>
  <c r="I378" i="1"/>
  <c r="J378" i="1" s="1"/>
  <c r="K378" i="1" s="1"/>
  <c r="E378" i="1"/>
  <c r="I377" i="1"/>
  <c r="J377" i="1" s="1"/>
  <c r="K377" i="1" s="1"/>
  <c r="E377" i="1"/>
  <c r="I376" i="1"/>
  <c r="J376" i="1" s="1"/>
  <c r="E376" i="1"/>
  <c r="I375" i="1"/>
  <c r="J375" i="1" s="1"/>
  <c r="E375" i="1"/>
  <c r="I374" i="1"/>
  <c r="J374" i="1" s="1"/>
  <c r="E374" i="1"/>
  <c r="I373" i="1"/>
  <c r="J373" i="1" s="1"/>
  <c r="E373" i="1"/>
  <c r="I372" i="1"/>
  <c r="J372" i="1" s="1"/>
  <c r="E372" i="1"/>
  <c r="I371" i="1"/>
  <c r="J371" i="1" s="1"/>
  <c r="E371" i="1"/>
  <c r="I370" i="1"/>
  <c r="J370" i="1" s="1"/>
  <c r="E370" i="1"/>
  <c r="I369" i="1"/>
  <c r="J369" i="1" s="1"/>
  <c r="E369" i="1"/>
  <c r="I368" i="1"/>
  <c r="J368" i="1" s="1"/>
  <c r="E368" i="1"/>
  <c r="I367" i="1"/>
  <c r="J367" i="1" s="1"/>
  <c r="E367" i="1"/>
  <c r="I366" i="1"/>
  <c r="J366" i="1" s="1"/>
  <c r="E366" i="1"/>
  <c r="I365" i="1"/>
  <c r="J365" i="1" s="1"/>
  <c r="E365" i="1"/>
  <c r="I364" i="1"/>
  <c r="J364" i="1" s="1"/>
  <c r="K364" i="1" s="1"/>
  <c r="E364" i="1"/>
  <c r="I363" i="1"/>
  <c r="J363" i="1" s="1"/>
  <c r="E363" i="1"/>
  <c r="I362" i="1"/>
  <c r="J362" i="1" s="1"/>
  <c r="E362" i="1"/>
  <c r="I361" i="1"/>
  <c r="J361" i="1" s="1"/>
  <c r="E361" i="1"/>
  <c r="I360" i="1"/>
  <c r="J360" i="1" s="1"/>
  <c r="E360" i="1"/>
  <c r="I359" i="1"/>
  <c r="J359" i="1" s="1"/>
  <c r="E359" i="1"/>
  <c r="I358" i="1"/>
  <c r="J358" i="1" s="1"/>
  <c r="E358" i="1"/>
  <c r="I357" i="1"/>
  <c r="J357" i="1" s="1"/>
  <c r="E357" i="1"/>
  <c r="I356" i="1"/>
  <c r="J356" i="1" s="1"/>
  <c r="E356" i="1"/>
  <c r="I355" i="1"/>
  <c r="J355" i="1" s="1"/>
  <c r="E355" i="1"/>
  <c r="I354" i="1"/>
  <c r="J354" i="1" s="1"/>
  <c r="K354" i="1" s="1"/>
  <c r="N354" i="1" s="1"/>
  <c r="E354" i="1"/>
  <c r="I353" i="1"/>
  <c r="J353" i="1" s="1"/>
  <c r="E353" i="1"/>
  <c r="I352" i="1"/>
  <c r="J352" i="1" s="1"/>
  <c r="E352" i="1"/>
  <c r="I351" i="1"/>
  <c r="J351" i="1" s="1"/>
  <c r="E351" i="1"/>
  <c r="I350" i="1"/>
  <c r="J350" i="1" s="1"/>
  <c r="K350" i="1" s="1"/>
  <c r="N350" i="1" s="1"/>
  <c r="E350" i="1"/>
  <c r="I349" i="1"/>
  <c r="J349" i="1" s="1"/>
  <c r="E349" i="1"/>
  <c r="I348" i="1"/>
  <c r="J348" i="1" s="1"/>
  <c r="E348" i="1"/>
  <c r="I347" i="1"/>
  <c r="J347" i="1" s="1"/>
  <c r="E347" i="1"/>
  <c r="I346" i="1"/>
  <c r="J346" i="1" s="1"/>
  <c r="K346" i="1" s="1"/>
  <c r="N346" i="1" s="1"/>
  <c r="E346" i="1"/>
  <c r="I345" i="1"/>
  <c r="J345" i="1" s="1"/>
  <c r="E345" i="1"/>
  <c r="I344" i="1"/>
  <c r="J344" i="1" s="1"/>
  <c r="E344" i="1"/>
  <c r="I343" i="1"/>
  <c r="J343" i="1" s="1"/>
  <c r="E343" i="1"/>
  <c r="I342" i="1"/>
  <c r="J342" i="1" s="1"/>
  <c r="K342" i="1" s="1"/>
  <c r="N342" i="1" s="1"/>
  <c r="E342" i="1"/>
  <c r="I341" i="1"/>
  <c r="J341" i="1" s="1"/>
  <c r="E341" i="1"/>
  <c r="I340" i="1"/>
  <c r="J340" i="1" s="1"/>
  <c r="E340" i="1"/>
  <c r="I339" i="1"/>
  <c r="J339" i="1" s="1"/>
  <c r="K339" i="1" s="1"/>
  <c r="N339" i="1" s="1"/>
  <c r="E339" i="1"/>
  <c r="I338" i="1"/>
  <c r="J338" i="1" s="1"/>
  <c r="E338" i="1"/>
  <c r="I337" i="1"/>
  <c r="J337" i="1" s="1"/>
  <c r="E337" i="1"/>
  <c r="I336" i="1"/>
  <c r="J336" i="1" s="1"/>
  <c r="E336" i="1"/>
  <c r="I335" i="1"/>
  <c r="J335" i="1" s="1"/>
  <c r="E335" i="1"/>
  <c r="I334" i="1"/>
  <c r="J334" i="1" s="1"/>
  <c r="E334" i="1"/>
  <c r="I333" i="1"/>
  <c r="J333" i="1" s="1"/>
  <c r="E333" i="1"/>
  <c r="I332" i="1"/>
  <c r="J332" i="1" s="1"/>
  <c r="E332" i="1"/>
  <c r="I331" i="1"/>
  <c r="J331" i="1" s="1"/>
  <c r="K331" i="1" s="1"/>
  <c r="N331" i="1" s="1"/>
  <c r="E331" i="1"/>
  <c r="I330" i="1"/>
  <c r="J330" i="1" s="1"/>
  <c r="E330" i="1"/>
  <c r="I329" i="1"/>
  <c r="J329" i="1" s="1"/>
  <c r="E329" i="1"/>
  <c r="I328" i="1"/>
  <c r="J328" i="1" s="1"/>
  <c r="E328" i="1"/>
  <c r="I327" i="1"/>
  <c r="J327" i="1" s="1"/>
  <c r="K327" i="1" s="1"/>
  <c r="N327" i="1" s="1"/>
  <c r="E327" i="1"/>
  <c r="I326" i="1"/>
  <c r="J326" i="1" s="1"/>
  <c r="E326" i="1"/>
  <c r="I325" i="1"/>
  <c r="J325" i="1" s="1"/>
  <c r="E325" i="1"/>
  <c r="I324" i="1"/>
  <c r="J324" i="1" s="1"/>
  <c r="E324" i="1"/>
  <c r="I323" i="1"/>
  <c r="J323" i="1" s="1"/>
  <c r="K323" i="1" s="1"/>
  <c r="N323" i="1" s="1"/>
  <c r="E323" i="1"/>
  <c r="I322" i="1"/>
  <c r="J322" i="1" s="1"/>
  <c r="E322" i="1"/>
  <c r="I321" i="1"/>
  <c r="J321" i="1" s="1"/>
  <c r="E321" i="1"/>
  <c r="I320" i="1"/>
  <c r="J320" i="1" s="1"/>
  <c r="E320" i="1"/>
  <c r="I319" i="1"/>
  <c r="J319" i="1" s="1"/>
  <c r="E319" i="1"/>
  <c r="I318" i="1"/>
  <c r="J318" i="1" s="1"/>
  <c r="E318" i="1"/>
  <c r="I317" i="1"/>
  <c r="J317" i="1" s="1"/>
  <c r="E317" i="1"/>
  <c r="I316" i="1"/>
  <c r="J316" i="1" s="1"/>
  <c r="E316" i="1"/>
  <c r="I315" i="1"/>
  <c r="J315" i="1" s="1"/>
  <c r="K315" i="1" s="1"/>
  <c r="N315" i="1" s="1"/>
  <c r="E315" i="1"/>
  <c r="I314" i="1"/>
  <c r="J314" i="1" s="1"/>
  <c r="E314" i="1"/>
  <c r="I313" i="1"/>
  <c r="J313" i="1" s="1"/>
  <c r="E313" i="1"/>
  <c r="I312" i="1"/>
  <c r="J312" i="1" s="1"/>
  <c r="E312" i="1"/>
  <c r="I311" i="1"/>
  <c r="J311" i="1" s="1"/>
  <c r="K311" i="1" s="1"/>
  <c r="N311" i="1" s="1"/>
  <c r="E311" i="1"/>
  <c r="I310" i="1"/>
  <c r="J310" i="1" s="1"/>
  <c r="E310" i="1"/>
  <c r="I309" i="1"/>
  <c r="J309" i="1" s="1"/>
  <c r="E309" i="1"/>
  <c r="R309" i="1"/>
  <c r="E308" i="1"/>
  <c r="R308" i="1"/>
  <c r="I308" i="1"/>
  <c r="J308" i="1" s="1"/>
  <c r="I307" i="1"/>
  <c r="J307" i="1" s="1"/>
  <c r="K307" i="1" s="1"/>
  <c r="N307" i="1" s="1"/>
  <c r="E307" i="1"/>
  <c r="R307" i="1"/>
  <c r="I306" i="1"/>
  <c r="J306" i="1" s="1"/>
  <c r="E306" i="1"/>
  <c r="R306" i="1" s="1"/>
  <c r="E305" i="1"/>
  <c r="R305" i="1" s="1"/>
  <c r="I305" i="1"/>
  <c r="J305" i="1" s="1"/>
  <c r="I304" i="1"/>
  <c r="J304" i="1" s="1"/>
  <c r="E304" i="1"/>
  <c r="R304" i="1" s="1"/>
  <c r="I303" i="1"/>
  <c r="J303" i="1" s="1"/>
  <c r="E303" i="1"/>
  <c r="R303" i="1" s="1"/>
  <c r="E302" i="1"/>
  <c r="R302" i="1" s="1"/>
  <c r="I302" i="1"/>
  <c r="J302" i="1" s="1"/>
  <c r="I301" i="1"/>
  <c r="J301" i="1" s="1"/>
  <c r="E301" i="1"/>
  <c r="R301" i="1" s="1"/>
  <c r="E300" i="1"/>
  <c r="R300" i="1" s="1"/>
  <c r="I300" i="1"/>
  <c r="J300" i="1" s="1"/>
  <c r="I299" i="1"/>
  <c r="J299" i="1" s="1"/>
  <c r="K299" i="1" s="1"/>
  <c r="N299" i="1" s="1"/>
  <c r="E299" i="1"/>
  <c r="R299" i="1" s="1"/>
  <c r="I298" i="1"/>
  <c r="J298" i="1" s="1"/>
  <c r="E298" i="1"/>
  <c r="R298" i="1" s="1"/>
  <c r="E297" i="1"/>
  <c r="R297" i="1" s="1"/>
  <c r="I297" i="1"/>
  <c r="J297" i="1" s="1"/>
  <c r="I296" i="1"/>
  <c r="J296" i="1" s="1"/>
  <c r="E296" i="1"/>
  <c r="R296" i="1" s="1"/>
  <c r="E295" i="1"/>
  <c r="R295" i="1" s="1"/>
  <c r="I295" i="1"/>
  <c r="J295" i="1" s="1"/>
  <c r="I294" i="1"/>
  <c r="J294" i="1" s="1"/>
  <c r="E294" i="1"/>
  <c r="R294" i="1" s="1"/>
  <c r="I293" i="1"/>
  <c r="J293" i="1" s="1"/>
  <c r="E293" i="1"/>
  <c r="R293" i="1"/>
  <c r="I292" i="1"/>
  <c r="J292" i="1" s="1"/>
  <c r="E292" i="1"/>
  <c r="R292" i="1" s="1"/>
  <c r="I291" i="1"/>
  <c r="J291" i="1" s="1"/>
  <c r="K291" i="1" s="1"/>
  <c r="N291" i="1" s="1"/>
  <c r="E291" i="1"/>
  <c r="R291" i="1" s="1"/>
  <c r="I290" i="1"/>
  <c r="J290" i="1" s="1"/>
  <c r="E290" i="1"/>
  <c r="R290" i="1" s="1"/>
  <c r="I289" i="1"/>
  <c r="J289" i="1" s="1"/>
  <c r="E289" i="1"/>
  <c r="R289" i="1"/>
  <c r="I288" i="1"/>
  <c r="J288" i="1" s="1"/>
  <c r="E288" i="1"/>
  <c r="R288" i="1" s="1"/>
  <c r="E287" i="1"/>
  <c r="R287" i="1" s="1"/>
  <c r="I287" i="1"/>
  <c r="J287" i="1" s="1"/>
  <c r="I286" i="1"/>
  <c r="J286" i="1" s="1"/>
  <c r="E286" i="1"/>
  <c r="R286" i="1" s="1"/>
  <c r="I285" i="1"/>
  <c r="J285" i="1" s="1"/>
  <c r="E285" i="1"/>
  <c r="R285" i="1" s="1"/>
  <c r="E284" i="1"/>
  <c r="R284" i="1" s="1"/>
  <c r="I284" i="1"/>
  <c r="J284" i="1" s="1"/>
  <c r="I283" i="1"/>
  <c r="J283" i="1" s="1"/>
  <c r="K283" i="1" s="1"/>
  <c r="N283" i="1" s="1"/>
  <c r="E283" i="1"/>
  <c r="R283" i="1" s="1"/>
  <c r="I282" i="1"/>
  <c r="J282" i="1" s="1"/>
  <c r="E282" i="1"/>
  <c r="I281" i="1"/>
  <c r="J281" i="1" s="1"/>
  <c r="E281" i="1"/>
  <c r="I280" i="1"/>
  <c r="J280" i="1" s="1"/>
  <c r="E280" i="1"/>
  <c r="I279" i="1"/>
  <c r="J279" i="1" s="1"/>
  <c r="K279" i="1" s="1"/>
  <c r="N279" i="1" s="1"/>
  <c r="E279" i="1"/>
  <c r="I278" i="1"/>
  <c r="J278" i="1" s="1"/>
  <c r="K278" i="1" s="1"/>
  <c r="N278" i="1" s="1"/>
  <c r="E278" i="1"/>
  <c r="I277" i="1"/>
  <c r="J277" i="1" s="1"/>
  <c r="K277" i="1" s="1"/>
  <c r="N277" i="1" s="1"/>
  <c r="E277" i="1"/>
  <c r="I276" i="1"/>
  <c r="J276" i="1" s="1"/>
  <c r="E276" i="1"/>
  <c r="I275" i="1"/>
  <c r="J275" i="1" s="1"/>
  <c r="K275" i="1" s="1"/>
  <c r="N275" i="1" s="1"/>
  <c r="E275" i="1"/>
  <c r="I274" i="1"/>
  <c r="J274" i="1" s="1"/>
  <c r="K274" i="1" s="1"/>
  <c r="N274" i="1" s="1"/>
  <c r="E274" i="1"/>
  <c r="I273" i="1"/>
  <c r="J273" i="1" s="1"/>
  <c r="K273" i="1" s="1"/>
  <c r="N273" i="1" s="1"/>
  <c r="E273" i="1"/>
  <c r="I272" i="1"/>
  <c r="J272" i="1" s="1"/>
  <c r="E272" i="1"/>
  <c r="I271" i="1"/>
  <c r="J271" i="1" s="1"/>
  <c r="K271" i="1" s="1"/>
  <c r="N271" i="1" s="1"/>
  <c r="E271" i="1"/>
  <c r="I270" i="1"/>
  <c r="J270" i="1" s="1"/>
  <c r="K270" i="1" s="1"/>
  <c r="N270" i="1" s="1"/>
  <c r="E270" i="1"/>
  <c r="I269" i="1"/>
  <c r="J269" i="1" s="1"/>
  <c r="K269" i="1" s="1"/>
  <c r="N269" i="1" s="1"/>
  <c r="E269" i="1"/>
  <c r="I268" i="1"/>
  <c r="J268" i="1" s="1"/>
  <c r="E268" i="1"/>
  <c r="I267" i="1"/>
  <c r="J267" i="1" s="1"/>
  <c r="K267" i="1" s="1"/>
  <c r="N267" i="1" s="1"/>
  <c r="E267" i="1"/>
  <c r="I266" i="1"/>
  <c r="J266" i="1" s="1"/>
  <c r="K266" i="1" s="1"/>
  <c r="N266" i="1" s="1"/>
  <c r="E266" i="1"/>
  <c r="E265" i="1"/>
  <c r="I264" i="1"/>
  <c r="J264" i="1" s="1"/>
  <c r="K264" i="1" s="1"/>
  <c r="E264" i="1"/>
  <c r="I263" i="1"/>
  <c r="J263" i="1" s="1"/>
  <c r="K263" i="1" s="1"/>
  <c r="E263" i="1"/>
  <c r="I262" i="1"/>
  <c r="J262" i="1" s="1"/>
  <c r="K262" i="1" s="1"/>
  <c r="E262" i="1"/>
  <c r="I261" i="1"/>
  <c r="J261" i="1" s="1"/>
  <c r="K261" i="1" s="1"/>
  <c r="E261" i="1"/>
  <c r="I260" i="1"/>
  <c r="J260" i="1" s="1"/>
  <c r="K260" i="1" s="1"/>
  <c r="E260" i="1"/>
  <c r="I259" i="1"/>
  <c r="J259" i="1" s="1"/>
  <c r="K259" i="1" s="1"/>
  <c r="E259" i="1"/>
  <c r="I258" i="1"/>
  <c r="J258" i="1" s="1"/>
  <c r="K258" i="1" s="1"/>
  <c r="E258" i="1"/>
  <c r="I257" i="1"/>
  <c r="J257" i="1" s="1"/>
  <c r="K257" i="1" s="1"/>
  <c r="E257" i="1"/>
  <c r="I256" i="1"/>
  <c r="J256" i="1" s="1"/>
  <c r="K256" i="1" s="1"/>
  <c r="E256" i="1"/>
  <c r="I255" i="1"/>
  <c r="J255" i="1" s="1"/>
  <c r="K255" i="1" s="1"/>
  <c r="E255" i="1"/>
  <c r="I254" i="1"/>
  <c r="J254" i="1" s="1"/>
  <c r="K254" i="1" s="1"/>
  <c r="E254" i="1"/>
  <c r="I253" i="1"/>
  <c r="J253" i="1" s="1"/>
  <c r="K253" i="1" s="1"/>
  <c r="E253" i="1"/>
  <c r="I252" i="1"/>
  <c r="J252" i="1" s="1"/>
  <c r="K252" i="1" s="1"/>
  <c r="E252" i="1"/>
  <c r="I251" i="1"/>
  <c r="J251" i="1" s="1"/>
  <c r="K251" i="1" s="1"/>
  <c r="E251" i="1"/>
  <c r="I250" i="1"/>
  <c r="J250" i="1" s="1"/>
  <c r="K250" i="1" s="1"/>
  <c r="E250" i="1"/>
  <c r="I249" i="1"/>
  <c r="J249" i="1" s="1"/>
  <c r="K249" i="1" s="1"/>
  <c r="E249" i="1"/>
  <c r="I248" i="1"/>
  <c r="J248" i="1" s="1"/>
  <c r="K248" i="1" s="1"/>
  <c r="E248" i="1"/>
  <c r="I247" i="1"/>
  <c r="J247" i="1" s="1"/>
  <c r="K247" i="1" s="1"/>
  <c r="E247" i="1"/>
  <c r="I246" i="1"/>
  <c r="J246" i="1" s="1"/>
  <c r="K246" i="1" s="1"/>
  <c r="E246" i="1"/>
  <c r="I245" i="1"/>
  <c r="J245" i="1" s="1"/>
  <c r="K245" i="1" s="1"/>
  <c r="E245" i="1"/>
  <c r="I244" i="1"/>
  <c r="J244" i="1" s="1"/>
  <c r="K244" i="1" s="1"/>
  <c r="E244" i="1"/>
  <c r="I243" i="1"/>
  <c r="J243" i="1" s="1"/>
  <c r="K243" i="1" s="1"/>
  <c r="E243" i="1"/>
  <c r="I242" i="1"/>
  <c r="J242" i="1" s="1"/>
  <c r="K242" i="1" s="1"/>
  <c r="E242" i="1"/>
  <c r="I241" i="1"/>
  <c r="J241" i="1" s="1"/>
  <c r="K241" i="1" s="1"/>
  <c r="E241" i="1"/>
  <c r="I240" i="1"/>
  <c r="J240" i="1" s="1"/>
  <c r="K240" i="1" s="1"/>
  <c r="E240" i="1"/>
  <c r="I239" i="1"/>
  <c r="J239" i="1" s="1"/>
  <c r="K239" i="1" s="1"/>
  <c r="E239" i="1"/>
  <c r="I238" i="1"/>
  <c r="J238" i="1" s="1"/>
  <c r="K238" i="1" s="1"/>
  <c r="E238" i="1"/>
  <c r="I237" i="1"/>
  <c r="J237" i="1" s="1"/>
  <c r="K237" i="1" s="1"/>
  <c r="E237" i="1"/>
  <c r="I236" i="1"/>
  <c r="J236" i="1" s="1"/>
  <c r="K236" i="1" s="1"/>
  <c r="E236" i="1"/>
  <c r="I235" i="1"/>
  <c r="J235" i="1" s="1"/>
  <c r="K235" i="1" s="1"/>
  <c r="E235" i="1"/>
  <c r="I234" i="1"/>
  <c r="J234" i="1" s="1"/>
  <c r="E234" i="1"/>
  <c r="I233" i="1"/>
  <c r="J233" i="1" s="1"/>
  <c r="E233" i="1"/>
  <c r="I232" i="1"/>
  <c r="J232" i="1" s="1"/>
  <c r="E232" i="1"/>
  <c r="I231" i="1"/>
  <c r="J231" i="1" s="1"/>
  <c r="K231" i="1" s="1"/>
  <c r="N231" i="1" s="1"/>
  <c r="E231" i="1"/>
  <c r="I230" i="1"/>
  <c r="J230" i="1" s="1"/>
  <c r="E230" i="1"/>
  <c r="I229" i="1"/>
  <c r="J229" i="1" s="1"/>
  <c r="E229" i="1"/>
  <c r="I228" i="1"/>
  <c r="J228" i="1" s="1"/>
  <c r="E228" i="1"/>
  <c r="I227" i="1"/>
  <c r="J227" i="1" s="1"/>
  <c r="K227" i="1" s="1"/>
  <c r="N227" i="1" s="1"/>
  <c r="E227" i="1"/>
  <c r="I226" i="1"/>
  <c r="J226" i="1" s="1"/>
  <c r="E226" i="1"/>
  <c r="I225" i="1"/>
  <c r="J225" i="1" s="1"/>
  <c r="E225" i="1"/>
  <c r="I224" i="1"/>
  <c r="J224" i="1" s="1"/>
  <c r="E224" i="1"/>
  <c r="I223" i="1"/>
  <c r="J223" i="1" s="1"/>
  <c r="K223" i="1" s="1"/>
  <c r="N223" i="1" s="1"/>
  <c r="E223" i="1"/>
  <c r="I222" i="1"/>
  <c r="J222" i="1" s="1"/>
  <c r="E222" i="1"/>
  <c r="I221" i="1"/>
  <c r="J221" i="1" s="1"/>
  <c r="E221" i="1"/>
  <c r="I220" i="1"/>
  <c r="J220" i="1" s="1"/>
  <c r="E220" i="1"/>
  <c r="I219" i="1"/>
  <c r="J219" i="1" s="1"/>
  <c r="K219" i="1" s="1"/>
  <c r="N219" i="1" s="1"/>
  <c r="E219" i="1"/>
  <c r="I218" i="1"/>
  <c r="J218" i="1" s="1"/>
  <c r="E218" i="1"/>
  <c r="I217" i="1"/>
  <c r="J217" i="1" s="1"/>
  <c r="E217" i="1"/>
  <c r="I216" i="1"/>
  <c r="J216" i="1" s="1"/>
  <c r="E216" i="1"/>
  <c r="I215" i="1"/>
  <c r="J215" i="1" s="1"/>
  <c r="K215" i="1" s="1"/>
  <c r="N215" i="1" s="1"/>
  <c r="E215" i="1"/>
  <c r="I214" i="1"/>
  <c r="J214" i="1" s="1"/>
  <c r="E214" i="1"/>
  <c r="I213" i="1"/>
  <c r="J213" i="1" s="1"/>
  <c r="E213" i="1"/>
  <c r="I212" i="1"/>
  <c r="J212" i="1" s="1"/>
  <c r="E212" i="1"/>
  <c r="I211" i="1"/>
  <c r="J211" i="1" s="1"/>
  <c r="K211" i="1" s="1"/>
  <c r="N211" i="1" s="1"/>
  <c r="E211" i="1"/>
  <c r="I210" i="1"/>
  <c r="J210" i="1" s="1"/>
  <c r="E210" i="1"/>
  <c r="I209" i="1"/>
  <c r="J209" i="1" s="1"/>
  <c r="E209" i="1"/>
  <c r="I208" i="1"/>
  <c r="J208" i="1" s="1"/>
  <c r="E208" i="1"/>
  <c r="I207" i="1"/>
  <c r="J207" i="1" s="1"/>
  <c r="K207" i="1" s="1"/>
  <c r="N207" i="1" s="1"/>
  <c r="E207" i="1"/>
  <c r="I206" i="1"/>
  <c r="J206" i="1" s="1"/>
  <c r="E206" i="1"/>
  <c r="I205" i="1"/>
  <c r="J205" i="1" s="1"/>
  <c r="E205" i="1"/>
  <c r="I204" i="1"/>
  <c r="J204" i="1" s="1"/>
  <c r="E204" i="1"/>
  <c r="I203" i="1"/>
  <c r="J203" i="1" s="1"/>
  <c r="K203" i="1" s="1"/>
  <c r="N203" i="1" s="1"/>
  <c r="E203" i="1"/>
  <c r="I202" i="1"/>
  <c r="J202" i="1" s="1"/>
  <c r="E202" i="1"/>
  <c r="I201" i="1"/>
  <c r="J201" i="1" s="1"/>
  <c r="E201" i="1"/>
  <c r="I200" i="1"/>
  <c r="J200" i="1" s="1"/>
  <c r="E200" i="1"/>
  <c r="I199" i="1"/>
  <c r="J199" i="1" s="1"/>
  <c r="K199" i="1" s="1"/>
  <c r="N199" i="1" s="1"/>
  <c r="E199" i="1"/>
  <c r="I198" i="1"/>
  <c r="J198" i="1" s="1"/>
  <c r="E198" i="1"/>
  <c r="I197" i="1"/>
  <c r="J197" i="1" s="1"/>
  <c r="E197" i="1"/>
  <c r="I196" i="1"/>
  <c r="J196" i="1" s="1"/>
  <c r="E196" i="1"/>
  <c r="I195" i="1"/>
  <c r="J195" i="1" s="1"/>
  <c r="K195" i="1" s="1"/>
  <c r="N195" i="1" s="1"/>
  <c r="E195" i="1"/>
  <c r="I194" i="1"/>
  <c r="J194" i="1" s="1"/>
  <c r="E194" i="1"/>
  <c r="I193" i="1"/>
  <c r="J193" i="1" s="1"/>
  <c r="E193" i="1"/>
  <c r="I192" i="1"/>
  <c r="J192" i="1" s="1"/>
  <c r="E192" i="1"/>
  <c r="I191" i="1"/>
  <c r="J191" i="1" s="1"/>
  <c r="K191" i="1" s="1"/>
  <c r="N191" i="1" s="1"/>
  <c r="E191" i="1"/>
  <c r="I190" i="1"/>
  <c r="J190" i="1" s="1"/>
  <c r="E190" i="1"/>
  <c r="I189" i="1"/>
  <c r="J189" i="1" s="1"/>
  <c r="E189" i="1"/>
  <c r="I188" i="1"/>
  <c r="J188" i="1" s="1"/>
  <c r="E188" i="1"/>
  <c r="I187" i="1"/>
  <c r="J187" i="1" s="1"/>
  <c r="K187" i="1" s="1"/>
  <c r="N187" i="1" s="1"/>
  <c r="E187" i="1"/>
  <c r="I186" i="1"/>
  <c r="J186" i="1" s="1"/>
  <c r="E186" i="1"/>
  <c r="I185" i="1"/>
  <c r="J185" i="1" s="1"/>
  <c r="E185" i="1"/>
  <c r="I184" i="1"/>
  <c r="J184" i="1" s="1"/>
  <c r="E184" i="1"/>
  <c r="I183" i="1"/>
  <c r="J183" i="1" s="1"/>
  <c r="K183" i="1" s="1"/>
  <c r="N183" i="1" s="1"/>
  <c r="E183" i="1"/>
  <c r="I182" i="1"/>
  <c r="J182" i="1" s="1"/>
  <c r="E182" i="1"/>
  <c r="I181" i="1"/>
  <c r="J181" i="1" s="1"/>
  <c r="E181" i="1"/>
  <c r="I180" i="1"/>
  <c r="J180" i="1" s="1"/>
  <c r="E180" i="1"/>
  <c r="I179" i="1"/>
  <c r="J179" i="1" s="1"/>
  <c r="E179" i="1"/>
  <c r="I178" i="1"/>
  <c r="J178" i="1" s="1"/>
  <c r="E178" i="1"/>
  <c r="I177" i="1"/>
  <c r="J177" i="1" s="1"/>
  <c r="K177" i="1" s="1"/>
  <c r="N177" i="1" s="1"/>
  <c r="E177" i="1"/>
  <c r="I176" i="1"/>
  <c r="J176" i="1" s="1"/>
  <c r="E176" i="1"/>
  <c r="I175" i="1"/>
  <c r="J175" i="1" s="1"/>
  <c r="E175" i="1"/>
  <c r="I174" i="1"/>
  <c r="J174" i="1" s="1"/>
  <c r="K174" i="1" s="1"/>
  <c r="N174" i="1" s="1"/>
  <c r="E174" i="1"/>
  <c r="I173" i="1"/>
  <c r="J173" i="1" s="1"/>
  <c r="K173" i="1" s="1"/>
  <c r="E173" i="1"/>
  <c r="I172" i="1"/>
  <c r="J172" i="1" s="1"/>
  <c r="E172" i="1"/>
  <c r="I171" i="1"/>
  <c r="J171" i="1" s="1"/>
  <c r="E171" i="1"/>
  <c r="I170" i="1"/>
  <c r="J170" i="1" s="1"/>
  <c r="E170" i="1"/>
  <c r="I169" i="1"/>
  <c r="J169" i="1" s="1"/>
  <c r="E169" i="1"/>
  <c r="I168" i="1"/>
  <c r="J168" i="1" s="1"/>
  <c r="K168" i="1" s="1"/>
  <c r="N168" i="1" s="1"/>
  <c r="E168" i="1"/>
  <c r="I167" i="1"/>
  <c r="J167" i="1" s="1"/>
  <c r="E167" i="1"/>
  <c r="I166" i="1"/>
  <c r="J166" i="1" s="1"/>
  <c r="E166" i="1"/>
  <c r="I165" i="1"/>
  <c r="J165" i="1" s="1"/>
  <c r="K165" i="1" s="1"/>
  <c r="N165" i="1" s="1"/>
  <c r="E165" i="1"/>
  <c r="I164" i="1"/>
  <c r="J164" i="1" s="1"/>
  <c r="K164" i="1" s="1"/>
  <c r="N164" i="1" s="1"/>
  <c r="E164" i="1"/>
  <c r="I163" i="1"/>
  <c r="J163" i="1" s="1"/>
  <c r="E163" i="1"/>
  <c r="I162" i="1"/>
  <c r="J162" i="1" s="1"/>
  <c r="E162" i="1"/>
  <c r="I161" i="1"/>
  <c r="J161" i="1" s="1"/>
  <c r="K161" i="1" s="1"/>
  <c r="N161" i="1" s="1"/>
  <c r="E161" i="1"/>
  <c r="I160" i="1"/>
  <c r="J160" i="1" s="1"/>
  <c r="E160" i="1"/>
  <c r="I159" i="1"/>
  <c r="J159" i="1" s="1"/>
  <c r="E159" i="1"/>
  <c r="I158" i="1"/>
  <c r="J158" i="1" s="1"/>
  <c r="K158" i="1" s="1"/>
  <c r="N158" i="1" s="1"/>
  <c r="E158" i="1"/>
  <c r="I157" i="1"/>
  <c r="J157" i="1" s="1"/>
  <c r="K157" i="1" s="1"/>
  <c r="N157" i="1" s="1"/>
  <c r="E157" i="1"/>
  <c r="I156" i="1"/>
  <c r="J156" i="1" s="1"/>
  <c r="K156" i="1" s="1"/>
  <c r="N156" i="1" s="1"/>
  <c r="E156" i="1"/>
  <c r="I155" i="1"/>
  <c r="J155" i="1" s="1"/>
  <c r="K155" i="1" s="1"/>
  <c r="N155" i="1" s="1"/>
  <c r="E155" i="1"/>
  <c r="I154" i="1"/>
  <c r="J154" i="1" s="1"/>
  <c r="K154" i="1" s="1"/>
  <c r="N154" i="1" s="1"/>
  <c r="E154" i="1"/>
  <c r="I153" i="1"/>
  <c r="J153" i="1" s="1"/>
  <c r="E153" i="1"/>
  <c r="I152" i="1"/>
  <c r="J152" i="1" s="1"/>
  <c r="K152" i="1" s="1"/>
  <c r="N152" i="1" s="1"/>
  <c r="E152" i="1"/>
  <c r="I151" i="1"/>
  <c r="J151" i="1" s="1"/>
  <c r="E151" i="1"/>
  <c r="I150" i="1"/>
  <c r="J150" i="1" s="1"/>
  <c r="E150" i="1"/>
  <c r="I149" i="1"/>
  <c r="J149" i="1" s="1"/>
  <c r="E149" i="1"/>
  <c r="I148" i="1"/>
  <c r="J148" i="1" s="1"/>
  <c r="E148" i="1"/>
  <c r="I147" i="1"/>
  <c r="J147" i="1" s="1"/>
  <c r="E147" i="1"/>
  <c r="I146" i="1"/>
  <c r="J146" i="1" s="1"/>
  <c r="E146" i="1"/>
  <c r="I145" i="1"/>
  <c r="J145" i="1" s="1"/>
  <c r="E145" i="1"/>
  <c r="I144" i="1"/>
  <c r="J144" i="1" s="1"/>
  <c r="E144" i="1"/>
  <c r="I143" i="1"/>
  <c r="J143" i="1" s="1"/>
  <c r="E143" i="1"/>
  <c r="I142" i="1"/>
  <c r="J142" i="1" s="1"/>
  <c r="E142" i="1"/>
  <c r="I141" i="1"/>
  <c r="J141" i="1" s="1"/>
  <c r="E141" i="1"/>
  <c r="I140" i="1"/>
  <c r="J140" i="1" s="1"/>
  <c r="E140" i="1"/>
  <c r="I139" i="1"/>
  <c r="J139" i="1" s="1"/>
  <c r="E139" i="1"/>
  <c r="I138" i="1"/>
  <c r="J138" i="1" s="1"/>
  <c r="E138" i="1"/>
  <c r="I137" i="1"/>
  <c r="J137" i="1" s="1"/>
  <c r="E137" i="1"/>
  <c r="I136" i="1"/>
  <c r="J136" i="1" s="1"/>
  <c r="E136" i="1"/>
  <c r="I135" i="1"/>
  <c r="J135" i="1" s="1"/>
  <c r="E135" i="1"/>
  <c r="I134" i="1"/>
  <c r="J134" i="1" s="1"/>
  <c r="E134" i="1"/>
  <c r="I133" i="1"/>
  <c r="J133" i="1" s="1"/>
  <c r="E133" i="1"/>
  <c r="I132" i="1"/>
  <c r="J132" i="1" s="1"/>
  <c r="E132" i="1"/>
  <c r="I131" i="1"/>
  <c r="J131" i="1" s="1"/>
  <c r="E131" i="1"/>
  <c r="I130" i="1"/>
  <c r="J130" i="1" s="1"/>
  <c r="E130" i="1"/>
  <c r="I129" i="1"/>
  <c r="J129" i="1" s="1"/>
  <c r="E129" i="1"/>
  <c r="I128" i="1"/>
  <c r="J128" i="1" s="1"/>
  <c r="E128" i="1"/>
  <c r="I127" i="1"/>
  <c r="J127" i="1" s="1"/>
  <c r="E127" i="1"/>
  <c r="I126" i="1"/>
  <c r="J126" i="1" s="1"/>
  <c r="E126" i="1"/>
  <c r="I125" i="1"/>
  <c r="J125" i="1" s="1"/>
  <c r="K125" i="1" s="1"/>
  <c r="N125" i="1" s="1"/>
  <c r="I124" i="1"/>
  <c r="J124" i="1" s="1"/>
  <c r="K124" i="1" s="1"/>
  <c r="N124" i="1" s="1"/>
  <c r="I123" i="1"/>
  <c r="J123" i="1" s="1"/>
  <c r="I122" i="1"/>
  <c r="J122" i="1" s="1"/>
  <c r="K122" i="1" s="1"/>
  <c r="N122" i="1" s="1"/>
  <c r="I121" i="1"/>
  <c r="J121" i="1" s="1"/>
  <c r="K121" i="1" s="1"/>
  <c r="N121" i="1" s="1"/>
  <c r="I120" i="1"/>
  <c r="J120" i="1" s="1"/>
  <c r="K120" i="1" s="1"/>
  <c r="N120" i="1" s="1"/>
  <c r="I119" i="1"/>
  <c r="J119" i="1" s="1"/>
  <c r="I118" i="1"/>
  <c r="J118" i="1" s="1"/>
  <c r="K118" i="1" s="1"/>
  <c r="I117" i="1"/>
  <c r="J117" i="1" s="1"/>
  <c r="K117" i="1" s="1"/>
  <c r="I116" i="1"/>
  <c r="J116" i="1" s="1"/>
  <c r="K116" i="1" s="1"/>
  <c r="N116" i="1" s="1"/>
  <c r="I115" i="1"/>
  <c r="J115" i="1" s="1"/>
  <c r="K115" i="1" s="1"/>
  <c r="N115" i="1" s="1"/>
  <c r="I114" i="1"/>
  <c r="J114" i="1" s="1"/>
  <c r="K114" i="1" s="1"/>
  <c r="N114" i="1" s="1"/>
  <c r="I113" i="1"/>
  <c r="J113" i="1" s="1"/>
  <c r="I112" i="1"/>
  <c r="J112" i="1" s="1"/>
  <c r="K112" i="1" s="1"/>
  <c r="N112" i="1" s="1"/>
  <c r="I111" i="1"/>
  <c r="J111" i="1" s="1"/>
  <c r="I110" i="1"/>
  <c r="J110" i="1" s="1"/>
  <c r="I109" i="1"/>
  <c r="J109" i="1" s="1"/>
  <c r="K109" i="1" s="1"/>
  <c r="N109" i="1" s="1"/>
  <c r="I108" i="1"/>
  <c r="J108" i="1" s="1"/>
  <c r="K108" i="1" s="1"/>
  <c r="N108" i="1" s="1"/>
  <c r="I107" i="1"/>
  <c r="J107" i="1" s="1"/>
  <c r="I106" i="1"/>
  <c r="J106" i="1" s="1"/>
  <c r="K106" i="1" s="1"/>
  <c r="N106" i="1" s="1"/>
  <c r="I105" i="1"/>
  <c r="J105" i="1" s="1"/>
  <c r="K105" i="1" s="1"/>
  <c r="N105" i="1" s="1"/>
  <c r="I104" i="1"/>
  <c r="J104" i="1" s="1"/>
  <c r="K104" i="1" s="1"/>
  <c r="N104" i="1" s="1"/>
  <c r="I103" i="1"/>
  <c r="J103" i="1" s="1"/>
  <c r="I102" i="1"/>
  <c r="J102" i="1" s="1"/>
  <c r="K102" i="1" s="1"/>
  <c r="I101" i="1"/>
  <c r="J101" i="1" s="1"/>
  <c r="K101" i="1" s="1"/>
  <c r="I100" i="1"/>
  <c r="J100" i="1" s="1"/>
  <c r="K100" i="1" s="1"/>
  <c r="N100" i="1" s="1"/>
  <c r="I99" i="1"/>
  <c r="J99" i="1" s="1"/>
  <c r="K99" i="1" s="1"/>
  <c r="N99" i="1" s="1"/>
  <c r="I98" i="1"/>
  <c r="J98" i="1" s="1"/>
  <c r="K98" i="1" s="1"/>
  <c r="N98" i="1" s="1"/>
  <c r="I97" i="1"/>
  <c r="J97" i="1" s="1"/>
  <c r="K97" i="1" s="1"/>
  <c r="N97" i="1" s="1"/>
  <c r="I96" i="1"/>
  <c r="J96" i="1" s="1"/>
  <c r="K96" i="1" s="1"/>
  <c r="N96" i="1" s="1"/>
  <c r="I95" i="1"/>
  <c r="J95" i="1" s="1"/>
  <c r="K95" i="1" s="1"/>
  <c r="N95" i="1" s="1"/>
  <c r="I94" i="1"/>
  <c r="J94" i="1" s="1"/>
  <c r="K94" i="1" s="1"/>
  <c r="N94" i="1" s="1"/>
  <c r="I93" i="1"/>
  <c r="J93" i="1" s="1"/>
  <c r="K93" i="1" s="1"/>
  <c r="N93" i="1" s="1"/>
  <c r="I92" i="1"/>
  <c r="J92" i="1" s="1"/>
  <c r="K92" i="1" s="1"/>
  <c r="N92" i="1" s="1"/>
  <c r="I91" i="1"/>
  <c r="J91" i="1" s="1"/>
  <c r="K91" i="1" s="1"/>
  <c r="N91" i="1" s="1"/>
  <c r="I90" i="1"/>
  <c r="J90" i="1" s="1"/>
  <c r="K90" i="1" s="1"/>
  <c r="N90" i="1" s="1"/>
  <c r="I89" i="1"/>
  <c r="J89" i="1" s="1"/>
  <c r="I88" i="1"/>
  <c r="J88" i="1" s="1"/>
  <c r="K88" i="1" s="1"/>
  <c r="N88" i="1" s="1"/>
  <c r="I87" i="1"/>
  <c r="J87" i="1" s="1"/>
  <c r="I86" i="1"/>
  <c r="J86" i="1" s="1"/>
  <c r="K86" i="1" s="1"/>
  <c r="N86" i="1" s="1"/>
  <c r="I85" i="1"/>
  <c r="J85" i="1" s="1"/>
  <c r="K85" i="1" s="1"/>
  <c r="I84" i="1"/>
  <c r="J84" i="1" s="1"/>
  <c r="K84" i="1" s="1"/>
  <c r="N84" i="1" s="1"/>
  <c r="I83" i="1"/>
  <c r="J83" i="1" s="1"/>
  <c r="I82" i="1"/>
  <c r="J82" i="1" s="1"/>
  <c r="K82" i="1" s="1"/>
  <c r="N82" i="1" s="1"/>
  <c r="I81" i="1"/>
  <c r="J81" i="1" s="1"/>
  <c r="K81" i="1" s="1"/>
  <c r="N81" i="1" s="1"/>
  <c r="I80" i="1"/>
  <c r="J80" i="1" s="1"/>
  <c r="K80" i="1" s="1"/>
  <c r="N80" i="1" s="1"/>
  <c r="I79" i="1"/>
  <c r="J79" i="1" s="1"/>
  <c r="I78" i="1"/>
  <c r="J78" i="1" s="1"/>
  <c r="K78" i="1" s="1"/>
  <c r="N78" i="1" s="1"/>
  <c r="I77" i="1"/>
  <c r="J77" i="1" s="1"/>
  <c r="K77" i="1" s="1"/>
  <c r="N77" i="1" s="1"/>
  <c r="I76" i="1"/>
  <c r="J76" i="1" s="1"/>
  <c r="K76" i="1" s="1"/>
  <c r="N76" i="1" s="1"/>
  <c r="I75" i="1"/>
  <c r="J75" i="1" s="1"/>
  <c r="I74" i="1"/>
  <c r="J74" i="1" s="1"/>
  <c r="K74" i="1" s="1"/>
  <c r="N74" i="1" s="1"/>
  <c r="I73" i="1"/>
  <c r="J73" i="1" s="1"/>
  <c r="K73" i="1" s="1"/>
  <c r="N73" i="1" s="1"/>
  <c r="I72" i="1"/>
  <c r="J72" i="1" s="1"/>
  <c r="K72" i="1" s="1"/>
  <c r="N72" i="1" s="1"/>
  <c r="I71" i="1"/>
  <c r="J71" i="1" s="1"/>
  <c r="K71" i="1" s="1"/>
  <c r="N71" i="1" s="1"/>
  <c r="I70" i="1"/>
  <c r="J70" i="1" s="1"/>
  <c r="K70" i="1" s="1"/>
  <c r="N70" i="1" s="1"/>
  <c r="I69" i="1"/>
  <c r="J69" i="1" s="1"/>
  <c r="K69" i="1" s="1"/>
  <c r="N69" i="1" s="1"/>
  <c r="I68" i="1"/>
  <c r="J68" i="1" s="1"/>
  <c r="K68" i="1" s="1"/>
  <c r="N68" i="1" s="1"/>
  <c r="I67" i="1"/>
  <c r="J67" i="1" s="1"/>
  <c r="I66" i="1"/>
  <c r="J66" i="1" s="1"/>
  <c r="K66" i="1" s="1"/>
  <c r="N66" i="1" s="1"/>
  <c r="I65" i="1"/>
  <c r="J65" i="1" s="1"/>
  <c r="K65" i="1" s="1"/>
  <c r="N65" i="1" s="1"/>
  <c r="I64" i="1"/>
  <c r="J64" i="1" s="1"/>
  <c r="K64" i="1" s="1"/>
  <c r="N64" i="1" s="1"/>
  <c r="I63" i="1"/>
  <c r="J63" i="1" s="1"/>
  <c r="K63" i="1" s="1"/>
  <c r="N63" i="1" s="1"/>
  <c r="I62" i="1"/>
  <c r="J62" i="1" s="1"/>
  <c r="K62" i="1" s="1"/>
  <c r="N62" i="1" s="1"/>
  <c r="I61" i="1"/>
  <c r="J61" i="1" s="1"/>
  <c r="K61" i="1" s="1"/>
  <c r="N61" i="1" s="1"/>
  <c r="I60" i="1"/>
  <c r="J60" i="1" s="1"/>
  <c r="K60" i="1" s="1"/>
  <c r="N60" i="1" s="1"/>
  <c r="I59" i="1"/>
  <c r="J59" i="1" s="1"/>
  <c r="K59" i="1" s="1"/>
  <c r="N59" i="1" s="1"/>
  <c r="I58" i="1"/>
  <c r="J58" i="1" s="1"/>
  <c r="K58" i="1" s="1"/>
  <c r="N58" i="1" s="1"/>
  <c r="I57" i="1"/>
  <c r="J57" i="1" s="1"/>
  <c r="K57" i="1" s="1"/>
  <c r="N57" i="1" s="1"/>
  <c r="I56" i="1"/>
  <c r="J56" i="1" s="1"/>
  <c r="K56" i="1" s="1"/>
  <c r="N56" i="1" s="1"/>
  <c r="I55" i="1"/>
  <c r="J55" i="1" s="1"/>
  <c r="K55" i="1" s="1"/>
  <c r="N55" i="1" s="1"/>
  <c r="I54" i="1"/>
  <c r="J54" i="1" s="1"/>
  <c r="K54" i="1" s="1"/>
  <c r="N54" i="1" s="1"/>
  <c r="I53" i="1"/>
  <c r="J53" i="1" s="1"/>
  <c r="K53" i="1" s="1"/>
  <c r="N53" i="1" s="1"/>
  <c r="I52" i="1"/>
  <c r="J52" i="1" s="1"/>
  <c r="K52" i="1" s="1"/>
  <c r="N52" i="1" s="1"/>
  <c r="I51" i="1"/>
  <c r="J51" i="1" s="1"/>
  <c r="K51" i="1" s="1"/>
  <c r="N51" i="1" s="1"/>
  <c r="I50" i="1"/>
  <c r="J50" i="1" s="1"/>
  <c r="K50" i="1" s="1"/>
  <c r="N50" i="1" s="1"/>
  <c r="I49" i="1"/>
  <c r="J49" i="1" s="1"/>
  <c r="K49" i="1" s="1"/>
  <c r="N49" i="1" s="1"/>
  <c r="I48" i="1"/>
  <c r="J48" i="1" s="1"/>
  <c r="K48" i="1" s="1"/>
  <c r="N48" i="1" s="1"/>
  <c r="I47" i="1"/>
  <c r="J47" i="1" s="1"/>
  <c r="K47" i="1" s="1"/>
  <c r="N47" i="1" s="1"/>
  <c r="I46" i="1"/>
  <c r="J46" i="1" s="1"/>
  <c r="I45" i="1"/>
  <c r="J45" i="1" s="1"/>
  <c r="I44" i="1"/>
  <c r="J44" i="1" s="1"/>
  <c r="K44" i="1" s="1"/>
  <c r="N44" i="1" s="1"/>
  <c r="I43" i="1"/>
  <c r="J43" i="1" s="1"/>
  <c r="K43" i="1" s="1"/>
  <c r="N43" i="1" s="1"/>
  <c r="I42" i="1"/>
  <c r="J42" i="1" s="1"/>
  <c r="K42" i="1" s="1"/>
  <c r="N42" i="1" s="1"/>
  <c r="I41" i="1"/>
  <c r="J41" i="1" s="1"/>
  <c r="K41" i="1" s="1"/>
  <c r="N41" i="1" s="1"/>
  <c r="I40" i="1"/>
  <c r="J40" i="1" s="1"/>
  <c r="K40" i="1" s="1"/>
  <c r="N40" i="1" s="1"/>
  <c r="I39" i="1"/>
  <c r="J39" i="1" s="1"/>
  <c r="K39" i="1" s="1"/>
  <c r="N39" i="1" s="1"/>
  <c r="I38" i="1"/>
  <c r="J38" i="1" s="1"/>
  <c r="K38" i="1" s="1"/>
  <c r="N38" i="1" s="1"/>
  <c r="I37" i="1"/>
  <c r="J37" i="1" s="1"/>
  <c r="K37" i="1" s="1"/>
  <c r="N37" i="1" s="1"/>
  <c r="I36" i="1"/>
  <c r="J36" i="1" s="1"/>
  <c r="K36" i="1" s="1"/>
  <c r="N36" i="1" s="1"/>
  <c r="I35" i="1"/>
  <c r="J35" i="1" s="1"/>
  <c r="K35" i="1" s="1"/>
  <c r="N35" i="1" s="1"/>
  <c r="I34" i="1"/>
  <c r="J34" i="1" s="1"/>
  <c r="K34" i="1" s="1"/>
  <c r="N34" i="1" s="1"/>
  <c r="I33" i="1"/>
  <c r="J33" i="1" s="1"/>
  <c r="K33" i="1" s="1"/>
  <c r="N33" i="1" s="1"/>
  <c r="I32" i="1"/>
  <c r="J32" i="1" s="1"/>
  <c r="K32" i="1" s="1"/>
  <c r="N32" i="1" s="1"/>
  <c r="I31" i="1"/>
  <c r="J31" i="1" s="1"/>
  <c r="K31" i="1" s="1"/>
  <c r="N31" i="1" s="1"/>
  <c r="I30" i="1"/>
  <c r="J30" i="1" s="1"/>
  <c r="I29" i="1"/>
  <c r="J29" i="1" s="1"/>
  <c r="I28" i="1"/>
  <c r="J28" i="1" s="1"/>
  <c r="K28" i="1" s="1"/>
  <c r="N28" i="1" s="1"/>
  <c r="I27" i="1"/>
  <c r="J27" i="1" s="1"/>
  <c r="K27" i="1" s="1"/>
  <c r="N27" i="1" s="1"/>
  <c r="I26" i="1"/>
  <c r="J26" i="1" s="1"/>
  <c r="K26" i="1" s="1"/>
  <c r="N26" i="1" s="1"/>
  <c r="I25" i="1"/>
  <c r="J25" i="1" s="1"/>
  <c r="K25" i="1" s="1"/>
  <c r="N25" i="1" s="1"/>
  <c r="I24" i="1"/>
  <c r="J24" i="1" s="1"/>
  <c r="K24" i="1" s="1"/>
  <c r="N24" i="1" s="1"/>
  <c r="I23" i="1"/>
  <c r="J23" i="1" s="1"/>
  <c r="K23" i="1" s="1"/>
  <c r="N23" i="1" s="1"/>
  <c r="I22" i="1"/>
  <c r="J22" i="1" s="1"/>
  <c r="K22" i="1" s="1"/>
  <c r="N22" i="1" s="1"/>
  <c r="I21" i="1"/>
  <c r="J21" i="1" s="1"/>
  <c r="K21" i="1" s="1"/>
  <c r="N21" i="1" s="1"/>
  <c r="I20" i="1"/>
  <c r="J20" i="1" s="1"/>
  <c r="K20" i="1" s="1"/>
  <c r="N20" i="1" s="1"/>
  <c r="I19" i="1"/>
  <c r="J19" i="1" s="1"/>
  <c r="K19" i="1" s="1"/>
  <c r="N19" i="1" s="1"/>
  <c r="I18" i="1"/>
  <c r="J18" i="1" s="1"/>
  <c r="K18" i="1" s="1"/>
  <c r="N18" i="1" s="1"/>
  <c r="I17" i="1"/>
  <c r="J17" i="1" s="1"/>
  <c r="G16" i="1"/>
  <c r="H16" i="1" s="1"/>
  <c r="E16" i="1"/>
  <c r="F16" i="1"/>
  <c r="V7" i="1"/>
  <c r="C6" i="1"/>
  <c r="Q16" i="1"/>
  <c r="F382" i="2"/>
  <c r="Q16" i="2"/>
  <c r="F380" i="1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Q203" i="2"/>
  <c r="Q204" i="2"/>
  <c r="Q205" i="2"/>
  <c r="Q206" i="2"/>
  <c r="Q207" i="2"/>
  <c r="Q208" i="2"/>
  <c r="Q209" i="2"/>
  <c r="Q210" i="2"/>
  <c r="Q211" i="2"/>
  <c r="Q212" i="2"/>
  <c r="Q213" i="2"/>
  <c r="Q214" i="2"/>
  <c r="Q215" i="2"/>
  <c r="Q216" i="2"/>
  <c r="Q217" i="2"/>
  <c r="Q218" i="2"/>
  <c r="Q219" i="2"/>
  <c r="Q220" i="2"/>
  <c r="Q221" i="2"/>
  <c r="Q222" i="2"/>
  <c r="Q223" i="2"/>
  <c r="Q224" i="2"/>
  <c r="Q225" i="2"/>
  <c r="Q226" i="2"/>
  <c r="Q227" i="2"/>
  <c r="Q228" i="2"/>
  <c r="Q229" i="2"/>
  <c r="Q230" i="2"/>
  <c r="Q231" i="2"/>
  <c r="Q232" i="2"/>
  <c r="Q233" i="2"/>
  <c r="Q234" i="2"/>
  <c r="Q235" i="2"/>
  <c r="Q236" i="2"/>
  <c r="Q237" i="2"/>
  <c r="Q238" i="2"/>
  <c r="Q239" i="2"/>
  <c r="Q240" i="2"/>
  <c r="Q241" i="2"/>
  <c r="Q242" i="2"/>
  <c r="Q243" i="2"/>
  <c r="Q244" i="2"/>
  <c r="Q245" i="2"/>
  <c r="Q246" i="2"/>
  <c r="Q247" i="2"/>
  <c r="Q248" i="2"/>
  <c r="Q249" i="2"/>
  <c r="Q250" i="2"/>
  <c r="Q251" i="2"/>
  <c r="Q252" i="2"/>
  <c r="Q253" i="2"/>
  <c r="Q254" i="2"/>
  <c r="Q255" i="2"/>
  <c r="Q256" i="2"/>
  <c r="Q257" i="2"/>
  <c r="Q258" i="2"/>
  <c r="Q259" i="2"/>
  <c r="Q260" i="2"/>
  <c r="Q261" i="2"/>
  <c r="Q262" i="2"/>
  <c r="Q263" i="2"/>
  <c r="Q264" i="2"/>
  <c r="Q265" i="2"/>
  <c r="Q266" i="2"/>
  <c r="Q267" i="2"/>
  <c r="Q268" i="2"/>
  <c r="Q269" i="2"/>
  <c r="Q270" i="2"/>
  <c r="Q271" i="2"/>
  <c r="Q272" i="2"/>
  <c r="Q273" i="2"/>
  <c r="Q274" i="2"/>
  <c r="Q275" i="2"/>
  <c r="Q276" i="2"/>
  <c r="Q277" i="2"/>
  <c r="Q278" i="2"/>
  <c r="Q279" i="2"/>
  <c r="Q280" i="2"/>
  <c r="Q281" i="2"/>
  <c r="Q282" i="2"/>
  <c r="Q283" i="2"/>
  <c r="Q284" i="2"/>
  <c r="Q285" i="2"/>
  <c r="Q286" i="2"/>
  <c r="Q287" i="2"/>
  <c r="Q288" i="2"/>
  <c r="Q289" i="2"/>
  <c r="Q290" i="2"/>
  <c r="Q291" i="2"/>
  <c r="Q292" i="2"/>
  <c r="Q293" i="2"/>
  <c r="Q294" i="2"/>
  <c r="Q295" i="2"/>
  <c r="Q296" i="2"/>
  <c r="Q297" i="2"/>
  <c r="Q298" i="2"/>
  <c r="Q299" i="2"/>
  <c r="Q300" i="2"/>
  <c r="Q301" i="2"/>
  <c r="Q302" i="2"/>
  <c r="Q303" i="2"/>
  <c r="Q304" i="2"/>
  <c r="Q305" i="2"/>
  <c r="Q306" i="2"/>
  <c r="Q307" i="2"/>
  <c r="Q308" i="2"/>
  <c r="Q309" i="2"/>
  <c r="Q310" i="2"/>
  <c r="Q311" i="2"/>
  <c r="Q312" i="2"/>
  <c r="Q313" i="2"/>
  <c r="Q314" i="2"/>
  <c r="Q315" i="2"/>
  <c r="Q316" i="2"/>
  <c r="Q317" i="2"/>
  <c r="Q318" i="2"/>
  <c r="Q319" i="2"/>
  <c r="Q320" i="2"/>
  <c r="Q321" i="2"/>
  <c r="Q322" i="2"/>
  <c r="Q323" i="2"/>
  <c r="Q324" i="2"/>
  <c r="Q325" i="2"/>
  <c r="Q326" i="2"/>
  <c r="Q327" i="2"/>
  <c r="Q328" i="2"/>
  <c r="Q329" i="2"/>
  <c r="Q330" i="2"/>
  <c r="Q331" i="2"/>
  <c r="Q332" i="2"/>
  <c r="Q333" i="2"/>
  <c r="Q334" i="2"/>
  <c r="Q335" i="2"/>
  <c r="Q336" i="2"/>
  <c r="Q337" i="2"/>
  <c r="Q338" i="2"/>
  <c r="Q339" i="2"/>
  <c r="Q340" i="2"/>
  <c r="Q341" i="2"/>
  <c r="Q342" i="2"/>
  <c r="Q343" i="2"/>
  <c r="Q344" i="2"/>
  <c r="Q345" i="2"/>
  <c r="Q346" i="2"/>
  <c r="Q347" i="2"/>
  <c r="Q348" i="2"/>
  <c r="Q349" i="2"/>
  <c r="Q350" i="2"/>
  <c r="Q351" i="2"/>
  <c r="Q352" i="2"/>
  <c r="Q353" i="2"/>
  <c r="Q354" i="2"/>
  <c r="Q355" i="2"/>
  <c r="Q356" i="2"/>
  <c r="Q370" i="2"/>
  <c r="Q369" i="2"/>
  <c r="Q371" i="2"/>
  <c r="Q374" i="2" l="1"/>
  <c r="M375" i="2" s="1"/>
  <c r="F374" i="1"/>
  <c r="H374" i="1"/>
  <c r="H347" i="1"/>
  <c r="F347" i="1"/>
  <c r="K347" i="1" s="1"/>
  <c r="N347" i="1" s="1"/>
  <c r="H337" i="1"/>
  <c r="F337" i="1"/>
  <c r="H321" i="1"/>
  <c r="F321" i="1"/>
  <c r="K321" i="1" s="1"/>
  <c r="N321" i="1" s="1"/>
  <c r="K17" i="1"/>
  <c r="N17" i="1" s="1"/>
  <c r="K45" i="1"/>
  <c r="N45" i="1" s="1"/>
  <c r="N85" i="1"/>
  <c r="N117" i="1"/>
  <c r="K131" i="1"/>
  <c r="N131" i="1" s="1"/>
  <c r="K135" i="1"/>
  <c r="N135" i="1" s="1"/>
  <c r="K141" i="1"/>
  <c r="N141" i="1" s="1"/>
  <c r="K145" i="1"/>
  <c r="N145" i="1" s="1"/>
  <c r="K149" i="1"/>
  <c r="N149" i="1" s="1"/>
  <c r="K319" i="1"/>
  <c r="N319" i="1" s="1"/>
  <c r="K333" i="1"/>
  <c r="N333" i="1" s="1"/>
  <c r="K335" i="1"/>
  <c r="N335" i="1" s="1"/>
  <c r="K337" i="1"/>
  <c r="N337" i="1" s="1"/>
  <c r="K343" i="1"/>
  <c r="N343" i="1" s="1"/>
  <c r="F371" i="1"/>
  <c r="K371" i="1" s="1"/>
  <c r="H371" i="1"/>
  <c r="F362" i="1"/>
  <c r="H362" i="1"/>
  <c r="K265" i="1"/>
  <c r="N265" i="1" s="1"/>
  <c r="F232" i="1"/>
  <c r="H232" i="1"/>
  <c r="F224" i="1"/>
  <c r="H224" i="1"/>
  <c r="K224" i="1" s="1"/>
  <c r="N224" i="1" s="1"/>
  <c r="F216" i="1"/>
  <c r="H216" i="1"/>
  <c r="F208" i="1"/>
  <c r="H208" i="1"/>
  <c r="F200" i="1"/>
  <c r="H200" i="1"/>
  <c r="F192" i="1"/>
  <c r="H192" i="1"/>
  <c r="F184" i="1"/>
  <c r="H184" i="1"/>
  <c r="F178" i="1"/>
  <c r="H178" i="1"/>
  <c r="K178" i="1" s="1"/>
  <c r="N178" i="1" s="1"/>
  <c r="F166" i="1"/>
  <c r="H166" i="1"/>
  <c r="H305" i="1"/>
  <c r="K305" i="1" s="1"/>
  <c r="N305" i="1" s="1"/>
  <c r="F305" i="1"/>
  <c r="H289" i="1"/>
  <c r="F289" i="1"/>
  <c r="K289" i="1" s="1"/>
  <c r="N289" i="1" s="1"/>
  <c r="H175" i="1"/>
  <c r="K175" i="1" s="1"/>
  <c r="N175" i="1" s="1"/>
  <c r="F175" i="1"/>
  <c r="K29" i="1"/>
  <c r="N29" i="1" s="1"/>
  <c r="K89" i="1"/>
  <c r="N89" i="1" s="1"/>
  <c r="N101" i="1"/>
  <c r="K113" i="1"/>
  <c r="N113" i="1" s="1"/>
  <c r="K127" i="1"/>
  <c r="N127" i="1" s="1"/>
  <c r="K129" i="1"/>
  <c r="N129" i="1" s="1"/>
  <c r="K133" i="1"/>
  <c r="N133" i="1" s="1"/>
  <c r="K137" i="1"/>
  <c r="N137" i="1" s="1"/>
  <c r="K139" i="1"/>
  <c r="N139" i="1" s="1"/>
  <c r="K143" i="1"/>
  <c r="N143" i="1" s="1"/>
  <c r="K147" i="1"/>
  <c r="N147" i="1" s="1"/>
  <c r="K30" i="1"/>
  <c r="N30" i="1" s="1"/>
  <c r="K46" i="1"/>
  <c r="N46" i="1" s="1"/>
  <c r="N102" i="1"/>
  <c r="K110" i="1"/>
  <c r="N110" i="1" s="1"/>
  <c r="N118" i="1"/>
  <c r="K268" i="1"/>
  <c r="N268" i="1" s="1"/>
  <c r="K272" i="1"/>
  <c r="N272" i="1" s="1"/>
  <c r="K276" i="1"/>
  <c r="N276" i="1" s="1"/>
  <c r="H372" i="1"/>
  <c r="F372" i="1"/>
  <c r="H351" i="1"/>
  <c r="K351" i="1" s="1"/>
  <c r="N351" i="1" s="1"/>
  <c r="F351" i="1"/>
  <c r="H343" i="1"/>
  <c r="F343" i="1"/>
  <c r="H329" i="1"/>
  <c r="F329" i="1"/>
  <c r="K329" i="1" s="1"/>
  <c r="N329" i="1" s="1"/>
  <c r="H313" i="1"/>
  <c r="F313" i="1"/>
  <c r="K313" i="1" s="1"/>
  <c r="N313" i="1" s="1"/>
  <c r="H297" i="1"/>
  <c r="K297" i="1" s="1"/>
  <c r="N297" i="1" s="1"/>
  <c r="F297" i="1"/>
  <c r="H281" i="1"/>
  <c r="F281" i="1"/>
  <c r="K281" i="1" s="1"/>
  <c r="N281" i="1" s="1"/>
  <c r="H169" i="1"/>
  <c r="K169" i="1" s="1"/>
  <c r="N169" i="1" s="1"/>
  <c r="F169" i="1"/>
  <c r="H160" i="1"/>
  <c r="F160" i="1"/>
  <c r="K67" i="1"/>
  <c r="N67" i="1" s="1"/>
  <c r="K75" i="1"/>
  <c r="N75" i="1" s="1"/>
  <c r="K79" i="1"/>
  <c r="N79" i="1" s="1"/>
  <c r="K83" i="1"/>
  <c r="N83" i="1" s="1"/>
  <c r="K87" i="1"/>
  <c r="N87" i="1" s="1"/>
  <c r="K103" i="1"/>
  <c r="N103" i="1" s="1"/>
  <c r="K107" i="1"/>
  <c r="N107" i="1" s="1"/>
  <c r="K111" i="1"/>
  <c r="N111" i="1" s="1"/>
  <c r="K119" i="1"/>
  <c r="N119" i="1" s="1"/>
  <c r="K123" i="1"/>
  <c r="N123" i="1" s="1"/>
  <c r="K126" i="1"/>
  <c r="N126" i="1" s="1"/>
  <c r="K128" i="1"/>
  <c r="N128" i="1" s="1"/>
  <c r="K130" i="1"/>
  <c r="N130" i="1" s="1"/>
  <c r="K132" i="1"/>
  <c r="N132" i="1" s="1"/>
  <c r="K134" i="1"/>
  <c r="N134" i="1" s="1"/>
  <c r="K136" i="1"/>
  <c r="N136" i="1" s="1"/>
  <c r="K138" i="1"/>
  <c r="N138" i="1" s="1"/>
  <c r="K140" i="1"/>
  <c r="N140" i="1" s="1"/>
  <c r="K142" i="1"/>
  <c r="N142" i="1" s="1"/>
  <c r="K144" i="1"/>
  <c r="N144" i="1" s="1"/>
  <c r="K146" i="1"/>
  <c r="N146" i="1" s="1"/>
  <c r="K148" i="1"/>
  <c r="N148" i="1" s="1"/>
  <c r="K160" i="1"/>
  <c r="N160" i="1" s="1"/>
  <c r="K162" i="1"/>
  <c r="N162" i="1" s="1"/>
  <c r="K166" i="1"/>
  <c r="N166" i="1" s="1"/>
  <c r="K170" i="1"/>
  <c r="N170" i="1" s="1"/>
  <c r="K172" i="1"/>
  <c r="N172" i="1" s="1"/>
  <c r="K176" i="1"/>
  <c r="N176" i="1" s="1"/>
  <c r="K180" i="1"/>
  <c r="N180" i="1" s="1"/>
  <c r="K184" i="1"/>
  <c r="N184" i="1" s="1"/>
  <c r="K192" i="1"/>
  <c r="N192" i="1" s="1"/>
  <c r="K194" i="1"/>
  <c r="N194" i="1" s="1"/>
  <c r="K200" i="1"/>
  <c r="N200" i="1" s="1"/>
  <c r="K208" i="1"/>
  <c r="N208" i="1" s="1"/>
  <c r="K210" i="1"/>
  <c r="N210" i="1" s="1"/>
  <c r="K216" i="1"/>
  <c r="N216" i="1" s="1"/>
  <c r="K287" i="1"/>
  <c r="N287" i="1" s="1"/>
  <c r="H373" i="1"/>
  <c r="F373" i="1"/>
  <c r="K373" i="1" s="1"/>
  <c r="F370" i="1"/>
  <c r="H370" i="1"/>
  <c r="F228" i="1"/>
  <c r="H228" i="1"/>
  <c r="K228" i="1" s="1"/>
  <c r="N228" i="1" s="1"/>
  <c r="F220" i="1"/>
  <c r="H220" i="1"/>
  <c r="F212" i="1"/>
  <c r="K212" i="1" s="1"/>
  <c r="N212" i="1" s="1"/>
  <c r="H212" i="1"/>
  <c r="F204" i="1"/>
  <c r="K204" i="1" s="1"/>
  <c r="N204" i="1" s="1"/>
  <c r="H204" i="1"/>
  <c r="F196" i="1"/>
  <c r="K196" i="1" s="1"/>
  <c r="N196" i="1" s="1"/>
  <c r="H196" i="1"/>
  <c r="F188" i="1"/>
  <c r="K188" i="1" s="1"/>
  <c r="N188" i="1" s="1"/>
  <c r="H188" i="1"/>
  <c r="H179" i="1"/>
  <c r="F179" i="1"/>
  <c r="K179" i="1" s="1"/>
  <c r="N179" i="1" s="1"/>
  <c r="K220" i="1"/>
  <c r="N220" i="1" s="1"/>
  <c r="K226" i="1"/>
  <c r="N226" i="1" s="1"/>
  <c r="K232" i="1"/>
  <c r="N232" i="1" s="1"/>
  <c r="N236" i="1"/>
  <c r="N238" i="1"/>
  <c r="N240" i="1"/>
  <c r="N242" i="1"/>
  <c r="N244" i="1"/>
  <c r="N246" i="1"/>
  <c r="N248" i="1"/>
  <c r="N250" i="1"/>
  <c r="N252" i="1"/>
  <c r="N254" i="1"/>
  <c r="N256" i="1"/>
  <c r="N258" i="1"/>
  <c r="N260" i="1"/>
  <c r="N262" i="1"/>
  <c r="N264" i="1"/>
  <c r="K285" i="1"/>
  <c r="N285" i="1" s="1"/>
  <c r="K303" i="1"/>
  <c r="N303" i="1" s="1"/>
  <c r="H375" i="1"/>
  <c r="H366" i="1"/>
  <c r="H358" i="1"/>
  <c r="K358" i="1" s="1"/>
  <c r="F353" i="1"/>
  <c r="K353" i="1" s="1"/>
  <c r="N353" i="1" s="1"/>
  <c r="F349" i="1"/>
  <c r="K349" i="1" s="1"/>
  <c r="N349" i="1" s="1"/>
  <c r="F345" i="1"/>
  <c r="K345" i="1" s="1"/>
  <c r="N345" i="1" s="1"/>
  <c r="F341" i="1"/>
  <c r="K341" i="1" s="1"/>
  <c r="N341" i="1" s="1"/>
  <c r="F333" i="1"/>
  <c r="F325" i="1"/>
  <c r="K325" i="1" s="1"/>
  <c r="N325" i="1" s="1"/>
  <c r="F317" i="1"/>
  <c r="K317" i="1" s="1"/>
  <c r="N317" i="1" s="1"/>
  <c r="F309" i="1"/>
  <c r="K309" i="1" s="1"/>
  <c r="N309" i="1" s="1"/>
  <c r="F301" i="1"/>
  <c r="K301" i="1" s="1"/>
  <c r="N301" i="1" s="1"/>
  <c r="F293" i="1"/>
  <c r="K293" i="1" s="1"/>
  <c r="N293" i="1" s="1"/>
  <c r="F285" i="1"/>
  <c r="H234" i="1"/>
  <c r="K234" i="1" s="1"/>
  <c r="N234" i="1" s="1"/>
  <c r="H230" i="1"/>
  <c r="K230" i="1" s="1"/>
  <c r="N230" i="1" s="1"/>
  <c r="H226" i="1"/>
  <c r="H222" i="1"/>
  <c r="K222" i="1" s="1"/>
  <c r="N222" i="1" s="1"/>
  <c r="H218" i="1"/>
  <c r="K218" i="1" s="1"/>
  <c r="N218" i="1" s="1"/>
  <c r="H214" i="1"/>
  <c r="K214" i="1" s="1"/>
  <c r="N214" i="1" s="1"/>
  <c r="H210" i="1"/>
  <c r="H206" i="1"/>
  <c r="K206" i="1" s="1"/>
  <c r="N206" i="1" s="1"/>
  <c r="H202" i="1"/>
  <c r="K202" i="1" s="1"/>
  <c r="N202" i="1" s="1"/>
  <c r="H198" i="1"/>
  <c r="K198" i="1" s="1"/>
  <c r="N198" i="1" s="1"/>
  <c r="H194" i="1"/>
  <c r="H190" i="1"/>
  <c r="K190" i="1" s="1"/>
  <c r="N190" i="1" s="1"/>
  <c r="H186" i="1"/>
  <c r="K186" i="1" s="1"/>
  <c r="N186" i="1" s="1"/>
  <c r="H182" i="1"/>
  <c r="K182" i="1" s="1"/>
  <c r="N182" i="1" s="1"/>
  <c r="F176" i="1"/>
  <c r="H167" i="1"/>
  <c r="F167" i="1"/>
  <c r="K167" i="1" s="1"/>
  <c r="N167" i="1" s="1"/>
  <c r="F163" i="1"/>
  <c r="K163" i="1" s="1"/>
  <c r="N163" i="1" s="1"/>
  <c r="F153" i="1"/>
  <c r="K153" i="1" s="1"/>
  <c r="N153" i="1" s="1"/>
  <c r="H150" i="1"/>
  <c r="K150" i="1" s="1"/>
  <c r="N150" i="1" s="1"/>
  <c r="K344" i="1"/>
  <c r="N344" i="1" s="1"/>
  <c r="K348" i="1"/>
  <c r="N348" i="1" s="1"/>
  <c r="K352" i="1"/>
  <c r="N352" i="1" s="1"/>
  <c r="K360" i="1"/>
  <c r="K362" i="1"/>
  <c r="K366" i="1"/>
  <c r="K368" i="1"/>
  <c r="K370" i="1"/>
  <c r="N370" i="1" s="1"/>
  <c r="K372" i="1"/>
  <c r="K374" i="1"/>
  <c r="K379" i="1"/>
  <c r="K375" i="1"/>
  <c r="H159" i="1"/>
  <c r="K159" i="1" s="1"/>
  <c r="N159" i="1" s="1"/>
  <c r="F159" i="1"/>
  <c r="K171" i="1"/>
  <c r="N171" i="1" s="1"/>
  <c r="N173" i="1"/>
  <c r="K181" i="1"/>
  <c r="N181" i="1" s="1"/>
  <c r="K185" i="1"/>
  <c r="N185" i="1" s="1"/>
  <c r="K189" i="1"/>
  <c r="N189" i="1" s="1"/>
  <c r="K193" i="1"/>
  <c r="N193" i="1" s="1"/>
  <c r="K197" i="1"/>
  <c r="N197" i="1" s="1"/>
  <c r="K201" i="1"/>
  <c r="N201" i="1" s="1"/>
  <c r="K205" i="1"/>
  <c r="N205" i="1" s="1"/>
  <c r="K209" i="1"/>
  <c r="N209" i="1" s="1"/>
  <c r="K213" i="1"/>
  <c r="N213" i="1" s="1"/>
  <c r="K217" i="1"/>
  <c r="N217" i="1" s="1"/>
  <c r="K221" i="1"/>
  <c r="N221" i="1" s="1"/>
  <c r="K225" i="1"/>
  <c r="N225" i="1" s="1"/>
  <c r="K229" i="1"/>
  <c r="N229" i="1" s="1"/>
  <c r="K233" i="1"/>
  <c r="N233" i="1" s="1"/>
  <c r="N235" i="1"/>
  <c r="N237" i="1"/>
  <c r="N239" i="1"/>
  <c r="N241" i="1"/>
  <c r="N243" i="1"/>
  <c r="N245" i="1"/>
  <c r="N247" i="1"/>
  <c r="N249" i="1"/>
  <c r="N251" i="1"/>
  <c r="N253" i="1"/>
  <c r="N255" i="1"/>
  <c r="N257" i="1"/>
  <c r="N259" i="1"/>
  <c r="N261" i="1"/>
  <c r="N263" i="1"/>
  <c r="K295" i="1"/>
  <c r="N295" i="1" s="1"/>
  <c r="H151" i="1"/>
  <c r="F151" i="1"/>
  <c r="K151" i="1" s="1"/>
  <c r="N151" i="1" s="1"/>
  <c r="K330" i="1"/>
  <c r="N330" i="1" s="1"/>
  <c r="H369" i="1"/>
  <c r="K357" i="1"/>
  <c r="N357" i="1" s="1"/>
  <c r="K369" i="1"/>
  <c r="H376" i="1"/>
  <c r="K376" i="1" s="1"/>
  <c r="F367" i="1"/>
  <c r="K367" i="1" s="1"/>
  <c r="F365" i="1"/>
  <c r="K365" i="1" s="1"/>
  <c r="F363" i="1"/>
  <c r="K363" i="1" s="1"/>
  <c r="F361" i="1"/>
  <c r="K361" i="1" s="1"/>
  <c r="F359" i="1"/>
  <c r="K359" i="1" s="1"/>
  <c r="F357" i="1"/>
  <c r="F356" i="1"/>
  <c r="K356" i="1" s="1"/>
  <c r="N356" i="1" s="1"/>
  <c r="F355" i="1"/>
  <c r="K355" i="1" s="1"/>
  <c r="N355" i="1" s="1"/>
  <c r="F340" i="1"/>
  <c r="K340" i="1" s="1"/>
  <c r="N340" i="1" s="1"/>
  <c r="F338" i="1"/>
  <c r="K338" i="1" s="1"/>
  <c r="N338" i="1" s="1"/>
  <c r="F336" i="1"/>
  <c r="K336" i="1" s="1"/>
  <c r="N336" i="1" s="1"/>
  <c r="F334" i="1"/>
  <c r="K334" i="1" s="1"/>
  <c r="N334" i="1" s="1"/>
  <c r="F332" i="1"/>
  <c r="K332" i="1" s="1"/>
  <c r="N332" i="1" s="1"/>
  <c r="F330" i="1"/>
  <c r="F328" i="1"/>
  <c r="K328" i="1" s="1"/>
  <c r="N328" i="1" s="1"/>
  <c r="F326" i="1"/>
  <c r="K326" i="1" s="1"/>
  <c r="N326" i="1" s="1"/>
  <c r="F324" i="1"/>
  <c r="K324" i="1" s="1"/>
  <c r="N324" i="1" s="1"/>
  <c r="F322" i="1"/>
  <c r="K322" i="1" s="1"/>
  <c r="N322" i="1" s="1"/>
  <c r="F320" i="1"/>
  <c r="K320" i="1" s="1"/>
  <c r="N320" i="1" s="1"/>
  <c r="F318" i="1"/>
  <c r="K318" i="1" s="1"/>
  <c r="N318" i="1" s="1"/>
  <c r="F316" i="1"/>
  <c r="K316" i="1" s="1"/>
  <c r="N316" i="1" s="1"/>
  <c r="F314" i="1"/>
  <c r="K314" i="1" s="1"/>
  <c r="N314" i="1" s="1"/>
  <c r="F312" i="1"/>
  <c r="K312" i="1" s="1"/>
  <c r="N312" i="1" s="1"/>
  <c r="F310" i="1"/>
  <c r="K310" i="1" s="1"/>
  <c r="N310" i="1" s="1"/>
  <c r="F308" i="1"/>
  <c r="K308" i="1" s="1"/>
  <c r="N308" i="1" s="1"/>
  <c r="F306" i="1"/>
  <c r="K306" i="1" s="1"/>
  <c r="N306" i="1" s="1"/>
  <c r="F304" i="1"/>
  <c r="K304" i="1" s="1"/>
  <c r="N304" i="1" s="1"/>
  <c r="F302" i="1"/>
  <c r="K302" i="1" s="1"/>
  <c r="N302" i="1" s="1"/>
  <c r="F300" i="1"/>
  <c r="K300" i="1" s="1"/>
  <c r="N300" i="1" s="1"/>
  <c r="F298" i="1"/>
  <c r="K298" i="1" s="1"/>
  <c r="N298" i="1" s="1"/>
  <c r="F296" i="1"/>
  <c r="K296" i="1" s="1"/>
  <c r="N296" i="1" s="1"/>
  <c r="F294" i="1"/>
  <c r="K294" i="1" s="1"/>
  <c r="N294" i="1" s="1"/>
  <c r="F292" i="1"/>
  <c r="K292" i="1" s="1"/>
  <c r="N292" i="1" s="1"/>
  <c r="F290" i="1"/>
  <c r="K290" i="1" s="1"/>
  <c r="N290" i="1" s="1"/>
  <c r="F288" i="1"/>
  <c r="K288" i="1" s="1"/>
  <c r="N288" i="1" s="1"/>
  <c r="F286" i="1"/>
  <c r="K286" i="1" s="1"/>
  <c r="N286" i="1" s="1"/>
  <c r="F284" i="1"/>
  <c r="K284" i="1" s="1"/>
  <c r="N284" i="1" s="1"/>
  <c r="F282" i="1"/>
  <c r="K282" i="1" s="1"/>
  <c r="N282" i="1" s="1"/>
  <c r="F280" i="1"/>
  <c r="K280" i="1" s="1"/>
  <c r="N280" i="1" s="1"/>
  <c r="P17" i="1"/>
  <c r="N375" i="2" l="1"/>
  <c r="P18" i="1"/>
  <c r="Q17" i="1"/>
  <c r="P375" i="2" l="1"/>
  <c r="P19" i="1"/>
  <c r="Q18" i="1"/>
  <c r="Q375" i="2" l="1"/>
  <c r="M376" i="2" s="1"/>
  <c r="P20" i="1"/>
  <c r="Q19" i="1"/>
  <c r="N376" i="2" l="1"/>
  <c r="P21" i="1"/>
  <c r="Q20" i="1"/>
  <c r="P376" i="2" l="1"/>
  <c r="P22" i="1"/>
  <c r="Q21" i="1"/>
  <c r="Q376" i="2" l="1"/>
  <c r="M377" i="2" s="1"/>
  <c r="P23" i="1"/>
  <c r="Q22" i="1"/>
  <c r="N377" i="2" l="1"/>
  <c r="P24" i="1"/>
  <c r="Q23" i="1"/>
  <c r="P377" i="2" l="1"/>
  <c r="P25" i="1"/>
  <c r="Q24" i="1"/>
  <c r="Q377" i="2" l="1"/>
  <c r="M378" i="2" s="1"/>
  <c r="P26" i="1"/>
  <c r="Q25" i="1"/>
  <c r="N378" i="2" l="1"/>
  <c r="P27" i="1"/>
  <c r="Q26" i="1"/>
  <c r="P378" i="2" l="1"/>
  <c r="P28" i="1"/>
  <c r="Q27" i="1"/>
  <c r="Q378" i="2" l="1"/>
  <c r="M379" i="2" s="1"/>
  <c r="P29" i="1"/>
  <c r="Q28" i="1"/>
  <c r="N379" i="2" l="1"/>
  <c r="P379" i="2" s="1"/>
  <c r="Q379" i="2" s="1"/>
  <c r="M380" i="2" s="1"/>
  <c r="P30" i="1"/>
  <c r="Q29" i="1"/>
  <c r="N380" i="2" l="1"/>
  <c r="N382" i="2" s="1"/>
  <c r="P31" i="1"/>
  <c r="Q30" i="1"/>
  <c r="P380" i="2" l="1"/>
  <c r="P382" i="2" s="1"/>
  <c r="Q383" i="2" s="1"/>
  <c r="P32" i="1"/>
  <c r="Q31" i="1"/>
  <c r="Q380" i="2" l="1"/>
  <c r="M381" i="2" s="1"/>
  <c r="N381" i="2" s="1"/>
  <c r="P381" i="2" s="1"/>
  <c r="Q381" i="2" s="1"/>
  <c r="Q382" i="2" s="1"/>
  <c r="Q387" i="2" s="1"/>
  <c r="C7" i="2"/>
  <c r="P33" i="1"/>
  <c r="Q32" i="1"/>
  <c r="Q385" i="2" l="1"/>
  <c r="Q386" i="2" s="1"/>
  <c r="Q389" i="2" s="1"/>
  <c r="K389" i="2" s="1"/>
  <c r="P34" i="1"/>
  <c r="Q33" i="1"/>
  <c r="C4" i="2" l="1"/>
  <c r="Q391" i="2"/>
  <c r="C8" i="2"/>
  <c r="Q15" i="2" s="1"/>
  <c r="P35" i="1"/>
  <c r="Q34" i="1"/>
  <c r="M15" i="2" l="1"/>
  <c r="P36" i="1"/>
  <c r="Q35" i="1"/>
  <c r="P37" i="1" l="1"/>
  <c r="Q36" i="1"/>
  <c r="P38" i="1" l="1"/>
  <c r="Q37" i="1"/>
  <c r="P39" i="1" l="1"/>
  <c r="Q38" i="1"/>
  <c r="P40" i="1" l="1"/>
  <c r="Q39" i="1"/>
  <c r="P41" i="1" l="1"/>
  <c r="Q40" i="1"/>
  <c r="P42" i="1" l="1"/>
  <c r="Q41" i="1"/>
  <c r="P43" i="1" l="1"/>
  <c r="Q42" i="1"/>
  <c r="P44" i="1" l="1"/>
  <c r="Q43" i="1"/>
  <c r="P45" i="1" l="1"/>
  <c r="Q44" i="1"/>
  <c r="P46" i="1" l="1"/>
  <c r="Q45" i="1"/>
  <c r="P47" i="1" l="1"/>
  <c r="Q46" i="1"/>
  <c r="P48" i="1" l="1"/>
  <c r="Q47" i="1"/>
  <c r="P49" i="1" l="1"/>
  <c r="Q48" i="1"/>
  <c r="P50" i="1" l="1"/>
  <c r="Q49" i="1"/>
  <c r="P51" i="1" l="1"/>
  <c r="Q50" i="1"/>
  <c r="P52" i="1" l="1"/>
  <c r="Q51" i="1"/>
  <c r="P53" i="1" l="1"/>
  <c r="Q52" i="1"/>
  <c r="P54" i="1" l="1"/>
  <c r="Q53" i="1"/>
  <c r="P55" i="1" l="1"/>
  <c r="Q54" i="1"/>
  <c r="P56" i="1" l="1"/>
  <c r="Q55" i="1"/>
  <c r="P57" i="1" l="1"/>
  <c r="Q56" i="1"/>
  <c r="P58" i="1" l="1"/>
  <c r="Q57" i="1"/>
  <c r="P59" i="1" l="1"/>
  <c r="Q58" i="1"/>
  <c r="P60" i="1" l="1"/>
  <c r="Q59" i="1"/>
  <c r="P61" i="1" l="1"/>
  <c r="Q60" i="1"/>
  <c r="P62" i="1" l="1"/>
  <c r="Q61" i="1"/>
  <c r="P63" i="1" l="1"/>
  <c r="Q62" i="1"/>
  <c r="P64" i="1" l="1"/>
  <c r="Q63" i="1"/>
  <c r="P65" i="1" l="1"/>
  <c r="Q64" i="1"/>
  <c r="P66" i="1" l="1"/>
  <c r="Q65" i="1"/>
  <c r="P67" i="1" l="1"/>
  <c r="Q66" i="1"/>
  <c r="P68" i="1" l="1"/>
  <c r="Q67" i="1"/>
  <c r="P69" i="1" l="1"/>
  <c r="Q68" i="1"/>
  <c r="P70" i="1" l="1"/>
  <c r="Q69" i="1"/>
  <c r="P71" i="1" l="1"/>
  <c r="Q70" i="1"/>
  <c r="P72" i="1" l="1"/>
  <c r="Q71" i="1"/>
  <c r="P73" i="1" l="1"/>
  <c r="Q72" i="1"/>
  <c r="P74" i="1" l="1"/>
  <c r="Q73" i="1"/>
  <c r="P75" i="1" l="1"/>
  <c r="Q74" i="1"/>
  <c r="P76" i="1" l="1"/>
  <c r="Q75" i="1"/>
  <c r="P77" i="1" l="1"/>
  <c r="Q76" i="1"/>
  <c r="P78" i="1" l="1"/>
  <c r="Q77" i="1"/>
  <c r="P79" i="1" l="1"/>
  <c r="Q78" i="1"/>
  <c r="P80" i="1" l="1"/>
  <c r="Q79" i="1"/>
  <c r="P81" i="1" l="1"/>
  <c r="Q80" i="1"/>
  <c r="P82" i="1" l="1"/>
  <c r="Q81" i="1"/>
  <c r="P83" i="1" l="1"/>
  <c r="Q82" i="1"/>
  <c r="P84" i="1" l="1"/>
  <c r="Q83" i="1"/>
  <c r="P85" i="1" l="1"/>
  <c r="Q84" i="1"/>
  <c r="P86" i="1" l="1"/>
  <c r="Q85" i="1"/>
  <c r="P87" i="1" l="1"/>
  <c r="Q86" i="1"/>
  <c r="P88" i="1" l="1"/>
  <c r="Q87" i="1"/>
  <c r="P89" i="1" l="1"/>
  <c r="Q88" i="1"/>
  <c r="P90" i="1" l="1"/>
  <c r="Q89" i="1"/>
  <c r="P91" i="1" l="1"/>
  <c r="Q90" i="1"/>
  <c r="P92" i="1" l="1"/>
  <c r="Q91" i="1"/>
  <c r="P93" i="1" l="1"/>
  <c r="Q92" i="1"/>
  <c r="P94" i="1" l="1"/>
  <c r="Q93" i="1"/>
  <c r="P95" i="1" l="1"/>
  <c r="Q94" i="1"/>
  <c r="P96" i="1" l="1"/>
  <c r="Q95" i="1"/>
  <c r="P97" i="1" l="1"/>
  <c r="Q96" i="1"/>
  <c r="P98" i="1" l="1"/>
  <c r="Q97" i="1"/>
  <c r="P99" i="1" l="1"/>
  <c r="Q98" i="1"/>
  <c r="P100" i="1" l="1"/>
  <c r="Q99" i="1"/>
  <c r="P101" i="1" l="1"/>
  <c r="Q100" i="1"/>
  <c r="P102" i="1" l="1"/>
  <c r="Q101" i="1"/>
  <c r="P103" i="1" l="1"/>
  <c r="Q102" i="1"/>
  <c r="P104" i="1" l="1"/>
  <c r="Q103" i="1"/>
  <c r="P105" i="1" l="1"/>
  <c r="Q104" i="1"/>
  <c r="P106" i="1" l="1"/>
  <c r="Q105" i="1"/>
  <c r="P107" i="1" l="1"/>
  <c r="Q106" i="1"/>
  <c r="P108" i="1" l="1"/>
  <c r="Q107" i="1"/>
  <c r="P109" i="1" l="1"/>
  <c r="Q108" i="1"/>
  <c r="P110" i="1" l="1"/>
  <c r="Q109" i="1"/>
  <c r="P111" i="1" l="1"/>
  <c r="Q110" i="1"/>
  <c r="P112" i="1" l="1"/>
  <c r="Q111" i="1"/>
  <c r="P113" i="1" l="1"/>
  <c r="Q112" i="1"/>
  <c r="P114" i="1" l="1"/>
  <c r="Q113" i="1"/>
  <c r="P115" i="1" l="1"/>
  <c r="Q114" i="1"/>
  <c r="P116" i="1" l="1"/>
  <c r="Q115" i="1"/>
  <c r="P117" i="1" l="1"/>
  <c r="Q116" i="1"/>
  <c r="P118" i="1" l="1"/>
  <c r="Q117" i="1"/>
  <c r="P119" i="1" l="1"/>
  <c r="Q118" i="1"/>
  <c r="P120" i="1" l="1"/>
  <c r="Q119" i="1"/>
  <c r="P121" i="1" l="1"/>
  <c r="Q120" i="1"/>
  <c r="P122" i="1" l="1"/>
  <c r="Q121" i="1"/>
  <c r="P123" i="1" l="1"/>
  <c r="Q122" i="1"/>
  <c r="P124" i="1" l="1"/>
  <c r="Q123" i="1"/>
  <c r="P125" i="1" l="1"/>
  <c r="Q124" i="1"/>
  <c r="P126" i="1" l="1"/>
  <c r="Q125" i="1"/>
  <c r="P127" i="1" l="1"/>
  <c r="Q126" i="1"/>
  <c r="P128" i="1" l="1"/>
  <c r="Q127" i="1"/>
  <c r="P129" i="1" l="1"/>
  <c r="Q128" i="1"/>
  <c r="P130" i="1" l="1"/>
  <c r="Q129" i="1"/>
  <c r="P131" i="1" l="1"/>
  <c r="Q130" i="1"/>
  <c r="P132" i="1" l="1"/>
  <c r="Q131" i="1"/>
  <c r="P133" i="1" l="1"/>
  <c r="Q132" i="1"/>
  <c r="P134" i="1" l="1"/>
  <c r="Q133" i="1"/>
  <c r="P135" i="1" l="1"/>
  <c r="Q134" i="1"/>
  <c r="P136" i="1" l="1"/>
  <c r="Q135" i="1"/>
  <c r="P137" i="1" l="1"/>
  <c r="Q136" i="1"/>
  <c r="P138" i="1" l="1"/>
  <c r="Q137" i="1"/>
  <c r="P139" i="1" l="1"/>
  <c r="Q138" i="1"/>
  <c r="P140" i="1" l="1"/>
  <c r="Q139" i="1"/>
  <c r="P141" i="1" l="1"/>
  <c r="Q140" i="1"/>
  <c r="P142" i="1" l="1"/>
  <c r="Q141" i="1"/>
  <c r="P143" i="1" l="1"/>
  <c r="Q142" i="1"/>
  <c r="P144" i="1" l="1"/>
  <c r="Q143" i="1"/>
  <c r="P145" i="1" l="1"/>
  <c r="Q144" i="1"/>
  <c r="P146" i="1" l="1"/>
  <c r="Q145" i="1"/>
  <c r="P147" i="1" l="1"/>
  <c r="Q146" i="1"/>
  <c r="P148" i="1" l="1"/>
  <c r="Q147" i="1"/>
  <c r="P149" i="1" l="1"/>
  <c r="Q148" i="1"/>
  <c r="P150" i="1" l="1"/>
  <c r="Q149" i="1"/>
  <c r="P151" i="1" l="1"/>
  <c r="Q150" i="1"/>
  <c r="P152" i="1" l="1"/>
  <c r="Q151" i="1"/>
  <c r="P153" i="1" l="1"/>
  <c r="Q152" i="1"/>
  <c r="P154" i="1" l="1"/>
  <c r="Q153" i="1"/>
  <c r="P155" i="1" l="1"/>
  <c r="Q154" i="1"/>
  <c r="P156" i="1" l="1"/>
  <c r="Q155" i="1"/>
  <c r="P157" i="1" l="1"/>
  <c r="Q156" i="1"/>
  <c r="P158" i="1" l="1"/>
  <c r="Q157" i="1"/>
  <c r="P159" i="1" l="1"/>
  <c r="Q158" i="1"/>
  <c r="P160" i="1" l="1"/>
  <c r="Q159" i="1"/>
  <c r="P161" i="1" l="1"/>
  <c r="Q160" i="1"/>
  <c r="P162" i="1" l="1"/>
  <c r="Q161" i="1"/>
  <c r="P163" i="1" l="1"/>
  <c r="Q162" i="1"/>
  <c r="P164" i="1" l="1"/>
  <c r="Q163" i="1"/>
  <c r="P165" i="1" l="1"/>
  <c r="Q164" i="1"/>
  <c r="P166" i="1" l="1"/>
  <c r="Q165" i="1"/>
  <c r="P167" i="1" l="1"/>
  <c r="Q166" i="1"/>
  <c r="P168" i="1" l="1"/>
  <c r="Q167" i="1"/>
  <c r="P169" i="1" l="1"/>
  <c r="Q168" i="1"/>
  <c r="P170" i="1" l="1"/>
  <c r="Q169" i="1"/>
  <c r="P171" i="1" l="1"/>
  <c r="Q170" i="1"/>
  <c r="P172" i="1" l="1"/>
  <c r="Q171" i="1"/>
  <c r="P173" i="1" l="1"/>
  <c r="Q172" i="1"/>
  <c r="P174" i="1" l="1"/>
  <c r="Q173" i="1"/>
  <c r="P175" i="1" l="1"/>
  <c r="Q174" i="1"/>
  <c r="P176" i="1" l="1"/>
  <c r="Q175" i="1"/>
  <c r="P177" i="1" l="1"/>
  <c r="Q176" i="1"/>
  <c r="P178" i="1" l="1"/>
  <c r="Q177" i="1"/>
  <c r="P179" i="1" l="1"/>
  <c r="Q178" i="1"/>
  <c r="P180" i="1" l="1"/>
  <c r="Q179" i="1"/>
  <c r="P181" i="1" l="1"/>
  <c r="Q180" i="1"/>
  <c r="P182" i="1" l="1"/>
  <c r="Q181" i="1"/>
  <c r="P183" i="1" l="1"/>
  <c r="Q182" i="1"/>
  <c r="P184" i="1" l="1"/>
  <c r="Q183" i="1"/>
  <c r="P185" i="1" l="1"/>
  <c r="Q184" i="1"/>
  <c r="P186" i="1" l="1"/>
  <c r="Q185" i="1"/>
  <c r="P187" i="1" l="1"/>
  <c r="Q186" i="1"/>
  <c r="P188" i="1" l="1"/>
  <c r="Q187" i="1"/>
  <c r="P189" i="1" l="1"/>
  <c r="Q188" i="1"/>
  <c r="P190" i="1" l="1"/>
  <c r="Q189" i="1"/>
  <c r="P191" i="1" l="1"/>
  <c r="Q190" i="1"/>
  <c r="P192" i="1" l="1"/>
  <c r="Q191" i="1"/>
  <c r="P193" i="1" l="1"/>
  <c r="Q192" i="1"/>
  <c r="P194" i="1" l="1"/>
  <c r="Q193" i="1"/>
  <c r="P195" i="1" l="1"/>
  <c r="Q194" i="1"/>
  <c r="P196" i="1" l="1"/>
  <c r="Q195" i="1"/>
  <c r="P197" i="1" l="1"/>
  <c r="Q196" i="1"/>
  <c r="P198" i="1" l="1"/>
  <c r="Q197" i="1"/>
  <c r="P199" i="1" l="1"/>
  <c r="Q198" i="1"/>
  <c r="P200" i="1" l="1"/>
  <c r="Q199" i="1"/>
  <c r="P201" i="1" l="1"/>
  <c r="Q200" i="1"/>
  <c r="P202" i="1" l="1"/>
  <c r="Q201" i="1"/>
  <c r="P203" i="1" l="1"/>
  <c r="Q202" i="1"/>
  <c r="P204" i="1" l="1"/>
  <c r="Q203" i="1"/>
  <c r="P205" i="1" l="1"/>
  <c r="Q204" i="1"/>
  <c r="P206" i="1" l="1"/>
  <c r="Q205" i="1"/>
  <c r="P207" i="1" l="1"/>
  <c r="Q206" i="1"/>
  <c r="P208" i="1" l="1"/>
  <c r="Q207" i="1"/>
  <c r="P209" i="1" l="1"/>
  <c r="Q208" i="1"/>
  <c r="P210" i="1" l="1"/>
  <c r="Q209" i="1"/>
  <c r="P211" i="1" l="1"/>
  <c r="Q210" i="1"/>
  <c r="P212" i="1" l="1"/>
  <c r="Q211" i="1"/>
  <c r="P213" i="1" l="1"/>
  <c r="Q212" i="1"/>
  <c r="P214" i="1" l="1"/>
  <c r="Q213" i="1"/>
  <c r="P215" i="1" l="1"/>
  <c r="Q214" i="1"/>
  <c r="P216" i="1" l="1"/>
  <c r="Q215" i="1"/>
  <c r="P217" i="1" l="1"/>
  <c r="Q216" i="1"/>
  <c r="Q217" i="1" l="1"/>
  <c r="P218" i="1"/>
  <c r="P219" i="1" l="1"/>
  <c r="Q218" i="1"/>
  <c r="P220" i="1" l="1"/>
  <c r="Q219" i="1"/>
  <c r="P221" i="1" l="1"/>
  <c r="Q220" i="1"/>
  <c r="P222" i="1" l="1"/>
  <c r="Q221" i="1"/>
  <c r="Q222" i="1" l="1"/>
  <c r="P223" i="1"/>
  <c r="P224" i="1" l="1"/>
  <c r="Q223" i="1"/>
  <c r="P225" i="1" l="1"/>
  <c r="Q224" i="1"/>
  <c r="P226" i="1" l="1"/>
  <c r="Q225" i="1"/>
  <c r="P227" i="1" l="1"/>
  <c r="Q226" i="1"/>
  <c r="P228" i="1" l="1"/>
  <c r="Q227" i="1"/>
  <c r="P229" i="1" l="1"/>
  <c r="Q228" i="1"/>
  <c r="P230" i="1" l="1"/>
  <c r="Q229" i="1"/>
  <c r="P231" i="1" l="1"/>
  <c r="Q230" i="1"/>
  <c r="P232" i="1" l="1"/>
  <c r="Q231" i="1"/>
  <c r="P233" i="1" l="1"/>
  <c r="Q232" i="1"/>
  <c r="Q233" i="1" l="1"/>
  <c r="P234" i="1"/>
  <c r="P235" i="1" l="1"/>
  <c r="Q234" i="1"/>
  <c r="P236" i="1" l="1"/>
  <c r="Q235" i="1"/>
  <c r="P237" i="1" l="1"/>
  <c r="Q236" i="1"/>
  <c r="P238" i="1" l="1"/>
  <c r="Q237" i="1"/>
  <c r="P239" i="1" l="1"/>
  <c r="Q238" i="1"/>
  <c r="P240" i="1" l="1"/>
  <c r="Q239" i="1"/>
  <c r="P241" i="1" l="1"/>
  <c r="Q240" i="1"/>
  <c r="P242" i="1" l="1"/>
  <c r="Q241" i="1"/>
  <c r="P243" i="1" l="1"/>
  <c r="Q242" i="1"/>
  <c r="P244" i="1" l="1"/>
  <c r="Q243" i="1"/>
  <c r="P245" i="1" l="1"/>
  <c r="Q244" i="1"/>
  <c r="P246" i="1" l="1"/>
  <c r="Q245" i="1"/>
  <c r="P247" i="1" l="1"/>
  <c r="Q246" i="1"/>
  <c r="P248" i="1" l="1"/>
  <c r="Q247" i="1"/>
  <c r="P249" i="1" l="1"/>
  <c r="Q248" i="1"/>
  <c r="P250" i="1" l="1"/>
  <c r="Q249" i="1"/>
  <c r="P251" i="1" l="1"/>
  <c r="Q250" i="1"/>
  <c r="P252" i="1" l="1"/>
  <c r="Q251" i="1"/>
  <c r="P253" i="1" l="1"/>
  <c r="Q252" i="1"/>
  <c r="P254" i="1" l="1"/>
  <c r="Q253" i="1"/>
  <c r="P255" i="1" l="1"/>
  <c r="Q254" i="1"/>
  <c r="P256" i="1" l="1"/>
  <c r="Q255" i="1"/>
  <c r="P257" i="1" l="1"/>
  <c r="Q256" i="1"/>
  <c r="P258" i="1" l="1"/>
  <c r="Q257" i="1"/>
  <c r="P259" i="1" l="1"/>
  <c r="Q258" i="1"/>
  <c r="P260" i="1" l="1"/>
  <c r="Q259" i="1"/>
  <c r="P261" i="1" l="1"/>
  <c r="Q260" i="1"/>
  <c r="P262" i="1" l="1"/>
  <c r="Q261" i="1"/>
  <c r="P263" i="1" l="1"/>
  <c r="Q262" i="1"/>
  <c r="P264" i="1" l="1"/>
  <c r="Q263" i="1"/>
  <c r="P265" i="1" l="1"/>
  <c r="Q264" i="1"/>
  <c r="P266" i="1" l="1"/>
  <c r="Q265" i="1"/>
  <c r="P267" i="1" l="1"/>
  <c r="Q266" i="1"/>
  <c r="P268" i="1" l="1"/>
  <c r="Q267" i="1"/>
  <c r="P269" i="1" l="1"/>
  <c r="Q268" i="1"/>
  <c r="P270" i="1" l="1"/>
  <c r="Q269" i="1"/>
  <c r="P271" i="1" l="1"/>
  <c r="Q270" i="1"/>
  <c r="P272" i="1" l="1"/>
  <c r="Q271" i="1"/>
  <c r="P273" i="1" l="1"/>
  <c r="Q272" i="1"/>
  <c r="P274" i="1" l="1"/>
  <c r="Q273" i="1"/>
  <c r="P275" i="1" l="1"/>
  <c r="Q274" i="1"/>
  <c r="P276" i="1" l="1"/>
  <c r="Q275" i="1"/>
  <c r="P277" i="1" l="1"/>
  <c r="Q276" i="1"/>
  <c r="P278" i="1" l="1"/>
  <c r="Q277" i="1"/>
  <c r="P279" i="1" l="1"/>
  <c r="Q278" i="1"/>
  <c r="P280" i="1" l="1"/>
  <c r="Q279" i="1"/>
  <c r="P281" i="1" l="1"/>
  <c r="Q280" i="1"/>
  <c r="P282" i="1" l="1"/>
  <c r="Q281" i="1"/>
  <c r="P283" i="1" l="1"/>
  <c r="Q282" i="1"/>
  <c r="P284" i="1" l="1"/>
  <c r="Q283" i="1"/>
  <c r="P285" i="1" l="1"/>
  <c r="Q284" i="1"/>
  <c r="P286" i="1" l="1"/>
  <c r="Q285" i="1"/>
  <c r="P287" i="1" l="1"/>
  <c r="Q286" i="1"/>
  <c r="P288" i="1" l="1"/>
  <c r="Q287" i="1"/>
  <c r="P289" i="1" l="1"/>
  <c r="Q288" i="1"/>
  <c r="P290" i="1" l="1"/>
  <c r="Q289" i="1"/>
  <c r="P291" i="1" l="1"/>
  <c r="Q290" i="1"/>
  <c r="P292" i="1" l="1"/>
  <c r="Q291" i="1"/>
  <c r="P293" i="1" l="1"/>
  <c r="Q292" i="1"/>
  <c r="P294" i="1" l="1"/>
  <c r="Q293" i="1"/>
  <c r="P295" i="1" l="1"/>
  <c r="Q294" i="1"/>
  <c r="P296" i="1" l="1"/>
  <c r="Q295" i="1"/>
  <c r="P297" i="1" l="1"/>
  <c r="Q296" i="1"/>
  <c r="P298" i="1" l="1"/>
  <c r="Q297" i="1"/>
  <c r="P299" i="1" l="1"/>
  <c r="Q298" i="1"/>
  <c r="P300" i="1" l="1"/>
  <c r="Q299" i="1"/>
  <c r="P301" i="1" l="1"/>
  <c r="Q300" i="1"/>
  <c r="P302" i="1" l="1"/>
  <c r="Q301" i="1"/>
  <c r="P303" i="1" l="1"/>
  <c r="Q302" i="1"/>
  <c r="P304" i="1" l="1"/>
  <c r="Q303" i="1"/>
  <c r="P305" i="1" l="1"/>
  <c r="Q304" i="1"/>
  <c r="P306" i="1" l="1"/>
  <c r="Q305" i="1"/>
  <c r="P307" i="1" l="1"/>
  <c r="Q306" i="1"/>
  <c r="P308" i="1" l="1"/>
  <c r="Q307" i="1"/>
  <c r="P309" i="1" l="1"/>
  <c r="Q308" i="1"/>
  <c r="P310" i="1" l="1"/>
  <c r="Q309" i="1"/>
  <c r="P311" i="1" l="1"/>
  <c r="Q310" i="1"/>
  <c r="P312" i="1" l="1"/>
  <c r="Q311" i="1"/>
  <c r="P313" i="1" l="1"/>
  <c r="Q312" i="1"/>
  <c r="P314" i="1" l="1"/>
  <c r="Q313" i="1"/>
  <c r="P315" i="1" l="1"/>
  <c r="Q314" i="1"/>
  <c r="P316" i="1" l="1"/>
  <c r="Q315" i="1"/>
  <c r="P317" i="1" l="1"/>
  <c r="Q316" i="1"/>
  <c r="P318" i="1" l="1"/>
  <c r="Q317" i="1"/>
  <c r="P319" i="1" l="1"/>
  <c r="Q318" i="1"/>
  <c r="P320" i="1" l="1"/>
  <c r="Q319" i="1"/>
  <c r="P321" i="1" l="1"/>
  <c r="Q320" i="1"/>
  <c r="P322" i="1" l="1"/>
  <c r="Q321" i="1"/>
  <c r="P323" i="1" l="1"/>
  <c r="Q322" i="1"/>
  <c r="P324" i="1" l="1"/>
  <c r="Q323" i="1"/>
  <c r="P325" i="1" l="1"/>
  <c r="Q324" i="1"/>
  <c r="P326" i="1" l="1"/>
  <c r="Q325" i="1"/>
  <c r="P327" i="1" l="1"/>
  <c r="Q326" i="1"/>
  <c r="P328" i="1" l="1"/>
  <c r="Q327" i="1"/>
  <c r="P329" i="1" l="1"/>
  <c r="Q328" i="1"/>
  <c r="P330" i="1" l="1"/>
  <c r="Q329" i="1"/>
  <c r="P331" i="1" l="1"/>
  <c r="Q330" i="1"/>
  <c r="P332" i="1" l="1"/>
  <c r="Q331" i="1"/>
  <c r="P333" i="1" l="1"/>
  <c r="Q332" i="1"/>
  <c r="P334" i="1" l="1"/>
  <c r="Q333" i="1"/>
  <c r="P335" i="1" l="1"/>
  <c r="Q334" i="1"/>
  <c r="P336" i="1" l="1"/>
  <c r="Q335" i="1"/>
  <c r="P337" i="1" l="1"/>
  <c r="Q336" i="1"/>
  <c r="P338" i="1" l="1"/>
  <c r="Q337" i="1"/>
  <c r="P339" i="1" l="1"/>
  <c r="Q338" i="1"/>
  <c r="P340" i="1" l="1"/>
  <c r="Q339" i="1"/>
  <c r="P341" i="1" l="1"/>
  <c r="Q340" i="1"/>
  <c r="P342" i="1" l="1"/>
  <c r="Q341" i="1"/>
  <c r="P343" i="1" l="1"/>
  <c r="Q342" i="1"/>
  <c r="P344" i="1" l="1"/>
  <c r="Q343" i="1"/>
  <c r="P345" i="1" l="1"/>
  <c r="Q344" i="1"/>
  <c r="P346" i="1" l="1"/>
  <c r="Q345" i="1"/>
  <c r="P347" i="1" l="1"/>
  <c r="Q346" i="1"/>
  <c r="P348" i="1" l="1"/>
  <c r="Q347" i="1"/>
  <c r="P349" i="1" l="1"/>
  <c r="Q348" i="1"/>
  <c r="P350" i="1" l="1"/>
  <c r="Q349" i="1"/>
  <c r="P351" i="1" l="1"/>
  <c r="Q350" i="1"/>
  <c r="P352" i="1" l="1"/>
  <c r="Q351" i="1"/>
  <c r="P353" i="1" l="1"/>
  <c r="Q352" i="1"/>
  <c r="P354" i="1" l="1"/>
  <c r="Q353" i="1"/>
  <c r="P355" i="1" l="1"/>
  <c r="Q354" i="1"/>
  <c r="P356" i="1" l="1"/>
  <c r="Q355" i="1"/>
  <c r="P357" i="1" l="1"/>
  <c r="Q356" i="1"/>
  <c r="Q357" i="1" l="1"/>
  <c r="M358" i="1" s="1"/>
  <c r="N358" i="1" l="1"/>
  <c r="P358" i="1" l="1"/>
  <c r="Q358" i="1" l="1"/>
  <c r="M359" i="1" s="1"/>
  <c r="N359" i="1" l="1"/>
  <c r="P359" i="1" l="1"/>
  <c r="Q359" i="1" l="1"/>
  <c r="M360" i="1" s="1"/>
  <c r="N360" i="1" l="1"/>
  <c r="P360" i="1" l="1"/>
  <c r="Q360" i="1" l="1"/>
  <c r="M361" i="1" s="1"/>
  <c r="N361" i="1" l="1"/>
  <c r="P361" i="1" l="1"/>
  <c r="Q361" i="1" l="1"/>
  <c r="M362" i="1" s="1"/>
  <c r="N362" i="1" l="1"/>
  <c r="P362" i="1" l="1"/>
  <c r="Q362" i="1" l="1"/>
  <c r="M363" i="1" s="1"/>
  <c r="N363" i="1" l="1"/>
  <c r="P363" i="1" l="1"/>
  <c r="Q363" i="1" l="1"/>
  <c r="M364" i="1" s="1"/>
  <c r="N364" i="1" l="1"/>
  <c r="P364" i="1" s="1"/>
  <c r="Q364" i="1" s="1"/>
  <c r="M365" i="1" s="1"/>
  <c r="N365" i="1" l="1"/>
  <c r="P365" i="1"/>
  <c r="Q365" i="1" l="1"/>
  <c r="M366" i="1" s="1"/>
  <c r="N366" i="1" l="1"/>
  <c r="P366" i="1" s="1"/>
  <c r="Q366" i="1" s="1"/>
  <c r="M367" i="1" s="1"/>
  <c r="N367" i="1" l="1"/>
  <c r="P367" i="1"/>
  <c r="Q367" i="1" l="1"/>
  <c r="M368" i="1" s="1"/>
  <c r="N368" i="1" l="1"/>
  <c r="P368" i="1" s="1"/>
  <c r="Q368" i="1" l="1"/>
  <c r="M369" i="1" s="1"/>
  <c r="N369" i="1" l="1"/>
  <c r="P369" i="1" s="1"/>
  <c r="P370" i="1" s="1"/>
  <c r="Q369" i="1" l="1"/>
  <c r="Q370" i="1"/>
  <c r="M371" i="1" s="1"/>
  <c r="N371" i="1" l="1"/>
  <c r="P371" i="1" s="1"/>
  <c r="Q371" i="1" l="1"/>
  <c r="M372" i="1" s="1"/>
  <c r="N372" i="1" l="1"/>
  <c r="P372" i="1" s="1"/>
  <c r="Q372" i="1" s="1"/>
  <c r="M373" i="1" s="1"/>
  <c r="N373" i="1" l="1"/>
  <c r="P373" i="1"/>
  <c r="Q373" i="1" l="1"/>
  <c r="M374" i="1" s="1"/>
  <c r="N374" i="1" l="1"/>
  <c r="P374" i="1" s="1"/>
  <c r="Q374" i="1" l="1"/>
  <c r="M375" i="1" s="1"/>
  <c r="N375" i="1" l="1"/>
  <c r="P375" i="1" s="1"/>
  <c r="Q375" i="1" l="1"/>
  <c r="M376" i="1" s="1"/>
  <c r="N376" i="1" l="1"/>
  <c r="P376" i="1" s="1"/>
  <c r="Q376" i="1" s="1"/>
  <c r="M377" i="1" s="1"/>
  <c r="N377" i="1" l="1"/>
  <c r="P377" i="1"/>
  <c r="Q377" i="1" l="1"/>
  <c r="M378" i="1" s="1"/>
  <c r="N378" i="1" l="1"/>
  <c r="P378" i="1" s="1"/>
  <c r="Q378" i="1" l="1"/>
  <c r="M379" i="1" s="1"/>
  <c r="N379" i="1" l="1"/>
  <c r="Q383" i="1"/>
  <c r="C4" i="1" l="1"/>
  <c r="C8" i="1"/>
  <c r="N380" i="1"/>
  <c r="P379" i="1"/>
  <c r="P380" i="1" l="1"/>
  <c r="Q381" i="1" s="1"/>
  <c r="Q379" i="1"/>
  <c r="Q380" i="1" s="1"/>
  <c r="Q385" i="1" s="1"/>
  <c r="Q15" i="1"/>
  <c r="M15" i="1"/>
  <c r="C7" i="1" l="1"/>
  <c r="Q384" i="1"/>
  <c r="Q387" i="1"/>
  <c r="K387" i="1" l="1"/>
  <c r="Q389" i="1"/>
</calcChain>
</file>

<file path=xl/comments1.xml><?xml version="1.0" encoding="utf-8"?>
<comments xmlns="http://schemas.openxmlformats.org/spreadsheetml/2006/main">
  <authors>
    <author/>
    <author>Marcela</author>
  </authors>
  <commentList>
    <comment ref="C2" authorId="0" shapeId="0">
      <text>
        <r>
          <rPr>
            <sz val="10"/>
            <color rgb="FF000000"/>
            <rFont val="Arial"/>
            <family val="2"/>
          </rPr>
          <t xml:space="preserve">======
ID#AAAANU2SxAg
    (2021-07-19 23:23:24)
Click para ingresar el número del Proceso </t>
        </r>
      </text>
    </comment>
    <comment ref="C8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ID#AAAANU2SxPc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Click para colocar el valor del capital, se debe digitar sin puntos ni comas, nota: coloque punto unicamente para separar decimales</t>
        </r>
      </text>
    </comment>
    <comment ref="D9" authorId="0" shapeId="0">
      <text>
        <r>
          <rPr>
            <sz val="10"/>
            <color rgb="FF000000"/>
            <rFont val="Arial"/>
            <family val="2"/>
          </rPr>
          <t>======
ID#AAAANU2SxRc
    (2021-07-19 23:23:25)
Click para colocar el valor del interese de plazo o la sanción del 20%, digitar el valor sin puntos ni comas, Nota: unicamente utilice punto para separar decimales.</t>
        </r>
      </text>
    </comment>
    <comment ref="I10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ID#AAAANU2SxNs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 xml:space="preserve">Click para colocar la tasa anual pactada o pedida en la demanda,  si es la comercial se digita "maxima comercial, si es la legal se digita "maxima legal", o si es un interes anual pactado se digita éste. En una de las celdas en gris debe existir un  cero "0" 
</t>
        </r>
        <r>
          <rPr>
            <sz val="10"/>
            <color rgb="FF000000"/>
            <rFont val="Arial"/>
            <family val="2"/>
          </rPr>
          <t>NOTA: Separe los decimales con un punto</t>
        </r>
      </text>
    </comment>
    <comment ref="I11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ID#AAAANU2SxHc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Click para colocar la tasa pactada o pedida en la demanda mensual. En alguna de las dos celdas en gris debe de haber un cero "0". NOTA: Para separar los decimales utilice punto.</t>
        </r>
      </text>
    </comment>
    <comment ref="C17" authorId="0" shapeId="0">
      <text>
        <r>
          <rPr>
            <sz val="10"/>
            <color rgb="FF000000"/>
            <rFont val="Arial"/>
            <family val="2"/>
          </rPr>
          <t>======
ID#AAAANU2SxUk
    (2021-07-19 23:23:25)
Click para colocar en la celda correspondiente el día exacto del mes  cuando el deudor incurrió en la mora Ej: 12-01-00 que viene a ser el 12 de enero del 2000</t>
        </r>
      </text>
    </comment>
    <comment ref="E17" authorId="0" shapeId="0">
      <text>
        <r>
          <rPr>
            <sz val="10"/>
            <color rgb="FF000000"/>
            <rFont val="Arial"/>
            <family val="2"/>
          </rPr>
          <t>======
ID#AAAANU2SxT4
    (2021-07-19 23:23:25)
Int. por el doble del B/rio Cte. Efectivo anual</t>
        </r>
      </text>
    </comment>
    <comment ref="F17" authorId="0" shapeId="0">
      <text>
        <r>
          <rPr>
            <sz val="10"/>
            <color rgb="FF000000"/>
            <rFont val="Arial"/>
            <family val="2"/>
          </rPr>
          <t>======
ID#AAAANU2SxZs
    (2021-07-19 23:23:26)
Int. Nominal Mensual calculado financieramente.</t>
        </r>
      </text>
    </comment>
    <comment ref="G17" authorId="0" shapeId="0">
      <text>
        <r>
          <rPr>
            <sz val="10"/>
            <color rgb="FF000000"/>
            <rFont val="Arial"/>
            <family val="2"/>
          </rPr>
          <t>======
ID#AAAANU2Sw4Y
    (2021-07-19 23:23:24)
Int. Tasa Permitida por una y media veces del Credito Ordinario</t>
        </r>
      </text>
    </comment>
    <comment ref="H17" authorId="0" shapeId="0">
      <text>
        <r>
          <rPr>
            <sz val="10"/>
            <color rgb="FF000000"/>
            <rFont val="Arial"/>
            <family val="2"/>
          </rPr>
          <t>======
ID#AAAANU2SxPM
    (2021-07-19 23:23:25)
Int. Nominal Mensual calculado Financieramente.</t>
        </r>
      </text>
    </comment>
    <comment ref="I17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ID#AAAANU2SxMc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Int. Efectivo Anual pactado o pedido en la demanda.</t>
        </r>
      </text>
    </comment>
    <comment ref="J17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ID#AAAANU2SxD0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Int. Nominal Mensual, calculado Financieramente</t>
        </r>
      </text>
    </comment>
    <comment ref="K17" authorId="0" shapeId="0">
      <text>
        <r>
          <rPr>
            <sz val="10"/>
            <color rgb="FF000000"/>
            <rFont val="Arial"/>
            <family val="2"/>
          </rPr>
          <t>======
ID#AAAANU2SxHI
    (2021-07-19 23:23:25)
Int. Aplicado que el programa  compara entre la tasa pactada o pedida y el límite de usura.</t>
        </r>
      </text>
    </comment>
    <comment ref="L17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ID#AAAANU2Sw-U
</t>
        </r>
        <r>
          <rPr>
            <sz val="10"/>
            <color rgb="FF000000"/>
            <rFont val="Arial"/>
            <family val="2"/>
          </rPr>
          <t xml:space="preserve">    (2021-07-19 23:23:24)
</t>
        </r>
        <r>
          <rPr>
            <sz val="10"/>
            <color rgb="FF000000"/>
            <rFont val="Arial"/>
            <family val="2"/>
          </rPr>
          <t>Celda que calcula el número de días del mes en mora.</t>
        </r>
      </text>
    </comment>
    <comment ref="M17" authorId="0" shapeId="0">
      <text>
        <r>
          <rPr>
            <sz val="10"/>
            <color rgb="FF000000"/>
            <rFont val="Arial"/>
            <family val="2"/>
          </rPr>
          <t>======
ID#AAAANU2SxNk
    (2021-07-19 23:23:25)
Celda en la que coloca el capital inicial, el cual se modifica automáticamente si se realizan abonos que primero se imputan a intereses y luego  si queda se le abona al capital, arrojando el nuevo saldo.</t>
        </r>
      </text>
    </comment>
    <comment ref="N17" authorId="0" shapeId="0">
      <text>
        <r>
          <rPr>
            <sz val="10"/>
            <color rgb="FF000000"/>
            <rFont val="Arial"/>
            <family val="2"/>
          </rPr>
          <t>======
ID#AAAANU2SxYM
    (2021-07-19 23:23:26)
Celda que calcula el intereses mensual</t>
        </r>
      </text>
    </comment>
    <comment ref="O17" authorId="0" shapeId="0">
      <text>
        <r>
          <rPr>
            <sz val="10"/>
            <color rgb="FF000000"/>
            <rFont val="Arial"/>
            <family val="2"/>
          </rPr>
          <t>======
ID#AAAANU2SxTY
    (2021-07-19 23:23:25)
Celda donde coloca el abono al mes correspondiente y el programa automáticamente imputa éste a Intereses y si queda abono se lo imputa al capital.</t>
        </r>
      </text>
    </comment>
    <comment ref="P17" authorId="0" shapeId="0">
      <text>
        <r>
          <rPr>
            <sz val="10"/>
            <color rgb="FF000000"/>
            <rFont val="Arial"/>
            <family val="2"/>
          </rPr>
          <t>======
ID#AAAANU2SxZI
    (2021-07-19 23:23:26)
En esta Celda, como el nombre lo indica calcula únicamente el saldo acumulado del interes mensual.</t>
        </r>
      </text>
    </comment>
    <comment ref="Q17" authorId="0" shapeId="0">
      <text>
        <r>
          <rPr>
            <sz val="10"/>
            <color rgb="FF000000"/>
            <rFont val="Arial"/>
            <family val="2"/>
          </rPr>
          <t>======
ID#AAAANU2SxXQ
    (2021-07-19 23:23:26)
Celda que incluye el saldo de la deuda (Capital + Int. Corriente + Int. De Mora - Abonos si existen)</t>
        </r>
      </text>
    </comment>
    <comment ref="C57" authorId="0" shapeId="0">
      <text>
        <r>
          <rPr>
            <sz val="10"/>
            <color rgb="FF000000"/>
            <rFont val="Arial"/>
            <family val="2"/>
          </rPr>
          <t>======
ID#AAAANU2SxEs
    (2021-07-19 23:23:25)
Click para colocar en la celda correspondiente el día exacto del mes  cuando la parte demandada incurrió en mora Ej: 12-01-00 que viene a ser el 12 de enero del 2000</t>
        </r>
      </text>
    </comment>
    <comment ref="C69" authorId="0" shapeId="0">
      <text>
        <r>
          <rPr>
            <sz val="10"/>
            <color rgb="FF000000"/>
            <rFont val="Arial"/>
            <family val="2"/>
          </rPr>
          <t>======
ID#AAAANU2SxQE
    (2021-07-19 23:23:25)
Click para colocar en la celda correspondiente el día exacto del mes  cuando la parte demandada incurrió en mora Ej: 12-01-00 que viene a ser el 12 de enero del 2000</t>
        </r>
      </text>
    </comment>
    <comment ref="C81" authorId="0" shapeId="0">
      <text>
        <r>
          <rPr>
            <sz val="10"/>
            <color rgb="FF000000"/>
            <rFont val="Arial"/>
            <family val="2"/>
          </rPr>
          <t>======
ID#AAAANU2SxLc
    (2021-07-19 23:23:25)
Click para colocar en la celda correspondiente el día exacto del mes  cuando la parte demandada incurrió en mora Ej: 12-01-00 que viene a ser el 12 de enero del 2000</t>
        </r>
      </text>
    </comment>
    <comment ref="C93" authorId="0" shapeId="0">
      <text>
        <r>
          <rPr>
            <sz val="10"/>
            <color rgb="FF000000"/>
            <rFont val="Arial"/>
            <family val="2"/>
          </rPr>
          <t>======
ID#AAAANU2SxWg
    (2021-07-19 23:23:25)
Click para colocar en la celda correspondiente el día exacto del mes  cuando la parte demandada incurrió en mora Ej: 12-01-00 que viene a ser el 12 de enero del 2000</t>
        </r>
      </text>
    </comment>
    <comment ref="C107" authorId="0" shapeId="0">
      <text>
        <r>
          <rPr>
            <sz val="10"/>
            <color rgb="FF000000"/>
            <rFont val="Arial"/>
            <family val="2"/>
          </rPr>
          <t>======
ID#AAAANU2SxBU
    (2021-07-19 23:23:24)
Click para colocar en la celda correspondiente el día exacto del mes  cuando la parte demandada incurrió en mora Ej: 12-01-00 que viene a ser el 12 de enero del 2000</t>
        </r>
      </text>
    </comment>
    <comment ref="U372" authorId="1" shapeId="0">
      <text>
        <r>
          <rPr>
            <b/>
            <sz val="9"/>
            <color indexed="81"/>
            <rFont val="Tahoma"/>
            <family val="2"/>
          </rPr>
          <t>Marcela:</t>
        </r>
        <r>
          <rPr>
            <sz val="9"/>
            <color indexed="81"/>
            <rFont val="Tahoma"/>
            <family val="2"/>
          </rPr>
          <t xml:space="preserve">
incluye cuota de vestimenta diciembre</t>
        </r>
      </text>
    </comment>
    <comment ref="U378" authorId="1" shapeId="0">
      <text>
        <r>
          <rPr>
            <b/>
            <sz val="9"/>
            <color indexed="81"/>
            <rFont val="Tahoma"/>
            <family val="2"/>
          </rPr>
          <t>Marcela:</t>
        </r>
        <r>
          <rPr>
            <sz val="9"/>
            <color indexed="81"/>
            <rFont val="Tahoma"/>
            <family val="2"/>
          </rPr>
          <t xml:space="preserve">
incluye vestuario junio</t>
        </r>
      </text>
    </comment>
    <comment ref="N380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ID#AAAANU2SxDk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Sutotal del Interes Mensual de cada mes</t>
        </r>
      </text>
    </comment>
    <comment ref="O380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ID#AAAANU2Sw8Q
</t>
        </r>
        <r>
          <rPr>
            <sz val="10"/>
            <color rgb="FF000000"/>
            <rFont val="Arial"/>
            <family val="2"/>
          </rPr>
          <t xml:space="preserve">    (2021-07-19 23:23:24)
</t>
        </r>
        <r>
          <rPr>
            <sz val="10"/>
            <color rgb="FF000000"/>
            <rFont val="Arial"/>
            <family val="2"/>
          </rPr>
          <t>Subtotal de Abonos</t>
        </r>
      </text>
    </comment>
    <comment ref="P380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ID#AAAANU2SxQg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Saldo de intereses mensuales, deber se igual al subtotal de Intereses mes a mes si no se realizaron abonos.</t>
        </r>
      </text>
    </comment>
    <comment ref="Q380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ID#AAAANU2SxUw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Saldo de la deuda</t>
        </r>
      </text>
    </comment>
  </commentList>
</comments>
</file>

<file path=xl/comments2.xml><?xml version="1.0" encoding="utf-8"?>
<comments xmlns="http://schemas.openxmlformats.org/spreadsheetml/2006/main">
  <authors>
    <author/>
    <author>Marcela</author>
  </authors>
  <commentList>
    <comment ref="C2" authorId="0" shapeId="0">
      <text>
        <r>
          <rPr>
            <sz val="10"/>
            <color rgb="FF000000"/>
            <rFont val="Arial"/>
            <family val="2"/>
          </rPr>
          <t xml:space="preserve">======
ID#AAAANU2SxAg
    (2021-07-19 23:23:24)
Click para ingresar el número del Proceso </t>
        </r>
      </text>
    </comment>
    <comment ref="C8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ID#AAAANU2SxPc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Click para colocar el valor del capital, se debe digitar sin puntos ni comas, nota: coloque punto unicamente para separar decimales</t>
        </r>
      </text>
    </comment>
    <comment ref="D9" authorId="0" shapeId="0">
      <text>
        <r>
          <rPr>
            <sz val="10"/>
            <color rgb="FF000000"/>
            <rFont val="Arial"/>
            <family val="2"/>
          </rPr>
          <t>======
ID#AAAANU2SxRc
    (2021-07-19 23:23:25)
Click para colocar el valor del interese de plazo o la sanción del 20%, digitar el valor sin puntos ni comas, Nota: unicamente utilice punto para separar decimales.</t>
        </r>
      </text>
    </comment>
    <comment ref="I10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ID#AAAANU2SxNs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 xml:space="preserve">Click para colocar la tasa anual pactada o pedida en la demanda,  si es la comercial se digita "maxima comercial, si es la legal se digita "maxima legal", o si es un interes anual pactado se digita éste. En una de las celdas en gris debe existir un  cero "0" 
</t>
        </r>
        <r>
          <rPr>
            <sz val="10"/>
            <color rgb="FF000000"/>
            <rFont val="Arial"/>
            <family val="2"/>
          </rPr>
          <t>NOTA: Separe los decimales con un punto</t>
        </r>
      </text>
    </comment>
    <comment ref="I11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ID#AAAANU2SxHc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Click para colocar la tasa pactada o pedida en la demanda mensual. En alguna de las dos celdas en gris debe de haber un cero "0". NOTA: Para separar los decimales utilice punto.</t>
        </r>
      </text>
    </comment>
    <comment ref="C17" authorId="0" shapeId="0">
      <text>
        <r>
          <rPr>
            <sz val="10"/>
            <color rgb="FF000000"/>
            <rFont val="Arial"/>
            <family val="2"/>
          </rPr>
          <t>======
ID#AAAANU2SxUk
    (2021-07-19 23:23:25)
Click para colocar en la celda correspondiente el día exacto del mes  cuando el deudor incurrió en la mora Ej: 12-01-00 que viene a ser el 12 de enero del 2000</t>
        </r>
      </text>
    </comment>
    <comment ref="E17" authorId="0" shapeId="0">
      <text>
        <r>
          <rPr>
            <sz val="10"/>
            <color rgb="FF000000"/>
            <rFont val="Arial"/>
            <family val="2"/>
          </rPr>
          <t>======
ID#AAAANU2SxT4
    (2021-07-19 23:23:25)
Int. por el doble del B/rio Cte. Efectivo anual</t>
        </r>
      </text>
    </comment>
    <comment ref="F17" authorId="0" shapeId="0">
      <text>
        <r>
          <rPr>
            <sz val="10"/>
            <color rgb="FF000000"/>
            <rFont val="Arial"/>
            <family val="2"/>
          </rPr>
          <t>======
ID#AAAANU2SxZs
    (2021-07-19 23:23:26)
Int. Nominal Mensual calculado financieramente.</t>
        </r>
      </text>
    </comment>
    <comment ref="G17" authorId="0" shapeId="0">
      <text>
        <r>
          <rPr>
            <sz val="10"/>
            <color rgb="FF000000"/>
            <rFont val="Arial"/>
            <family val="2"/>
          </rPr>
          <t>======
ID#AAAANU2Sw4Y
    (2021-07-19 23:23:24)
Int. Tasa Permitida por una y media veces del Credito Ordinario</t>
        </r>
      </text>
    </comment>
    <comment ref="H17" authorId="0" shapeId="0">
      <text>
        <r>
          <rPr>
            <sz val="10"/>
            <color rgb="FF000000"/>
            <rFont val="Arial"/>
            <family val="2"/>
          </rPr>
          <t>======
ID#AAAANU2SxPM
    (2021-07-19 23:23:25)
Int. Nominal Mensual calculado Financieramente.</t>
        </r>
      </text>
    </comment>
    <comment ref="I17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ID#AAAANU2SxMc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Int. Efectivo Anual pactado o pedido en la demanda.</t>
        </r>
      </text>
    </comment>
    <comment ref="J17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ID#AAAANU2SxD0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Int. Nominal Mensual, calculado Financieramente</t>
        </r>
      </text>
    </comment>
    <comment ref="K17" authorId="0" shapeId="0">
      <text>
        <r>
          <rPr>
            <sz val="10"/>
            <color rgb="FF000000"/>
            <rFont val="Arial"/>
            <family val="2"/>
          </rPr>
          <t>======
ID#AAAANU2SxHI
    (2021-07-19 23:23:25)
Int. Aplicado que el programa  compara entre la tasa pactada o pedida y el límite de usura.</t>
        </r>
      </text>
    </comment>
    <comment ref="L17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ID#AAAANU2Sw-U
</t>
        </r>
        <r>
          <rPr>
            <sz val="10"/>
            <color rgb="FF000000"/>
            <rFont val="Arial"/>
            <family val="2"/>
          </rPr>
          <t xml:space="preserve">    (2021-07-19 23:23:24)
</t>
        </r>
        <r>
          <rPr>
            <sz val="10"/>
            <color rgb="FF000000"/>
            <rFont val="Arial"/>
            <family val="2"/>
          </rPr>
          <t>Celda que calcula el número de días del mes en mora.</t>
        </r>
      </text>
    </comment>
    <comment ref="M17" authorId="0" shapeId="0">
      <text>
        <r>
          <rPr>
            <sz val="10"/>
            <color rgb="FF000000"/>
            <rFont val="Arial"/>
            <family val="2"/>
          </rPr>
          <t>======
ID#AAAANU2SxNk
    (2021-07-19 23:23:25)
Celda en la que coloca el capital inicial, el cual se modifica automáticamente si se realizan abonos que primero se imputan a intereses y luego  si queda se le abona al capital, arrojando el nuevo saldo.</t>
        </r>
      </text>
    </comment>
    <comment ref="N17" authorId="0" shapeId="0">
      <text>
        <r>
          <rPr>
            <sz val="10"/>
            <color rgb="FF000000"/>
            <rFont val="Arial"/>
            <family val="2"/>
          </rPr>
          <t>======
ID#AAAANU2SxYM
    (2021-07-19 23:23:26)
Celda que calcula el intereses mensual</t>
        </r>
      </text>
    </comment>
    <comment ref="O17" authorId="0" shapeId="0">
      <text>
        <r>
          <rPr>
            <sz val="10"/>
            <color rgb="FF000000"/>
            <rFont val="Arial"/>
            <family val="2"/>
          </rPr>
          <t>======
ID#AAAANU2SxTY
    (2021-07-19 23:23:25)
Celda donde coloca el abono al mes correspondiente y el programa automáticamente imputa éste a Intereses y si queda abono se lo imputa al capital.</t>
        </r>
      </text>
    </comment>
    <comment ref="P17" authorId="0" shapeId="0">
      <text>
        <r>
          <rPr>
            <sz val="10"/>
            <color rgb="FF000000"/>
            <rFont val="Arial"/>
            <family val="2"/>
          </rPr>
          <t>======
ID#AAAANU2SxZI
    (2021-07-19 23:23:26)
En esta Celda, como el nombre lo indica calcula únicamente el saldo acumulado del interes mensual.</t>
        </r>
      </text>
    </comment>
    <comment ref="Q17" authorId="0" shapeId="0">
      <text>
        <r>
          <rPr>
            <sz val="10"/>
            <color rgb="FF000000"/>
            <rFont val="Arial"/>
            <family val="2"/>
          </rPr>
          <t>======
ID#AAAANU2SxXQ
    (2021-07-19 23:23:26)
Celda que incluye el saldo de la deuda (Capital + Int. Corriente + Int. De Mora - Abonos si existen)</t>
        </r>
      </text>
    </comment>
    <comment ref="C57" authorId="0" shapeId="0">
      <text>
        <r>
          <rPr>
            <sz val="10"/>
            <color rgb="FF000000"/>
            <rFont val="Arial"/>
            <family val="2"/>
          </rPr>
          <t>======
ID#AAAANU2SxEs
    (2021-07-19 23:23:25)
Click para colocar en la celda correspondiente el día exacto del mes  cuando la parte demandada incurrió en mora Ej: 12-01-00 que viene a ser el 12 de enero del 2000</t>
        </r>
      </text>
    </comment>
    <comment ref="C69" authorId="0" shapeId="0">
      <text>
        <r>
          <rPr>
            <sz val="10"/>
            <color rgb="FF000000"/>
            <rFont val="Arial"/>
            <family val="2"/>
          </rPr>
          <t>======
ID#AAAANU2SxQE
    (2021-07-19 23:23:25)
Click para colocar en la celda correspondiente el día exacto del mes  cuando la parte demandada incurrió en mora Ej: 12-01-00 que viene a ser el 12 de enero del 2000</t>
        </r>
      </text>
    </comment>
    <comment ref="C81" authorId="0" shapeId="0">
      <text>
        <r>
          <rPr>
            <sz val="10"/>
            <color rgb="FF000000"/>
            <rFont val="Arial"/>
            <family val="2"/>
          </rPr>
          <t>======
ID#AAAANU2SxLc
    (2021-07-19 23:23:25)
Click para colocar en la celda correspondiente el día exacto del mes  cuando la parte demandada incurrió en mora Ej: 12-01-00 que viene a ser el 12 de enero del 2000</t>
        </r>
      </text>
    </comment>
    <comment ref="C93" authorId="0" shapeId="0">
      <text>
        <r>
          <rPr>
            <sz val="10"/>
            <color rgb="FF000000"/>
            <rFont val="Arial"/>
            <family val="2"/>
          </rPr>
          <t>======
ID#AAAANU2SxWg
    (2021-07-19 23:23:25)
Click para colocar en la celda correspondiente el día exacto del mes  cuando la parte demandada incurrió en mora Ej: 12-01-00 que viene a ser el 12 de enero del 2000</t>
        </r>
      </text>
    </comment>
    <comment ref="C107" authorId="0" shapeId="0">
      <text>
        <r>
          <rPr>
            <sz val="10"/>
            <color rgb="FF000000"/>
            <rFont val="Arial"/>
            <family val="2"/>
          </rPr>
          <t>======
ID#AAAANU2SxBU
    (2021-07-19 23:23:24)
Click para colocar en la celda correspondiente el día exacto del mes  cuando la parte demandada incurrió en mora Ej: 12-01-00 que viene a ser el 12 de enero del 2000</t>
        </r>
      </text>
    </comment>
    <comment ref="U372" authorId="1" shapeId="0">
      <text>
        <r>
          <rPr>
            <b/>
            <sz val="9"/>
            <color indexed="81"/>
            <rFont val="Tahoma"/>
            <family val="2"/>
          </rPr>
          <t>Marcela:</t>
        </r>
        <r>
          <rPr>
            <sz val="9"/>
            <color indexed="81"/>
            <rFont val="Tahoma"/>
            <family val="2"/>
          </rPr>
          <t xml:space="preserve">
incluye cuota de vestimenta diciembre</t>
        </r>
      </text>
    </comment>
    <comment ref="N382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ID#AAAANU2SxDk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Sutotal del Interes Mensual de cada mes</t>
        </r>
      </text>
    </comment>
    <comment ref="O382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ID#AAAANU2Sw8Q
</t>
        </r>
        <r>
          <rPr>
            <sz val="10"/>
            <color rgb="FF000000"/>
            <rFont val="Arial"/>
            <family val="2"/>
          </rPr>
          <t xml:space="preserve">    (2021-07-19 23:23:24)
</t>
        </r>
        <r>
          <rPr>
            <sz val="10"/>
            <color rgb="FF000000"/>
            <rFont val="Arial"/>
            <family val="2"/>
          </rPr>
          <t>Subtotal de Abonos</t>
        </r>
      </text>
    </comment>
    <comment ref="P382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ID#AAAANU2SxQg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Saldo de intereses mensuales, deber se igual al subtotal de Intereses mes a mes si no se realizaron abonos.</t>
        </r>
      </text>
    </comment>
    <comment ref="Q382" authorId="0" shapeId="0">
      <text>
        <r>
          <rPr>
            <sz val="10"/>
            <color rgb="FF000000"/>
            <rFont val="Arial"/>
            <family val="2"/>
          </rPr>
          <t xml:space="preserve">======
</t>
        </r>
        <r>
          <rPr>
            <sz val="10"/>
            <color rgb="FF000000"/>
            <rFont val="Arial"/>
            <family val="2"/>
          </rPr>
          <t xml:space="preserve">ID#AAAANU2SxUw
</t>
        </r>
        <r>
          <rPr>
            <sz val="10"/>
            <color rgb="FF000000"/>
            <rFont val="Arial"/>
            <family val="2"/>
          </rPr>
          <t xml:space="preserve">    (2021-07-19 23:23:25)
</t>
        </r>
        <r>
          <rPr>
            <sz val="10"/>
            <color rgb="FF000000"/>
            <rFont val="Arial"/>
            <family val="2"/>
          </rPr>
          <t>Saldo de la deuda</t>
        </r>
      </text>
    </comment>
  </commentList>
</comments>
</file>

<file path=xl/sharedStrings.xml><?xml version="1.0" encoding="utf-8"?>
<sst xmlns="http://schemas.openxmlformats.org/spreadsheetml/2006/main" count="113" uniqueCount="50">
  <si>
    <t>Rdo.</t>
  </si>
  <si>
    <t>LIQUIDACION DEL CREDITO</t>
  </si>
  <si>
    <t>Capital</t>
  </si>
  <si>
    <t>AÑO</t>
  </si>
  <si>
    <t>PORCENTAJE SM</t>
  </si>
  <si>
    <t>CUOTA MENSUAL</t>
  </si>
  <si>
    <t>Interes Plazo</t>
  </si>
  <si>
    <t xml:space="preserve">Costas </t>
  </si>
  <si>
    <t>Mora</t>
  </si>
  <si>
    <t xml:space="preserve">CAPITAL </t>
  </si>
  <si>
    <t>INT.DE PLAZO O SANC. 20%</t>
  </si>
  <si>
    <r>
      <rPr>
        <b/>
        <sz val="12"/>
        <color theme="1"/>
        <rFont val="Arial"/>
        <family val="2"/>
      </rPr>
      <t xml:space="preserve">Tasa </t>
    </r>
    <r>
      <rPr>
        <b/>
        <i/>
        <u/>
        <sz val="14"/>
        <color theme="1"/>
        <rFont val="Arial"/>
        <family val="2"/>
      </rPr>
      <t>anual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pactada o pedida en la demanda</t>
    </r>
  </si>
  <si>
    <r>
      <rPr>
        <b/>
        <sz val="12"/>
        <color theme="1"/>
        <rFont val="Arial"/>
        <family val="2"/>
      </rPr>
      <t xml:space="preserve">Tasa </t>
    </r>
    <r>
      <rPr>
        <b/>
        <i/>
        <u/>
        <sz val="14"/>
        <color theme="1"/>
        <rFont val="Arial"/>
        <family val="2"/>
      </rPr>
      <t>mensual</t>
    </r>
    <r>
      <rPr>
        <b/>
        <sz val="14"/>
        <color theme="1"/>
        <rFont val="Arial"/>
        <family val="2"/>
      </rPr>
      <t xml:space="preserve"> </t>
    </r>
    <r>
      <rPr>
        <b/>
        <sz val="12"/>
        <color theme="1"/>
        <rFont val="Arial"/>
        <family val="2"/>
      </rPr>
      <t>pactada o pedida en la demanda</t>
    </r>
  </si>
  <si>
    <t xml:space="preserve">TASA EF. ANUAL </t>
  </si>
  <si>
    <t>VIGENCIA</t>
  </si>
  <si>
    <t xml:space="preserve">INT.MORATORIO </t>
  </si>
  <si>
    <t>LIMITE  USURA</t>
  </si>
  <si>
    <t>T. PACTADA ó PEDIDA</t>
  </si>
  <si>
    <t>TASA</t>
  </si>
  <si>
    <t>LIQ. CREDITO</t>
  </si>
  <si>
    <t xml:space="preserve">V A L O R </t>
  </si>
  <si>
    <t>A B O N O S</t>
  </si>
  <si>
    <t>S A L D O</t>
  </si>
  <si>
    <t xml:space="preserve">S A L D O </t>
  </si>
  <si>
    <t>B/RIO.CTE</t>
  </si>
  <si>
    <t>CRED. ORD</t>
  </si>
  <si>
    <t>DESDE</t>
  </si>
  <si>
    <t>HASTA</t>
  </si>
  <si>
    <t>EF.ANUAL</t>
  </si>
  <si>
    <t>NOM.MEN</t>
  </si>
  <si>
    <t>NOM. MEN</t>
  </si>
  <si>
    <t>EF. ANUAL</t>
  </si>
  <si>
    <t>APLICADA</t>
  </si>
  <si>
    <t>Dias</t>
  </si>
  <si>
    <t>VALOR CAPITAL</t>
  </si>
  <si>
    <t xml:space="preserve"> INTERESES</t>
  </si>
  <si>
    <t>INTERESES</t>
  </si>
  <si>
    <t>ADEUDADO</t>
  </si>
  <si>
    <t>xsx</t>
  </si>
  <si>
    <t xml:space="preserve">S U B T O T A L </t>
  </si>
  <si>
    <t>TOTAL INTERESES</t>
  </si>
  <si>
    <t>$</t>
  </si>
  <si>
    <t>AGENCIAS</t>
  </si>
  <si>
    <t>CAPITAL</t>
  </si>
  <si>
    <t>HONORARIOS COBRANZAS</t>
  </si>
  <si>
    <t>HONORARIOS</t>
  </si>
  <si>
    <t>05001311000520210026400</t>
  </si>
  <si>
    <t>utiles escolares</t>
  </si>
  <si>
    <t>Uniformes</t>
  </si>
  <si>
    <t>transporte escolar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</si>
</sst>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4" formatCode="_(&quot;$&quot;\ * #,##0.00_);_(&quot;$&quot;\ * \(#,##0.00\);_(&quot;$&quot;\ * &quot;-&quot;??_);_(@_)"/>
    <numFmt numFmtId="165" formatCode="\$#,##0.00"/>
    <numFmt numFmtId="166" formatCode="#,##0.00000;[Red]\-#,##0.00000"/>
    <numFmt numFmtId="167" formatCode="#,##0.00_);[Red]&quot;Devol&quot;\ \(#,##0.00\)"/>
    <numFmt numFmtId="168" formatCode="_([$$-240A]\ * #,##0.00_);_([$$-240A]\ * \(#,##0.00\);_([$$-240A]\ * &quot;-&quot;??_);_(@_)"/>
    <numFmt numFmtId="169" formatCode="_-&quot;$&quot;\ * #,##0_-;\-&quot;$&quot;\ * #,##0_-;_-&quot;$&quot;\ * &quot;-&quot;_-;_-@"/>
    <numFmt numFmtId="170" formatCode="0.0000%"/>
    <numFmt numFmtId="171" formatCode="0.000%"/>
    <numFmt numFmtId="172" formatCode="_-&quot;$&quot;\ * #,##0.00_-;\-&quot;$&quot;\ * #,##0.00_-;_-&quot;$&quot;\ * &quot;-&quot;??_-;_-@"/>
    <numFmt numFmtId="173" formatCode="#,##0.00_ ;[Red]\-#,##0.00\ "/>
    <numFmt numFmtId="174" formatCode="General_)"/>
  </numFmts>
  <fonts count="3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i/>
      <sz val="16"/>
      <color theme="1"/>
      <name val="Sorts mill goudy"/>
    </font>
    <font>
      <b/>
      <i/>
      <sz val="16"/>
      <color theme="1"/>
      <name val="Nunito"/>
    </font>
    <font>
      <sz val="10"/>
      <color theme="1"/>
      <name val="Arial"/>
      <family val="2"/>
    </font>
    <font>
      <b/>
      <i/>
      <sz val="12"/>
      <color theme="1"/>
      <name val="Arial"/>
      <family val="2"/>
    </font>
    <font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12"/>
      <color theme="1"/>
      <name val="Arial"/>
      <family val="2"/>
    </font>
    <font>
      <sz val="11"/>
      <name val="Calibri"/>
      <family val="2"/>
      <scheme val="minor"/>
    </font>
    <font>
      <b/>
      <sz val="10"/>
      <color theme="1"/>
      <name val="Arial"/>
      <family val="2"/>
    </font>
    <font>
      <b/>
      <i/>
      <u/>
      <sz val="14"/>
      <color theme="1"/>
      <name val="Arial"/>
      <family val="2"/>
    </font>
    <font>
      <b/>
      <sz val="14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i/>
      <sz val="9"/>
      <color theme="1"/>
      <name val="Arial"/>
      <family val="2"/>
    </font>
    <font>
      <b/>
      <sz val="10"/>
      <color rgb="FF000000"/>
      <name val="Arial"/>
      <family val="2"/>
    </font>
    <font>
      <sz val="8"/>
      <color theme="1"/>
      <name val="Arial"/>
      <family val="2"/>
    </font>
    <font>
      <sz val="8"/>
      <color rgb="FFFFFFFF"/>
      <name val="Arial"/>
      <family val="2"/>
    </font>
    <font>
      <b/>
      <sz val="8"/>
      <color rgb="FFFFFFFF"/>
      <name val="Arial"/>
      <family val="2"/>
    </font>
    <font>
      <sz val="9"/>
      <color rgb="FFFFFFFF"/>
      <name val="Arial"/>
      <family val="2"/>
    </font>
    <font>
      <sz val="10"/>
      <color rgb="FFFFFFFF"/>
      <name val="Arial"/>
      <family val="2"/>
    </font>
    <font>
      <i/>
      <sz val="10"/>
      <color theme="1"/>
      <name val="Arial"/>
      <family val="2"/>
    </font>
    <font>
      <b/>
      <i/>
      <sz val="10"/>
      <color theme="1"/>
      <name val="Arial"/>
      <family val="2"/>
    </font>
    <font>
      <sz val="14"/>
      <color theme="1"/>
      <name val="Arial"/>
      <family val="2"/>
    </font>
    <font>
      <b/>
      <sz val="13"/>
      <color theme="1"/>
      <name val="Arial"/>
      <family val="2"/>
    </font>
    <font>
      <sz val="12"/>
      <color theme="1"/>
      <name val="Arial"/>
      <family val="2"/>
    </font>
    <font>
      <sz val="10"/>
      <color rgb="FF00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2"/>
      <name val="Helv"/>
    </font>
  </fonts>
  <fills count="6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rgb="FFFFFFFF"/>
      </patternFill>
    </fill>
    <fill>
      <patternFill patternType="solid">
        <fgColor rgb="FFFFFF00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/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dotted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dotted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3366FF"/>
      </bottom>
      <diagonal/>
    </border>
    <border>
      <left style="dotted">
        <color rgb="FF000000"/>
      </left>
      <right style="medium">
        <color rgb="FF000000"/>
      </right>
      <top style="thin">
        <color rgb="FF000000"/>
      </top>
      <bottom style="medium">
        <color rgb="FF3366FF"/>
      </bottom>
      <diagonal/>
    </border>
    <border>
      <left style="medium">
        <color rgb="FF000000"/>
      </left>
      <right style="dotted">
        <color rgb="FF000000"/>
      </right>
      <top style="thin">
        <color rgb="FF000000"/>
      </top>
      <bottom style="medium">
        <color rgb="FF3366FF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3366FF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dotted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dotted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174" fontId="31" fillId="0" borderId="0"/>
    <xf numFmtId="9" fontId="6" fillId="0" borderId="0" applyFont="0" applyFill="0" applyBorder="0" applyAlignment="0" applyProtection="0"/>
  </cellStyleXfs>
  <cellXfs count="221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left"/>
    </xf>
    <xf numFmtId="0" fontId="4" fillId="0" borderId="2" xfId="0" applyFont="1" applyBorder="1"/>
    <xf numFmtId="40" fontId="7" fillId="0" borderId="2" xfId="0" applyNumberFormat="1" applyFont="1" applyBorder="1"/>
    <xf numFmtId="166" fontId="7" fillId="0" borderId="2" xfId="0" applyNumberFormat="1" applyFont="1" applyBorder="1"/>
    <xf numFmtId="0" fontId="9" fillId="0" borderId="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0" fontId="4" fillId="0" borderId="0" xfId="0" applyNumberFormat="1" applyFont="1"/>
    <xf numFmtId="166" fontId="4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center"/>
    </xf>
    <xf numFmtId="0" fontId="4" fillId="0" borderId="0" xfId="0" applyFont="1"/>
    <xf numFmtId="1" fontId="4" fillId="0" borderId="0" xfId="0" applyNumberFormat="1" applyFont="1"/>
    <xf numFmtId="40" fontId="7" fillId="0" borderId="0" xfId="0" applyNumberFormat="1" applyFont="1"/>
    <xf numFmtId="40" fontId="4" fillId="0" borderId="5" xfId="0" applyNumberFormat="1" applyFont="1" applyBorder="1"/>
    <xf numFmtId="10" fontId="0" fillId="0" borderId="0" xfId="0" applyNumberFormat="1"/>
    <xf numFmtId="168" fontId="10" fillId="0" borderId="6" xfId="1" applyNumberFormat="1" applyFont="1" applyBorder="1" applyAlignment="1">
      <alignment horizontal="center" vertical="center"/>
    </xf>
    <xf numFmtId="168" fontId="10" fillId="0" borderId="6" xfId="0" applyNumberFormat="1" applyFont="1" applyBorder="1" applyAlignment="1">
      <alignment horizontal="center" vertical="center"/>
    </xf>
    <xf numFmtId="0" fontId="11" fillId="0" borderId="4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center"/>
    </xf>
    <xf numFmtId="10" fontId="14" fillId="0" borderId="0" xfId="0" applyNumberFormat="1" applyFont="1"/>
    <xf numFmtId="0" fontId="7" fillId="0" borderId="9" xfId="0" applyFont="1" applyBorder="1"/>
    <xf numFmtId="0" fontId="8" fillId="0" borderId="10" xfId="0" applyFont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167" fontId="8" fillId="0" borderId="14" xfId="0" applyNumberFormat="1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" fontId="15" fillId="0" borderId="15" xfId="0" applyNumberFormat="1" applyFont="1" applyBorder="1" applyAlignment="1">
      <alignment horizontal="center"/>
    </xf>
    <xf numFmtId="40" fontId="8" fillId="0" borderId="15" xfId="0" applyNumberFormat="1" applyFont="1" applyBorder="1" applyAlignment="1">
      <alignment horizontal="center"/>
    </xf>
    <xf numFmtId="40" fontId="11" fillId="0" borderId="15" xfId="0" applyNumberFormat="1" applyFont="1" applyBorder="1" applyAlignment="1">
      <alignment horizontal="center"/>
    </xf>
    <xf numFmtId="0" fontId="18" fillId="0" borderId="11" xfId="0" applyFont="1" applyBorder="1" applyAlignment="1">
      <alignment horizontal="center"/>
    </xf>
    <xf numFmtId="0" fontId="18" fillId="0" borderId="16" xfId="0" applyFont="1" applyBorder="1" applyAlignment="1">
      <alignment horizontal="center"/>
    </xf>
    <xf numFmtId="10" fontId="18" fillId="0" borderId="16" xfId="0" applyNumberFormat="1" applyFont="1" applyBorder="1" applyAlignment="1">
      <alignment horizontal="center"/>
    </xf>
    <xf numFmtId="10" fontId="18" fillId="0" borderId="11" xfId="0" applyNumberFormat="1" applyFont="1" applyBorder="1" applyAlignment="1">
      <alignment horizontal="center"/>
    </xf>
    <xf numFmtId="166" fontId="15" fillId="0" borderId="17" xfId="0" applyNumberFormat="1" applyFont="1" applyBorder="1" applyAlignment="1">
      <alignment horizontal="center"/>
    </xf>
    <xf numFmtId="0" fontId="18" fillId="0" borderId="18" xfId="0" applyFont="1" applyBorder="1" applyAlignment="1">
      <alignment horizontal="center"/>
    </xf>
    <xf numFmtId="167" fontId="7" fillId="0" borderId="17" xfId="0" applyNumberFormat="1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40" fontId="8" fillId="0" borderId="19" xfId="0" applyNumberFormat="1" applyFont="1" applyBorder="1" applyAlignment="1">
      <alignment horizontal="center"/>
    </xf>
    <xf numFmtId="0" fontId="19" fillId="0" borderId="20" xfId="0" applyFont="1" applyBorder="1" applyAlignment="1">
      <alignment horizontal="center"/>
    </xf>
    <xf numFmtId="0" fontId="19" fillId="0" borderId="21" xfId="0" applyFont="1" applyBorder="1" applyAlignment="1">
      <alignment horizontal="center"/>
    </xf>
    <xf numFmtId="10" fontId="19" fillId="0" borderId="21" xfId="0" applyNumberFormat="1" applyFont="1" applyBorder="1" applyAlignment="1">
      <alignment horizontal="center"/>
    </xf>
    <xf numFmtId="10" fontId="19" fillId="0" borderId="20" xfId="0" applyNumberFormat="1" applyFont="1" applyBorder="1" applyAlignment="1">
      <alignment horizontal="center"/>
    </xf>
    <xf numFmtId="166" fontId="20" fillId="0" borderId="22" xfId="0" applyNumberFormat="1" applyFont="1" applyBorder="1" applyAlignment="1">
      <alignment horizontal="center"/>
    </xf>
    <xf numFmtId="167" fontId="21" fillId="0" borderId="22" xfId="0" applyNumberFormat="1" applyFont="1" applyBorder="1" applyAlignment="1">
      <alignment horizontal="center"/>
    </xf>
    <xf numFmtId="165" fontId="21" fillId="0" borderId="21" xfId="0" applyNumberFormat="1" applyFont="1" applyBorder="1" applyAlignment="1">
      <alignment horizontal="center"/>
    </xf>
    <xf numFmtId="1" fontId="21" fillId="0" borderId="21" xfId="0" applyNumberFormat="1" applyFont="1" applyBorder="1" applyAlignment="1">
      <alignment horizontal="center"/>
    </xf>
    <xf numFmtId="40" fontId="21" fillId="0" borderId="21" xfId="0" applyNumberFormat="1" applyFont="1" applyBorder="1" applyAlignment="1">
      <alignment horizontal="center"/>
    </xf>
    <xf numFmtId="0" fontId="22" fillId="0" borderId="0" xfId="0" applyFont="1"/>
    <xf numFmtId="10" fontId="7" fillId="0" borderId="23" xfId="0" applyNumberFormat="1" applyFont="1" applyBorder="1" applyAlignment="1">
      <alignment horizontal="center"/>
    </xf>
    <xf numFmtId="10" fontId="8" fillId="0" borderId="24" xfId="0" applyNumberFormat="1" applyFont="1" applyBorder="1" applyAlignment="1">
      <alignment horizontal="center"/>
    </xf>
    <xf numFmtId="15" fontId="7" fillId="0" borderId="25" xfId="0" applyNumberFormat="1" applyFont="1" applyBorder="1" applyAlignment="1">
      <alignment horizontal="center"/>
    </xf>
    <xf numFmtId="15" fontId="7" fillId="0" borderId="26" xfId="0" applyNumberFormat="1" applyFont="1" applyBorder="1" applyAlignment="1">
      <alignment horizontal="center"/>
    </xf>
    <xf numFmtId="10" fontId="7" fillId="0" borderId="25" xfId="0" applyNumberFormat="1" applyFont="1" applyBorder="1" applyAlignment="1">
      <alignment horizontal="center"/>
    </xf>
    <xf numFmtId="10" fontId="7" fillId="0" borderId="26" xfId="0" applyNumberFormat="1" applyFont="1" applyBorder="1" applyAlignment="1">
      <alignment horizontal="center"/>
    </xf>
    <xf numFmtId="10" fontId="8" fillId="0" borderId="25" xfId="0" applyNumberFormat="1" applyFont="1" applyBorder="1" applyAlignment="1">
      <alignment horizontal="center"/>
    </xf>
    <xf numFmtId="10" fontId="8" fillId="0" borderId="26" xfId="0" applyNumberFormat="1" applyFont="1" applyBorder="1" applyAlignment="1">
      <alignment horizontal="center"/>
    </xf>
    <xf numFmtId="166" fontId="8" fillId="2" borderId="27" xfId="0" applyNumberFormat="1" applyFont="1" applyFill="1" applyBorder="1" applyAlignment="1">
      <alignment horizontal="center"/>
    </xf>
    <xf numFmtId="0" fontId="7" fillId="0" borderId="25" xfId="0" applyFont="1" applyBorder="1" applyAlignment="1">
      <alignment horizontal="center"/>
    </xf>
    <xf numFmtId="167" fontId="7" fillId="0" borderId="27" xfId="0" applyNumberFormat="1" applyFont="1" applyBorder="1" applyAlignment="1">
      <alignment horizontal="center"/>
    </xf>
    <xf numFmtId="4" fontId="7" fillId="0" borderId="26" xfId="0" applyNumberFormat="1" applyFont="1" applyBorder="1"/>
    <xf numFmtId="1" fontId="7" fillId="0" borderId="26" xfId="0" applyNumberFormat="1" applyFont="1" applyBorder="1"/>
    <xf numFmtId="40" fontId="7" fillId="0" borderId="28" xfId="0" applyNumberFormat="1" applyFont="1" applyBorder="1"/>
    <xf numFmtId="40" fontId="7" fillId="0" borderId="26" xfId="0" applyNumberFormat="1" applyFont="1" applyBorder="1"/>
    <xf numFmtId="0" fontId="7" fillId="0" borderId="0" xfId="0" applyFont="1"/>
    <xf numFmtId="169" fontId="7" fillId="0" borderId="0" xfId="0" applyNumberFormat="1" applyFont="1"/>
    <xf numFmtId="170" fontId="7" fillId="0" borderId="24" xfId="0" applyNumberFormat="1" applyFont="1" applyBorder="1" applyAlignment="1">
      <alignment horizontal="center"/>
    </xf>
    <xf numFmtId="10" fontId="8" fillId="0" borderId="23" xfId="0" applyNumberFormat="1" applyFont="1" applyBorder="1" applyAlignment="1">
      <alignment horizontal="center"/>
    </xf>
    <xf numFmtId="170" fontId="8" fillId="0" borderId="24" xfId="0" applyNumberFormat="1" applyFont="1" applyBorder="1" applyAlignment="1">
      <alignment horizontal="center"/>
    </xf>
    <xf numFmtId="166" fontId="8" fillId="0" borderId="29" xfId="0" applyNumberFormat="1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15" fontId="7" fillId="0" borderId="23" xfId="0" applyNumberFormat="1" applyFont="1" applyBorder="1" applyAlignment="1">
      <alignment horizontal="center"/>
    </xf>
    <xf numFmtId="15" fontId="7" fillId="0" borderId="24" xfId="0" applyNumberFormat="1" applyFont="1" applyBorder="1" applyAlignment="1">
      <alignment horizontal="center"/>
    </xf>
    <xf numFmtId="10" fontId="8" fillId="0" borderId="31" xfId="0" applyNumberFormat="1" applyFont="1" applyBorder="1" applyAlignment="1">
      <alignment horizontal="center"/>
    </xf>
    <xf numFmtId="10" fontId="7" fillId="0" borderId="32" xfId="0" applyNumberFormat="1" applyFont="1" applyBorder="1" applyAlignment="1">
      <alignment horizontal="center"/>
    </xf>
    <xf numFmtId="10" fontId="7" fillId="0" borderId="33" xfId="0" applyNumberFormat="1" applyFont="1" applyBorder="1" applyAlignment="1">
      <alignment horizontal="center"/>
    </xf>
    <xf numFmtId="10" fontId="8" fillId="0" borderId="34" xfId="0" applyNumberFormat="1" applyFont="1" applyBorder="1" applyAlignment="1">
      <alignment horizontal="center"/>
    </xf>
    <xf numFmtId="15" fontId="7" fillId="0" borderId="33" xfId="0" applyNumberFormat="1" applyFont="1" applyBorder="1" applyAlignment="1">
      <alignment horizontal="center"/>
    </xf>
    <xf numFmtId="15" fontId="7" fillId="0" borderId="34" xfId="0" applyNumberFormat="1" applyFont="1" applyBorder="1" applyAlignment="1">
      <alignment horizontal="center"/>
    </xf>
    <xf numFmtId="10" fontId="7" fillId="0" borderId="35" xfId="0" applyNumberFormat="1" applyFont="1" applyBorder="1" applyAlignment="1">
      <alignment horizontal="center"/>
    </xf>
    <xf numFmtId="170" fontId="7" fillId="0" borderId="34" xfId="0" applyNumberFormat="1" applyFont="1" applyBorder="1" applyAlignment="1">
      <alignment horizontal="center"/>
    </xf>
    <xf numFmtId="10" fontId="8" fillId="0" borderId="33" xfId="0" applyNumberFormat="1" applyFont="1" applyBorder="1" applyAlignment="1">
      <alignment horizontal="center"/>
    </xf>
    <xf numFmtId="170" fontId="8" fillId="0" borderId="34" xfId="0" applyNumberFormat="1" applyFont="1" applyBorder="1" applyAlignment="1">
      <alignment horizontal="center"/>
    </xf>
    <xf numFmtId="166" fontId="8" fillId="0" borderId="36" xfId="0" applyNumberFormat="1" applyFont="1" applyBorder="1" applyAlignment="1">
      <alignment horizontal="center"/>
    </xf>
    <xf numFmtId="170" fontId="7" fillId="0" borderId="26" xfId="0" applyNumberFormat="1" applyFont="1" applyBorder="1" applyAlignment="1">
      <alignment horizontal="center"/>
    </xf>
    <xf numFmtId="170" fontId="8" fillId="0" borderId="26" xfId="0" applyNumberFormat="1" applyFont="1" applyBorder="1" applyAlignment="1">
      <alignment horizontal="center"/>
    </xf>
    <xf numFmtId="166" fontId="8" fillId="0" borderId="27" xfId="0" applyNumberFormat="1" applyFont="1" applyBorder="1" applyAlignment="1">
      <alignment horizontal="center"/>
    </xf>
    <xf numFmtId="1" fontId="7" fillId="0" borderId="24" xfId="0" applyNumberFormat="1" applyFont="1" applyBorder="1"/>
    <xf numFmtId="10" fontId="7" fillId="0" borderId="37" xfId="0" applyNumberFormat="1" applyFont="1" applyBorder="1" applyAlignment="1">
      <alignment horizontal="center"/>
    </xf>
    <xf numFmtId="10" fontId="8" fillId="0" borderId="38" xfId="0" applyNumberFormat="1" applyFont="1" applyBorder="1" applyAlignment="1">
      <alignment horizontal="center"/>
    </xf>
    <xf numFmtId="15" fontId="7" fillId="0" borderId="37" xfId="0" applyNumberFormat="1" applyFont="1" applyBorder="1" applyAlignment="1">
      <alignment horizontal="center"/>
    </xf>
    <xf numFmtId="15" fontId="7" fillId="0" borderId="38" xfId="0" applyNumberFormat="1" applyFont="1" applyBorder="1" applyAlignment="1">
      <alignment horizontal="center"/>
    </xf>
    <xf numFmtId="170" fontId="7" fillId="0" borderId="38" xfId="0" applyNumberFormat="1" applyFont="1" applyBorder="1" applyAlignment="1">
      <alignment horizontal="center"/>
    </xf>
    <xf numFmtId="10" fontId="8" fillId="0" borderId="37" xfId="0" applyNumberFormat="1" applyFont="1" applyBorder="1" applyAlignment="1">
      <alignment horizontal="center"/>
    </xf>
    <xf numFmtId="170" fontId="8" fillId="0" borderId="38" xfId="0" applyNumberFormat="1" applyFont="1" applyBorder="1" applyAlignment="1">
      <alignment horizontal="center"/>
    </xf>
    <xf numFmtId="166" fontId="8" fillId="0" borderId="30" xfId="0" applyNumberFormat="1" applyFont="1" applyBorder="1" applyAlignment="1">
      <alignment horizontal="center"/>
    </xf>
    <xf numFmtId="1" fontId="7" fillId="0" borderId="38" xfId="0" applyNumberFormat="1" applyFont="1" applyBorder="1"/>
    <xf numFmtId="170" fontId="7" fillId="0" borderId="39" xfId="0" applyNumberFormat="1" applyFont="1" applyBorder="1" applyAlignment="1">
      <alignment horizontal="center"/>
    </xf>
    <xf numFmtId="166" fontId="8" fillId="0" borderId="40" xfId="0" applyNumberFormat="1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4" fillId="0" borderId="39" xfId="0" applyFont="1" applyBorder="1" applyAlignment="1">
      <alignment horizontal="center"/>
    </xf>
    <xf numFmtId="166" fontId="8" fillId="0" borderId="39" xfId="0" applyNumberFormat="1" applyFont="1" applyBorder="1" applyAlignment="1">
      <alignment horizontal="center"/>
    </xf>
    <xf numFmtId="0" fontId="4" fillId="0" borderId="41" xfId="0" applyFont="1" applyBorder="1" applyAlignment="1">
      <alignment horizontal="center"/>
    </xf>
    <xf numFmtId="0" fontId="4" fillId="0" borderId="28" xfId="0" applyFont="1" applyBorder="1" applyAlignment="1">
      <alignment horizontal="center"/>
    </xf>
    <xf numFmtId="4" fontId="7" fillId="0" borderId="42" xfId="0" applyNumberFormat="1" applyFont="1" applyBorder="1"/>
    <xf numFmtId="40" fontId="7" fillId="0" borderId="42" xfId="0" applyNumberFormat="1" applyFont="1" applyBorder="1"/>
    <xf numFmtId="10" fontId="8" fillId="0" borderId="40" xfId="0" applyNumberFormat="1" applyFont="1" applyBorder="1" applyAlignment="1">
      <alignment horizontal="center"/>
    </xf>
    <xf numFmtId="15" fontId="7" fillId="0" borderId="40" xfId="0" applyNumberFormat="1" applyFont="1" applyBorder="1" applyAlignment="1">
      <alignment horizontal="center"/>
    </xf>
    <xf numFmtId="10" fontId="7" fillId="0" borderId="40" xfId="0" applyNumberFormat="1" applyFont="1" applyBorder="1" applyAlignment="1">
      <alignment horizontal="center"/>
    </xf>
    <xf numFmtId="170" fontId="7" fillId="0" borderId="40" xfId="0" applyNumberFormat="1" applyFont="1" applyBorder="1" applyAlignment="1">
      <alignment horizontal="center"/>
    </xf>
    <xf numFmtId="170" fontId="8" fillId="0" borderId="40" xfId="0" applyNumberFormat="1" applyFont="1" applyBorder="1" applyAlignment="1">
      <alignment horizontal="center"/>
    </xf>
    <xf numFmtId="0" fontId="4" fillId="0" borderId="40" xfId="0" applyFont="1" applyBorder="1" applyAlignment="1">
      <alignment horizontal="center"/>
    </xf>
    <xf numFmtId="4" fontId="7" fillId="0" borderId="40" xfId="0" applyNumberFormat="1" applyFont="1" applyBorder="1"/>
    <xf numFmtId="1" fontId="7" fillId="0" borderId="40" xfId="0" applyNumberFormat="1" applyFont="1" applyBorder="1"/>
    <xf numFmtId="40" fontId="7" fillId="0" borderId="40" xfId="0" applyNumberFormat="1" applyFont="1" applyBorder="1"/>
    <xf numFmtId="171" fontId="8" fillId="0" borderId="40" xfId="0" applyNumberFormat="1" applyFont="1" applyBorder="1" applyAlignment="1">
      <alignment horizontal="center"/>
    </xf>
    <xf numFmtId="0" fontId="8" fillId="0" borderId="0" xfId="0" applyFont="1"/>
    <xf numFmtId="0" fontId="17" fillId="0" borderId="0" xfId="0" applyFont="1"/>
    <xf numFmtId="169" fontId="8" fillId="0" borderId="0" xfId="0" applyNumberFormat="1" applyFont="1"/>
    <xf numFmtId="17" fontId="7" fillId="0" borderId="0" xfId="0" applyNumberFormat="1" applyFont="1"/>
    <xf numFmtId="1" fontId="0" fillId="0" borderId="0" xfId="0" applyNumberFormat="1"/>
    <xf numFmtId="169" fontId="7" fillId="0" borderId="40" xfId="0" applyNumberFormat="1" applyFont="1" applyBorder="1"/>
    <xf numFmtId="1" fontId="18" fillId="3" borderId="0" xfId="0" applyNumberFormat="1" applyFont="1" applyFill="1" applyAlignment="1">
      <alignment horizontal="left" vertical="center" wrapText="1"/>
    </xf>
    <xf numFmtId="169" fontId="7" fillId="3" borderId="0" xfId="0" applyNumberFormat="1" applyFont="1" applyFill="1"/>
    <xf numFmtId="4" fontId="7" fillId="0" borderId="0" xfId="0" applyNumberFormat="1" applyFont="1"/>
    <xf numFmtId="10" fontId="8" fillId="0" borderId="43" xfId="0" applyNumberFormat="1" applyFont="1" applyBorder="1" applyAlignment="1">
      <alignment horizontal="center"/>
    </xf>
    <xf numFmtId="15" fontId="7" fillId="0" borderId="43" xfId="0" applyNumberFormat="1" applyFont="1" applyBorder="1" applyAlignment="1">
      <alignment horizontal="center"/>
    </xf>
    <xf numFmtId="10" fontId="7" fillId="0" borderId="43" xfId="0" applyNumberFormat="1" applyFont="1" applyBorder="1" applyAlignment="1">
      <alignment horizontal="center"/>
    </xf>
    <xf numFmtId="170" fontId="7" fillId="0" borderId="43" xfId="0" applyNumberFormat="1" applyFont="1" applyBorder="1" applyAlignment="1">
      <alignment horizontal="center"/>
    </xf>
    <xf numFmtId="171" fontId="8" fillId="0" borderId="43" xfId="0" applyNumberFormat="1" applyFont="1" applyBorder="1" applyAlignment="1">
      <alignment horizontal="center"/>
    </xf>
    <xf numFmtId="4" fontId="7" fillId="0" borderId="43" xfId="0" applyNumberFormat="1" applyFont="1" applyBorder="1"/>
    <xf numFmtId="169" fontId="7" fillId="0" borderId="43" xfId="0" applyNumberFormat="1" applyFont="1" applyBorder="1"/>
    <xf numFmtId="40" fontId="7" fillId="0" borderId="43" xfId="0" applyNumberFormat="1" applyFont="1" applyBorder="1"/>
    <xf numFmtId="172" fontId="7" fillId="0" borderId="0" xfId="0" applyNumberFormat="1" applyFont="1"/>
    <xf numFmtId="10" fontId="8" fillId="0" borderId="0" xfId="0" applyNumberFormat="1" applyFont="1" applyAlignment="1">
      <alignment horizontal="center"/>
    </xf>
    <xf numFmtId="173" fontId="0" fillId="0" borderId="0" xfId="0" applyNumberFormat="1"/>
    <xf numFmtId="4" fontId="0" fillId="0" borderId="0" xfId="0" applyNumberFormat="1"/>
    <xf numFmtId="10" fontId="7" fillId="0" borderId="0" xfId="0" applyNumberFormat="1" applyFont="1" applyBorder="1" applyAlignment="1">
      <alignment horizontal="center"/>
    </xf>
    <xf numFmtId="10" fontId="7" fillId="0" borderId="17" xfId="0" applyNumberFormat="1" applyFont="1" applyBorder="1" applyAlignment="1">
      <alignment horizontal="center"/>
    </xf>
    <xf numFmtId="15" fontId="7" fillId="0" borderId="14" xfId="0" applyNumberFormat="1" applyFont="1" applyBorder="1" applyAlignment="1">
      <alignment horizontal="center"/>
    </xf>
    <xf numFmtId="10" fontId="23" fillId="0" borderId="44" xfId="0" applyNumberFormat="1" applyFont="1" applyBorder="1" applyAlignment="1">
      <alignment horizontal="center"/>
    </xf>
    <xf numFmtId="10" fontId="4" fillId="0" borderId="17" xfId="0" applyNumberFormat="1" applyFont="1" applyBorder="1" applyAlignment="1">
      <alignment horizontal="center"/>
    </xf>
    <xf numFmtId="10" fontId="11" fillId="0" borderId="17" xfId="0" applyNumberFormat="1" applyFont="1" applyBorder="1" applyAlignment="1">
      <alignment horizontal="center"/>
    </xf>
    <xf numFmtId="10" fontId="11" fillId="0" borderId="18" xfId="0" applyNumberFormat="1" applyFont="1" applyBorder="1" applyAlignment="1">
      <alignment horizontal="center"/>
    </xf>
    <xf numFmtId="4" fontId="7" fillId="0" borderId="46" xfId="0" applyNumberFormat="1" applyFont="1" applyBorder="1"/>
    <xf numFmtId="169" fontId="7" fillId="0" borderId="47" xfId="0" applyNumberFormat="1" applyFont="1" applyBorder="1"/>
    <xf numFmtId="4" fontId="11" fillId="0" borderId="48" xfId="0" applyNumberFormat="1" applyFont="1" applyBorder="1"/>
    <xf numFmtId="172" fontId="0" fillId="0" borderId="0" xfId="0" applyNumberFormat="1"/>
    <xf numFmtId="0" fontId="4" fillId="0" borderId="4" xfId="0" applyFont="1" applyBorder="1"/>
    <xf numFmtId="40" fontId="14" fillId="0" borderId="0" xfId="0" applyNumberFormat="1" applyFont="1" applyAlignment="1">
      <alignment horizontal="right"/>
    </xf>
    <xf numFmtId="40" fontId="14" fillId="0" borderId="5" xfId="0" applyNumberFormat="1" applyFont="1" applyBorder="1"/>
    <xf numFmtId="169" fontId="0" fillId="0" borderId="0" xfId="0" applyNumberFormat="1"/>
    <xf numFmtId="0" fontId="11" fillId="0" borderId="0" xfId="0" applyFont="1" applyAlignment="1">
      <alignment horizontal="right"/>
    </xf>
    <xf numFmtId="10" fontId="4" fillId="0" borderId="4" xfId="0" applyNumberFormat="1" applyFont="1" applyBorder="1" applyAlignment="1">
      <alignment horizontal="center"/>
    </xf>
    <xf numFmtId="10" fontId="25" fillId="0" borderId="0" xfId="0" applyNumberFormat="1" applyFont="1" applyAlignment="1">
      <alignment horizontal="center"/>
    </xf>
    <xf numFmtId="10" fontId="26" fillId="0" borderId="0" xfId="0" applyNumberFormat="1" applyFont="1" applyAlignment="1">
      <alignment horizontal="center"/>
    </xf>
    <xf numFmtId="9" fontId="11" fillId="0" borderId="0" xfId="0" applyNumberFormat="1" applyFont="1" applyAlignment="1">
      <alignment horizontal="right"/>
    </xf>
    <xf numFmtId="10" fontId="4" fillId="0" borderId="18" xfId="0" applyNumberFormat="1" applyFont="1" applyBorder="1" applyAlignment="1">
      <alignment horizontal="center"/>
    </xf>
    <xf numFmtId="10" fontId="11" fillId="0" borderId="45" xfId="0" applyNumberFormat="1" applyFont="1" applyBorder="1" applyAlignment="1">
      <alignment horizontal="center"/>
    </xf>
    <xf numFmtId="10" fontId="23" fillId="0" borderId="45" xfId="0" applyNumberFormat="1" applyFont="1" applyBorder="1" applyAlignment="1">
      <alignment horizontal="center"/>
    </xf>
    <xf numFmtId="0" fontId="4" fillId="0" borderId="45" xfId="0" applyFont="1" applyBorder="1"/>
    <xf numFmtId="10" fontId="27" fillId="0" borderId="45" xfId="0" applyNumberFormat="1" applyFont="1" applyBorder="1" applyAlignment="1">
      <alignment horizontal="center"/>
    </xf>
    <xf numFmtId="10" fontId="11" fillId="0" borderId="45" xfId="0" applyNumberFormat="1" applyFont="1" applyBorder="1" applyAlignment="1">
      <alignment horizontal="center"/>
    </xf>
    <xf numFmtId="40" fontId="14" fillId="0" borderId="45" xfId="0" applyNumberFormat="1" applyFont="1" applyBorder="1" applyAlignment="1">
      <alignment horizontal="right"/>
    </xf>
    <xf numFmtId="0" fontId="27" fillId="0" borderId="0" xfId="0" applyFont="1"/>
    <xf numFmtId="166" fontId="27" fillId="0" borderId="0" xfId="0" applyNumberFormat="1" applyFont="1"/>
    <xf numFmtId="1" fontId="27" fillId="0" borderId="0" xfId="0" applyNumberFormat="1" applyFont="1"/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left"/>
    </xf>
    <xf numFmtId="166" fontId="4" fillId="0" borderId="0" xfId="0" applyNumberFormat="1" applyFont="1"/>
    <xf numFmtId="40" fontId="4" fillId="0" borderId="0" xfId="0" applyNumberFormat="1" applyFont="1"/>
    <xf numFmtId="166" fontId="0" fillId="0" borderId="0" xfId="0" applyNumberFormat="1"/>
    <xf numFmtId="15" fontId="7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166" fontId="8" fillId="0" borderId="43" xfId="0" applyNumberFormat="1" applyFont="1" applyBorder="1" applyAlignment="1">
      <alignment horizontal="center"/>
    </xf>
    <xf numFmtId="0" fontId="4" fillId="0" borderId="43" xfId="0" applyFont="1" applyBorder="1" applyAlignment="1">
      <alignment horizontal="center"/>
    </xf>
    <xf numFmtId="15" fontId="7" fillId="0" borderId="17" xfId="0" applyNumberFormat="1" applyFont="1" applyBorder="1" applyAlignment="1">
      <alignment horizontal="center"/>
    </xf>
    <xf numFmtId="170" fontId="7" fillId="0" borderId="47" xfId="0" applyNumberFormat="1" applyFont="1" applyBorder="1" applyAlignment="1">
      <alignment horizontal="center"/>
    </xf>
    <xf numFmtId="40" fontId="7" fillId="0" borderId="49" xfId="0" applyNumberFormat="1" applyFont="1" applyBorder="1"/>
    <xf numFmtId="10" fontId="7" fillId="0" borderId="6" xfId="0" applyNumberFormat="1" applyFont="1" applyBorder="1" applyAlignment="1">
      <alignment horizontal="center"/>
    </xf>
    <xf numFmtId="15" fontId="7" fillId="0" borderId="6" xfId="0" applyNumberFormat="1" applyFont="1" applyBorder="1" applyAlignment="1">
      <alignment horizontal="center"/>
    </xf>
    <xf numFmtId="170" fontId="7" fillId="0" borderId="6" xfId="0" applyNumberFormat="1" applyFont="1" applyBorder="1" applyAlignment="1">
      <alignment horizontal="center"/>
    </xf>
    <xf numFmtId="10" fontId="8" fillId="0" borderId="6" xfId="0" applyNumberFormat="1" applyFont="1" applyBorder="1" applyAlignment="1">
      <alignment horizontal="center"/>
    </xf>
    <xf numFmtId="171" fontId="8" fillId="0" borderId="6" xfId="0" applyNumberFormat="1" applyFont="1" applyBorder="1" applyAlignment="1">
      <alignment horizontal="center"/>
    </xf>
    <xf numFmtId="166" fontId="8" fillId="0" borderId="6" xfId="0" applyNumberFormat="1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69" fontId="7" fillId="0" borderId="6" xfId="0" applyNumberFormat="1" applyFont="1" applyBorder="1"/>
    <xf numFmtId="40" fontId="7" fillId="0" borderId="6" xfId="0" applyNumberFormat="1" applyFont="1" applyBorder="1"/>
    <xf numFmtId="40" fontId="14" fillId="4" borderId="44" xfId="0" applyNumberFormat="1" applyFont="1" applyFill="1" applyBorder="1"/>
    <xf numFmtId="4" fontId="11" fillId="5" borderId="48" xfId="0" applyNumberFormat="1" applyFont="1" applyFill="1" applyBorder="1"/>
    <xf numFmtId="0" fontId="17" fillId="0" borderId="0" xfId="0" applyFont="1" applyAlignment="1">
      <alignment horizontal="center" wrapText="1"/>
    </xf>
    <xf numFmtId="10" fontId="9" fillId="2" borderId="7" xfId="0" applyNumberFormat="1" applyFont="1" applyFill="1" applyBorder="1" applyAlignment="1">
      <alignment horizontal="center"/>
    </xf>
    <xf numFmtId="0" fontId="6" fillId="0" borderId="8" xfId="0" applyFont="1" applyBorder="1"/>
    <xf numFmtId="0" fontId="2" fillId="0" borderId="0" xfId="0" applyFont="1" applyAlignment="1">
      <alignment horizontal="center"/>
    </xf>
    <xf numFmtId="0" fontId="0" fillId="0" borderId="0" xfId="0"/>
    <xf numFmtId="49" fontId="5" fillId="2" borderId="2" xfId="0" applyNumberFormat="1" applyFont="1" applyFill="1" applyBorder="1" applyAlignment="1">
      <alignment horizontal="center"/>
    </xf>
    <xf numFmtId="49" fontId="6" fillId="0" borderId="2" xfId="0" applyNumberFormat="1" applyFont="1" applyBorder="1"/>
    <xf numFmtId="40" fontId="8" fillId="0" borderId="2" xfId="0" applyNumberFormat="1" applyFont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165" fontId="5" fillId="2" borderId="0" xfId="0" applyNumberFormat="1" applyFont="1" applyFill="1" applyAlignment="1">
      <alignment horizontal="right"/>
    </xf>
    <xf numFmtId="0" fontId="6" fillId="0" borderId="0" xfId="0" applyFont="1"/>
    <xf numFmtId="0" fontId="11" fillId="0" borderId="4" xfId="0" applyFont="1" applyBorder="1" applyAlignment="1">
      <alignment horizontal="center"/>
    </xf>
    <xf numFmtId="0" fontId="9" fillId="0" borderId="4" xfId="0" applyFont="1" applyBorder="1" applyAlignment="1">
      <alignment horizontal="left" vertical="center" shrinkToFit="1"/>
    </xf>
    <xf numFmtId="0" fontId="4" fillId="0" borderId="11" xfId="0" applyFont="1" applyBorder="1" applyAlignment="1">
      <alignment horizontal="center"/>
    </xf>
    <xf numFmtId="0" fontId="6" fillId="0" borderId="12" xfId="0" applyFont="1" applyBorder="1"/>
    <xf numFmtId="0" fontId="8" fillId="0" borderId="11" xfId="0" applyFont="1" applyBorder="1" applyAlignment="1">
      <alignment horizontal="center"/>
    </xf>
    <xf numFmtId="10" fontId="15" fillId="0" borderId="11" xfId="0" applyNumberFormat="1" applyFont="1" applyBorder="1" applyAlignment="1">
      <alignment horizontal="center"/>
    </xf>
    <xf numFmtId="10" fontId="24" fillId="0" borderId="18" xfId="0" applyNumberFormat="1" applyFont="1" applyBorder="1" applyAlignment="1">
      <alignment horizontal="center"/>
    </xf>
    <xf numFmtId="0" fontId="6" fillId="0" borderId="45" xfId="0" applyFont="1" applyBorder="1"/>
    <xf numFmtId="0" fontId="6" fillId="0" borderId="44" xfId="0" applyFont="1" applyBorder="1"/>
    <xf numFmtId="10" fontId="11" fillId="0" borderId="0" xfId="0" applyNumberFormat="1" applyFont="1" applyAlignment="1">
      <alignment horizontal="center"/>
    </xf>
    <xf numFmtId="0" fontId="11" fillId="0" borderId="0" xfId="0" applyFont="1" applyAlignment="1">
      <alignment horizontal="right"/>
    </xf>
    <xf numFmtId="10" fontId="9" fillId="0" borderId="45" xfId="0" applyNumberFormat="1" applyFont="1" applyBorder="1" applyAlignment="1">
      <alignment horizontal="center"/>
    </xf>
    <xf numFmtId="10" fontId="11" fillId="0" borderId="45" xfId="0" applyNumberFormat="1" applyFont="1" applyBorder="1" applyAlignment="1">
      <alignment horizontal="center"/>
    </xf>
    <xf numFmtId="0" fontId="8" fillId="0" borderId="45" xfId="0" applyFont="1" applyBorder="1" applyAlignment="1">
      <alignment horizontal="right"/>
    </xf>
    <xf numFmtId="10" fontId="26" fillId="0" borderId="0" xfId="0" applyNumberFormat="1" applyFont="1" applyAlignment="1">
      <alignment horizontal="center"/>
    </xf>
  </cellXfs>
  <cellStyles count="4">
    <cellStyle name="Moneda" xfId="1" builtinId="4"/>
    <cellStyle name="Normal" xfId="0" builtinId="0"/>
    <cellStyle name="Normal 2" xfId="2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12"/>
  <sheetViews>
    <sheetView topLeftCell="C10" zoomScale="120" zoomScaleNormal="120" workbookViewId="0">
      <selection activeCell="Q380" sqref="Q380"/>
    </sheetView>
  </sheetViews>
  <sheetFormatPr baseColWidth="10" defaultColWidth="14.44140625" defaultRowHeight="14.4"/>
  <cols>
    <col min="1" max="1" width="18" hidden="1" customWidth="1"/>
    <col min="2" max="2" width="9" hidden="1" customWidth="1"/>
    <col min="3" max="3" width="11" customWidth="1"/>
    <col min="4" max="4" width="9.44140625" customWidth="1"/>
    <col min="5" max="5" width="8.44140625" hidden="1" customWidth="1"/>
    <col min="6" max="6" width="12.6640625" hidden="1" customWidth="1"/>
    <col min="7" max="7" width="9" hidden="1" customWidth="1"/>
    <col min="8" max="8" width="8.109375" hidden="1" customWidth="1"/>
    <col min="9" max="9" width="8.6640625" customWidth="1"/>
    <col min="10" max="10" width="7.33203125" customWidth="1"/>
    <col min="11" max="11" width="16" customWidth="1"/>
    <col min="12" max="12" width="5" customWidth="1"/>
    <col min="13" max="13" width="15.44140625" customWidth="1"/>
    <col min="14" max="14" width="12.109375" customWidth="1"/>
    <col min="15" max="15" width="12.77734375" customWidth="1"/>
    <col min="16" max="16" width="12.44140625" customWidth="1"/>
    <col min="17" max="17" width="15.33203125" bestFit="1" customWidth="1"/>
    <col min="18" max="18" width="2.109375" hidden="1" customWidth="1"/>
    <col min="19" max="19" width="9.44140625" customWidth="1"/>
    <col min="20" max="20" width="13.109375" customWidth="1"/>
    <col min="21" max="21" width="15.44140625" customWidth="1"/>
    <col min="22" max="22" width="12.6640625" bestFit="1" customWidth="1"/>
    <col min="23" max="23" width="15.33203125" customWidth="1"/>
    <col min="24" max="26" width="10" customWidth="1"/>
  </cols>
  <sheetData>
    <row r="1" spans="1:26" ht="19.5" customHeight="1" thickBot="1">
      <c r="A1" s="197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26" ht="18.75" customHeight="1">
      <c r="A2" s="2" t="s">
        <v>0</v>
      </c>
      <c r="B2" s="3"/>
      <c r="C2" s="199" t="s">
        <v>46</v>
      </c>
      <c r="D2" s="200"/>
      <c r="E2" s="200"/>
      <c r="F2" s="200"/>
      <c r="G2" s="4"/>
      <c r="H2" s="4"/>
      <c r="I2" s="4"/>
      <c r="J2" s="4"/>
      <c r="K2" s="5"/>
      <c r="L2" s="4"/>
      <c r="M2" s="201" t="s">
        <v>1</v>
      </c>
      <c r="N2" s="202"/>
      <c r="O2" s="202"/>
      <c r="P2" s="202"/>
      <c r="Q2" s="203"/>
    </row>
    <row r="3" spans="1:26" ht="15" customHeight="1">
      <c r="A3" s="6"/>
      <c r="B3" s="7"/>
      <c r="C3" s="8"/>
      <c r="D3" s="8"/>
      <c r="E3" s="8"/>
      <c r="F3" s="9"/>
      <c r="G3" s="9"/>
      <c r="H3" s="10"/>
      <c r="I3" s="10"/>
      <c r="J3" s="10"/>
      <c r="K3" s="11"/>
      <c r="L3" s="9"/>
      <c r="M3" s="12"/>
      <c r="N3" s="13"/>
      <c r="O3" s="14"/>
      <c r="P3" s="15"/>
      <c r="Q3" s="16"/>
    </row>
    <row r="4" spans="1:26" ht="15" customHeight="1">
      <c r="A4" s="6" t="s">
        <v>2</v>
      </c>
      <c r="B4" s="7"/>
      <c r="C4" s="204">
        <f>Q383</f>
        <v>2675388.9265796607</v>
      </c>
      <c r="D4" s="205"/>
      <c r="E4" s="205"/>
      <c r="F4" s="9"/>
      <c r="G4" s="9"/>
      <c r="H4" s="10"/>
      <c r="I4" s="10"/>
      <c r="J4" s="10"/>
      <c r="K4" s="11"/>
      <c r="L4" s="9"/>
      <c r="M4" s="12"/>
      <c r="N4" s="13"/>
      <c r="O4" s="14"/>
      <c r="P4" s="15"/>
      <c r="Q4" s="16"/>
      <c r="T4" t="s">
        <v>3</v>
      </c>
      <c r="U4" t="s">
        <v>4</v>
      </c>
      <c r="V4" t="s">
        <v>5</v>
      </c>
    </row>
    <row r="5" spans="1:26" ht="15" hidden="1" customHeight="1">
      <c r="A5" s="6" t="s">
        <v>6</v>
      </c>
      <c r="B5" s="7"/>
      <c r="C5" s="204">
        <v>0</v>
      </c>
      <c r="D5" s="205"/>
      <c r="E5" s="205"/>
      <c r="F5" s="9"/>
      <c r="G5" s="9"/>
      <c r="H5" s="10"/>
      <c r="I5" s="10"/>
      <c r="J5" s="10"/>
      <c r="K5" s="11"/>
      <c r="L5" s="9"/>
      <c r="M5" s="12"/>
      <c r="N5" s="13"/>
      <c r="O5" s="14"/>
      <c r="P5" s="15"/>
      <c r="Q5" s="16"/>
    </row>
    <row r="6" spans="1:26" ht="15" customHeight="1">
      <c r="A6" s="6" t="s">
        <v>7</v>
      </c>
      <c r="B6" s="7"/>
      <c r="C6" s="204">
        <f>Q382</f>
        <v>0</v>
      </c>
      <c r="D6" s="205"/>
      <c r="E6" s="205"/>
      <c r="F6" s="9"/>
      <c r="G6" s="9"/>
      <c r="H6" s="10"/>
      <c r="I6" s="10"/>
      <c r="J6" s="10"/>
      <c r="K6" s="11"/>
      <c r="L6" s="9"/>
      <c r="M6" s="12"/>
      <c r="N6" s="13"/>
      <c r="O6" s="14"/>
      <c r="P6" s="15"/>
      <c r="Q6" s="16"/>
      <c r="T6">
        <v>2021</v>
      </c>
      <c r="U6" s="17">
        <v>3.5000000000000003E-2</v>
      </c>
      <c r="V6" s="18">
        <v>284625</v>
      </c>
    </row>
    <row r="7" spans="1:26" ht="15" customHeight="1">
      <c r="A7" s="6" t="s">
        <v>8</v>
      </c>
      <c r="B7" s="7"/>
      <c r="C7" s="204">
        <f>+Q381</f>
        <v>58933.797465165328</v>
      </c>
      <c r="D7" s="205"/>
      <c r="E7" s="205"/>
      <c r="F7" s="9"/>
      <c r="G7" s="9"/>
      <c r="H7" s="10"/>
      <c r="I7" s="10"/>
      <c r="J7" s="10"/>
      <c r="K7" s="11"/>
      <c r="L7" s="9"/>
      <c r="M7" s="12"/>
      <c r="N7" s="13"/>
      <c r="O7" s="14"/>
      <c r="P7" s="15"/>
      <c r="Q7" s="16"/>
      <c r="T7">
        <v>2022</v>
      </c>
      <c r="U7" s="17">
        <v>0.1007</v>
      </c>
      <c r="V7" s="19">
        <f t="shared" ref="V7" si="0">275000+(275000*10.07%)</f>
        <v>302692.5</v>
      </c>
    </row>
    <row r="8" spans="1:26" ht="15" customHeight="1">
      <c r="A8" s="6" t="s">
        <v>9</v>
      </c>
      <c r="B8" s="9"/>
      <c r="C8" s="204">
        <f>+Q383</f>
        <v>2675388.9265796607</v>
      </c>
      <c r="D8" s="205"/>
      <c r="E8" s="205"/>
      <c r="F8" s="9"/>
      <c r="G8" s="9"/>
      <c r="H8" s="10"/>
      <c r="I8" s="10"/>
      <c r="J8" s="10"/>
      <c r="K8" s="11"/>
      <c r="L8" s="9"/>
      <c r="M8" s="12"/>
      <c r="N8" s="13"/>
      <c r="O8" s="14"/>
      <c r="P8" s="15"/>
      <c r="Q8" s="16"/>
    </row>
    <row r="9" spans="1:26" ht="15" hidden="1" customHeight="1">
      <c r="A9" s="206" t="s">
        <v>10</v>
      </c>
      <c r="B9" s="198"/>
      <c r="C9" s="198"/>
      <c r="D9" s="204">
        <v>0</v>
      </c>
      <c r="E9" s="205"/>
      <c r="F9" s="9"/>
      <c r="G9" s="9"/>
      <c r="H9" s="10"/>
      <c r="I9" s="10"/>
      <c r="J9" s="10"/>
      <c r="K9" s="11"/>
      <c r="L9" s="9"/>
      <c r="M9" s="12"/>
      <c r="N9" s="13"/>
      <c r="O9" s="14"/>
      <c r="P9" s="15"/>
      <c r="Q9" s="16"/>
    </row>
    <row r="10" spans="1:26" ht="16.5" customHeight="1">
      <c r="A10" s="207" t="s">
        <v>11</v>
      </c>
      <c r="B10" s="198"/>
      <c r="C10" s="198"/>
      <c r="D10" s="198"/>
      <c r="E10" s="198"/>
      <c r="F10" s="198"/>
      <c r="G10" s="198"/>
      <c r="H10" s="198"/>
      <c r="I10" s="195">
        <v>0.06</v>
      </c>
      <c r="J10" s="196"/>
      <c r="K10" s="11"/>
      <c r="L10" s="9"/>
      <c r="M10" s="12"/>
      <c r="N10" s="13"/>
      <c r="O10" s="14"/>
      <c r="P10" s="15"/>
      <c r="Q10" s="16"/>
    </row>
    <row r="11" spans="1:26" ht="16.5" customHeight="1">
      <c r="A11" s="207" t="s">
        <v>12</v>
      </c>
      <c r="B11" s="198"/>
      <c r="C11" s="198"/>
      <c r="D11" s="198"/>
      <c r="E11" s="198"/>
      <c r="F11" s="198"/>
      <c r="G11" s="198"/>
      <c r="H11" s="198"/>
      <c r="I11" s="195">
        <v>0</v>
      </c>
      <c r="J11" s="196"/>
      <c r="K11" s="11"/>
      <c r="L11" s="9"/>
      <c r="M11" s="12"/>
      <c r="N11" s="13"/>
      <c r="O11" s="14"/>
      <c r="P11" s="15"/>
      <c r="Q11" s="16"/>
    </row>
    <row r="12" spans="1:26" ht="13.5" customHeight="1" thickBot="1">
      <c r="A12" s="20"/>
      <c r="B12" s="21"/>
      <c r="C12" s="22"/>
      <c r="D12" s="22"/>
      <c r="E12" s="21"/>
      <c r="F12" s="21"/>
      <c r="G12" s="22"/>
      <c r="H12" s="21"/>
      <c r="I12" s="23"/>
      <c r="J12" s="10"/>
      <c r="K12" s="11"/>
      <c r="L12" s="9"/>
      <c r="M12" s="12"/>
      <c r="N12" s="13"/>
      <c r="O12" s="14"/>
      <c r="P12" s="15"/>
      <c r="Q12" s="16"/>
    </row>
    <row r="13" spans="1:26" ht="15" customHeight="1" thickBot="1">
      <c r="A13" s="24" t="s">
        <v>13</v>
      </c>
      <c r="B13" s="25"/>
      <c r="C13" s="208" t="s">
        <v>14</v>
      </c>
      <c r="D13" s="209"/>
      <c r="E13" s="210" t="s">
        <v>15</v>
      </c>
      <c r="F13" s="209"/>
      <c r="G13" s="210" t="s">
        <v>16</v>
      </c>
      <c r="H13" s="209"/>
      <c r="I13" s="211" t="s">
        <v>17</v>
      </c>
      <c r="J13" s="209"/>
      <c r="K13" s="26" t="s">
        <v>18</v>
      </c>
      <c r="L13" s="27"/>
      <c r="M13" s="28" t="s">
        <v>19</v>
      </c>
      <c r="N13" s="29" t="s">
        <v>20</v>
      </c>
      <c r="O13" s="30" t="s">
        <v>21</v>
      </c>
      <c r="P13" s="31" t="s">
        <v>22</v>
      </c>
      <c r="Q13" s="32" t="s">
        <v>23</v>
      </c>
      <c r="S13" s="194"/>
      <c r="T13" s="194"/>
    </row>
    <row r="14" spans="1:26" ht="12.75" customHeight="1" thickBot="1">
      <c r="A14" s="33" t="s">
        <v>24</v>
      </c>
      <c r="B14" s="34" t="s">
        <v>25</v>
      </c>
      <c r="C14" s="33" t="s">
        <v>26</v>
      </c>
      <c r="D14" s="34" t="s">
        <v>27</v>
      </c>
      <c r="E14" s="33" t="s">
        <v>28</v>
      </c>
      <c r="F14" s="34" t="s">
        <v>29</v>
      </c>
      <c r="G14" s="33" t="s">
        <v>28</v>
      </c>
      <c r="H14" s="35" t="s">
        <v>30</v>
      </c>
      <c r="I14" s="36" t="s">
        <v>31</v>
      </c>
      <c r="J14" s="35" t="s">
        <v>29</v>
      </c>
      <c r="K14" s="37" t="s">
        <v>32</v>
      </c>
      <c r="L14" s="38" t="s">
        <v>33</v>
      </c>
      <c r="M14" s="39" t="s">
        <v>34</v>
      </c>
      <c r="N14" s="40" t="s">
        <v>35</v>
      </c>
      <c r="O14" s="41"/>
      <c r="P14" s="42" t="s">
        <v>36</v>
      </c>
      <c r="Q14" s="42" t="s">
        <v>37</v>
      </c>
      <c r="S14" s="198"/>
      <c r="T14" s="194"/>
    </row>
    <row r="15" spans="1:26" ht="16.5" customHeight="1">
      <c r="A15" s="43"/>
      <c r="B15" s="44"/>
      <c r="C15" s="43"/>
      <c r="D15" s="44"/>
      <c r="E15" s="43"/>
      <c r="F15" s="44"/>
      <c r="G15" s="43"/>
      <c r="H15" s="45"/>
      <c r="I15" s="46"/>
      <c r="J15" s="45"/>
      <c r="K15" s="47"/>
      <c r="L15" s="43"/>
      <c r="M15" s="48">
        <f>$C$8</f>
        <v>2675388.9265796607</v>
      </c>
      <c r="N15" s="49"/>
      <c r="O15" s="50"/>
      <c r="P15" s="51">
        <f>$D$9</f>
        <v>0</v>
      </c>
      <c r="Q15" s="51">
        <f>$C$8</f>
        <v>2675388.9265796607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0.5" hidden="1" customHeight="1">
      <c r="A16" s="53"/>
      <c r="B16" s="54"/>
      <c r="C16" s="55"/>
      <c r="D16" s="56"/>
      <c r="E16" s="57" t="str">
        <f t="shared" ref="E16:E101" si="1">IF(A16="","",A16*2)</f>
        <v/>
      </c>
      <c r="F16" s="58" t="str">
        <f t="shared" ref="F16:F125" si="2">IF(E16="","",(1+E16)^(1/12)-1)</f>
        <v/>
      </c>
      <c r="G16" s="59" t="str">
        <f t="shared" ref="G16:G125" si="3">IF(B16="","",B16*1.5)</f>
        <v/>
      </c>
      <c r="H16" s="60" t="str">
        <f t="shared" ref="H16:H270" si="4">IF(G16="","",(1+G16)^(1/12)-1)</f>
        <v/>
      </c>
      <c r="I16" s="57"/>
      <c r="J16" s="58"/>
      <c r="K16" s="61"/>
      <c r="L16" s="62"/>
      <c r="M16" s="63"/>
      <c r="N16" s="64" t="str">
        <f>IF(L16&lt;=30,IF(L16&gt;0,(((M16*K16)/30)*L16),""))</f>
        <v/>
      </c>
      <c r="O16" s="65"/>
      <c r="P16" s="66">
        <f>IF(P15&lt;0,N16-O16,SUM(P15,N16)-O16)</f>
        <v>0</v>
      </c>
      <c r="Q16" s="67">
        <f t="shared" ref="Q16:Q270" si="5">SUM(M16,P16)</f>
        <v>0</v>
      </c>
      <c r="R16" s="68"/>
      <c r="T16" s="69"/>
      <c r="U16" s="68"/>
      <c r="V16" s="68"/>
      <c r="W16" s="68"/>
      <c r="X16" s="68"/>
      <c r="Y16" s="68"/>
      <c r="Z16" s="68"/>
    </row>
    <row r="17" spans="1:26" ht="12" hidden="1" customHeight="1">
      <c r="A17" s="57">
        <v>0.34329999999999999</v>
      </c>
      <c r="B17" s="60">
        <v>0.37609999999999999</v>
      </c>
      <c r="C17" s="55">
        <v>33848</v>
      </c>
      <c r="D17" s="56">
        <v>33877</v>
      </c>
      <c r="E17" s="53">
        <f t="shared" si="1"/>
        <v>0.68659999999999999</v>
      </c>
      <c r="F17" s="70">
        <f t="shared" si="2"/>
        <v>4.452219968940474E-2</v>
      </c>
      <c r="G17" s="71">
        <f t="shared" si="3"/>
        <v>0.56414999999999993</v>
      </c>
      <c r="H17" s="72">
        <f t="shared" si="4"/>
        <v>3.7982105771938057E-2</v>
      </c>
      <c r="I17" s="53">
        <f t="shared" ref="I17:I264" si="6">IF($I$10="Maxima Comercial",E17,IF($I$10="Maxima Legal",G17,$I$10))</f>
        <v>0.06</v>
      </c>
      <c r="J17" s="70">
        <f t="shared" ref="J17:J271" si="7">IF($I$10&lt;&gt;"0",IF($I$11&gt;0,$I$11,(1+I17)^(1/12)-1))</f>
        <v>4.8675505653430484E-3</v>
      </c>
      <c r="K17" s="73">
        <f t="shared" ref="K17:K271" si="8">IF(J17&gt;F17,MIN(H17,J17),MIN(F17,H17,J17))</f>
        <v>4.8675505653430484E-3</v>
      </c>
      <c r="L17" s="74">
        <f t="shared" ref="L17:L271" si="9">IF(C17="",0,DAYS360(C17,D17+(1)))</f>
        <v>30</v>
      </c>
      <c r="M17" s="63"/>
      <c r="N17" s="64">
        <f t="shared" ref="N17:N271" si="10">((M17*K17)/30)*L17</f>
        <v>0</v>
      </c>
      <c r="O17" s="65"/>
      <c r="P17" s="66">
        <f t="shared" ref="P17:P80" si="11">IF(P16&lt;0,N17-O17,SUM(P16,N17)-O17)</f>
        <v>0</v>
      </c>
      <c r="Q17" s="67">
        <f t="shared" si="5"/>
        <v>0</v>
      </c>
      <c r="R17" s="68"/>
      <c r="T17" s="69"/>
      <c r="U17" s="68"/>
      <c r="V17" s="68"/>
      <c r="W17" s="68"/>
      <c r="X17" s="68"/>
      <c r="Y17" s="68"/>
      <c r="Z17" s="68"/>
    </row>
    <row r="18" spans="1:26" ht="12" hidden="1" customHeight="1">
      <c r="A18" s="57">
        <v>0.34329999999999999</v>
      </c>
      <c r="B18" s="60">
        <v>0.37609999999999999</v>
      </c>
      <c r="C18" s="55">
        <v>33878</v>
      </c>
      <c r="D18" s="56">
        <v>33908</v>
      </c>
      <c r="E18" s="53">
        <f t="shared" si="1"/>
        <v>0.68659999999999999</v>
      </c>
      <c r="F18" s="70">
        <f t="shared" si="2"/>
        <v>4.452219968940474E-2</v>
      </c>
      <c r="G18" s="71">
        <f t="shared" si="3"/>
        <v>0.56414999999999993</v>
      </c>
      <c r="H18" s="72">
        <f t="shared" si="4"/>
        <v>3.7982105771938057E-2</v>
      </c>
      <c r="I18" s="53">
        <f t="shared" si="6"/>
        <v>0.06</v>
      </c>
      <c r="J18" s="70">
        <f t="shared" si="7"/>
        <v>4.8675505653430484E-3</v>
      </c>
      <c r="K18" s="73">
        <f t="shared" si="8"/>
        <v>4.8675505653430484E-3</v>
      </c>
      <c r="L18" s="74">
        <f t="shared" si="9"/>
        <v>30</v>
      </c>
      <c r="M18" s="63"/>
      <c r="N18" s="64">
        <f t="shared" si="10"/>
        <v>0</v>
      </c>
      <c r="O18" s="65"/>
      <c r="P18" s="66">
        <f t="shared" si="11"/>
        <v>0</v>
      </c>
      <c r="Q18" s="67">
        <f t="shared" si="5"/>
        <v>0</v>
      </c>
      <c r="R18" s="68"/>
      <c r="T18" s="69"/>
      <c r="U18" s="68"/>
      <c r="V18" s="68"/>
      <c r="W18" s="68"/>
      <c r="X18" s="68"/>
      <c r="Y18" s="68"/>
      <c r="Z18" s="68"/>
    </row>
    <row r="19" spans="1:26" ht="12" hidden="1" customHeight="1">
      <c r="A19" s="57">
        <v>0.32150000000000001</v>
      </c>
      <c r="B19" s="60">
        <v>0.36270000000000002</v>
      </c>
      <c r="C19" s="55">
        <v>33909</v>
      </c>
      <c r="D19" s="56">
        <v>33938</v>
      </c>
      <c r="E19" s="53">
        <f t="shared" si="1"/>
        <v>0.64300000000000002</v>
      </c>
      <c r="F19" s="70">
        <f t="shared" si="2"/>
        <v>4.2244943858609441E-2</v>
      </c>
      <c r="G19" s="71">
        <f t="shared" si="3"/>
        <v>0.54405000000000003</v>
      </c>
      <c r="H19" s="72">
        <f t="shared" si="4"/>
        <v>3.6863961742151563E-2</v>
      </c>
      <c r="I19" s="53">
        <f t="shared" si="6"/>
        <v>0.06</v>
      </c>
      <c r="J19" s="70">
        <f t="shared" si="7"/>
        <v>4.8675505653430484E-3</v>
      </c>
      <c r="K19" s="73">
        <f t="shared" si="8"/>
        <v>4.8675505653430484E-3</v>
      </c>
      <c r="L19" s="74">
        <f t="shared" si="9"/>
        <v>30</v>
      </c>
      <c r="M19" s="63"/>
      <c r="N19" s="64">
        <f t="shared" si="10"/>
        <v>0</v>
      </c>
      <c r="O19" s="65"/>
      <c r="P19" s="66">
        <f t="shared" si="11"/>
        <v>0</v>
      </c>
      <c r="Q19" s="67">
        <f t="shared" si="5"/>
        <v>0</v>
      </c>
      <c r="R19" s="68"/>
      <c r="T19" s="69"/>
      <c r="U19" s="68"/>
      <c r="V19" s="68"/>
      <c r="W19" s="68"/>
      <c r="X19" s="68"/>
      <c r="Y19" s="68"/>
      <c r="Z19" s="68"/>
    </row>
    <row r="20" spans="1:26" ht="12" hidden="1" customHeight="1">
      <c r="A20" s="57">
        <v>0.32150000000000001</v>
      </c>
      <c r="B20" s="60">
        <v>0.36270000000000002</v>
      </c>
      <c r="C20" s="55">
        <v>33939</v>
      </c>
      <c r="D20" s="56">
        <v>33969</v>
      </c>
      <c r="E20" s="53">
        <f t="shared" si="1"/>
        <v>0.64300000000000002</v>
      </c>
      <c r="F20" s="70">
        <f t="shared" si="2"/>
        <v>4.2244943858609441E-2</v>
      </c>
      <c r="G20" s="71">
        <f t="shared" si="3"/>
        <v>0.54405000000000003</v>
      </c>
      <c r="H20" s="72">
        <f t="shared" si="4"/>
        <v>3.6863961742151563E-2</v>
      </c>
      <c r="I20" s="53">
        <f t="shared" si="6"/>
        <v>0.06</v>
      </c>
      <c r="J20" s="70">
        <f t="shared" si="7"/>
        <v>4.8675505653430484E-3</v>
      </c>
      <c r="K20" s="73">
        <f>IF(J20&gt;F20,MIN(H20,J20),MIN(F20,H20,J20))</f>
        <v>4.8675505653430484E-3</v>
      </c>
      <c r="L20" s="74">
        <f t="shared" si="9"/>
        <v>30</v>
      </c>
      <c r="M20" s="63"/>
      <c r="N20" s="64">
        <f t="shared" si="10"/>
        <v>0</v>
      </c>
      <c r="O20" s="65"/>
      <c r="P20" s="66">
        <f t="shared" si="11"/>
        <v>0</v>
      </c>
      <c r="Q20" s="67">
        <f t="shared" si="5"/>
        <v>0</v>
      </c>
      <c r="R20" s="68"/>
      <c r="T20" s="69"/>
      <c r="U20" s="68"/>
      <c r="V20" s="68"/>
      <c r="W20" s="68"/>
      <c r="X20" s="68"/>
      <c r="Y20" s="68"/>
      <c r="Z20" s="68"/>
    </row>
    <row r="21" spans="1:26" ht="12" hidden="1" customHeight="1">
      <c r="A21" s="57">
        <v>0.34389999999999998</v>
      </c>
      <c r="B21" s="60">
        <v>0.36230000000000001</v>
      </c>
      <c r="C21" s="55">
        <v>33970</v>
      </c>
      <c r="D21" s="56">
        <v>34000</v>
      </c>
      <c r="E21" s="53">
        <f t="shared" si="1"/>
        <v>0.68779999999999997</v>
      </c>
      <c r="F21" s="70">
        <f t="shared" si="2"/>
        <v>4.4584110144516353E-2</v>
      </c>
      <c r="G21" s="71">
        <f t="shared" si="3"/>
        <v>0.54344999999999999</v>
      </c>
      <c r="H21" s="72">
        <f t="shared" si="4"/>
        <v>3.6830379647134315E-2</v>
      </c>
      <c r="I21" s="53">
        <f t="shared" si="6"/>
        <v>0.06</v>
      </c>
      <c r="J21" s="70">
        <f t="shared" si="7"/>
        <v>4.8675505653430484E-3</v>
      </c>
      <c r="K21" s="73">
        <f>IF(J21&gt;F21,MIN(H21,J21),MIN(F21,H21,J21))</f>
        <v>4.8675505653430484E-3</v>
      </c>
      <c r="L21" s="74">
        <f t="shared" si="9"/>
        <v>30</v>
      </c>
      <c r="M21" s="63"/>
      <c r="N21" s="64">
        <f t="shared" si="10"/>
        <v>0</v>
      </c>
      <c r="O21" s="65"/>
      <c r="P21" s="66">
        <f t="shared" si="11"/>
        <v>0</v>
      </c>
      <c r="Q21" s="67">
        <f t="shared" si="5"/>
        <v>0</v>
      </c>
      <c r="R21" s="68"/>
      <c r="T21" s="69"/>
      <c r="U21" s="68"/>
      <c r="V21" s="68"/>
      <c r="W21" s="68"/>
      <c r="X21" s="68"/>
      <c r="Y21" s="68"/>
      <c r="Z21" s="68"/>
    </row>
    <row r="22" spans="1:26" ht="12" hidden="1" customHeight="1">
      <c r="A22" s="57">
        <v>0.34389999999999998</v>
      </c>
      <c r="B22" s="60">
        <v>0.36230000000000001</v>
      </c>
      <c r="C22" s="55">
        <v>34001</v>
      </c>
      <c r="D22" s="56">
        <v>34028</v>
      </c>
      <c r="E22" s="53">
        <f t="shared" si="1"/>
        <v>0.68779999999999997</v>
      </c>
      <c r="F22" s="70">
        <f t="shared" si="2"/>
        <v>4.4584110144516353E-2</v>
      </c>
      <c r="G22" s="71">
        <f t="shared" si="3"/>
        <v>0.54344999999999999</v>
      </c>
      <c r="H22" s="72">
        <f t="shared" si="4"/>
        <v>3.6830379647134315E-2</v>
      </c>
      <c r="I22" s="53">
        <f t="shared" si="6"/>
        <v>0.06</v>
      </c>
      <c r="J22" s="70">
        <f t="shared" si="7"/>
        <v>4.8675505653430484E-3</v>
      </c>
      <c r="K22" s="73">
        <f t="shared" si="8"/>
        <v>4.8675505653430484E-3</v>
      </c>
      <c r="L22" s="74">
        <f t="shared" si="9"/>
        <v>30</v>
      </c>
      <c r="M22" s="63"/>
      <c r="N22" s="64">
        <f t="shared" si="10"/>
        <v>0</v>
      </c>
      <c r="O22" s="65"/>
      <c r="P22" s="66">
        <f t="shared" si="11"/>
        <v>0</v>
      </c>
      <c r="Q22" s="67">
        <f t="shared" si="5"/>
        <v>0</v>
      </c>
      <c r="R22" s="68"/>
      <c r="T22" s="69"/>
      <c r="U22" s="68"/>
      <c r="V22" s="68"/>
      <c r="W22" s="68"/>
      <c r="X22" s="68"/>
      <c r="Y22" s="68"/>
      <c r="Z22" s="68"/>
    </row>
    <row r="23" spans="1:26" ht="12" hidden="1" customHeight="1">
      <c r="A23" s="57">
        <v>0.34739999999999999</v>
      </c>
      <c r="B23" s="60">
        <v>0.36359999999999998</v>
      </c>
      <c r="C23" s="55">
        <v>34029</v>
      </c>
      <c r="D23" s="56">
        <v>34059</v>
      </c>
      <c r="E23" s="53">
        <f t="shared" si="1"/>
        <v>0.69479999999999997</v>
      </c>
      <c r="F23" s="70">
        <f t="shared" si="2"/>
        <v>4.4944452304188642E-2</v>
      </c>
      <c r="G23" s="71">
        <f t="shared" si="3"/>
        <v>0.5454</v>
      </c>
      <c r="H23" s="72">
        <f t="shared" si="4"/>
        <v>3.6939477740691062E-2</v>
      </c>
      <c r="I23" s="53">
        <f t="shared" si="6"/>
        <v>0.06</v>
      </c>
      <c r="J23" s="70">
        <f t="shared" si="7"/>
        <v>4.8675505653430484E-3</v>
      </c>
      <c r="K23" s="73">
        <f t="shared" si="8"/>
        <v>4.8675505653430484E-3</v>
      </c>
      <c r="L23" s="74">
        <f t="shared" si="9"/>
        <v>30</v>
      </c>
      <c r="M23" s="63"/>
      <c r="N23" s="64">
        <f t="shared" si="10"/>
        <v>0</v>
      </c>
      <c r="O23" s="65"/>
      <c r="P23" s="66">
        <f t="shared" si="11"/>
        <v>0</v>
      </c>
      <c r="Q23" s="67">
        <f t="shared" si="5"/>
        <v>0</v>
      </c>
      <c r="R23" s="68"/>
      <c r="T23" s="69"/>
      <c r="U23" s="68"/>
      <c r="V23" s="68"/>
      <c r="W23" s="68"/>
      <c r="X23" s="68"/>
      <c r="Y23" s="68"/>
      <c r="Z23" s="68"/>
    </row>
    <row r="24" spans="1:26" ht="12" hidden="1" customHeight="1">
      <c r="A24" s="57">
        <v>0.34739999999999999</v>
      </c>
      <c r="B24" s="60">
        <v>0.36359999999999998</v>
      </c>
      <c r="C24" s="55">
        <v>34060</v>
      </c>
      <c r="D24" s="56">
        <v>34089</v>
      </c>
      <c r="E24" s="53">
        <f t="shared" si="1"/>
        <v>0.69479999999999997</v>
      </c>
      <c r="F24" s="70">
        <f t="shared" si="2"/>
        <v>4.4944452304188642E-2</v>
      </c>
      <c r="G24" s="71">
        <f t="shared" si="3"/>
        <v>0.5454</v>
      </c>
      <c r="H24" s="72">
        <f t="shared" si="4"/>
        <v>3.6939477740691062E-2</v>
      </c>
      <c r="I24" s="53">
        <f t="shared" si="6"/>
        <v>0.06</v>
      </c>
      <c r="J24" s="70">
        <f t="shared" si="7"/>
        <v>4.8675505653430484E-3</v>
      </c>
      <c r="K24" s="73">
        <f t="shared" si="8"/>
        <v>4.8675505653430484E-3</v>
      </c>
      <c r="L24" s="74">
        <f t="shared" si="9"/>
        <v>30</v>
      </c>
      <c r="M24" s="63"/>
      <c r="N24" s="64">
        <f t="shared" si="10"/>
        <v>0</v>
      </c>
      <c r="O24" s="65"/>
      <c r="P24" s="66">
        <f t="shared" si="11"/>
        <v>0</v>
      </c>
      <c r="Q24" s="67">
        <f t="shared" si="5"/>
        <v>0</v>
      </c>
      <c r="R24" s="68"/>
      <c r="T24" s="69"/>
      <c r="U24" s="68"/>
      <c r="V24" s="68"/>
      <c r="W24" s="68"/>
      <c r="X24" s="68"/>
      <c r="Y24" s="68"/>
      <c r="Z24" s="68"/>
    </row>
    <row r="25" spans="1:26" ht="12" hidden="1" customHeight="1">
      <c r="A25" s="57">
        <v>0.35099999999999998</v>
      </c>
      <c r="B25" s="60">
        <v>0.3725</v>
      </c>
      <c r="C25" s="55">
        <v>34090</v>
      </c>
      <c r="D25" s="56">
        <v>34120</v>
      </c>
      <c r="E25" s="53">
        <f t="shared" si="1"/>
        <v>0.70199999999999996</v>
      </c>
      <c r="F25" s="70">
        <f t="shared" si="2"/>
        <v>4.5313669431561454E-2</v>
      </c>
      <c r="G25" s="71">
        <f t="shared" si="3"/>
        <v>0.55874999999999997</v>
      </c>
      <c r="H25" s="72">
        <f t="shared" si="4"/>
        <v>3.7683008706393739E-2</v>
      </c>
      <c r="I25" s="53">
        <f t="shared" si="6"/>
        <v>0.06</v>
      </c>
      <c r="J25" s="70">
        <f t="shared" si="7"/>
        <v>4.8675505653430484E-3</v>
      </c>
      <c r="K25" s="73">
        <f t="shared" si="8"/>
        <v>4.8675505653430484E-3</v>
      </c>
      <c r="L25" s="74">
        <f t="shared" si="9"/>
        <v>30</v>
      </c>
      <c r="M25" s="63"/>
      <c r="N25" s="64">
        <f t="shared" si="10"/>
        <v>0</v>
      </c>
      <c r="O25" s="65"/>
      <c r="P25" s="66">
        <f t="shared" si="11"/>
        <v>0</v>
      </c>
      <c r="Q25" s="67">
        <f t="shared" si="5"/>
        <v>0</v>
      </c>
      <c r="R25" s="68"/>
      <c r="T25" s="69"/>
      <c r="U25" s="68"/>
      <c r="V25" s="68"/>
      <c r="W25" s="68"/>
      <c r="X25" s="68"/>
      <c r="Y25" s="68"/>
      <c r="Z25" s="68"/>
    </row>
    <row r="26" spans="1:26" ht="12" hidden="1" customHeight="1">
      <c r="A26" s="57">
        <v>0.35099999999999998</v>
      </c>
      <c r="B26" s="60">
        <v>0.3725</v>
      </c>
      <c r="C26" s="55">
        <v>34121</v>
      </c>
      <c r="D26" s="56">
        <v>34150</v>
      </c>
      <c r="E26" s="53">
        <f t="shared" si="1"/>
        <v>0.70199999999999996</v>
      </c>
      <c r="F26" s="70">
        <f t="shared" si="2"/>
        <v>4.5313669431561454E-2</v>
      </c>
      <c r="G26" s="71">
        <f t="shared" si="3"/>
        <v>0.55874999999999997</v>
      </c>
      <c r="H26" s="72">
        <f t="shared" si="4"/>
        <v>3.7683008706393739E-2</v>
      </c>
      <c r="I26" s="53">
        <f t="shared" si="6"/>
        <v>0.06</v>
      </c>
      <c r="J26" s="70">
        <f t="shared" si="7"/>
        <v>4.8675505653430484E-3</v>
      </c>
      <c r="K26" s="73">
        <f t="shared" si="8"/>
        <v>4.8675505653430484E-3</v>
      </c>
      <c r="L26" s="74">
        <f t="shared" si="9"/>
        <v>30</v>
      </c>
      <c r="M26" s="63"/>
      <c r="N26" s="64">
        <f t="shared" si="10"/>
        <v>0</v>
      </c>
      <c r="O26" s="65"/>
      <c r="P26" s="66">
        <f t="shared" si="11"/>
        <v>0</v>
      </c>
      <c r="Q26" s="67">
        <f t="shared" si="5"/>
        <v>0</v>
      </c>
      <c r="R26" s="68"/>
      <c r="T26" s="69"/>
      <c r="U26" s="68"/>
      <c r="V26" s="68"/>
      <c r="W26" s="68"/>
      <c r="X26" s="68"/>
      <c r="Y26" s="68"/>
      <c r="Z26" s="68"/>
    </row>
    <row r="27" spans="1:26" ht="12" hidden="1" customHeight="1">
      <c r="A27" s="57">
        <v>0.3543</v>
      </c>
      <c r="B27" s="60">
        <v>0.37509999999999999</v>
      </c>
      <c r="C27" s="55">
        <v>34151</v>
      </c>
      <c r="D27" s="56">
        <v>34181</v>
      </c>
      <c r="E27" s="53">
        <f t="shared" si="1"/>
        <v>0.70860000000000001</v>
      </c>
      <c r="F27" s="70">
        <f t="shared" si="2"/>
        <v>4.5650862863313435E-2</v>
      </c>
      <c r="G27" s="71">
        <f t="shared" si="3"/>
        <v>0.56264999999999998</v>
      </c>
      <c r="H27" s="72">
        <f t="shared" si="4"/>
        <v>3.7899118317422653E-2</v>
      </c>
      <c r="I27" s="53">
        <f t="shared" si="6"/>
        <v>0.06</v>
      </c>
      <c r="J27" s="70">
        <f t="shared" si="7"/>
        <v>4.8675505653430484E-3</v>
      </c>
      <c r="K27" s="73">
        <f t="shared" si="8"/>
        <v>4.8675505653430484E-3</v>
      </c>
      <c r="L27" s="74">
        <f t="shared" si="9"/>
        <v>30</v>
      </c>
      <c r="M27" s="63"/>
      <c r="N27" s="64">
        <f t="shared" si="10"/>
        <v>0</v>
      </c>
      <c r="O27" s="65"/>
      <c r="P27" s="66">
        <f t="shared" si="11"/>
        <v>0</v>
      </c>
      <c r="Q27" s="67">
        <f t="shared" si="5"/>
        <v>0</v>
      </c>
      <c r="R27" s="68"/>
      <c r="T27" s="69"/>
      <c r="U27" s="68"/>
      <c r="V27" s="68"/>
      <c r="W27" s="68"/>
      <c r="X27" s="68"/>
      <c r="Y27" s="68"/>
      <c r="Z27" s="68"/>
    </row>
    <row r="28" spans="1:26" ht="12" hidden="1" customHeight="1">
      <c r="A28" s="57">
        <v>0.3543</v>
      </c>
      <c r="B28" s="60">
        <v>0.37509999999999999</v>
      </c>
      <c r="C28" s="55">
        <v>34182</v>
      </c>
      <c r="D28" s="56">
        <v>34212</v>
      </c>
      <c r="E28" s="53">
        <f t="shared" si="1"/>
        <v>0.70860000000000001</v>
      </c>
      <c r="F28" s="70">
        <f t="shared" si="2"/>
        <v>4.5650862863313435E-2</v>
      </c>
      <c r="G28" s="71">
        <f t="shared" si="3"/>
        <v>0.56264999999999998</v>
      </c>
      <c r="H28" s="72">
        <f t="shared" si="4"/>
        <v>3.7899118317422653E-2</v>
      </c>
      <c r="I28" s="53">
        <f t="shared" si="6"/>
        <v>0.06</v>
      </c>
      <c r="J28" s="70">
        <f t="shared" si="7"/>
        <v>4.8675505653430484E-3</v>
      </c>
      <c r="K28" s="73">
        <f t="shared" si="8"/>
        <v>4.8675505653430484E-3</v>
      </c>
      <c r="L28" s="74">
        <f t="shared" si="9"/>
        <v>30</v>
      </c>
      <c r="M28" s="63"/>
      <c r="N28" s="64">
        <f t="shared" si="10"/>
        <v>0</v>
      </c>
      <c r="O28" s="65"/>
      <c r="P28" s="66">
        <f t="shared" si="11"/>
        <v>0</v>
      </c>
      <c r="Q28" s="67">
        <f t="shared" si="5"/>
        <v>0</v>
      </c>
      <c r="R28" s="68"/>
      <c r="T28" s="69"/>
      <c r="U28" s="68"/>
      <c r="V28" s="68"/>
      <c r="W28" s="68"/>
      <c r="X28" s="68"/>
      <c r="Y28" s="68"/>
      <c r="Z28" s="68"/>
    </row>
    <row r="29" spans="1:26" ht="12" hidden="1" customHeight="1">
      <c r="A29" s="57">
        <v>0.35659999999999997</v>
      </c>
      <c r="B29" s="60">
        <v>0.376</v>
      </c>
      <c r="C29" s="55">
        <v>34213</v>
      </c>
      <c r="D29" s="56">
        <v>34242</v>
      </c>
      <c r="E29" s="53">
        <f t="shared" si="1"/>
        <v>0.71319999999999995</v>
      </c>
      <c r="F29" s="70">
        <f t="shared" si="2"/>
        <v>4.588517111023438E-2</v>
      </c>
      <c r="G29" s="71">
        <f t="shared" si="3"/>
        <v>0.56400000000000006</v>
      </c>
      <c r="H29" s="72">
        <f t="shared" si="4"/>
        <v>3.7973810310092837E-2</v>
      </c>
      <c r="I29" s="53">
        <f t="shared" si="6"/>
        <v>0.06</v>
      </c>
      <c r="J29" s="70">
        <f t="shared" si="7"/>
        <v>4.8675505653430484E-3</v>
      </c>
      <c r="K29" s="73">
        <f t="shared" si="8"/>
        <v>4.8675505653430484E-3</v>
      </c>
      <c r="L29" s="74">
        <f t="shared" si="9"/>
        <v>30</v>
      </c>
      <c r="M29" s="63"/>
      <c r="N29" s="64">
        <f t="shared" si="10"/>
        <v>0</v>
      </c>
      <c r="O29" s="65"/>
      <c r="P29" s="66">
        <f t="shared" si="11"/>
        <v>0</v>
      </c>
      <c r="Q29" s="67">
        <f t="shared" si="5"/>
        <v>0</v>
      </c>
      <c r="R29" s="68"/>
      <c r="T29" s="69"/>
      <c r="U29" s="68"/>
      <c r="V29" s="68"/>
      <c r="W29" s="68"/>
      <c r="X29" s="68"/>
      <c r="Y29" s="68"/>
      <c r="Z29" s="68"/>
    </row>
    <row r="30" spans="1:26" ht="12" hidden="1" customHeight="1">
      <c r="A30" s="57">
        <v>0.35659999999999997</v>
      </c>
      <c r="B30" s="60">
        <v>0.376</v>
      </c>
      <c r="C30" s="55">
        <v>34243</v>
      </c>
      <c r="D30" s="56">
        <v>34273</v>
      </c>
      <c r="E30" s="53">
        <f t="shared" si="1"/>
        <v>0.71319999999999995</v>
      </c>
      <c r="F30" s="70">
        <f t="shared" si="2"/>
        <v>4.588517111023438E-2</v>
      </c>
      <c r="G30" s="71">
        <f t="shared" si="3"/>
        <v>0.56400000000000006</v>
      </c>
      <c r="H30" s="72">
        <f t="shared" si="4"/>
        <v>3.7973810310092837E-2</v>
      </c>
      <c r="I30" s="53">
        <f t="shared" si="6"/>
        <v>0.06</v>
      </c>
      <c r="J30" s="70">
        <f t="shared" si="7"/>
        <v>4.8675505653430484E-3</v>
      </c>
      <c r="K30" s="73">
        <f t="shared" si="8"/>
        <v>4.8675505653430484E-3</v>
      </c>
      <c r="L30" s="74">
        <f t="shared" si="9"/>
        <v>30</v>
      </c>
      <c r="M30" s="63"/>
      <c r="N30" s="64">
        <f t="shared" si="10"/>
        <v>0</v>
      </c>
      <c r="O30" s="65"/>
      <c r="P30" s="66">
        <f t="shared" si="11"/>
        <v>0</v>
      </c>
      <c r="Q30" s="67">
        <f t="shared" si="5"/>
        <v>0</v>
      </c>
      <c r="R30" s="68"/>
      <c r="T30" s="69"/>
      <c r="U30" s="68"/>
      <c r="V30" s="68"/>
      <c r="W30" s="68"/>
      <c r="X30" s="68"/>
      <c r="Y30" s="68"/>
      <c r="Z30" s="68"/>
    </row>
    <row r="31" spans="1:26" ht="12" hidden="1" customHeight="1">
      <c r="A31" s="57">
        <v>0.35870000000000002</v>
      </c>
      <c r="B31" s="60">
        <v>0.37890000000000001</v>
      </c>
      <c r="C31" s="55">
        <v>34274</v>
      </c>
      <c r="D31" s="56">
        <v>34303</v>
      </c>
      <c r="E31" s="53">
        <f t="shared" si="1"/>
        <v>0.71740000000000004</v>
      </c>
      <c r="F31" s="70">
        <f t="shared" si="2"/>
        <v>4.6098601613274504E-2</v>
      </c>
      <c r="G31" s="71">
        <f t="shared" si="3"/>
        <v>0.56835000000000002</v>
      </c>
      <c r="H31" s="72">
        <f t="shared" si="4"/>
        <v>3.8214083137792176E-2</v>
      </c>
      <c r="I31" s="53">
        <f t="shared" si="6"/>
        <v>0.06</v>
      </c>
      <c r="J31" s="70">
        <f t="shared" si="7"/>
        <v>4.8675505653430484E-3</v>
      </c>
      <c r="K31" s="73">
        <f t="shared" si="8"/>
        <v>4.8675505653430484E-3</v>
      </c>
      <c r="L31" s="74">
        <f t="shared" si="9"/>
        <v>30</v>
      </c>
      <c r="M31" s="63"/>
      <c r="N31" s="64">
        <f t="shared" si="10"/>
        <v>0</v>
      </c>
      <c r="O31" s="65"/>
      <c r="P31" s="66">
        <f t="shared" si="11"/>
        <v>0</v>
      </c>
      <c r="Q31" s="67">
        <f t="shared" si="5"/>
        <v>0</v>
      </c>
      <c r="R31" s="68"/>
      <c r="T31" s="69"/>
      <c r="U31" s="68"/>
      <c r="V31" s="68"/>
      <c r="W31" s="68"/>
      <c r="X31" s="68"/>
      <c r="Y31" s="68"/>
      <c r="Z31" s="68"/>
    </row>
    <row r="32" spans="1:26" ht="12" hidden="1" customHeight="1">
      <c r="A32" s="57">
        <v>0.35870000000000002</v>
      </c>
      <c r="B32" s="60">
        <v>0.37890000000000001</v>
      </c>
      <c r="C32" s="55">
        <v>34304</v>
      </c>
      <c r="D32" s="56">
        <v>34334</v>
      </c>
      <c r="E32" s="53">
        <f t="shared" si="1"/>
        <v>0.71740000000000004</v>
      </c>
      <c r="F32" s="70">
        <f t="shared" si="2"/>
        <v>4.6098601613274504E-2</v>
      </c>
      <c r="G32" s="71">
        <f t="shared" si="3"/>
        <v>0.56835000000000002</v>
      </c>
      <c r="H32" s="72">
        <f t="shared" si="4"/>
        <v>3.8214083137792176E-2</v>
      </c>
      <c r="I32" s="53">
        <f t="shared" si="6"/>
        <v>0.06</v>
      </c>
      <c r="J32" s="70">
        <f t="shared" si="7"/>
        <v>4.8675505653430484E-3</v>
      </c>
      <c r="K32" s="73">
        <f t="shared" si="8"/>
        <v>4.8675505653430484E-3</v>
      </c>
      <c r="L32" s="74">
        <f t="shared" si="9"/>
        <v>30</v>
      </c>
      <c r="M32" s="63"/>
      <c r="N32" s="64">
        <f t="shared" si="10"/>
        <v>0</v>
      </c>
      <c r="O32" s="65"/>
      <c r="P32" s="66">
        <f t="shared" si="11"/>
        <v>0</v>
      </c>
      <c r="Q32" s="67">
        <f t="shared" si="5"/>
        <v>0</v>
      </c>
      <c r="R32" s="68"/>
      <c r="T32" s="69"/>
      <c r="U32" s="68"/>
      <c r="V32" s="68"/>
      <c r="W32" s="68"/>
      <c r="X32" s="68"/>
      <c r="Y32" s="68"/>
      <c r="Z32" s="68"/>
    </row>
    <row r="33" spans="1:26" ht="12" hidden="1" customHeight="1">
      <c r="A33" s="57">
        <v>0.35020000000000001</v>
      </c>
      <c r="B33" s="60">
        <v>0.37369999999999998</v>
      </c>
      <c r="C33" s="55">
        <v>34335</v>
      </c>
      <c r="D33" s="56">
        <v>34365</v>
      </c>
      <c r="E33" s="53">
        <f t="shared" si="1"/>
        <v>0.70040000000000002</v>
      </c>
      <c r="F33" s="70">
        <f t="shared" si="2"/>
        <v>4.5231745081395047E-2</v>
      </c>
      <c r="G33" s="71">
        <f t="shared" si="3"/>
        <v>0.56054999999999999</v>
      </c>
      <c r="H33" s="72">
        <f t="shared" si="4"/>
        <v>3.7782813120072811E-2</v>
      </c>
      <c r="I33" s="53">
        <f t="shared" si="6"/>
        <v>0.06</v>
      </c>
      <c r="J33" s="70">
        <f t="shared" si="7"/>
        <v>4.8675505653430484E-3</v>
      </c>
      <c r="K33" s="73">
        <f t="shared" si="8"/>
        <v>4.8675505653430484E-3</v>
      </c>
      <c r="L33" s="74">
        <f t="shared" si="9"/>
        <v>30</v>
      </c>
      <c r="M33" s="63"/>
      <c r="N33" s="64">
        <f t="shared" si="10"/>
        <v>0</v>
      </c>
      <c r="O33" s="65"/>
      <c r="P33" s="66">
        <f t="shared" si="11"/>
        <v>0</v>
      </c>
      <c r="Q33" s="67">
        <f t="shared" si="5"/>
        <v>0</v>
      </c>
      <c r="R33" s="68"/>
      <c r="T33" s="69"/>
      <c r="U33" s="68"/>
      <c r="V33" s="68"/>
      <c r="W33" s="68"/>
      <c r="X33" s="68"/>
      <c r="Y33" s="68"/>
      <c r="Z33" s="68"/>
    </row>
    <row r="34" spans="1:26" ht="12" hidden="1" customHeight="1">
      <c r="A34" s="57">
        <v>0.35020000000000001</v>
      </c>
      <c r="B34" s="60">
        <v>0.37369999999999998</v>
      </c>
      <c r="C34" s="55">
        <v>34366</v>
      </c>
      <c r="D34" s="56">
        <v>34393</v>
      </c>
      <c r="E34" s="53">
        <f t="shared" si="1"/>
        <v>0.70040000000000002</v>
      </c>
      <c r="F34" s="70">
        <f t="shared" si="2"/>
        <v>4.5231745081395047E-2</v>
      </c>
      <c r="G34" s="71">
        <f t="shared" si="3"/>
        <v>0.56054999999999999</v>
      </c>
      <c r="H34" s="72">
        <f t="shared" si="4"/>
        <v>3.7782813120072811E-2</v>
      </c>
      <c r="I34" s="53">
        <f t="shared" si="6"/>
        <v>0.06</v>
      </c>
      <c r="J34" s="70">
        <f t="shared" si="7"/>
        <v>4.8675505653430484E-3</v>
      </c>
      <c r="K34" s="73">
        <f t="shared" si="8"/>
        <v>4.8675505653430484E-3</v>
      </c>
      <c r="L34" s="74">
        <f t="shared" si="9"/>
        <v>30</v>
      </c>
      <c r="M34" s="63"/>
      <c r="N34" s="64">
        <f t="shared" si="10"/>
        <v>0</v>
      </c>
      <c r="O34" s="65"/>
      <c r="P34" s="66">
        <f t="shared" si="11"/>
        <v>0</v>
      </c>
      <c r="Q34" s="67">
        <f t="shared" si="5"/>
        <v>0</v>
      </c>
      <c r="R34" s="68"/>
      <c r="T34" s="69"/>
      <c r="U34" s="68"/>
      <c r="V34" s="68"/>
      <c r="W34" s="68"/>
      <c r="X34" s="68"/>
      <c r="Y34" s="68"/>
      <c r="Z34" s="68"/>
    </row>
    <row r="35" spans="1:26" ht="12" hidden="1" customHeight="1">
      <c r="A35" s="57">
        <v>0.35420000000000001</v>
      </c>
      <c r="B35" s="60">
        <v>0.37330000000000002</v>
      </c>
      <c r="C35" s="55">
        <v>34394</v>
      </c>
      <c r="D35" s="56">
        <v>34424</v>
      </c>
      <c r="E35" s="53">
        <f t="shared" si="1"/>
        <v>0.70840000000000003</v>
      </c>
      <c r="F35" s="70">
        <f t="shared" si="2"/>
        <v>4.5640662436390755E-2</v>
      </c>
      <c r="G35" s="71">
        <f t="shared" si="3"/>
        <v>0.55995000000000006</v>
      </c>
      <c r="H35" s="72">
        <f t="shared" si="4"/>
        <v>3.7749556712522336E-2</v>
      </c>
      <c r="I35" s="53">
        <f t="shared" si="6"/>
        <v>0.06</v>
      </c>
      <c r="J35" s="70">
        <f t="shared" si="7"/>
        <v>4.8675505653430484E-3</v>
      </c>
      <c r="K35" s="73">
        <f t="shared" si="8"/>
        <v>4.8675505653430484E-3</v>
      </c>
      <c r="L35" s="74">
        <f t="shared" si="9"/>
        <v>30</v>
      </c>
      <c r="M35" s="63"/>
      <c r="N35" s="64">
        <f t="shared" si="10"/>
        <v>0</v>
      </c>
      <c r="O35" s="65"/>
      <c r="P35" s="66">
        <f t="shared" si="11"/>
        <v>0</v>
      </c>
      <c r="Q35" s="67">
        <f t="shared" si="5"/>
        <v>0</v>
      </c>
      <c r="R35" s="68"/>
      <c r="T35" s="69"/>
      <c r="U35" s="68"/>
      <c r="V35" s="68"/>
      <c r="W35" s="68"/>
      <c r="X35" s="68"/>
      <c r="Y35" s="68"/>
      <c r="Z35" s="68"/>
    </row>
    <row r="36" spans="1:26" ht="12" hidden="1" customHeight="1">
      <c r="A36" s="57">
        <v>0.35420000000000001</v>
      </c>
      <c r="B36" s="60">
        <v>0.37330000000000002</v>
      </c>
      <c r="C36" s="55">
        <v>34425</v>
      </c>
      <c r="D36" s="56">
        <v>34454</v>
      </c>
      <c r="E36" s="53">
        <f t="shared" si="1"/>
        <v>0.70840000000000003</v>
      </c>
      <c r="F36" s="70">
        <f t="shared" si="2"/>
        <v>4.5640662436390755E-2</v>
      </c>
      <c r="G36" s="71">
        <f t="shared" si="3"/>
        <v>0.55995000000000006</v>
      </c>
      <c r="H36" s="72">
        <f t="shared" si="4"/>
        <v>3.7749556712522336E-2</v>
      </c>
      <c r="I36" s="53">
        <f t="shared" si="6"/>
        <v>0.06</v>
      </c>
      <c r="J36" s="70">
        <f t="shared" si="7"/>
        <v>4.8675505653430484E-3</v>
      </c>
      <c r="K36" s="73">
        <f t="shared" si="8"/>
        <v>4.8675505653430484E-3</v>
      </c>
      <c r="L36" s="74">
        <f t="shared" si="9"/>
        <v>30</v>
      </c>
      <c r="M36" s="63"/>
      <c r="N36" s="64">
        <f t="shared" si="10"/>
        <v>0</v>
      </c>
      <c r="O36" s="65"/>
      <c r="P36" s="66">
        <f t="shared" si="11"/>
        <v>0</v>
      </c>
      <c r="Q36" s="67">
        <f t="shared" si="5"/>
        <v>0</v>
      </c>
      <c r="R36" s="68"/>
      <c r="T36" s="69"/>
      <c r="U36" s="68"/>
      <c r="V36" s="68"/>
      <c r="W36" s="68"/>
      <c r="X36" s="68"/>
      <c r="Y36" s="68"/>
      <c r="Z36" s="68"/>
    </row>
    <row r="37" spans="1:26" ht="12" hidden="1" customHeight="1">
      <c r="A37" s="57">
        <v>0.36130000000000001</v>
      </c>
      <c r="B37" s="60">
        <v>0.38119999999999998</v>
      </c>
      <c r="C37" s="55">
        <v>34455</v>
      </c>
      <c r="D37" s="56">
        <v>34485</v>
      </c>
      <c r="E37" s="53">
        <f t="shared" si="1"/>
        <v>0.72260000000000002</v>
      </c>
      <c r="F37" s="70">
        <f t="shared" si="2"/>
        <v>4.6362186989505227E-2</v>
      </c>
      <c r="G37" s="71">
        <f t="shared" si="3"/>
        <v>0.57179999999999997</v>
      </c>
      <c r="H37" s="72">
        <f t="shared" si="4"/>
        <v>3.8404210360355906E-2</v>
      </c>
      <c r="I37" s="53">
        <f t="shared" si="6"/>
        <v>0.06</v>
      </c>
      <c r="J37" s="70">
        <f t="shared" si="7"/>
        <v>4.8675505653430484E-3</v>
      </c>
      <c r="K37" s="73">
        <f t="shared" si="8"/>
        <v>4.8675505653430484E-3</v>
      </c>
      <c r="L37" s="74">
        <f t="shared" si="9"/>
        <v>30</v>
      </c>
      <c r="M37" s="63"/>
      <c r="N37" s="64">
        <f t="shared" si="10"/>
        <v>0</v>
      </c>
      <c r="O37" s="65"/>
      <c r="P37" s="66">
        <f t="shared" si="11"/>
        <v>0</v>
      </c>
      <c r="Q37" s="67">
        <f t="shared" si="5"/>
        <v>0</v>
      </c>
      <c r="R37" s="68"/>
      <c r="T37" s="69"/>
      <c r="U37" s="68"/>
      <c r="V37" s="68"/>
      <c r="W37" s="68"/>
      <c r="X37" s="68"/>
      <c r="Y37" s="68"/>
      <c r="Z37" s="68"/>
    </row>
    <row r="38" spans="1:26" ht="12" hidden="1" customHeight="1">
      <c r="A38" s="57">
        <v>0.36130000000000001</v>
      </c>
      <c r="B38" s="60">
        <v>0.38119999999999998</v>
      </c>
      <c r="C38" s="55">
        <v>34486</v>
      </c>
      <c r="D38" s="56">
        <v>34515</v>
      </c>
      <c r="E38" s="53">
        <f t="shared" si="1"/>
        <v>0.72260000000000002</v>
      </c>
      <c r="F38" s="70">
        <f t="shared" si="2"/>
        <v>4.6362186989505227E-2</v>
      </c>
      <c r="G38" s="71">
        <f t="shared" si="3"/>
        <v>0.57179999999999997</v>
      </c>
      <c r="H38" s="72">
        <f t="shared" si="4"/>
        <v>3.8404210360355906E-2</v>
      </c>
      <c r="I38" s="53">
        <f t="shared" si="6"/>
        <v>0.06</v>
      </c>
      <c r="J38" s="70">
        <f t="shared" si="7"/>
        <v>4.8675505653430484E-3</v>
      </c>
      <c r="K38" s="73">
        <f t="shared" si="8"/>
        <v>4.8675505653430484E-3</v>
      </c>
      <c r="L38" s="74">
        <f t="shared" si="9"/>
        <v>30</v>
      </c>
      <c r="M38" s="63"/>
      <c r="N38" s="64">
        <f t="shared" si="10"/>
        <v>0</v>
      </c>
      <c r="O38" s="65"/>
      <c r="P38" s="66">
        <f t="shared" si="11"/>
        <v>0</v>
      </c>
      <c r="Q38" s="67">
        <f t="shared" si="5"/>
        <v>0</v>
      </c>
      <c r="R38" s="68"/>
      <c r="T38" s="69"/>
      <c r="U38" s="68"/>
      <c r="V38" s="68"/>
      <c r="W38" s="68"/>
      <c r="X38" s="68"/>
      <c r="Y38" s="68"/>
      <c r="Z38" s="68"/>
    </row>
    <row r="39" spans="1:26" ht="12" hidden="1" customHeight="1">
      <c r="A39" s="57">
        <v>0.36249999999999999</v>
      </c>
      <c r="B39" s="60">
        <v>0.3846</v>
      </c>
      <c r="C39" s="55">
        <v>34516</v>
      </c>
      <c r="D39" s="56">
        <v>34546</v>
      </c>
      <c r="E39" s="53">
        <f t="shared" si="1"/>
        <v>0.72499999999999998</v>
      </c>
      <c r="F39" s="70">
        <f t="shared" si="2"/>
        <v>4.6483595860520976E-2</v>
      </c>
      <c r="G39" s="71">
        <f t="shared" si="3"/>
        <v>0.57689999999999997</v>
      </c>
      <c r="H39" s="72">
        <f t="shared" si="4"/>
        <v>3.8684568443883238E-2</v>
      </c>
      <c r="I39" s="53">
        <f t="shared" si="6"/>
        <v>0.06</v>
      </c>
      <c r="J39" s="70">
        <f t="shared" si="7"/>
        <v>4.8675505653430484E-3</v>
      </c>
      <c r="K39" s="73">
        <f t="shared" si="8"/>
        <v>4.8675505653430484E-3</v>
      </c>
      <c r="L39" s="74">
        <f t="shared" si="9"/>
        <v>30</v>
      </c>
      <c r="M39" s="63"/>
      <c r="N39" s="64">
        <f t="shared" si="10"/>
        <v>0</v>
      </c>
      <c r="O39" s="65"/>
      <c r="P39" s="66">
        <f t="shared" si="11"/>
        <v>0</v>
      </c>
      <c r="Q39" s="67">
        <f t="shared" si="5"/>
        <v>0</v>
      </c>
      <c r="R39" s="68"/>
      <c r="T39" s="69"/>
      <c r="U39" s="68"/>
      <c r="V39" s="68"/>
      <c r="W39" s="68"/>
      <c r="X39" s="68"/>
      <c r="Y39" s="68"/>
      <c r="Z39" s="68"/>
    </row>
    <row r="40" spans="1:26" ht="12" hidden="1" customHeight="1">
      <c r="A40" s="57">
        <v>0.36249999999999999</v>
      </c>
      <c r="B40" s="60">
        <v>0.3846</v>
      </c>
      <c r="C40" s="55">
        <v>34547</v>
      </c>
      <c r="D40" s="56">
        <v>34577</v>
      </c>
      <c r="E40" s="53">
        <f t="shared" si="1"/>
        <v>0.72499999999999998</v>
      </c>
      <c r="F40" s="70">
        <f t="shared" si="2"/>
        <v>4.6483595860520976E-2</v>
      </c>
      <c r="G40" s="71">
        <f t="shared" si="3"/>
        <v>0.57689999999999997</v>
      </c>
      <c r="H40" s="72">
        <f t="shared" si="4"/>
        <v>3.8684568443883238E-2</v>
      </c>
      <c r="I40" s="53">
        <f t="shared" si="6"/>
        <v>0.06</v>
      </c>
      <c r="J40" s="70">
        <f t="shared" si="7"/>
        <v>4.8675505653430484E-3</v>
      </c>
      <c r="K40" s="73">
        <f t="shared" si="8"/>
        <v>4.8675505653430484E-3</v>
      </c>
      <c r="L40" s="74">
        <f t="shared" si="9"/>
        <v>30</v>
      </c>
      <c r="M40" s="63"/>
      <c r="N40" s="64">
        <f t="shared" si="10"/>
        <v>0</v>
      </c>
      <c r="O40" s="65"/>
      <c r="P40" s="66">
        <f t="shared" si="11"/>
        <v>0</v>
      </c>
      <c r="Q40" s="67">
        <f t="shared" si="5"/>
        <v>0</v>
      </c>
      <c r="R40" s="68"/>
      <c r="T40" s="69"/>
      <c r="U40" s="68"/>
      <c r="V40" s="68"/>
      <c r="W40" s="68"/>
      <c r="X40" s="68"/>
      <c r="Y40" s="68"/>
      <c r="Z40" s="68"/>
    </row>
    <row r="41" spans="1:26" ht="12" hidden="1" customHeight="1">
      <c r="A41" s="57">
        <v>0.36890000000000001</v>
      </c>
      <c r="B41" s="60">
        <v>0.39029999999999998</v>
      </c>
      <c r="C41" s="55">
        <v>34578</v>
      </c>
      <c r="D41" s="56">
        <v>34607</v>
      </c>
      <c r="E41" s="53">
        <f t="shared" si="1"/>
        <v>0.73780000000000001</v>
      </c>
      <c r="F41" s="70">
        <f t="shared" si="2"/>
        <v>4.7128506436650452E-2</v>
      </c>
      <c r="G41" s="71">
        <f t="shared" si="3"/>
        <v>0.58545000000000003</v>
      </c>
      <c r="H41" s="72">
        <f t="shared" si="4"/>
        <v>3.915272113132473E-2</v>
      </c>
      <c r="I41" s="53">
        <f t="shared" si="6"/>
        <v>0.06</v>
      </c>
      <c r="J41" s="70">
        <f t="shared" si="7"/>
        <v>4.8675505653430484E-3</v>
      </c>
      <c r="K41" s="73">
        <f t="shared" si="8"/>
        <v>4.8675505653430484E-3</v>
      </c>
      <c r="L41" s="74">
        <f t="shared" si="9"/>
        <v>30</v>
      </c>
      <c r="M41" s="63"/>
      <c r="N41" s="64">
        <f t="shared" si="10"/>
        <v>0</v>
      </c>
      <c r="O41" s="65"/>
      <c r="P41" s="66">
        <f t="shared" si="11"/>
        <v>0</v>
      </c>
      <c r="Q41" s="67">
        <f t="shared" si="5"/>
        <v>0</v>
      </c>
      <c r="R41" s="68"/>
      <c r="T41" s="69"/>
      <c r="U41" s="68"/>
      <c r="V41" s="68"/>
      <c r="W41" s="68"/>
      <c r="X41" s="68"/>
      <c r="Y41" s="68"/>
      <c r="Z41" s="68"/>
    </row>
    <row r="42" spans="1:26" ht="12" hidden="1" customHeight="1">
      <c r="A42" s="57">
        <v>0.36890000000000001</v>
      </c>
      <c r="B42" s="60">
        <v>0.39029999999999998</v>
      </c>
      <c r="C42" s="55">
        <v>34608</v>
      </c>
      <c r="D42" s="56">
        <v>34638</v>
      </c>
      <c r="E42" s="53">
        <f t="shared" si="1"/>
        <v>0.73780000000000001</v>
      </c>
      <c r="F42" s="70">
        <f t="shared" si="2"/>
        <v>4.7128506436650452E-2</v>
      </c>
      <c r="G42" s="71">
        <f t="shared" si="3"/>
        <v>0.58545000000000003</v>
      </c>
      <c r="H42" s="72">
        <f t="shared" si="4"/>
        <v>3.915272113132473E-2</v>
      </c>
      <c r="I42" s="53">
        <f t="shared" si="6"/>
        <v>0.06</v>
      </c>
      <c r="J42" s="70">
        <f t="shared" si="7"/>
        <v>4.8675505653430484E-3</v>
      </c>
      <c r="K42" s="73">
        <f t="shared" si="8"/>
        <v>4.8675505653430484E-3</v>
      </c>
      <c r="L42" s="74">
        <f t="shared" si="9"/>
        <v>30</v>
      </c>
      <c r="M42" s="63"/>
      <c r="N42" s="64">
        <f t="shared" si="10"/>
        <v>0</v>
      </c>
      <c r="O42" s="65"/>
      <c r="P42" s="66">
        <f t="shared" si="11"/>
        <v>0</v>
      </c>
      <c r="Q42" s="67">
        <f t="shared" si="5"/>
        <v>0</v>
      </c>
      <c r="R42" s="68"/>
      <c r="T42" s="69"/>
      <c r="U42" s="68"/>
      <c r="V42" s="68"/>
      <c r="W42" s="68"/>
      <c r="X42" s="68"/>
      <c r="Y42" s="68"/>
      <c r="Z42" s="68"/>
    </row>
    <row r="43" spans="1:26" ht="12" hidden="1" customHeight="1">
      <c r="A43" s="57">
        <v>0.3876</v>
      </c>
      <c r="B43" s="60">
        <v>0.40460000000000002</v>
      </c>
      <c r="C43" s="55">
        <v>34639</v>
      </c>
      <c r="D43" s="56">
        <v>34668</v>
      </c>
      <c r="E43" s="53">
        <f t="shared" si="1"/>
        <v>0.7752</v>
      </c>
      <c r="F43" s="70">
        <f t="shared" si="2"/>
        <v>4.8988211025409178E-2</v>
      </c>
      <c r="G43" s="71">
        <f t="shared" si="3"/>
        <v>0.6069</v>
      </c>
      <c r="H43" s="72">
        <f t="shared" si="4"/>
        <v>4.0317100932568239E-2</v>
      </c>
      <c r="I43" s="53">
        <f t="shared" si="6"/>
        <v>0.06</v>
      </c>
      <c r="J43" s="70">
        <f t="shared" si="7"/>
        <v>4.8675505653430484E-3</v>
      </c>
      <c r="K43" s="73">
        <f t="shared" si="8"/>
        <v>4.8675505653430484E-3</v>
      </c>
      <c r="L43" s="74">
        <f t="shared" si="9"/>
        <v>30</v>
      </c>
      <c r="M43" s="63"/>
      <c r="N43" s="64">
        <f t="shared" si="10"/>
        <v>0</v>
      </c>
      <c r="O43" s="65"/>
      <c r="P43" s="66">
        <f t="shared" si="11"/>
        <v>0</v>
      </c>
      <c r="Q43" s="67">
        <f t="shared" si="5"/>
        <v>0</v>
      </c>
      <c r="R43" s="68"/>
      <c r="T43" s="69"/>
      <c r="U43" s="68"/>
      <c r="V43" s="68"/>
      <c r="W43" s="68"/>
      <c r="X43" s="68"/>
      <c r="Y43" s="68"/>
      <c r="Z43" s="68"/>
    </row>
    <row r="44" spans="1:26" ht="12" hidden="1" customHeight="1">
      <c r="A44" s="57">
        <v>0.3876</v>
      </c>
      <c r="B44" s="60">
        <v>0.40460000000000002</v>
      </c>
      <c r="C44" s="55">
        <v>34669</v>
      </c>
      <c r="D44" s="56">
        <v>34699</v>
      </c>
      <c r="E44" s="53">
        <f t="shared" si="1"/>
        <v>0.7752</v>
      </c>
      <c r="F44" s="70">
        <f t="shared" si="2"/>
        <v>4.8988211025409178E-2</v>
      </c>
      <c r="G44" s="71">
        <f t="shared" si="3"/>
        <v>0.6069</v>
      </c>
      <c r="H44" s="72">
        <f t="shared" si="4"/>
        <v>4.0317100932568239E-2</v>
      </c>
      <c r="I44" s="53">
        <f t="shared" si="6"/>
        <v>0.06</v>
      </c>
      <c r="J44" s="70">
        <f t="shared" si="7"/>
        <v>4.8675505653430484E-3</v>
      </c>
      <c r="K44" s="73">
        <f t="shared" si="8"/>
        <v>4.8675505653430484E-3</v>
      </c>
      <c r="L44" s="74">
        <f t="shared" si="9"/>
        <v>30</v>
      </c>
      <c r="M44" s="63"/>
      <c r="N44" s="64">
        <f t="shared" si="10"/>
        <v>0</v>
      </c>
      <c r="O44" s="65"/>
      <c r="P44" s="66">
        <f t="shared" si="11"/>
        <v>0</v>
      </c>
      <c r="Q44" s="67">
        <f t="shared" si="5"/>
        <v>0</v>
      </c>
      <c r="R44" s="68"/>
      <c r="T44" s="69"/>
      <c r="U44" s="68"/>
      <c r="V44" s="68"/>
      <c r="W44" s="68"/>
      <c r="X44" s="68"/>
      <c r="Y44" s="68"/>
      <c r="Z44" s="68"/>
    </row>
    <row r="45" spans="1:26" ht="12" hidden="1" customHeight="1">
      <c r="A45" s="57">
        <v>0.4012</v>
      </c>
      <c r="B45" s="60">
        <v>0.41699999999999998</v>
      </c>
      <c r="C45" s="55">
        <v>34700</v>
      </c>
      <c r="D45" s="56">
        <v>34730</v>
      </c>
      <c r="E45" s="53">
        <f t="shared" si="1"/>
        <v>0.8024</v>
      </c>
      <c r="F45" s="70">
        <f t="shared" si="2"/>
        <v>5.0318297993817263E-2</v>
      </c>
      <c r="G45" s="71">
        <f t="shared" si="3"/>
        <v>0.62549999999999994</v>
      </c>
      <c r="H45" s="72">
        <f t="shared" si="4"/>
        <v>4.131529595176775E-2</v>
      </c>
      <c r="I45" s="53">
        <f t="shared" si="6"/>
        <v>0.06</v>
      </c>
      <c r="J45" s="70">
        <f t="shared" si="7"/>
        <v>4.8675505653430484E-3</v>
      </c>
      <c r="K45" s="73">
        <f t="shared" si="8"/>
        <v>4.8675505653430484E-3</v>
      </c>
      <c r="L45" s="74">
        <f t="shared" si="9"/>
        <v>30</v>
      </c>
      <c r="M45" s="63"/>
      <c r="N45" s="64">
        <f t="shared" si="10"/>
        <v>0</v>
      </c>
      <c r="O45" s="65"/>
      <c r="P45" s="66">
        <f t="shared" si="11"/>
        <v>0</v>
      </c>
      <c r="Q45" s="67">
        <f t="shared" si="5"/>
        <v>0</v>
      </c>
      <c r="R45" s="68"/>
      <c r="T45" s="69"/>
      <c r="U45" s="68"/>
      <c r="V45" s="68"/>
      <c r="W45" s="68"/>
      <c r="X45" s="68"/>
      <c r="Y45" s="68"/>
      <c r="Z45" s="68"/>
    </row>
    <row r="46" spans="1:26" ht="12" hidden="1" customHeight="1">
      <c r="A46" s="57">
        <v>0.4012</v>
      </c>
      <c r="B46" s="60">
        <v>0.41699999999999998</v>
      </c>
      <c r="C46" s="55">
        <v>34731</v>
      </c>
      <c r="D46" s="56">
        <v>34758</v>
      </c>
      <c r="E46" s="53">
        <f t="shared" si="1"/>
        <v>0.8024</v>
      </c>
      <c r="F46" s="70">
        <f t="shared" si="2"/>
        <v>5.0318297993817263E-2</v>
      </c>
      <c r="G46" s="71">
        <f t="shared" si="3"/>
        <v>0.62549999999999994</v>
      </c>
      <c r="H46" s="72">
        <f t="shared" si="4"/>
        <v>4.131529595176775E-2</v>
      </c>
      <c r="I46" s="53">
        <f t="shared" si="6"/>
        <v>0.06</v>
      </c>
      <c r="J46" s="70">
        <f t="shared" si="7"/>
        <v>4.8675505653430484E-3</v>
      </c>
      <c r="K46" s="73">
        <f t="shared" si="8"/>
        <v>4.8675505653430484E-3</v>
      </c>
      <c r="L46" s="74">
        <f t="shared" si="9"/>
        <v>30</v>
      </c>
      <c r="M46" s="63"/>
      <c r="N46" s="64">
        <f t="shared" si="10"/>
        <v>0</v>
      </c>
      <c r="O46" s="65"/>
      <c r="P46" s="66">
        <f t="shared" si="11"/>
        <v>0</v>
      </c>
      <c r="Q46" s="67">
        <f t="shared" si="5"/>
        <v>0</v>
      </c>
      <c r="R46" s="68"/>
      <c r="T46" s="69"/>
      <c r="U46" s="68"/>
      <c r="V46" s="68"/>
      <c r="W46" s="68"/>
      <c r="X46" s="68"/>
      <c r="Y46" s="68"/>
      <c r="Z46" s="68"/>
    </row>
    <row r="47" spans="1:26" ht="12" hidden="1" customHeight="1">
      <c r="A47" s="53">
        <v>0.4274</v>
      </c>
      <c r="B47" s="54">
        <v>0.43709999999999999</v>
      </c>
      <c r="C47" s="75">
        <v>34759</v>
      </c>
      <c r="D47" s="76">
        <v>34789</v>
      </c>
      <c r="E47" s="53">
        <f t="shared" si="1"/>
        <v>0.8548</v>
      </c>
      <c r="F47" s="70">
        <f t="shared" si="2"/>
        <v>5.2829609931055899E-2</v>
      </c>
      <c r="G47" s="71">
        <f t="shared" si="3"/>
        <v>0.65564999999999996</v>
      </c>
      <c r="H47" s="72">
        <f t="shared" si="4"/>
        <v>4.2911311287610943E-2</v>
      </c>
      <c r="I47" s="53">
        <f t="shared" si="6"/>
        <v>0.06</v>
      </c>
      <c r="J47" s="70">
        <f t="shared" si="7"/>
        <v>4.8675505653430484E-3</v>
      </c>
      <c r="K47" s="73">
        <f t="shared" si="8"/>
        <v>4.8675505653430484E-3</v>
      </c>
      <c r="L47" s="74">
        <f t="shared" si="9"/>
        <v>30</v>
      </c>
      <c r="M47" s="63"/>
      <c r="N47" s="64">
        <f t="shared" si="10"/>
        <v>0</v>
      </c>
      <c r="O47" s="65"/>
      <c r="P47" s="66">
        <f t="shared" si="11"/>
        <v>0</v>
      </c>
      <c r="Q47" s="67">
        <f t="shared" si="5"/>
        <v>0</v>
      </c>
      <c r="R47" s="68"/>
      <c r="T47" s="69"/>
      <c r="U47" s="68"/>
      <c r="V47" s="68"/>
      <c r="W47" s="68"/>
      <c r="X47" s="68"/>
      <c r="Y47" s="68"/>
      <c r="Z47" s="68"/>
    </row>
    <row r="48" spans="1:26" ht="12" hidden="1" customHeight="1">
      <c r="A48" s="53">
        <v>0.4274</v>
      </c>
      <c r="B48" s="54">
        <v>0.43709999999999999</v>
      </c>
      <c r="C48" s="75">
        <v>34790</v>
      </c>
      <c r="D48" s="76">
        <v>34819</v>
      </c>
      <c r="E48" s="53">
        <f t="shared" si="1"/>
        <v>0.8548</v>
      </c>
      <c r="F48" s="70">
        <f t="shared" si="2"/>
        <v>5.2829609931055899E-2</v>
      </c>
      <c r="G48" s="71">
        <f t="shared" si="3"/>
        <v>0.65564999999999996</v>
      </c>
      <c r="H48" s="72">
        <f t="shared" si="4"/>
        <v>4.2911311287610943E-2</v>
      </c>
      <c r="I48" s="53">
        <f t="shared" si="6"/>
        <v>0.06</v>
      </c>
      <c r="J48" s="70">
        <f t="shared" si="7"/>
        <v>4.8675505653430484E-3</v>
      </c>
      <c r="K48" s="73">
        <f t="shared" si="8"/>
        <v>4.8675505653430484E-3</v>
      </c>
      <c r="L48" s="74">
        <f t="shared" si="9"/>
        <v>30</v>
      </c>
      <c r="M48" s="63"/>
      <c r="N48" s="64">
        <f>((M48*K48)/30)*L48</f>
        <v>0</v>
      </c>
      <c r="O48" s="65"/>
      <c r="P48" s="66">
        <f t="shared" si="11"/>
        <v>0</v>
      </c>
      <c r="Q48" s="67">
        <f>SUM(M48,P48)</f>
        <v>0</v>
      </c>
      <c r="R48" s="68"/>
      <c r="T48" s="69"/>
      <c r="U48" s="68"/>
      <c r="V48" s="68"/>
      <c r="W48" s="68"/>
      <c r="X48" s="68"/>
      <c r="Y48" s="68"/>
      <c r="Z48" s="68"/>
    </row>
    <row r="49" spans="1:26" ht="12" hidden="1" customHeight="1">
      <c r="A49" s="53">
        <v>0.42449999999999999</v>
      </c>
      <c r="B49" s="54">
        <v>0.43859999999999999</v>
      </c>
      <c r="C49" s="75">
        <v>34820</v>
      </c>
      <c r="D49" s="76">
        <v>34850</v>
      </c>
      <c r="E49" s="53">
        <f t="shared" si="1"/>
        <v>0.84899999999999998</v>
      </c>
      <c r="F49" s="70">
        <f t="shared" si="2"/>
        <v>5.2554864177548177E-2</v>
      </c>
      <c r="G49" s="71">
        <f t="shared" si="3"/>
        <v>0.65789999999999993</v>
      </c>
      <c r="H49" s="72">
        <f t="shared" si="4"/>
        <v>4.3029346003530922E-2</v>
      </c>
      <c r="I49" s="53">
        <f t="shared" si="6"/>
        <v>0.06</v>
      </c>
      <c r="J49" s="70">
        <f t="shared" si="7"/>
        <v>4.8675505653430484E-3</v>
      </c>
      <c r="K49" s="73">
        <f t="shared" si="8"/>
        <v>4.8675505653430484E-3</v>
      </c>
      <c r="L49" s="74">
        <f t="shared" si="9"/>
        <v>30</v>
      </c>
      <c r="M49" s="63"/>
      <c r="N49" s="64">
        <f t="shared" si="10"/>
        <v>0</v>
      </c>
      <c r="O49" s="65"/>
      <c r="P49" s="66">
        <f t="shared" si="11"/>
        <v>0</v>
      </c>
      <c r="Q49" s="67">
        <f t="shared" si="5"/>
        <v>0</v>
      </c>
      <c r="R49" s="68"/>
      <c r="T49" s="69"/>
      <c r="U49" s="68"/>
      <c r="V49" s="68"/>
      <c r="W49" s="68"/>
      <c r="X49" s="68"/>
      <c r="Y49" s="68"/>
      <c r="Z49" s="68"/>
    </row>
    <row r="50" spans="1:26" ht="12" hidden="1" customHeight="1">
      <c r="A50" s="53">
        <v>0.42449999999999999</v>
      </c>
      <c r="B50" s="77">
        <v>0.43859999999999999</v>
      </c>
      <c r="C50" s="75">
        <v>34851</v>
      </c>
      <c r="D50" s="76">
        <v>34880</v>
      </c>
      <c r="E50" s="53">
        <f t="shared" si="1"/>
        <v>0.84899999999999998</v>
      </c>
      <c r="F50" s="70">
        <f t="shared" si="2"/>
        <v>5.2554864177548177E-2</v>
      </c>
      <c r="G50" s="71">
        <f t="shared" si="3"/>
        <v>0.65789999999999993</v>
      </c>
      <c r="H50" s="72">
        <f t="shared" si="4"/>
        <v>4.3029346003530922E-2</v>
      </c>
      <c r="I50" s="53">
        <f t="shared" si="6"/>
        <v>0.06</v>
      </c>
      <c r="J50" s="70">
        <f t="shared" si="7"/>
        <v>4.8675505653430484E-3</v>
      </c>
      <c r="K50" s="73">
        <f t="shared" si="8"/>
        <v>4.8675505653430484E-3</v>
      </c>
      <c r="L50" s="74">
        <f t="shared" si="9"/>
        <v>30</v>
      </c>
      <c r="M50" s="63"/>
      <c r="N50" s="64">
        <f t="shared" si="10"/>
        <v>0</v>
      </c>
      <c r="O50" s="65"/>
      <c r="P50" s="66">
        <f t="shared" si="11"/>
        <v>0</v>
      </c>
      <c r="Q50" s="67">
        <f t="shared" si="5"/>
        <v>0</v>
      </c>
      <c r="R50" s="68"/>
      <c r="T50" s="69"/>
      <c r="U50" s="68"/>
      <c r="V50" s="68"/>
      <c r="W50" s="68"/>
      <c r="X50" s="68"/>
      <c r="Y50" s="68"/>
      <c r="Z50" s="68"/>
    </row>
    <row r="51" spans="1:26" ht="12" hidden="1" customHeight="1">
      <c r="A51" s="53">
        <v>0.43840000000000001</v>
      </c>
      <c r="B51" s="54">
        <v>0.45329999999999998</v>
      </c>
      <c r="C51" s="75">
        <v>34881</v>
      </c>
      <c r="D51" s="76">
        <v>34911</v>
      </c>
      <c r="E51" s="53">
        <f t="shared" si="1"/>
        <v>0.87680000000000002</v>
      </c>
      <c r="F51" s="70">
        <f t="shared" si="2"/>
        <v>5.3864639738528952E-2</v>
      </c>
      <c r="G51" s="71">
        <f t="shared" si="3"/>
        <v>0.67994999999999994</v>
      </c>
      <c r="H51" s="72">
        <f t="shared" si="4"/>
        <v>4.4178378943438679E-2</v>
      </c>
      <c r="I51" s="53">
        <f t="shared" si="6"/>
        <v>0.06</v>
      </c>
      <c r="J51" s="70">
        <f t="shared" si="7"/>
        <v>4.8675505653430484E-3</v>
      </c>
      <c r="K51" s="73">
        <f t="shared" si="8"/>
        <v>4.8675505653430484E-3</v>
      </c>
      <c r="L51" s="74">
        <f t="shared" si="9"/>
        <v>30</v>
      </c>
      <c r="M51" s="63"/>
      <c r="N51" s="64">
        <f t="shared" si="10"/>
        <v>0</v>
      </c>
      <c r="O51" s="65"/>
      <c r="P51" s="66">
        <f t="shared" si="11"/>
        <v>0</v>
      </c>
      <c r="Q51" s="67">
        <f t="shared" si="5"/>
        <v>0</v>
      </c>
      <c r="R51" s="68"/>
      <c r="T51" s="69"/>
      <c r="U51" s="68"/>
      <c r="V51" s="68"/>
      <c r="W51" s="68"/>
      <c r="X51" s="68"/>
      <c r="Y51" s="68"/>
      <c r="Z51" s="68"/>
    </row>
    <row r="52" spans="1:26" ht="12" hidden="1" customHeight="1">
      <c r="A52" s="53">
        <v>0.43840000000000001</v>
      </c>
      <c r="B52" s="54">
        <v>0.45329999999999998</v>
      </c>
      <c r="C52" s="75">
        <v>34912</v>
      </c>
      <c r="D52" s="76">
        <v>34942</v>
      </c>
      <c r="E52" s="53">
        <f t="shared" si="1"/>
        <v>0.87680000000000002</v>
      </c>
      <c r="F52" s="70">
        <f t="shared" si="2"/>
        <v>5.3864639738528952E-2</v>
      </c>
      <c r="G52" s="71">
        <f t="shared" si="3"/>
        <v>0.67994999999999994</v>
      </c>
      <c r="H52" s="72">
        <f t="shared" si="4"/>
        <v>4.4178378943438679E-2</v>
      </c>
      <c r="I52" s="53">
        <f t="shared" si="6"/>
        <v>0.06</v>
      </c>
      <c r="J52" s="70">
        <f t="shared" si="7"/>
        <v>4.8675505653430484E-3</v>
      </c>
      <c r="K52" s="73">
        <f t="shared" si="8"/>
        <v>4.8675505653430484E-3</v>
      </c>
      <c r="L52" s="74">
        <f t="shared" si="9"/>
        <v>30</v>
      </c>
      <c r="M52" s="63"/>
      <c r="N52" s="64">
        <f t="shared" si="10"/>
        <v>0</v>
      </c>
      <c r="O52" s="65"/>
      <c r="P52" s="66">
        <f t="shared" si="11"/>
        <v>0</v>
      </c>
      <c r="Q52" s="67">
        <f t="shared" si="5"/>
        <v>0</v>
      </c>
      <c r="R52" s="68"/>
      <c r="T52" s="69"/>
      <c r="U52" s="68"/>
      <c r="V52" s="68"/>
      <c r="W52" s="68"/>
      <c r="X52" s="68"/>
      <c r="Y52" s="68"/>
      <c r="Z52" s="68"/>
    </row>
    <row r="53" spans="1:26" ht="12" hidden="1" customHeight="1">
      <c r="A53" s="53">
        <v>0.44619999999999999</v>
      </c>
      <c r="B53" s="54">
        <v>0.46350000000000002</v>
      </c>
      <c r="C53" s="75">
        <v>34943</v>
      </c>
      <c r="D53" s="76">
        <v>34972</v>
      </c>
      <c r="E53" s="53">
        <f t="shared" si="1"/>
        <v>0.89239999999999997</v>
      </c>
      <c r="F53" s="70">
        <f t="shared" si="2"/>
        <v>5.4591852139502794E-2</v>
      </c>
      <c r="G53" s="71">
        <f t="shared" si="3"/>
        <v>0.69525000000000003</v>
      </c>
      <c r="H53" s="72">
        <f t="shared" si="4"/>
        <v>4.4967570459174766E-2</v>
      </c>
      <c r="I53" s="53">
        <f t="shared" si="6"/>
        <v>0.06</v>
      </c>
      <c r="J53" s="70">
        <f t="shared" si="7"/>
        <v>4.8675505653430484E-3</v>
      </c>
      <c r="K53" s="73">
        <f t="shared" si="8"/>
        <v>4.8675505653430484E-3</v>
      </c>
      <c r="L53" s="74">
        <f t="shared" si="9"/>
        <v>30</v>
      </c>
      <c r="M53" s="63"/>
      <c r="N53" s="64">
        <f t="shared" si="10"/>
        <v>0</v>
      </c>
      <c r="O53" s="65"/>
      <c r="P53" s="66">
        <f t="shared" si="11"/>
        <v>0</v>
      </c>
      <c r="Q53" s="67">
        <f t="shared" si="5"/>
        <v>0</v>
      </c>
      <c r="R53" s="68"/>
      <c r="T53" s="69"/>
      <c r="U53" s="68"/>
      <c r="V53" s="68"/>
      <c r="W53" s="68"/>
      <c r="X53" s="68"/>
      <c r="Y53" s="68"/>
      <c r="Z53" s="68"/>
    </row>
    <row r="54" spans="1:26" ht="12" hidden="1" customHeight="1">
      <c r="A54" s="53">
        <v>0.44619999999999999</v>
      </c>
      <c r="B54" s="54">
        <v>0.46350000000000002</v>
      </c>
      <c r="C54" s="75">
        <v>34973</v>
      </c>
      <c r="D54" s="76">
        <v>35003</v>
      </c>
      <c r="E54" s="53">
        <f t="shared" si="1"/>
        <v>0.89239999999999997</v>
      </c>
      <c r="F54" s="70">
        <f t="shared" si="2"/>
        <v>5.4591852139502794E-2</v>
      </c>
      <c r="G54" s="71">
        <f t="shared" si="3"/>
        <v>0.69525000000000003</v>
      </c>
      <c r="H54" s="72">
        <f t="shared" si="4"/>
        <v>4.4967570459174766E-2</v>
      </c>
      <c r="I54" s="53">
        <f t="shared" si="6"/>
        <v>0.06</v>
      </c>
      <c r="J54" s="70">
        <f t="shared" si="7"/>
        <v>4.8675505653430484E-3</v>
      </c>
      <c r="K54" s="73">
        <f t="shared" si="8"/>
        <v>4.8675505653430484E-3</v>
      </c>
      <c r="L54" s="74">
        <f t="shared" si="9"/>
        <v>30</v>
      </c>
      <c r="M54" s="63"/>
      <c r="N54" s="64">
        <f t="shared" si="10"/>
        <v>0</v>
      </c>
      <c r="O54" s="65"/>
      <c r="P54" s="66">
        <f t="shared" si="11"/>
        <v>0</v>
      </c>
      <c r="Q54" s="67">
        <f t="shared" si="5"/>
        <v>0</v>
      </c>
      <c r="R54" s="68"/>
      <c r="T54" s="69"/>
      <c r="U54" s="68"/>
      <c r="V54" s="68"/>
      <c r="W54" s="68"/>
      <c r="X54" s="68"/>
      <c r="Y54" s="68"/>
      <c r="Z54" s="68"/>
    </row>
    <row r="55" spans="1:26" ht="12" hidden="1" customHeight="1">
      <c r="A55" s="53">
        <v>0.42720000000000002</v>
      </c>
      <c r="B55" s="54">
        <v>0.43480000000000002</v>
      </c>
      <c r="C55" s="75">
        <v>35004</v>
      </c>
      <c r="D55" s="76">
        <v>35033</v>
      </c>
      <c r="E55" s="53">
        <f t="shared" si="1"/>
        <v>0.85440000000000005</v>
      </c>
      <c r="F55" s="70">
        <f t="shared" si="2"/>
        <v>5.2810687249567723E-2</v>
      </c>
      <c r="G55" s="71">
        <f t="shared" si="3"/>
        <v>0.6522</v>
      </c>
      <c r="H55" s="72">
        <f t="shared" si="4"/>
        <v>4.2730038828439509E-2</v>
      </c>
      <c r="I55" s="53">
        <f t="shared" si="6"/>
        <v>0.06</v>
      </c>
      <c r="J55" s="70">
        <f t="shared" si="7"/>
        <v>4.8675505653430484E-3</v>
      </c>
      <c r="K55" s="73">
        <f t="shared" si="8"/>
        <v>4.8675505653430484E-3</v>
      </c>
      <c r="L55" s="74">
        <f t="shared" si="9"/>
        <v>30</v>
      </c>
      <c r="M55" s="63"/>
      <c r="N55" s="64">
        <f t="shared" si="10"/>
        <v>0</v>
      </c>
      <c r="O55" s="65"/>
      <c r="P55" s="66">
        <f t="shared" si="11"/>
        <v>0</v>
      </c>
      <c r="Q55" s="67">
        <f t="shared" si="5"/>
        <v>0</v>
      </c>
      <c r="R55" s="68"/>
      <c r="T55" s="69"/>
      <c r="U55" s="68"/>
      <c r="V55" s="68"/>
      <c r="W55" s="68"/>
      <c r="X55" s="68"/>
      <c r="Y55" s="68"/>
      <c r="Z55" s="68"/>
    </row>
    <row r="56" spans="1:26" ht="12" hidden="1" customHeight="1">
      <c r="A56" s="53">
        <v>0.42720000000000002</v>
      </c>
      <c r="B56" s="54">
        <v>0.43480000000000002</v>
      </c>
      <c r="C56" s="75">
        <v>35034</v>
      </c>
      <c r="D56" s="76">
        <v>35064</v>
      </c>
      <c r="E56" s="53">
        <f t="shared" si="1"/>
        <v>0.85440000000000005</v>
      </c>
      <c r="F56" s="70">
        <f t="shared" si="2"/>
        <v>5.2810687249567723E-2</v>
      </c>
      <c r="G56" s="71">
        <f t="shared" si="3"/>
        <v>0.6522</v>
      </c>
      <c r="H56" s="72">
        <f t="shared" si="4"/>
        <v>4.2730038828439509E-2</v>
      </c>
      <c r="I56" s="53">
        <f t="shared" si="6"/>
        <v>0.06</v>
      </c>
      <c r="J56" s="70">
        <f t="shared" si="7"/>
        <v>4.8675505653430484E-3</v>
      </c>
      <c r="K56" s="73">
        <f t="shared" si="8"/>
        <v>4.8675505653430484E-3</v>
      </c>
      <c r="L56" s="74">
        <f t="shared" si="9"/>
        <v>30</v>
      </c>
      <c r="M56" s="63"/>
      <c r="N56" s="64">
        <f t="shared" si="10"/>
        <v>0</v>
      </c>
      <c r="O56" s="65"/>
      <c r="P56" s="66">
        <f t="shared" si="11"/>
        <v>0</v>
      </c>
      <c r="Q56" s="67">
        <f t="shared" si="5"/>
        <v>0</v>
      </c>
      <c r="R56" s="68"/>
      <c r="T56" s="69"/>
      <c r="U56" s="68"/>
      <c r="V56" s="68"/>
      <c r="W56" s="68"/>
      <c r="X56" s="68"/>
      <c r="Y56" s="68"/>
      <c r="Z56" s="68"/>
    </row>
    <row r="57" spans="1:26" ht="12" hidden="1" customHeight="1">
      <c r="A57" s="53">
        <v>0.4027</v>
      </c>
      <c r="B57" s="54">
        <v>0.42320000000000002</v>
      </c>
      <c r="C57" s="75">
        <v>35065</v>
      </c>
      <c r="D57" s="76">
        <v>35095</v>
      </c>
      <c r="E57" s="53">
        <f t="shared" si="1"/>
        <v>0.8054</v>
      </c>
      <c r="F57" s="70">
        <f t="shared" si="2"/>
        <v>5.0463870271181266E-2</v>
      </c>
      <c r="G57" s="71">
        <f t="shared" si="3"/>
        <v>0.63480000000000003</v>
      </c>
      <c r="H57" s="72">
        <f t="shared" si="4"/>
        <v>4.1810473334071618E-2</v>
      </c>
      <c r="I57" s="53">
        <f t="shared" si="6"/>
        <v>0.06</v>
      </c>
      <c r="J57" s="70">
        <f t="shared" si="7"/>
        <v>4.8675505653430484E-3</v>
      </c>
      <c r="K57" s="73">
        <f t="shared" si="8"/>
        <v>4.8675505653430484E-3</v>
      </c>
      <c r="L57" s="74">
        <f t="shared" si="9"/>
        <v>30</v>
      </c>
      <c r="M57" s="63"/>
      <c r="N57" s="64">
        <f t="shared" si="10"/>
        <v>0</v>
      </c>
      <c r="O57" s="65"/>
      <c r="P57" s="66">
        <f t="shared" si="11"/>
        <v>0</v>
      </c>
      <c r="Q57" s="67">
        <f t="shared" si="5"/>
        <v>0</v>
      </c>
      <c r="R57" s="68"/>
      <c r="T57" s="69"/>
      <c r="U57" s="68"/>
      <c r="V57" s="68"/>
      <c r="W57" s="68"/>
      <c r="X57" s="68"/>
      <c r="Y57" s="68"/>
      <c r="Z57" s="68"/>
    </row>
    <row r="58" spans="1:26" ht="12" hidden="1" customHeight="1">
      <c r="A58" s="53">
        <v>0.4027</v>
      </c>
      <c r="B58" s="54">
        <v>0.42320000000000002</v>
      </c>
      <c r="C58" s="75">
        <v>35096</v>
      </c>
      <c r="D58" s="76">
        <v>35124</v>
      </c>
      <c r="E58" s="53">
        <f t="shared" si="1"/>
        <v>0.8054</v>
      </c>
      <c r="F58" s="70">
        <f t="shared" si="2"/>
        <v>5.0463870271181266E-2</v>
      </c>
      <c r="G58" s="71">
        <f t="shared" si="3"/>
        <v>0.63480000000000003</v>
      </c>
      <c r="H58" s="72">
        <f t="shared" si="4"/>
        <v>4.1810473334071618E-2</v>
      </c>
      <c r="I58" s="53">
        <f t="shared" si="6"/>
        <v>0.06</v>
      </c>
      <c r="J58" s="70">
        <f t="shared" si="7"/>
        <v>4.8675505653430484E-3</v>
      </c>
      <c r="K58" s="73">
        <f t="shared" si="8"/>
        <v>4.8675505653430484E-3</v>
      </c>
      <c r="L58" s="74">
        <f t="shared" si="9"/>
        <v>30</v>
      </c>
      <c r="M58" s="63"/>
      <c r="N58" s="64">
        <f t="shared" si="10"/>
        <v>0</v>
      </c>
      <c r="O58" s="65"/>
      <c r="P58" s="66">
        <f t="shared" si="11"/>
        <v>0</v>
      </c>
      <c r="Q58" s="67">
        <f t="shared" si="5"/>
        <v>0</v>
      </c>
      <c r="R58" s="68"/>
      <c r="T58" s="69"/>
      <c r="U58" s="68"/>
      <c r="V58" s="68"/>
      <c r="W58" s="68"/>
      <c r="X58" s="68"/>
      <c r="Y58" s="68"/>
      <c r="Z58" s="68"/>
    </row>
    <row r="59" spans="1:26" ht="12" hidden="1" customHeight="1">
      <c r="A59" s="53">
        <v>0.41370000000000001</v>
      </c>
      <c r="B59" s="54">
        <v>0.43319999999999997</v>
      </c>
      <c r="C59" s="75">
        <v>35125</v>
      </c>
      <c r="D59" s="76">
        <v>35155</v>
      </c>
      <c r="E59" s="53">
        <f t="shared" si="1"/>
        <v>0.82740000000000002</v>
      </c>
      <c r="F59" s="70">
        <f t="shared" si="2"/>
        <v>5.1524675284036814E-2</v>
      </c>
      <c r="G59" s="71">
        <f t="shared" si="3"/>
        <v>0.64979999999999993</v>
      </c>
      <c r="H59" s="72">
        <f t="shared" si="4"/>
        <v>4.2603731491371866E-2</v>
      </c>
      <c r="I59" s="53">
        <f t="shared" si="6"/>
        <v>0.06</v>
      </c>
      <c r="J59" s="70">
        <f t="shared" si="7"/>
        <v>4.8675505653430484E-3</v>
      </c>
      <c r="K59" s="73">
        <f t="shared" si="8"/>
        <v>4.8675505653430484E-3</v>
      </c>
      <c r="L59" s="74">
        <f t="shared" si="9"/>
        <v>30</v>
      </c>
      <c r="M59" s="63"/>
      <c r="N59" s="64">
        <f t="shared" si="10"/>
        <v>0</v>
      </c>
      <c r="O59" s="65"/>
      <c r="P59" s="66">
        <f t="shared" si="11"/>
        <v>0</v>
      </c>
      <c r="Q59" s="67">
        <f t="shared" si="5"/>
        <v>0</v>
      </c>
      <c r="R59" s="68"/>
      <c r="T59" s="69"/>
      <c r="U59" s="68"/>
      <c r="V59" s="68"/>
      <c r="W59" s="68"/>
      <c r="X59" s="68"/>
      <c r="Y59" s="68"/>
      <c r="Z59" s="68"/>
    </row>
    <row r="60" spans="1:26" ht="12" hidden="1" customHeight="1">
      <c r="A60" s="53">
        <v>0.41370000000000001</v>
      </c>
      <c r="B60" s="54">
        <v>0.43319999999999997</v>
      </c>
      <c r="C60" s="75">
        <v>35156</v>
      </c>
      <c r="D60" s="76">
        <v>35185</v>
      </c>
      <c r="E60" s="53">
        <f t="shared" si="1"/>
        <v>0.82740000000000002</v>
      </c>
      <c r="F60" s="70">
        <f t="shared" si="2"/>
        <v>5.1524675284036814E-2</v>
      </c>
      <c r="G60" s="71">
        <f t="shared" si="3"/>
        <v>0.64979999999999993</v>
      </c>
      <c r="H60" s="72">
        <f t="shared" si="4"/>
        <v>4.2603731491371866E-2</v>
      </c>
      <c r="I60" s="53">
        <f t="shared" si="6"/>
        <v>0.06</v>
      </c>
      <c r="J60" s="70">
        <f t="shared" si="7"/>
        <v>4.8675505653430484E-3</v>
      </c>
      <c r="K60" s="73">
        <f t="shared" si="8"/>
        <v>4.8675505653430484E-3</v>
      </c>
      <c r="L60" s="74">
        <f t="shared" si="9"/>
        <v>30</v>
      </c>
      <c r="M60" s="63"/>
      <c r="N60" s="64">
        <f t="shared" si="10"/>
        <v>0</v>
      </c>
      <c r="O60" s="65"/>
      <c r="P60" s="66">
        <f t="shared" si="11"/>
        <v>0</v>
      </c>
      <c r="Q60" s="67">
        <f t="shared" si="5"/>
        <v>0</v>
      </c>
      <c r="R60" s="68"/>
      <c r="T60" s="69"/>
      <c r="U60" s="68"/>
      <c r="V60" s="68"/>
      <c r="W60" s="68"/>
      <c r="X60" s="68"/>
      <c r="Y60" s="68"/>
      <c r="Z60" s="68"/>
    </row>
    <row r="61" spans="1:26" ht="12" hidden="1" customHeight="1">
      <c r="A61" s="53">
        <v>0.4219</v>
      </c>
      <c r="B61" s="54">
        <v>0.43780000000000002</v>
      </c>
      <c r="C61" s="75">
        <v>35186</v>
      </c>
      <c r="D61" s="76">
        <v>35216</v>
      </c>
      <c r="E61" s="53">
        <f t="shared" si="1"/>
        <v>0.84379999999999999</v>
      </c>
      <c r="F61" s="70">
        <f t="shared" si="2"/>
        <v>5.2307867919265227E-2</v>
      </c>
      <c r="G61" s="71">
        <f t="shared" si="3"/>
        <v>0.65670000000000006</v>
      </c>
      <c r="H61" s="72">
        <f t="shared" si="4"/>
        <v>4.2966412441443502E-2</v>
      </c>
      <c r="I61" s="53">
        <f t="shared" si="6"/>
        <v>0.06</v>
      </c>
      <c r="J61" s="70">
        <f t="shared" si="7"/>
        <v>4.8675505653430484E-3</v>
      </c>
      <c r="K61" s="73">
        <f t="shared" si="8"/>
        <v>4.8675505653430484E-3</v>
      </c>
      <c r="L61" s="74">
        <f t="shared" si="9"/>
        <v>30</v>
      </c>
      <c r="M61" s="63"/>
      <c r="N61" s="64">
        <f t="shared" si="10"/>
        <v>0</v>
      </c>
      <c r="O61" s="65"/>
      <c r="P61" s="66">
        <f t="shared" si="11"/>
        <v>0</v>
      </c>
      <c r="Q61" s="67">
        <f t="shared" si="5"/>
        <v>0</v>
      </c>
      <c r="R61" s="68"/>
      <c r="T61" s="69"/>
      <c r="U61" s="68"/>
      <c r="V61" s="68"/>
      <c r="W61" s="68"/>
      <c r="X61" s="68"/>
      <c r="Y61" s="68"/>
      <c r="Z61" s="68"/>
    </row>
    <row r="62" spans="1:26" ht="12" hidden="1" customHeight="1">
      <c r="A62" s="53">
        <v>0.4219</v>
      </c>
      <c r="B62" s="54">
        <v>0.43780000000000002</v>
      </c>
      <c r="C62" s="75">
        <v>35217</v>
      </c>
      <c r="D62" s="76">
        <v>35246</v>
      </c>
      <c r="E62" s="53">
        <f t="shared" si="1"/>
        <v>0.84379999999999999</v>
      </c>
      <c r="F62" s="70">
        <f t="shared" si="2"/>
        <v>5.2307867919265227E-2</v>
      </c>
      <c r="G62" s="71">
        <f t="shared" si="3"/>
        <v>0.65670000000000006</v>
      </c>
      <c r="H62" s="72">
        <f t="shared" si="4"/>
        <v>4.2966412441443502E-2</v>
      </c>
      <c r="I62" s="53">
        <f t="shared" si="6"/>
        <v>0.06</v>
      </c>
      <c r="J62" s="70">
        <f t="shared" si="7"/>
        <v>4.8675505653430484E-3</v>
      </c>
      <c r="K62" s="73">
        <f t="shared" si="8"/>
        <v>4.8675505653430484E-3</v>
      </c>
      <c r="L62" s="74">
        <f t="shared" si="9"/>
        <v>30</v>
      </c>
      <c r="M62" s="63"/>
      <c r="N62" s="64">
        <f t="shared" si="10"/>
        <v>0</v>
      </c>
      <c r="O62" s="65"/>
      <c r="P62" s="66">
        <f t="shared" si="11"/>
        <v>0</v>
      </c>
      <c r="Q62" s="67">
        <f t="shared" si="5"/>
        <v>0</v>
      </c>
      <c r="R62" s="68"/>
      <c r="T62" s="69"/>
      <c r="U62" s="68"/>
      <c r="V62" s="68"/>
      <c r="W62" s="68"/>
      <c r="X62" s="68"/>
      <c r="Y62" s="68"/>
      <c r="Z62" s="68"/>
    </row>
    <row r="63" spans="1:26" ht="12" hidden="1" customHeight="1">
      <c r="A63" s="53">
        <v>0.4294</v>
      </c>
      <c r="B63" s="54">
        <v>0.44529999999999997</v>
      </c>
      <c r="C63" s="75">
        <v>35247</v>
      </c>
      <c r="D63" s="76">
        <v>35277</v>
      </c>
      <c r="E63" s="53">
        <f t="shared" si="1"/>
        <v>0.85880000000000001</v>
      </c>
      <c r="F63" s="70">
        <f t="shared" si="2"/>
        <v>5.3018631280505879E-2</v>
      </c>
      <c r="G63" s="71">
        <f t="shared" si="3"/>
        <v>0.66794999999999993</v>
      </c>
      <c r="H63" s="72">
        <f t="shared" si="4"/>
        <v>4.3554781452751712E-2</v>
      </c>
      <c r="I63" s="53">
        <f t="shared" si="6"/>
        <v>0.06</v>
      </c>
      <c r="J63" s="70">
        <f t="shared" si="7"/>
        <v>4.8675505653430484E-3</v>
      </c>
      <c r="K63" s="73">
        <f t="shared" si="8"/>
        <v>4.8675505653430484E-3</v>
      </c>
      <c r="L63" s="74">
        <f t="shared" si="9"/>
        <v>30</v>
      </c>
      <c r="M63" s="63"/>
      <c r="N63" s="64">
        <f t="shared" si="10"/>
        <v>0</v>
      </c>
      <c r="O63" s="65"/>
      <c r="P63" s="66">
        <f t="shared" si="11"/>
        <v>0</v>
      </c>
      <c r="Q63" s="67">
        <f t="shared" si="5"/>
        <v>0</v>
      </c>
      <c r="R63" s="68"/>
      <c r="T63" s="69"/>
      <c r="U63" s="68"/>
      <c r="V63" s="68"/>
      <c r="W63" s="68"/>
      <c r="X63" s="68"/>
      <c r="Y63" s="68"/>
      <c r="Z63" s="68"/>
    </row>
    <row r="64" spans="1:26" ht="12" hidden="1" customHeight="1">
      <c r="A64" s="53">
        <v>0.4294</v>
      </c>
      <c r="B64" s="54">
        <v>0.44529999999999997</v>
      </c>
      <c r="C64" s="75">
        <v>35278</v>
      </c>
      <c r="D64" s="76">
        <v>35308</v>
      </c>
      <c r="E64" s="53">
        <f t="shared" si="1"/>
        <v>0.85880000000000001</v>
      </c>
      <c r="F64" s="70">
        <f t="shared" si="2"/>
        <v>5.3018631280505879E-2</v>
      </c>
      <c r="G64" s="71">
        <f t="shared" si="3"/>
        <v>0.66794999999999993</v>
      </c>
      <c r="H64" s="72">
        <f t="shared" si="4"/>
        <v>4.3554781452751712E-2</v>
      </c>
      <c r="I64" s="53">
        <f t="shared" si="6"/>
        <v>0.06</v>
      </c>
      <c r="J64" s="70">
        <f t="shared" si="7"/>
        <v>4.8675505653430484E-3</v>
      </c>
      <c r="K64" s="73">
        <f t="shared" si="8"/>
        <v>4.8675505653430484E-3</v>
      </c>
      <c r="L64" s="74">
        <f t="shared" si="9"/>
        <v>30</v>
      </c>
      <c r="M64" s="63"/>
      <c r="N64" s="64">
        <f t="shared" si="10"/>
        <v>0</v>
      </c>
      <c r="O64" s="65"/>
      <c r="P64" s="66">
        <f t="shared" si="11"/>
        <v>0</v>
      </c>
      <c r="Q64" s="67">
        <f t="shared" si="5"/>
        <v>0</v>
      </c>
      <c r="R64" s="68"/>
      <c r="T64" s="69"/>
      <c r="U64" s="68"/>
      <c r="V64" s="68"/>
      <c r="W64" s="68"/>
      <c r="X64" s="68"/>
      <c r="Y64" s="68"/>
      <c r="Z64" s="68"/>
    </row>
    <row r="65" spans="1:26" ht="12" hidden="1" customHeight="1">
      <c r="A65" s="53">
        <v>0.4229</v>
      </c>
      <c r="B65" s="54">
        <v>0.44040000000000001</v>
      </c>
      <c r="C65" s="75">
        <v>35309</v>
      </c>
      <c r="D65" s="76">
        <v>35338</v>
      </c>
      <c r="E65" s="53">
        <f t="shared" si="1"/>
        <v>0.8458</v>
      </c>
      <c r="F65" s="70">
        <f t="shared" si="2"/>
        <v>5.2402941956856797E-2</v>
      </c>
      <c r="G65" s="71">
        <f t="shared" si="3"/>
        <v>0.66060000000000008</v>
      </c>
      <c r="H65" s="72">
        <f t="shared" si="4"/>
        <v>4.3170793987365563E-2</v>
      </c>
      <c r="I65" s="53">
        <f t="shared" si="6"/>
        <v>0.06</v>
      </c>
      <c r="J65" s="70">
        <f t="shared" si="7"/>
        <v>4.8675505653430484E-3</v>
      </c>
      <c r="K65" s="73">
        <f t="shared" si="8"/>
        <v>4.8675505653430484E-3</v>
      </c>
      <c r="L65" s="74">
        <f t="shared" si="9"/>
        <v>30</v>
      </c>
      <c r="M65" s="63"/>
      <c r="N65" s="64">
        <f t="shared" si="10"/>
        <v>0</v>
      </c>
      <c r="O65" s="65"/>
      <c r="P65" s="66">
        <f t="shared" si="11"/>
        <v>0</v>
      </c>
      <c r="Q65" s="67">
        <f t="shared" si="5"/>
        <v>0</v>
      </c>
      <c r="R65" s="68"/>
      <c r="T65" s="69"/>
      <c r="U65" s="68"/>
      <c r="V65" s="68"/>
      <c r="W65" s="68"/>
      <c r="X65" s="68"/>
      <c r="Y65" s="68"/>
      <c r="Z65" s="68"/>
    </row>
    <row r="66" spans="1:26" ht="12" hidden="1" customHeight="1">
      <c r="A66" s="53">
        <v>0.4229</v>
      </c>
      <c r="B66" s="54">
        <v>0.44040000000000001</v>
      </c>
      <c r="C66" s="75">
        <v>35339</v>
      </c>
      <c r="D66" s="76">
        <v>35369</v>
      </c>
      <c r="E66" s="53">
        <f t="shared" si="1"/>
        <v>0.8458</v>
      </c>
      <c r="F66" s="70">
        <f t="shared" si="2"/>
        <v>5.2402941956856797E-2</v>
      </c>
      <c r="G66" s="71">
        <f t="shared" si="3"/>
        <v>0.66060000000000008</v>
      </c>
      <c r="H66" s="72">
        <f t="shared" si="4"/>
        <v>4.3170793987365563E-2</v>
      </c>
      <c r="I66" s="53">
        <f t="shared" si="6"/>
        <v>0.06</v>
      </c>
      <c r="J66" s="70">
        <f t="shared" si="7"/>
        <v>4.8675505653430484E-3</v>
      </c>
      <c r="K66" s="73">
        <f t="shared" si="8"/>
        <v>4.8675505653430484E-3</v>
      </c>
      <c r="L66" s="74">
        <f t="shared" si="9"/>
        <v>30</v>
      </c>
      <c r="M66" s="63"/>
      <c r="N66" s="64">
        <f t="shared" si="10"/>
        <v>0</v>
      </c>
      <c r="O66" s="65"/>
      <c r="P66" s="66">
        <f t="shared" si="11"/>
        <v>0</v>
      </c>
      <c r="Q66" s="67">
        <f t="shared" si="5"/>
        <v>0</v>
      </c>
      <c r="R66" s="68"/>
      <c r="T66" s="69"/>
      <c r="U66" s="68"/>
      <c r="V66" s="68"/>
      <c r="W66" s="68"/>
      <c r="X66" s="68"/>
      <c r="Y66" s="68"/>
      <c r="Z66" s="68"/>
    </row>
    <row r="67" spans="1:26" ht="12" hidden="1" customHeight="1">
      <c r="A67" s="53">
        <v>0.41370000000000001</v>
      </c>
      <c r="B67" s="54">
        <v>0.42949999999999999</v>
      </c>
      <c r="C67" s="75">
        <v>35370</v>
      </c>
      <c r="D67" s="76">
        <v>35399</v>
      </c>
      <c r="E67" s="53">
        <f t="shared" si="1"/>
        <v>0.82740000000000002</v>
      </c>
      <c r="F67" s="70">
        <f t="shared" si="2"/>
        <v>5.1524675284036814E-2</v>
      </c>
      <c r="G67" s="71">
        <f t="shared" si="3"/>
        <v>0.64424999999999999</v>
      </c>
      <c r="H67" s="72">
        <f t="shared" si="4"/>
        <v>4.2310999453555986E-2</v>
      </c>
      <c r="I67" s="53">
        <f t="shared" si="6"/>
        <v>0.06</v>
      </c>
      <c r="J67" s="70">
        <f t="shared" si="7"/>
        <v>4.8675505653430484E-3</v>
      </c>
      <c r="K67" s="73">
        <f t="shared" si="8"/>
        <v>4.8675505653430484E-3</v>
      </c>
      <c r="L67" s="74">
        <f t="shared" si="9"/>
        <v>30</v>
      </c>
      <c r="M67" s="63"/>
      <c r="N67" s="64">
        <f t="shared" si="10"/>
        <v>0</v>
      </c>
      <c r="O67" s="65"/>
      <c r="P67" s="66">
        <f t="shared" si="11"/>
        <v>0</v>
      </c>
      <c r="Q67" s="67">
        <f t="shared" si="5"/>
        <v>0</v>
      </c>
      <c r="R67" s="68"/>
      <c r="T67" s="69"/>
      <c r="U67" s="68"/>
      <c r="V67" s="68"/>
      <c r="W67" s="68"/>
      <c r="X67" s="68"/>
      <c r="Y67" s="68"/>
      <c r="Z67" s="68"/>
    </row>
    <row r="68" spans="1:26" ht="12" hidden="1" customHeight="1">
      <c r="A68" s="53">
        <v>0.41370000000000001</v>
      </c>
      <c r="B68" s="54">
        <v>0.42949999999999999</v>
      </c>
      <c r="C68" s="75">
        <v>35400</v>
      </c>
      <c r="D68" s="76">
        <v>35430</v>
      </c>
      <c r="E68" s="53">
        <f t="shared" si="1"/>
        <v>0.82740000000000002</v>
      </c>
      <c r="F68" s="70">
        <f t="shared" si="2"/>
        <v>5.1524675284036814E-2</v>
      </c>
      <c r="G68" s="71">
        <f t="shared" si="3"/>
        <v>0.64424999999999999</v>
      </c>
      <c r="H68" s="72">
        <f t="shared" si="4"/>
        <v>4.2310999453555986E-2</v>
      </c>
      <c r="I68" s="53">
        <f t="shared" si="6"/>
        <v>0.06</v>
      </c>
      <c r="J68" s="70">
        <f t="shared" si="7"/>
        <v>4.8675505653430484E-3</v>
      </c>
      <c r="K68" s="73">
        <f t="shared" si="8"/>
        <v>4.8675505653430484E-3</v>
      </c>
      <c r="L68" s="74">
        <f t="shared" si="9"/>
        <v>30</v>
      </c>
      <c r="M68" s="63"/>
      <c r="N68" s="64">
        <f t="shared" si="10"/>
        <v>0</v>
      </c>
      <c r="O68" s="65"/>
      <c r="P68" s="66">
        <f t="shared" si="11"/>
        <v>0</v>
      </c>
      <c r="Q68" s="67">
        <f t="shared" si="5"/>
        <v>0</v>
      </c>
      <c r="R68" s="68"/>
      <c r="T68" s="69"/>
      <c r="U68" s="68"/>
      <c r="V68" s="68"/>
      <c r="W68" s="68"/>
      <c r="X68" s="68"/>
      <c r="Y68" s="68"/>
      <c r="Z68" s="68"/>
    </row>
    <row r="69" spans="1:26" ht="12" hidden="1" customHeight="1">
      <c r="A69" s="53">
        <v>0.3977</v>
      </c>
      <c r="B69" s="54">
        <v>0.4168</v>
      </c>
      <c r="C69" s="75">
        <v>35431</v>
      </c>
      <c r="D69" s="76">
        <v>35461</v>
      </c>
      <c r="E69" s="53">
        <f t="shared" si="1"/>
        <v>0.7954</v>
      </c>
      <c r="F69" s="70">
        <f t="shared" si="2"/>
        <v>4.997776371234286E-2</v>
      </c>
      <c r="G69" s="71">
        <f t="shared" si="3"/>
        <v>0.62519999999999998</v>
      </c>
      <c r="H69" s="72">
        <f t="shared" si="4"/>
        <v>4.1299279289348068E-2</v>
      </c>
      <c r="I69" s="53">
        <f t="shared" si="6"/>
        <v>0.06</v>
      </c>
      <c r="J69" s="70">
        <f t="shared" si="7"/>
        <v>4.8675505653430484E-3</v>
      </c>
      <c r="K69" s="73">
        <f t="shared" si="8"/>
        <v>4.8675505653430484E-3</v>
      </c>
      <c r="L69" s="74">
        <f t="shared" si="9"/>
        <v>30</v>
      </c>
      <c r="M69" s="63"/>
      <c r="N69" s="64">
        <f t="shared" si="10"/>
        <v>0</v>
      </c>
      <c r="O69" s="65"/>
      <c r="P69" s="66">
        <f t="shared" si="11"/>
        <v>0</v>
      </c>
      <c r="Q69" s="67">
        <f t="shared" si="5"/>
        <v>0</v>
      </c>
      <c r="R69" s="68"/>
      <c r="T69" s="69"/>
      <c r="U69" s="68"/>
      <c r="V69" s="68"/>
      <c r="W69" s="68"/>
      <c r="X69" s="68"/>
      <c r="Y69" s="68"/>
      <c r="Z69" s="68"/>
    </row>
    <row r="70" spans="1:26" ht="12" hidden="1" customHeight="1">
      <c r="A70" s="53">
        <v>0.3977</v>
      </c>
      <c r="B70" s="54">
        <v>0.4168</v>
      </c>
      <c r="C70" s="75">
        <v>35462</v>
      </c>
      <c r="D70" s="76">
        <v>35489</v>
      </c>
      <c r="E70" s="53">
        <f t="shared" si="1"/>
        <v>0.7954</v>
      </c>
      <c r="F70" s="70">
        <f t="shared" si="2"/>
        <v>4.997776371234286E-2</v>
      </c>
      <c r="G70" s="71">
        <f t="shared" si="3"/>
        <v>0.62519999999999998</v>
      </c>
      <c r="H70" s="72">
        <f t="shared" si="4"/>
        <v>4.1299279289348068E-2</v>
      </c>
      <c r="I70" s="53">
        <f t="shared" si="6"/>
        <v>0.06</v>
      </c>
      <c r="J70" s="70">
        <f t="shared" si="7"/>
        <v>4.8675505653430484E-3</v>
      </c>
      <c r="K70" s="73">
        <f t="shared" si="8"/>
        <v>4.8675505653430484E-3</v>
      </c>
      <c r="L70" s="74">
        <f t="shared" si="9"/>
        <v>30</v>
      </c>
      <c r="M70" s="63"/>
      <c r="N70" s="64">
        <f t="shared" si="10"/>
        <v>0</v>
      </c>
      <c r="O70" s="65"/>
      <c r="P70" s="66">
        <f t="shared" si="11"/>
        <v>0</v>
      </c>
      <c r="Q70" s="67">
        <f t="shared" si="5"/>
        <v>0</v>
      </c>
      <c r="R70" s="68"/>
      <c r="T70" s="69"/>
      <c r="U70" s="68"/>
      <c r="V70" s="68"/>
      <c r="W70" s="68"/>
      <c r="X70" s="68"/>
      <c r="Y70" s="68"/>
      <c r="Z70" s="68"/>
    </row>
    <row r="71" spans="1:26" ht="12" hidden="1" customHeight="1">
      <c r="A71" s="53">
        <v>0.38950000000000001</v>
      </c>
      <c r="B71" s="54">
        <v>0.40629999999999999</v>
      </c>
      <c r="C71" s="75">
        <v>35490</v>
      </c>
      <c r="D71" s="76">
        <v>35520</v>
      </c>
      <c r="E71" s="53">
        <f t="shared" si="1"/>
        <v>0.77900000000000003</v>
      </c>
      <c r="F71" s="70">
        <f t="shared" si="2"/>
        <v>4.9175150040962068E-2</v>
      </c>
      <c r="G71" s="71">
        <f t="shared" si="3"/>
        <v>0.60945000000000005</v>
      </c>
      <c r="H71" s="72">
        <f t="shared" si="4"/>
        <v>4.0454574799869247E-2</v>
      </c>
      <c r="I71" s="53">
        <f t="shared" si="6"/>
        <v>0.06</v>
      </c>
      <c r="J71" s="70">
        <f t="shared" si="7"/>
        <v>4.8675505653430484E-3</v>
      </c>
      <c r="K71" s="73">
        <f t="shared" si="8"/>
        <v>4.8675505653430484E-3</v>
      </c>
      <c r="L71" s="74">
        <f t="shared" si="9"/>
        <v>30</v>
      </c>
      <c r="M71" s="63"/>
      <c r="N71" s="64">
        <f t="shared" si="10"/>
        <v>0</v>
      </c>
      <c r="O71" s="65"/>
      <c r="P71" s="66">
        <f t="shared" si="11"/>
        <v>0</v>
      </c>
      <c r="Q71" s="67">
        <f t="shared" si="5"/>
        <v>0</v>
      </c>
      <c r="R71" s="68"/>
      <c r="T71" s="69"/>
      <c r="U71" s="68"/>
      <c r="V71" s="68"/>
      <c r="W71" s="68"/>
      <c r="X71" s="68"/>
      <c r="Y71" s="68"/>
      <c r="Z71" s="68"/>
    </row>
    <row r="72" spans="1:26" ht="12" hidden="1" customHeight="1">
      <c r="A72" s="53">
        <v>0.38950000000000001</v>
      </c>
      <c r="B72" s="54">
        <v>0.40629999999999999</v>
      </c>
      <c r="C72" s="75">
        <v>35521</v>
      </c>
      <c r="D72" s="76">
        <v>35550</v>
      </c>
      <c r="E72" s="53">
        <f t="shared" si="1"/>
        <v>0.77900000000000003</v>
      </c>
      <c r="F72" s="70">
        <f t="shared" si="2"/>
        <v>4.9175150040962068E-2</v>
      </c>
      <c r="G72" s="71">
        <f t="shared" si="3"/>
        <v>0.60945000000000005</v>
      </c>
      <c r="H72" s="72">
        <f t="shared" si="4"/>
        <v>4.0454574799869247E-2</v>
      </c>
      <c r="I72" s="53">
        <f t="shared" si="6"/>
        <v>0.06</v>
      </c>
      <c r="J72" s="70">
        <f t="shared" si="7"/>
        <v>4.8675505653430484E-3</v>
      </c>
      <c r="K72" s="73">
        <f t="shared" si="8"/>
        <v>4.8675505653430484E-3</v>
      </c>
      <c r="L72" s="74">
        <f t="shared" si="9"/>
        <v>30</v>
      </c>
      <c r="M72" s="63"/>
      <c r="N72" s="64">
        <f t="shared" si="10"/>
        <v>0</v>
      </c>
      <c r="O72" s="65"/>
      <c r="P72" s="66">
        <f t="shared" si="11"/>
        <v>0</v>
      </c>
      <c r="Q72" s="67">
        <f t="shared" si="5"/>
        <v>0</v>
      </c>
      <c r="R72" s="68"/>
      <c r="T72" s="69"/>
      <c r="U72" s="68"/>
      <c r="V72" s="68"/>
      <c r="W72" s="68"/>
      <c r="X72" s="68"/>
      <c r="Y72" s="68"/>
      <c r="Z72" s="68"/>
    </row>
    <row r="73" spans="1:26" ht="12" hidden="1" customHeight="1">
      <c r="A73" s="53">
        <v>0.36990000000000001</v>
      </c>
      <c r="B73" s="54">
        <v>0.38679999999999998</v>
      </c>
      <c r="C73" s="75">
        <v>35551</v>
      </c>
      <c r="D73" s="76">
        <v>35581</v>
      </c>
      <c r="E73" s="53">
        <f t="shared" si="1"/>
        <v>0.73980000000000001</v>
      </c>
      <c r="F73" s="70">
        <f t="shared" si="2"/>
        <v>4.722888014341553E-2</v>
      </c>
      <c r="G73" s="71">
        <f t="shared" si="3"/>
        <v>0.58019999999999994</v>
      </c>
      <c r="H73" s="72">
        <f t="shared" si="4"/>
        <v>3.8865534040415151E-2</v>
      </c>
      <c r="I73" s="53">
        <f t="shared" si="6"/>
        <v>0.06</v>
      </c>
      <c r="J73" s="70">
        <f t="shared" si="7"/>
        <v>4.8675505653430484E-3</v>
      </c>
      <c r="K73" s="73">
        <f t="shared" si="8"/>
        <v>4.8675505653430484E-3</v>
      </c>
      <c r="L73" s="74">
        <f t="shared" si="9"/>
        <v>30</v>
      </c>
      <c r="M73" s="63"/>
      <c r="N73" s="64">
        <f t="shared" si="10"/>
        <v>0</v>
      </c>
      <c r="O73" s="65"/>
      <c r="P73" s="66">
        <f t="shared" si="11"/>
        <v>0</v>
      </c>
      <c r="Q73" s="67">
        <f t="shared" si="5"/>
        <v>0</v>
      </c>
      <c r="R73" s="68"/>
      <c r="T73" s="69"/>
      <c r="U73" s="68"/>
      <c r="V73" s="68"/>
      <c r="W73" s="68"/>
      <c r="X73" s="68"/>
      <c r="Y73" s="68"/>
      <c r="Z73" s="68"/>
    </row>
    <row r="74" spans="1:26" ht="12" hidden="1" customHeight="1">
      <c r="A74" s="53">
        <v>0.36990000000000001</v>
      </c>
      <c r="B74" s="54">
        <v>0.38679999999999998</v>
      </c>
      <c r="C74" s="75">
        <v>35582</v>
      </c>
      <c r="D74" s="76">
        <v>35611</v>
      </c>
      <c r="E74" s="53">
        <f t="shared" si="1"/>
        <v>0.73980000000000001</v>
      </c>
      <c r="F74" s="70">
        <f t="shared" si="2"/>
        <v>4.722888014341553E-2</v>
      </c>
      <c r="G74" s="71">
        <f t="shared" si="3"/>
        <v>0.58019999999999994</v>
      </c>
      <c r="H74" s="72">
        <f t="shared" si="4"/>
        <v>3.8865534040415151E-2</v>
      </c>
      <c r="I74" s="53">
        <f t="shared" si="6"/>
        <v>0.06</v>
      </c>
      <c r="J74" s="70">
        <f t="shared" si="7"/>
        <v>4.8675505653430484E-3</v>
      </c>
      <c r="K74" s="73">
        <f t="shared" si="8"/>
        <v>4.8675505653430484E-3</v>
      </c>
      <c r="L74" s="74">
        <f t="shared" si="9"/>
        <v>30</v>
      </c>
      <c r="M74" s="63"/>
      <c r="N74" s="64">
        <f t="shared" si="10"/>
        <v>0</v>
      </c>
      <c r="O74" s="65"/>
      <c r="P74" s="66">
        <f t="shared" si="11"/>
        <v>0</v>
      </c>
      <c r="Q74" s="67">
        <f t="shared" si="5"/>
        <v>0</v>
      </c>
      <c r="R74" s="68"/>
      <c r="T74" s="69"/>
      <c r="U74" s="68"/>
      <c r="V74" s="68"/>
      <c r="W74" s="68"/>
      <c r="X74" s="68"/>
      <c r="Y74" s="68"/>
      <c r="Z74" s="68"/>
    </row>
    <row r="75" spans="1:26" ht="12" hidden="1" customHeight="1">
      <c r="A75" s="53">
        <v>0.36499999999999999</v>
      </c>
      <c r="B75" s="54">
        <v>0.38290000000000002</v>
      </c>
      <c r="C75" s="75">
        <v>35612</v>
      </c>
      <c r="D75" s="76">
        <v>35642</v>
      </c>
      <c r="E75" s="53">
        <f t="shared" si="1"/>
        <v>0.73</v>
      </c>
      <c r="F75" s="70">
        <f t="shared" si="2"/>
        <v>4.6736034485882039E-2</v>
      </c>
      <c r="G75" s="71">
        <f t="shared" si="3"/>
        <v>0.57435000000000003</v>
      </c>
      <c r="H75" s="72">
        <f t="shared" si="4"/>
        <v>3.8544493466863505E-2</v>
      </c>
      <c r="I75" s="53">
        <f t="shared" si="6"/>
        <v>0.06</v>
      </c>
      <c r="J75" s="70">
        <f t="shared" si="7"/>
        <v>4.8675505653430484E-3</v>
      </c>
      <c r="K75" s="73">
        <f t="shared" si="8"/>
        <v>4.8675505653430484E-3</v>
      </c>
      <c r="L75" s="74">
        <f t="shared" si="9"/>
        <v>30</v>
      </c>
      <c r="M75" s="63"/>
      <c r="N75" s="64">
        <f t="shared" si="10"/>
        <v>0</v>
      </c>
      <c r="O75" s="65"/>
      <c r="P75" s="66">
        <f t="shared" si="11"/>
        <v>0</v>
      </c>
      <c r="Q75" s="67">
        <f t="shared" si="5"/>
        <v>0</v>
      </c>
      <c r="R75" s="68"/>
      <c r="T75" s="69"/>
      <c r="U75" s="68"/>
      <c r="V75" s="68"/>
      <c r="W75" s="68"/>
      <c r="X75" s="68"/>
      <c r="Y75" s="68"/>
      <c r="Z75" s="68"/>
    </row>
    <row r="76" spans="1:26" ht="12" hidden="1" customHeight="1">
      <c r="A76" s="53">
        <v>0.36499999999999999</v>
      </c>
      <c r="B76" s="54">
        <v>0.38290000000000002</v>
      </c>
      <c r="C76" s="75">
        <v>35643</v>
      </c>
      <c r="D76" s="76">
        <v>35673</v>
      </c>
      <c r="E76" s="53">
        <f t="shared" si="1"/>
        <v>0.73</v>
      </c>
      <c r="F76" s="70">
        <f t="shared" si="2"/>
        <v>4.6736034485882039E-2</v>
      </c>
      <c r="G76" s="71">
        <f t="shared" si="3"/>
        <v>0.57435000000000003</v>
      </c>
      <c r="H76" s="72">
        <f t="shared" si="4"/>
        <v>3.8544493466863505E-2</v>
      </c>
      <c r="I76" s="53">
        <f t="shared" si="6"/>
        <v>0.06</v>
      </c>
      <c r="J76" s="70">
        <f t="shared" si="7"/>
        <v>4.8675505653430484E-3</v>
      </c>
      <c r="K76" s="73">
        <f t="shared" si="8"/>
        <v>4.8675505653430484E-3</v>
      </c>
      <c r="L76" s="74">
        <f t="shared" si="9"/>
        <v>30</v>
      </c>
      <c r="M76" s="63"/>
      <c r="N76" s="64">
        <f t="shared" si="10"/>
        <v>0</v>
      </c>
      <c r="O76" s="65"/>
      <c r="P76" s="66">
        <f t="shared" si="11"/>
        <v>0</v>
      </c>
      <c r="Q76" s="67">
        <f t="shared" si="5"/>
        <v>0</v>
      </c>
      <c r="R76" s="68"/>
      <c r="T76" s="69"/>
      <c r="U76" s="68"/>
      <c r="V76" s="68"/>
      <c r="W76" s="68"/>
      <c r="X76" s="68"/>
      <c r="Y76" s="68"/>
      <c r="Z76" s="68"/>
    </row>
    <row r="77" spans="1:26" ht="12" hidden="1" customHeight="1">
      <c r="A77" s="53">
        <v>0.31840000000000002</v>
      </c>
      <c r="B77" s="54">
        <v>0.36820000000000003</v>
      </c>
      <c r="C77" s="75">
        <v>35674</v>
      </c>
      <c r="D77" s="76">
        <v>35703</v>
      </c>
      <c r="E77" s="53">
        <f t="shared" si="1"/>
        <v>0.63680000000000003</v>
      </c>
      <c r="F77" s="70">
        <f t="shared" si="2"/>
        <v>4.1916625642664185E-2</v>
      </c>
      <c r="G77" s="71">
        <f t="shared" si="3"/>
        <v>0.55230000000000001</v>
      </c>
      <c r="H77" s="72">
        <f t="shared" si="4"/>
        <v>3.7324506552336878E-2</v>
      </c>
      <c r="I77" s="53">
        <f t="shared" si="6"/>
        <v>0.06</v>
      </c>
      <c r="J77" s="70">
        <f t="shared" si="7"/>
        <v>4.8675505653430484E-3</v>
      </c>
      <c r="K77" s="73">
        <f t="shared" si="8"/>
        <v>4.8675505653430484E-3</v>
      </c>
      <c r="L77" s="74">
        <f t="shared" si="9"/>
        <v>30</v>
      </c>
      <c r="M77" s="63"/>
      <c r="N77" s="64">
        <f t="shared" si="10"/>
        <v>0</v>
      </c>
      <c r="O77" s="65"/>
      <c r="P77" s="66">
        <f t="shared" si="11"/>
        <v>0</v>
      </c>
      <c r="Q77" s="67">
        <f t="shared" si="5"/>
        <v>0</v>
      </c>
      <c r="R77" s="68"/>
      <c r="T77" s="69"/>
      <c r="U77" s="68"/>
      <c r="V77" s="68"/>
      <c r="W77" s="68"/>
      <c r="X77" s="68"/>
      <c r="Y77" s="68"/>
      <c r="Z77" s="68"/>
    </row>
    <row r="78" spans="1:26" ht="12" hidden="1" customHeight="1">
      <c r="A78" s="53">
        <v>0.31330000000000002</v>
      </c>
      <c r="B78" s="54">
        <v>0.35439999999999999</v>
      </c>
      <c r="C78" s="75">
        <v>35704</v>
      </c>
      <c r="D78" s="76">
        <v>35734</v>
      </c>
      <c r="E78" s="53">
        <f t="shared" si="1"/>
        <v>0.62660000000000005</v>
      </c>
      <c r="F78" s="70">
        <f t="shared" si="2"/>
        <v>4.1374000540415734E-2</v>
      </c>
      <c r="G78" s="71">
        <f t="shared" si="3"/>
        <v>0.53159999999999996</v>
      </c>
      <c r="H78" s="72">
        <f t="shared" si="4"/>
        <v>3.6164669276984585E-2</v>
      </c>
      <c r="I78" s="53">
        <f t="shared" si="6"/>
        <v>0.06</v>
      </c>
      <c r="J78" s="70">
        <f t="shared" si="7"/>
        <v>4.8675505653430484E-3</v>
      </c>
      <c r="K78" s="73">
        <f t="shared" si="8"/>
        <v>4.8675505653430484E-3</v>
      </c>
      <c r="L78" s="74">
        <f t="shared" si="9"/>
        <v>30</v>
      </c>
      <c r="M78" s="63"/>
      <c r="N78" s="64">
        <f t="shared" si="10"/>
        <v>0</v>
      </c>
      <c r="O78" s="65"/>
      <c r="P78" s="66">
        <f t="shared" si="11"/>
        <v>0</v>
      </c>
      <c r="Q78" s="67">
        <f t="shared" si="5"/>
        <v>0</v>
      </c>
      <c r="R78" s="68"/>
      <c r="T78" s="69"/>
      <c r="U78" s="68"/>
      <c r="V78" s="68"/>
      <c r="W78" s="68"/>
      <c r="X78" s="68"/>
      <c r="Y78" s="68"/>
      <c r="Z78" s="68"/>
    </row>
    <row r="79" spans="1:26" ht="12" hidden="1" customHeight="1">
      <c r="A79" s="53">
        <v>0.31469999999999998</v>
      </c>
      <c r="B79" s="54">
        <v>0.3599</v>
      </c>
      <c r="C79" s="75">
        <v>35735</v>
      </c>
      <c r="D79" s="76">
        <v>35764</v>
      </c>
      <c r="E79" s="53">
        <f t="shared" si="1"/>
        <v>0.62939999999999996</v>
      </c>
      <c r="F79" s="70">
        <f t="shared" si="2"/>
        <v>4.1523266351609411E-2</v>
      </c>
      <c r="G79" s="71">
        <f t="shared" si="3"/>
        <v>0.53984999999999994</v>
      </c>
      <c r="H79" s="72">
        <f t="shared" si="4"/>
        <v>3.6628635416855237E-2</v>
      </c>
      <c r="I79" s="53">
        <f t="shared" si="6"/>
        <v>0.06</v>
      </c>
      <c r="J79" s="70">
        <f t="shared" si="7"/>
        <v>4.8675505653430484E-3</v>
      </c>
      <c r="K79" s="73">
        <f t="shared" si="8"/>
        <v>4.8675505653430484E-3</v>
      </c>
      <c r="L79" s="74">
        <f t="shared" si="9"/>
        <v>30</v>
      </c>
      <c r="M79" s="63"/>
      <c r="N79" s="64">
        <f t="shared" si="10"/>
        <v>0</v>
      </c>
      <c r="O79" s="65"/>
      <c r="P79" s="66">
        <f t="shared" si="11"/>
        <v>0</v>
      </c>
      <c r="Q79" s="67">
        <f t="shared" si="5"/>
        <v>0</v>
      </c>
      <c r="R79" s="68"/>
      <c r="T79" s="69"/>
      <c r="U79" s="68"/>
      <c r="V79" s="68"/>
      <c r="W79" s="68"/>
      <c r="X79" s="68"/>
      <c r="Y79" s="68"/>
      <c r="Z79" s="68"/>
    </row>
    <row r="80" spans="1:26" ht="12" hidden="1" customHeight="1">
      <c r="A80" s="53">
        <v>0.31740000000000002</v>
      </c>
      <c r="B80" s="54">
        <v>0.36009999999999998</v>
      </c>
      <c r="C80" s="75">
        <v>35765</v>
      </c>
      <c r="D80" s="76">
        <v>35795</v>
      </c>
      <c r="E80" s="53">
        <f t="shared" si="1"/>
        <v>0.63480000000000003</v>
      </c>
      <c r="F80" s="70">
        <f t="shared" si="2"/>
        <v>4.1810473334071618E-2</v>
      </c>
      <c r="G80" s="71">
        <f t="shared" si="3"/>
        <v>0.54014999999999991</v>
      </c>
      <c r="H80" s="72">
        <f t="shared" si="4"/>
        <v>3.664546394044188E-2</v>
      </c>
      <c r="I80" s="53">
        <f t="shared" si="6"/>
        <v>0.06</v>
      </c>
      <c r="J80" s="70">
        <f t="shared" si="7"/>
        <v>4.8675505653430484E-3</v>
      </c>
      <c r="K80" s="73">
        <f t="shared" si="8"/>
        <v>4.8675505653430484E-3</v>
      </c>
      <c r="L80" s="74">
        <f t="shared" si="9"/>
        <v>30</v>
      </c>
      <c r="M80" s="63"/>
      <c r="N80" s="64">
        <f t="shared" si="10"/>
        <v>0</v>
      </c>
      <c r="O80" s="65"/>
      <c r="P80" s="66">
        <f t="shared" si="11"/>
        <v>0</v>
      </c>
      <c r="Q80" s="67">
        <f t="shared" si="5"/>
        <v>0</v>
      </c>
      <c r="R80" s="68"/>
      <c r="T80" s="69"/>
      <c r="U80" s="68"/>
      <c r="V80" s="68"/>
      <c r="W80" s="68"/>
      <c r="X80" s="68"/>
      <c r="Y80" s="68"/>
      <c r="Z80" s="68"/>
    </row>
    <row r="81" spans="1:26" ht="12" hidden="1" customHeight="1">
      <c r="A81" s="53">
        <v>0.31690000000000002</v>
      </c>
      <c r="B81" s="54">
        <v>0.35289999999999999</v>
      </c>
      <c r="C81" s="75">
        <v>35796</v>
      </c>
      <c r="D81" s="76">
        <v>35826</v>
      </c>
      <c r="E81" s="53">
        <f t="shared" si="1"/>
        <v>0.63380000000000003</v>
      </c>
      <c r="F81" s="70">
        <f t="shared" si="2"/>
        <v>4.1757352530811698E-2</v>
      </c>
      <c r="G81" s="71">
        <f t="shared" si="3"/>
        <v>0.52934999999999999</v>
      </c>
      <c r="H81" s="72">
        <f t="shared" si="4"/>
        <v>3.6037735475261679E-2</v>
      </c>
      <c r="I81" s="53">
        <f t="shared" si="6"/>
        <v>0.06</v>
      </c>
      <c r="J81" s="70">
        <f t="shared" si="7"/>
        <v>4.8675505653430484E-3</v>
      </c>
      <c r="K81" s="73">
        <f t="shared" si="8"/>
        <v>4.8675505653430484E-3</v>
      </c>
      <c r="L81" s="74">
        <f t="shared" si="9"/>
        <v>30</v>
      </c>
      <c r="M81" s="63"/>
      <c r="N81" s="64">
        <f t="shared" si="10"/>
        <v>0</v>
      </c>
      <c r="O81" s="65"/>
      <c r="P81" s="66">
        <f t="shared" ref="P81:P144" si="12">IF(P80&lt;0,N81-O81,SUM(P80,N81)-O81)</f>
        <v>0</v>
      </c>
      <c r="Q81" s="67">
        <f t="shared" si="5"/>
        <v>0</v>
      </c>
      <c r="R81" s="68"/>
      <c r="T81" s="69"/>
      <c r="U81" s="68"/>
      <c r="V81" s="68"/>
      <c r="W81" s="68"/>
      <c r="X81" s="68"/>
      <c r="Y81" s="68"/>
      <c r="Z81" s="68"/>
    </row>
    <row r="82" spans="1:26" ht="12" hidden="1" customHeight="1">
      <c r="A82" s="53">
        <v>0.3256</v>
      </c>
      <c r="B82" s="54">
        <v>0.37069999999999997</v>
      </c>
      <c r="C82" s="75">
        <v>35827</v>
      </c>
      <c r="D82" s="76">
        <v>35854</v>
      </c>
      <c r="E82" s="53">
        <f t="shared" si="1"/>
        <v>0.6512</v>
      </c>
      <c r="F82" s="70">
        <f t="shared" si="2"/>
        <v>4.2677431223817175E-2</v>
      </c>
      <c r="G82" s="71">
        <f t="shared" si="3"/>
        <v>0.55604999999999993</v>
      </c>
      <c r="H82" s="72">
        <f t="shared" si="4"/>
        <v>3.7533103819577862E-2</v>
      </c>
      <c r="I82" s="53">
        <f t="shared" si="6"/>
        <v>0.06</v>
      </c>
      <c r="J82" s="70">
        <f t="shared" si="7"/>
        <v>4.8675505653430484E-3</v>
      </c>
      <c r="K82" s="73">
        <f t="shared" si="8"/>
        <v>4.8675505653430484E-3</v>
      </c>
      <c r="L82" s="74">
        <f t="shared" si="9"/>
        <v>30</v>
      </c>
      <c r="M82" s="63"/>
      <c r="N82" s="64">
        <f t="shared" si="10"/>
        <v>0</v>
      </c>
      <c r="O82" s="65"/>
      <c r="P82" s="66">
        <f t="shared" si="12"/>
        <v>0</v>
      </c>
      <c r="Q82" s="67">
        <f t="shared" si="5"/>
        <v>0</v>
      </c>
      <c r="R82" s="68"/>
      <c r="T82" s="69"/>
      <c r="U82" s="68"/>
      <c r="V82" s="68"/>
      <c r="W82" s="68"/>
      <c r="X82" s="68"/>
      <c r="Y82" s="68"/>
      <c r="Z82" s="68"/>
    </row>
    <row r="83" spans="1:26" ht="12" hidden="1" customHeight="1">
      <c r="A83" s="53">
        <v>0.32150000000000001</v>
      </c>
      <c r="B83" s="54">
        <v>0.35599999999999998</v>
      </c>
      <c r="C83" s="75">
        <v>35855</v>
      </c>
      <c r="D83" s="76">
        <v>35885</v>
      </c>
      <c r="E83" s="53">
        <f t="shared" si="1"/>
        <v>0.64300000000000002</v>
      </c>
      <c r="F83" s="70">
        <f t="shared" si="2"/>
        <v>4.2244943858609441E-2</v>
      </c>
      <c r="G83" s="71">
        <f t="shared" si="3"/>
        <v>0.53400000000000003</v>
      </c>
      <c r="H83" s="72">
        <f t="shared" si="4"/>
        <v>3.629987706448512E-2</v>
      </c>
      <c r="I83" s="53">
        <f t="shared" si="6"/>
        <v>0.06</v>
      </c>
      <c r="J83" s="70">
        <f t="shared" si="7"/>
        <v>4.8675505653430484E-3</v>
      </c>
      <c r="K83" s="73">
        <f t="shared" si="8"/>
        <v>4.8675505653430484E-3</v>
      </c>
      <c r="L83" s="74">
        <f t="shared" si="9"/>
        <v>30</v>
      </c>
      <c r="M83" s="63"/>
      <c r="N83" s="64">
        <f t="shared" si="10"/>
        <v>0</v>
      </c>
      <c r="O83" s="65"/>
      <c r="P83" s="66">
        <f t="shared" si="12"/>
        <v>0</v>
      </c>
      <c r="Q83" s="67">
        <f t="shared" si="5"/>
        <v>0</v>
      </c>
      <c r="R83" s="68"/>
      <c r="T83" s="69"/>
      <c r="U83" s="68"/>
      <c r="V83" s="68"/>
      <c r="W83" s="68"/>
      <c r="X83" s="68"/>
      <c r="Y83" s="68"/>
      <c r="Z83" s="68"/>
    </row>
    <row r="84" spans="1:26" ht="12" hidden="1" customHeight="1">
      <c r="A84" s="53">
        <v>0.36280000000000001</v>
      </c>
      <c r="B84" s="54">
        <v>0.3901</v>
      </c>
      <c r="C84" s="75">
        <v>35886</v>
      </c>
      <c r="D84" s="76">
        <v>35915</v>
      </c>
      <c r="E84" s="53">
        <f t="shared" si="1"/>
        <v>0.72560000000000002</v>
      </c>
      <c r="F84" s="70">
        <f t="shared" si="2"/>
        <v>4.6513923883773289E-2</v>
      </c>
      <c r="G84" s="71">
        <f t="shared" si="3"/>
        <v>0.58515000000000006</v>
      </c>
      <c r="H84" s="72">
        <f t="shared" si="4"/>
        <v>3.9136333940720247E-2</v>
      </c>
      <c r="I84" s="53">
        <f t="shared" si="6"/>
        <v>0.06</v>
      </c>
      <c r="J84" s="70">
        <f t="shared" si="7"/>
        <v>4.8675505653430484E-3</v>
      </c>
      <c r="K84" s="73">
        <f t="shared" si="8"/>
        <v>4.8675505653430484E-3</v>
      </c>
      <c r="L84" s="74">
        <f t="shared" si="9"/>
        <v>30</v>
      </c>
      <c r="M84" s="63"/>
      <c r="N84" s="64">
        <f t="shared" si="10"/>
        <v>0</v>
      </c>
      <c r="O84" s="65"/>
      <c r="P84" s="66">
        <f t="shared" si="12"/>
        <v>0</v>
      </c>
      <c r="Q84" s="67">
        <f t="shared" si="5"/>
        <v>0</v>
      </c>
      <c r="R84" s="68"/>
      <c r="T84" s="69"/>
      <c r="U84" s="68"/>
      <c r="V84" s="68"/>
      <c r="W84" s="68"/>
      <c r="X84" s="68"/>
      <c r="Y84" s="68"/>
      <c r="Z84" s="68"/>
    </row>
    <row r="85" spans="1:26" ht="12" hidden="1" customHeight="1">
      <c r="A85" s="53">
        <v>0.38390000000000002</v>
      </c>
      <c r="B85" s="54">
        <v>0.40579999999999999</v>
      </c>
      <c r="C85" s="75">
        <v>35916</v>
      </c>
      <c r="D85" s="76">
        <v>35946</v>
      </c>
      <c r="E85" s="53">
        <f t="shared" si="1"/>
        <v>0.76780000000000004</v>
      </c>
      <c r="F85" s="70">
        <f t="shared" si="2"/>
        <v>4.86231167964013E-2</v>
      </c>
      <c r="G85" s="71">
        <f t="shared" si="3"/>
        <v>0.60870000000000002</v>
      </c>
      <c r="H85" s="72">
        <f t="shared" si="4"/>
        <v>4.0414162047700763E-2</v>
      </c>
      <c r="I85" s="53">
        <f t="shared" si="6"/>
        <v>0.06</v>
      </c>
      <c r="J85" s="70">
        <f t="shared" si="7"/>
        <v>4.8675505653430484E-3</v>
      </c>
      <c r="K85" s="73">
        <f t="shared" si="8"/>
        <v>4.8675505653430484E-3</v>
      </c>
      <c r="L85" s="74">
        <f t="shared" si="9"/>
        <v>30</v>
      </c>
      <c r="M85" s="63"/>
      <c r="N85" s="64">
        <f>((M85*K85)/30)*L85</f>
        <v>0</v>
      </c>
      <c r="O85" s="65"/>
      <c r="P85" s="66">
        <f t="shared" si="12"/>
        <v>0</v>
      </c>
      <c r="Q85" s="67">
        <f>SUM(M85,P85)</f>
        <v>0</v>
      </c>
      <c r="R85" s="68"/>
      <c r="T85" s="69"/>
      <c r="U85" s="68"/>
      <c r="V85" s="68"/>
      <c r="W85" s="68"/>
      <c r="X85" s="68"/>
      <c r="Y85" s="68"/>
      <c r="Z85" s="68"/>
    </row>
    <row r="86" spans="1:26" ht="12" hidden="1" customHeight="1">
      <c r="A86" s="53">
        <v>0.39510000000000001</v>
      </c>
      <c r="B86" s="54">
        <v>0.41649999999999998</v>
      </c>
      <c r="C86" s="75">
        <v>35947</v>
      </c>
      <c r="D86" s="76">
        <v>35976</v>
      </c>
      <c r="E86" s="53">
        <f t="shared" si="1"/>
        <v>0.79020000000000001</v>
      </c>
      <c r="F86" s="70">
        <f t="shared" si="2"/>
        <v>4.9724006628283579E-2</v>
      </c>
      <c r="G86" s="71">
        <f t="shared" si="3"/>
        <v>0.62474999999999992</v>
      </c>
      <c r="H86" s="72">
        <f t="shared" si="4"/>
        <v>4.1275249213404086E-2</v>
      </c>
      <c r="I86" s="53">
        <f t="shared" si="6"/>
        <v>0.06</v>
      </c>
      <c r="J86" s="70">
        <f t="shared" si="7"/>
        <v>4.8675505653430484E-3</v>
      </c>
      <c r="K86" s="73">
        <f t="shared" si="8"/>
        <v>4.8675505653430484E-3</v>
      </c>
      <c r="L86" s="74">
        <f t="shared" si="9"/>
        <v>30</v>
      </c>
      <c r="M86" s="63"/>
      <c r="N86" s="64">
        <f t="shared" si="10"/>
        <v>0</v>
      </c>
      <c r="O86" s="65"/>
      <c r="P86" s="66">
        <f t="shared" si="12"/>
        <v>0</v>
      </c>
      <c r="Q86" s="67">
        <f t="shared" si="5"/>
        <v>0</v>
      </c>
      <c r="R86" s="68"/>
      <c r="T86" s="69"/>
      <c r="U86" s="68"/>
      <c r="V86" s="68"/>
      <c r="W86" s="68"/>
      <c r="X86" s="68"/>
      <c r="Y86" s="68"/>
      <c r="Z86" s="68"/>
    </row>
    <row r="87" spans="1:26" ht="12" hidden="1" customHeight="1">
      <c r="A87" s="53">
        <v>0.4783</v>
      </c>
      <c r="B87" s="54">
        <v>0.4798</v>
      </c>
      <c r="C87" s="75">
        <v>35977</v>
      </c>
      <c r="D87" s="76">
        <v>36007</v>
      </c>
      <c r="E87" s="53">
        <f t="shared" si="1"/>
        <v>0.95660000000000001</v>
      </c>
      <c r="F87" s="70">
        <f t="shared" si="2"/>
        <v>5.7527908655271354E-2</v>
      </c>
      <c r="G87" s="71">
        <f t="shared" si="3"/>
        <v>0.71970000000000001</v>
      </c>
      <c r="H87" s="72">
        <f t="shared" si="4"/>
        <v>4.6215277557030365E-2</v>
      </c>
      <c r="I87" s="53">
        <f t="shared" si="6"/>
        <v>0.06</v>
      </c>
      <c r="J87" s="70">
        <f t="shared" si="7"/>
        <v>4.8675505653430484E-3</v>
      </c>
      <c r="K87" s="73">
        <f t="shared" si="8"/>
        <v>4.8675505653430484E-3</v>
      </c>
      <c r="L87" s="74">
        <f t="shared" si="9"/>
        <v>30</v>
      </c>
      <c r="M87" s="63"/>
      <c r="N87" s="64">
        <f t="shared" si="10"/>
        <v>0</v>
      </c>
      <c r="O87" s="65"/>
      <c r="P87" s="66">
        <f t="shared" si="12"/>
        <v>0</v>
      </c>
      <c r="Q87" s="67">
        <f t="shared" si="5"/>
        <v>0</v>
      </c>
      <c r="R87" s="68"/>
      <c r="T87" s="69"/>
      <c r="U87" s="68"/>
      <c r="V87" s="68"/>
      <c r="W87" s="68"/>
      <c r="X87" s="68"/>
      <c r="Y87" s="68"/>
      <c r="Z87" s="68"/>
    </row>
    <row r="88" spans="1:26" ht="12" hidden="1" customHeight="1">
      <c r="A88" s="53">
        <v>0.48409999999999997</v>
      </c>
      <c r="B88" s="54">
        <v>0.49690000000000001</v>
      </c>
      <c r="C88" s="75">
        <v>36008</v>
      </c>
      <c r="D88" s="76">
        <v>36038</v>
      </c>
      <c r="E88" s="53">
        <f t="shared" si="1"/>
        <v>0.96819999999999995</v>
      </c>
      <c r="F88" s="70">
        <f t="shared" si="2"/>
        <v>5.8048970508948194E-2</v>
      </c>
      <c r="G88" s="71">
        <f t="shared" si="3"/>
        <v>0.74534999999999996</v>
      </c>
      <c r="H88" s="72">
        <f t="shared" si="4"/>
        <v>4.7506864188586517E-2</v>
      </c>
      <c r="I88" s="53">
        <f t="shared" si="6"/>
        <v>0.06</v>
      </c>
      <c r="J88" s="70">
        <f t="shared" si="7"/>
        <v>4.8675505653430484E-3</v>
      </c>
      <c r="K88" s="73">
        <f t="shared" si="8"/>
        <v>4.8675505653430484E-3</v>
      </c>
      <c r="L88" s="74">
        <f t="shared" si="9"/>
        <v>30</v>
      </c>
      <c r="M88" s="63"/>
      <c r="N88" s="64">
        <f t="shared" si="10"/>
        <v>0</v>
      </c>
      <c r="O88" s="65"/>
      <c r="P88" s="66">
        <f t="shared" si="12"/>
        <v>0</v>
      </c>
      <c r="Q88" s="67">
        <f t="shared" si="5"/>
        <v>0</v>
      </c>
      <c r="R88" s="68"/>
      <c r="T88" s="69"/>
      <c r="U88" s="68"/>
      <c r="V88" s="68"/>
      <c r="W88" s="68"/>
      <c r="X88" s="68"/>
      <c r="Y88" s="68"/>
      <c r="Z88" s="68"/>
    </row>
    <row r="89" spans="1:26" ht="12" hidden="1" customHeight="1">
      <c r="A89" s="53">
        <v>0.432</v>
      </c>
      <c r="B89" s="54">
        <v>0.4531</v>
      </c>
      <c r="C89" s="75">
        <v>36039</v>
      </c>
      <c r="D89" s="76">
        <v>36068</v>
      </c>
      <c r="E89" s="53">
        <f t="shared" si="1"/>
        <v>0.86399999999999999</v>
      </c>
      <c r="F89" s="70">
        <f t="shared" si="2"/>
        <v>5.3263802382199854E-2</v>
      </c>
      <c r="G89" s="71">
        <f t="shared" si="3"/>
        <v>0.67964999999999998</v>
      </c>
      <c r="H89" s="72">
        <f t="shared" si="4"/>
        <v>4.416283884027683E-2</v>
      </c>
      <c r="I89" s="53">
        <f t="shared" si="6"/>
        <v>0.06</v>
      </c>
      <c r="J89" s="70">
        <f t="shared" si="7"/>
        <v>4.8675505653430484E-3</v>
      </c>
      <c r="K89" s="73">
        <f t="shared" si="8"/>
        <v>4.8675505653430484E-3</v>
      </c>
      <c r="L89" s="74">
        <f t="shared" si="9"/>
        <v>30</v>
      </c>
      <c r="M89" s="63"/>
      <c r="N89" s="64">
        <f t="shared" si="10"/>
        <v>0</v>
      </c>
      <c r="O89" s="65"/>
      <c r="P89" s="66">
        <f t="shared" si="12"/>
        <v>0</v>
      </c>
      <c r="Q89" s="67">
        <f t="shared" si="5"/>
        <v>0</v>
      </c>
      <c r="R89" s="68"/>
      <c r="T89" s="69"/>
      <c r="U89" s="68"/>
      <c r="V89" s="68"/>
      <c r="W89" s="68"/>
      <c r="X89" s="68"/>
      <c r="Y89" s="68"/>
      <c r="Z89" s="68"/>
    </row>
    <row r="90" spans="1:26" ht="12" hidden="1" customHeight="1">
      <c r="A90" s="53">
        <v>0.46</v>
      </c>
      <c r="B90" s="54">
        <v>0.4728</v>
      </c>
      <c r="C90" s="75">
        <v>36069</v>
      </c>
      <c r="D90" s="76">
        <v>36099</v>
      </c>
      <c r="E90" s="53">
        <f t="shared" si="1"/>
        <v>0.92</v>
      </c>
      <c r="F90" s="70">
        <f t="shared" si="2"/>
        <v>5.5865101328561151E-2</v>
      </c>
      <c r="G90" s="71">
        <f t="shared" si="3"/>
        <v>0.70920000000000005</v>
      </c>
      <c r="H90" s="72">
        <f t="shared" si="4"/>
        <v>4.5681457578360618E-2</v>
      </c>
      <c r="I90" s="53">
        <f t="shared" si="6"/>
        <v>0.06</v>
      </c>
      <c r="J90" s="70">
        <f t="shared" si="7"/>
        <v>4.8675505653430484E-3</v>
      </c>
      <c r="K90" s="73">
        <f t="shared" si="8"/>
        <v>4.8675505653430484E-3</v>
      </c>
      <c r="L90" s="74">
        <f t="shared" si="9"/>
        <v>30</v>
      </c>
      <c r="M90" s="63"/>
      <c r="N90" s="64">
        <f t="shared" si="10"/>
        <v>0</v>
      </c>
      <c r="O90" s="65"/>
      <c r="P90" s="66">
        <f t="shared" si="12"/>
        <v>0</v>
      </c>
      <c r="Q90" s="67">
        <f t="shared" si="5"/>
        <v>0</v>
      </c>
      <c r="R90" s="68"/>
      <c r="T90" s="69"/>
      <c r="U90" s="68"/>
      <c r="V90" s="68"/>
      <c r="W90" s="68"/>
      <c r="X90" s="68"/>
      <c r="Y90" s="68"/>
      <c r="Z90" s="68"/>
    </row>
    <row r="91" spans="1:26" ht="12" hidden="1" customHeight="1">
      <c r="A91" s="53">
        <v>0.49990000000000001</v>
      </c>
      <c r="B91" s="54">
        <v>0.50409999999999999</v>
      </c>
      <c r="C91" s="75">
        <v>36100</v>
      </c>
      <c r="D91" s="76">
        <v>36129</v>
      </c>
      <c r="E91" s="53">
        <f t="shared" si="1"/>
        <v>0.99980000000000002</v>
      </c>
      <c r="F91" s="70">
        <f t="shared" si="2"/>
        <v>5.9454265095493675E-2</v>
      </c>
      <c r="G91" s="71">
        <f t="shared" si="3"/>
        <v>0.75614999999999999</v>
      </c>
      <c r="H91" s="72">
        <f t="shared" si="4"/>
        <v>4.8045491365309445E-2</v>
      </c>
      <c r="I91" s="53">
        <f t="shared" si="6"/>
        <v>0.06</v>
      </c>
      <c r="J91" s="70">
        <f t="shared" si="7"/>
        <v>4.8675505653430484E-3</v>
      </c>
      <c r="K91" s="73">
        <f t="shared" si="8"/>
        <v>4.8675505653430484E-3</v>
      </c>
      <c r="L91" s="74">
        <f t="shared" si="9"/>
        <v>30</v>
      </c>
      <c r="M91" s="63"/>
      <c r="N91" s="64">
        <f t="shared" si="10"/>
        <v>0</v>
      </c>
      <c r="O91" s="65"/>
      <c r="P91" s="66">
        <f t="shared" si="12"/>
        <v>0</v>
      </c>
      <c r="Q91" s="67">
        <f t="shared" si="5"/>
        <v>0</v>
      </c>
      <c r="R91" s="68"/>
      <c r="T91" s="69"/>
      <c r="U91" s="68"/>
      <c r="V91" s="68"/>
      <c r="W91" s="68"/>
      <c r="X91" s="68"/>
      <c r="Y91" s="68"/>
      <c r="Z91" s="68"/>
    </row>
    <row r="92" spans="1:26" ht="12" hidden="1" customHeight="1">
      <c r="A92" s="53">
        <v>0.47710000000000002</v>
      </c>
      <c r="B92" s="54">
        <v>0.48899999999999999</v>
      </c>
      <c r="C92" s="75">
        <v>36130</v>
      </c>
      <c r="D92" s="76">
        <v>36160</v>
      </c>
      <c r="E92" s="53">
        <f t="shared" si="1"/>
        <v>0.95420000000000005</v>
      </c>
      <c r="F92" s="70">
        <f t="shared" si="2"/>
        <v>5.7419749305694934E-2</v>
      </c>
      <c r="G92" s="71">
        <f t="shared" si="3"/>
        <v>0.73350000000000004</v>
      </c>
      <c r="H92" s="72">
        <f t="shared" si="4"/>
        <v>4.6912343898358966E-2</v>
      </c>
      <c r="I92" s="53">
        <f t="shared" si="6"/>
        <v>0.06</v>
      </c>
      <c r="J92" s="70">
        <f t="shared" si="7"/>
        <v>4.8675505653430484E-3</v>
      </c>
      <c r="K92" s="73">
        <f t="shared" si="8"/>
        <v>4.8675505653430484E-3</v>
      </c>
      <c r="L92" s="74">
        <f t="shared" si="9"/>
        <v>30</v>
      </c>
      <c r="M92" s="63"/>
      <c r="N92" s="64">
        <f t="shared" si="10"/>
        <v>0</v>
      </c>
      <c r="O92" s="65"/>
      <c r="P92" s="66">
        <f t="shared" si="12"/>
        <v>0</v>
      </c>
      <c r="Q92" s="67">
        <f t="shared" si="5"/>
        <v>0</v>
      </c>
      <c r="R92" s="68"/>
      <c r="T92" s="69"/>
      <c r="U92" s="68"/>
      <c r="V92" s="68"/>
      <c r="W92" s="68"/>
      <c r="X92" s="68"/>
      <c r="Y92" s="68"/>
      <c r="Z92" s="68"/>
    </row>
    <row r="93" spans="1:26" ht="12" hidden="1" customHeight="1">
      <c r="A93" s="53">
        <v>0.45490000000000003</v>
      </c>
      <c r="B93" s="54">
        <v>0.46739999999999998</v>
      </c>
      <c r="C93" s="75">
        <v>36161</v>
      </c>
      <c r="D93" s="76">
        <v>36191</v>
      </c>
      <c r="E93" s="53">
        <f t="shared" si="1"/>
        <v>0.90980000000000005</v>
      </c>
      <c r="F93" s="70">
        <f t="shared" si="2"/>
        <v>5.5396519002858025E-2</v>
      </c>
      <c r="G93" s="71">
        <f t="shared" si="3"/>
        <v>0.70109999999999995</v>
      </c>
      <c r="H93" s="72">
        <f t="shared" si="4"/>
        <v>4.5267595675717143E-2</v>
      </c>
      <c r="I93" s="53">
        <f t="shared" si="6"/>
        <v>0.06</v>
      </c>
      <c r="J93" s="70">
        <f t="shared" si="7"/>
        <v>4.8675505653430484E-3</v>
      </c>
      <c r="K93" s="73">
        <f t="shared" si="8"/>
        <v>4.8675505653430484E-3</v>
      </c>
      <c r="L93" s="74">
        <f t="shared" si="9"/>
        <v>30</v>
      </c>
      <c r="M93" s="63"/>
      <c r="N93" s="64">
        <f t="shared" si="10"/>
        <v>0</v>
      </c>
      <c r="O93" s="65"/>
      <c r="P93" s="66">
        <f t="shared" si="12"/>
        <v>0</v>
      </c>
      <c r="Q93" s="67">
        <f t="shared" si="5"/>
        <v>0</v>
      </c>
      <c r="R93" s="68"/>
      <c r="T93" s="69"/>
      <c r="U93" s="68"/>
      <c r="V93" s="68"/>
      <c r="W93" s="68"/>
      <c r="X93" s="68"/>
      <c r="Y93" s="68"/>
      <c r="Z93" s="68"/>
    </row>
    <row r="94" spans="1:26" ht="12" hidden="1" customHeight="1">
      <c r="A94" s="53">
        <v>0.4239</v>
      </c>
      <c r="B94" s="54">
        <v>0.4446</v>
      </c>
      <c r="C94" s="75">
        <v>36192</v>
      </c>
      <c r="D94" s="76">
        <v>36219</v>
      </c>
      <c r="E94" s="53">
        <f t="shared" si="1"/>
        <v>0.8478</v>
      </c>
      <c r="F94" s="70">
        <f t="shared" si="2"/>
        <v>5.2497921609402587E-2</v>
      </c>
      <c r="G94" s="71">
        <f t="shared" si="3"/>
        <v>0.66690000000000005</v>
      </c>
      <c r="H94" s="72">
        <f t="shared" si="4"/>
        <v>4.3500021178309645E-2</v>
      </c>
      <c r="I94" s="53">
        <f t="shared" si="6"/>
        <v>0.06</v>
      </c>
      <c r="J94" s="70">
        <f t="shared" si="7"/>
        <v>4.8675505653430484E-3</v>
      </c>
      <c r="K94" s="73">
        <f t="shared" si="8"/>
        <v>4.8675505653430484E-3</v>
      </c>
      <c r="L94" s="74">
        <f t="shared" si="9"/>
        <v>30</v>
      </c>
      <c r="M94" s="63"/>
      <c r="N94" s="64">
        <f t="shared" si="10"/>
        <v>0</v>
      </c>
      <c r="O94" s="65"/>
      <c r="P94" s="66">
        <f t="shared" si="12"/>
        <v>0</v>
      </c>
      <c r="Q94" s="67">
        <f t="shared" si="5"/>
        <v>0</v>
      </c>
      <c r="R94" s="68"/>
      <c r="T94" s="69"/>
      <c r="U94" s="68"/>
      <c r="V94" s="68"/>
      <c r="W94" s="68"/>
      <c r="X94" s="68"/>
      <c r="Y94" s="68"/>
      <c r="Z94" s="68"/>
    </row>
    <row r="95" spans="1:26" ht="12" hidden="1" customHeight="1">
      <c r="A95" s="53">
        <v>0.40989999999999999</v>
      </c>
      <c r="B95" s="54">
        <v>0.44319999999999998</v>
      </c>
      <c r="C95" s="75">
        <v>36220</v>
      </c>
      <c r="D95" s="76">
        <v>36233</v>
      </c>
      <c r="E95" s="53">
        <f t="shared" si="1"/>
        <v>0.81979999999999997</v>
      </c>
      <c r="F95" s="70">
        <f t="shared" si="2"/>
        <v>5.1159545343120172E-2</v>
      </c>
      <c r="G95" s="71">
        <f t="shared" si="3"/>
        <v>0.66479999999999995</v>
      </c>
      <c r="H95" s="72">
        <f t="shared" si="4"/>
        <v>4.3390405704907931E-2</v>
      </c>
      <c r="I95" s="53">
        <f t="shared" si="6"/>
        <v>0.06</v>
      </c>
      <c r="J95" s="70">
        <f t="shared" si="7"/>
        <v>4.8675505653430484E-3</v>
      </c>
      <c r="K95" s="73">
        <f t="shared" si="8"/>
        <v>4.8675505653430484E-3</v>
      </c>
      <c r="L95" s="74">
        <f t="shared" si="9"/>
        <v>14</v>
      </c>
      <c r="M95" s="63"/>
      <c r="N95" s="64">
        <f t="shared" si="10"/>
        <v>0</v>
      </c>
      <c r="O95" s="65"/>
      <c r="P95" s="66">
        <f t="shared" si="12"/>
        <v>0</v>
      </c>
      <c r="Q95" s="67">
        <f t="shared" si="5"/>
        <v>0</v>
      </c>
      <c r="R95" s="68"/>
      <c r="T95" s="69"/>
      <c r="U95" s="68"/>
      <c r="V95" s="68"/>
      <c r="W95" s="68"/>
      <c r="X95" s="68"/>
      <c r="Y95" s="68"/>
      <c r="Z95" s="68"/>
    </row>
    <row r="96" spans="1:26" ht="12" hidden="1" customHeight="1">
      <c r="A96" s="53">
        <v>0.39760000000000001</v>
      </c>
      <c r="B96" s="54">
        <v>0.36809999999999998</v>
      </c>
      <c r="C96" s="75">
        <v>36234</v>
      </c>
      <c r="D96" s="76">
        <v>36250</v>
      </c>
      <c r="E96" s="53">
        <f t="shared" si="1"/>
        <v>0.79520000000000002</v>
      </c>
      <c r="F96" s="70">
        <f t="shared" si="2"/>
        <v>4.9968016289525075E-2</v>
      </c>
      <c r="G96" s="71">
        <f t="shared" si="3"/>
        <v>0.55214999999999992</v>
      </c>
      <c r="H96" s="72">
        <f t="shared" si="4"/>
        <v>3.7316153057107337E-2</v>
      </c>
      <c r="I96" s="53">
        <f t="shared" si="6"/>
        <v>0.06</v>
      </c>
      <c r="J96" s="70">
        <f t="shared" si="7"/>
        <v>4.8675505653430484E-3</v>
      </c>
      <c r="K96" s="73">
        <f t="shared" si="8"/>
        <v>4.8675505653430484E-3</v>
      </c>
      <c r="L96" s="74">
        <f t="shared" si="9"/>
        <v>16</v>
      </c>
      <c r="M96" s="63"/>
      <c r="N96" s="64">
        <f t="shared" si="10"/>
        <v>0</v>
      </c>
      <c r="O96" s="65"/>
      <c r="P96" s="66">
        <f t="shared" si="12"/>
        <v>0</v>
      </c>
      <c r="Q96" s="67">
        <f t="shared" si="5"/>
        <v>0</v>
      </c>
      <c r="R96" s="68"/>
      <c r="T96" s="69"/>
      <c r="U96" s="68"/>
      <c r="V96" s="68"/>
      <c r="W96" s="68"/>
      <c r="X96" s="68"/>
      <c r="Y96" s="68"/>
      <c r="Z96" s="68"/>
    </row>
    <row r="97" spans="1:26" ht="12" hidden="1" customHeight="1">
      <c r="A97" s="53">
        <v>0.3357</v>
      </c>
      <c r="B97" s="54">
        <v>0.34420000000000001</v>
      </c>
      <c r="C97" s="75">
        <v>36251</v>
      </c>
      <c r="D97" s="76">
        <v>36280</v>
      </c>
      <c r="E97" s="53">
        <f t="shared" si="1"/>
        <v>0.6714</v>
      </c>
      <c r="F97" s="70">
        <f t="shared" si="2"/>
        <v>4.3734485849228344E-2</v>
      </c>
      <c r="G97" s="71">
        <f t="shared" si="3"/>
        <v>0.51629999999999998</v>
      </c>
      <c r="H97" s="72">
        <f t="shared" si="4"/>
        <v>3.5298126052236922E-2</v>
      </c>
      <c r="I97" s="53">
        <f t="shared" si="6"/>
        <v>0.06</v>
      </c>
      <c r="J97" s="70">
        <f t="shared" si="7"/>
        <v>4.8675505653430484E-3</v>
      </c>
      <c r="K97" s="73">
        <f t="shared" si="8"/>
        <v>4.8675505653430484E-3</v>
      </c>
      <c r="L97" s="74">
        <f t="shared" si="9"/>
        <v>30</v>
      </c>
      <c r="M97" s="63"/>
      <c r="N97" s="64">
        <f t="shared" si="10"/>
        <v>0</v>
      </c>
      <c r="O97" s="65"/>
      <c r="P97" s="66">
        <f t="shared" si="12"/>
        <v>0</v>
      </c>
      <c r="Q97" s="67">
        <f t="shared" si="5"/>
        <v>0</v>
      </c>
      <c r="R97" s="68"/>
      <c r="T97" s="69"/>
      <c r="U97" s="68"/>
      <c r="V97" s="68"/>
      <c r="W97" s="68"/>
      <c r="X97" s="68"/>
      <c r="Y97" s="68"/>
      <c r="Z97" s="68"/>
    </row>
    <row r="98" spans="1:26" ht="12" hidden="1" customHeight="1">
      <c r="A98" s="53">
        <v>0.31140000000000001</v>
      </c>
      <c r="B98" s="54">
        <v>0.32129999999999997</v>
      </c>
      <c r="C98" s="75">
        <v>36281</v>
      </c>
      <c r="D98" s="76">
        <v>36311</v>
      </c>
      <c r="E98" s="53">
        <f t="shared" si="1"/>
        <v>0.62280000000000002</v>
      </c>
      <c r="F98" s="70">
        <f t="shared" si="2"/>
        <v>4.1171048334668336E-2</v>
      </c>
      <c r="G98" s="71">
        <f t="shared" si="3"/>
        <v>0.48194999999999999</v>
      </c>
      <c r="H98" s="72">
        <f t="shared" si="4"/>
        <v>3.3323078776865689E-2</v>
      </c>
      <c r="I98" s="53">
        <f t="shared" si="6"/>
        <v>0.06</v>
      </c>
      <c r="J98" s="70">
        <f t="shared" si="7"/>
        <v>4.8675505653430484E-3</v>
      </c>
      <c r="K98" s="73">
        <f t="shared" si="8"/>
        <v>4.8675505653430484E-3</v>
      </c>
      <c r="L98" s="74">
        <f t="shared" si="9"/>
        <v>30</v>
      </c>
      <c r="M98" s="63"/>
      <c r="N98" s="64">
        <f t="shared" si="10"/>
        <v>0</v>
      </c>
      <c r="O98" s="65"/>
      <c r="P98" s="66">
        <f t="shared" si="12"/>
        <v>0</v>
      </c>
      <c r="Q98" s="67">
        <f t="shared" si="5"/>
        <v>0</v>
      </c>
      <c r="R98" s="68"/>
      <c r="T98" s="69"/>
      <c r="U98" s="68"/>
      <c r="V98" s="68"/>
      <c r="W98" s="68"/>
      <c r="X98" s="68"/>
      <c r="Y98" s="68"/>
      <c r="Z98" s="68"/>
    </row>
    <row r="99" spans="1:26" ht="12" hidden="1" customHeight="1">
      <c r="A99" s="53">
        <v>0.27460000000000001</v>
      </c>
      <c r="B99" s="54">
        <v>0.28360000000000002</v>
      </c>
      <c r="C99" s="75">
        <v>36312</v>
      </c>
      <c r="D99" s="76">
        <v>36341</v>
      </c>
      <c r="E99" s="53">
        <f t="shared" si="1"/>
        <v>0.54920000000000002</v>
      </c>
      <c r="F99" s="70">
        <f t="shared" si="2"/>
        <v>3.7151717084338731E-2</v>
      </c>
      <c r="G99" s="71">
        <f t="shared" si="3"/>
        <v>0.4254</v>
      </c>
      <c r="H99" s="72">
        <f t="shared" si="4"/>
        <v>2.9978271451085226E-2</v>
      </c>
      <c r="I99" s="53">
        <f t="shared" si="6"/>
        <v>0.06</v>
      </c>
      <c r="J99" s="70">
        <f t="shared" si="7"/>
        <v>4.8675505653430484E-3</v>
      </c>
      <c r="K99" s="73">
        <f t="shared" si="8"/>
        <v>4.8675505653430484E-3</v>
      </c>
      <c r="L99" s="74">
        <f t="shared" si="9"/>
        <v>30</v>
      </c>
      <c r="M99" s="63"/>
      <c r="N99" s="64">
        <f t="shared" si="10"/>
        <v>0</v>
      </c>
      <c r="O99" s="65"/>
      <c r="P99" s="66">
        <f t="shared" si="12"/>
        <v>0</v>
      </c>
      <c r="Q99" s="67">
        <f t="shared" si="5"/>
        <v>0</v>
      </c>
      <c r="R99" s="68"/>
      <c r="T99" s="69"/>
      <c r="U99" s="68"/>
      <c r="V99" s="68"/>
      <c r="W99" s="68"/>
      <c r="X99" s="68"/>
      <c r="Y99" s="68"/>
      <c r="Z99" s="68"/>
    </row>
    <row r="100" spans="1:26" ht="12" hidden="1" customHeight="1">
      <c r="A100" s="53">
        <v>0.2422</v>
      </c>
      <c r="B100" s="54">
        <v>0.2571</v>
      </c>
      <c r="C100" s="75">
        <v>36342</v>
      </c>
      <c r="D100" s="76">
        <v>36372</v>
      </c>
      <c r="E100" s="53">
        <f t="shared" si="1"/>
        <v>0.4844</v>
      </c>
      <c r="F100" s="70">
        <f t="shared" si="2"/>
        <v>3.3465330835988905E-2</v>
      </c>
      <c r="G100" s="71">
        <f t="shared" si="3"/>
        <v>0.38564999999999999</v>
      </c>
      <c r="H100" s="72">
        <f t="shared" si="4"/>
        <v>2.7553545701642701E-2</v>
      </c>
      <c r="I100" s="53">
        <f t="shared" si="6"/>
        <v>0.06</v>
      </c>
      <c r="J100" s="70">
        <f t="shared" si="7"/>
        <v>4.8675505653430484E-3</v>
      </c>
      <c r="K100" s="73">
        <f t="shared" si="8"/>
        <v>4.8675505653430484E-3</v>
      </c>
      <c r="L100" s="74">
        <f t="shared" si="9"/>
        <v>30</v>
      </c>
      <c r="M100" s="63"/>
      <c r="N100" s="64">
        <f t="shared" si="10"/>
        <v>0</v>
      </c>
      <c r="O100" s="65"/>
      <c r="P100" s="66">
        <f t="shared" si="12"/>
        <v>0</v>
      </c>
      <c r="Q100" s="67">
        <f t="shared" si="5"/>
        <v>0</v>
      </c>
      <c r="R100" s="68"/>
      <c r="T100" s="69"/>
      <c r="U100" s="68"/>
      <c r="V100" s="68"/>
      <c r="W100" s="68"/>
      <c r="X100" s="68"/>
      <c r="Y100" s="68"/>
      <c r="Z100" s="68"/>
    </row>
    <row r="101" spans="1:26" ht="12" hidden="1" customHeight="1">
      <c r="A101" s="53">
        <v>0.26250000000000001</v>
      </c>
      <c r="B101" s="54">
        <v>0.27579999999999999</v>
      </c>
      <c r="C101" s="75">
        <v>36373</v>
      </c>
      <c r="D101" s="76">
        <v>36375</v>
      </c>
      <c r="E101" s="53">
        <f t="shared" si="1"/>
        <v>0.52500000000000002</v>
      </c>
      <c r="F101" s="70">
        <f t="shared" si="2"/>
        <v>3.5791843967474701E-2</v>
      </c>
      <c r="G101" s="71">
        <f t="shared" si="3"/>
        <v>0.41369999999999996</v>
      </c>
      <c r="H101" s="72">
        <f t="shared" si="4"/>
        <v>2.9271082761919143E-2</v>
      </c>
      <c r="I101" s="53">
        <f t="shared" si="6"/>
        <v>0.06</v>
      </c>
      <c r="J101" s="70">
        <f t="shared" si="7"/>
        <v>4.8675505653430484E-3</v>
      </c>
      <c r="K101" s="73">
        <f t="shared" si="8"/>
        <v>4.8675505653430484E-3</v>
      </c>
      <c r="L101" s="74">
        <f t="shared" si="9"/>
        <v>3</v>
      </c>
      <c r="M101" s="63"/>
      <c r="N101" s="64">
        <f t="shared" si="10"/>
        <v>0</v>
      </c>
      <c r="O101" s="65"/>
      <c r="P101" s="66">
        <f t="shared" si="12"/>
        <v>0</v>
      </c>
      <c r="Q101" s="67">
        <f t="shared" si="5"/>
        <v>0</v>
      </c>
      <c r="R101" s="68"/>
      <c r="T101" s="69"/>
      <c r="U101" s="68"/>
      <c r="V101" s="68"/>
      <c r="W101" s="68"/>
      <c r="X101" s="68"/>
      <c r="Y101" s="68"/>
      <c r="Z101" s="68"/>
    </row>
    <row r="102" spans="1:26" ht="12" hidden="1" customHeight="1">
      <c r="A102" s="53">
        <v>0.26250000000000001</v>
      </c>
      <c r="B102" s="54">
        <v>0.27579999999999999</v>
      </c>
      <c r="C102" s="75">
        <v>36376</v>
      </c>
      <c r="D102" s="76">
        <v>36403</v>
      </c>
      <c r="E102" s="53">
        <f t="shared" ref="E102:E356" si="13">IF(A102="","",A102*1.5)</f>
        <v>0.39375000000000004</v>
      </c>
      <c r="F102" s="70">
        <f t="shared" si="2"/>
        <v>2.8052767894414243E-2</v>
      </c>
      <c r="G102" s="71">
        <f t="shared" si="3"/>
        <v>0.41369999999999996</v>
      </c>
      <c r="H102" s="72">
        <f t="shared" si="4"/>
        <v>2.9271082761919143E-2</v>
      </c>
      <c r="I102" s="53">
        <f t="shared" si="6"/>
        <v>0.06</v>
      </c>
      <c r="J102" s="70">
        <f t="shared" si="7"/>
        <v>4.8675505653430484E-3</v>
      </c>
      <c r="K102" s="73">
        <f t="shared" si="8"/>
        <v>4.8675505653430484E-3</v>
      </c>
      <c r="L102" s="74">
        <f t="shared" si="9"/>
        <v>27</v>
      </c>
      <c r="M102" s="63"/>
      <c r="N102" s="64">
        <f t="shared" si="10"/>
        <v>0</v>
      </c>
      <c r="O102" s="65"/>
      <c r="P102" s="66">
        <f t="shared" si="12"/>
        <v>0</v>
      </c>
      <c r="Q102" s="67">
        <f t="shared" si="5"/>
        <v>0</v>
      </c>
      <c r="R102" s="68"/>
      <c r="T102" s="69"/>
      <c r="U102" s="68"/>
      <c r="V102" s="68"/>
      <c r="W102" s="68"/>
      <c r="X102" s="68"/>
      <c r="Y102" s="68"/>
      <c r="Z102" s="68"/>
    </row>
    <row r="103" spans="1:26" ht="12" hidden="1" customHeight="1">
      <c r="A103" s="53">
        <v>0.2601</v>
      </c>
      <c r="B103" s="54">
        <v>0.2646</v>
      </c>
      <c r="C103" s="75">
        <v>36404</v>
      </c>
      <c r="D103" s="76">
        <v>36433</v>
      </c>
      <c r="E103" s="53">
        <f t="shared" si="13"/>
        <v>0.39015</v>
      </c>
      <c r="F103" s="70">
        <f t="shared" si="2"/>
        <v>2.783122059100851E-2</v>
      </c>
      <c r="G103" s="71">
        <f t="shared" si="3"/>
        <v>0.39690000000000003</v>
      </c>
      <c r="H103" s="72">
        <f t="shared" si="4"/>
        <v>2.824619190122335E-2</v>
      </c>
      <c r="I103" s="53">
        <f t="shared" si="6"/>
        <v>0.06</v>
      </c>
      <c r="J103" s="70">
        <f t="shared" si="7"/>
        <v>4.8675505653430484E-3</v>
      </c>
      <c r="K103" s="73">
        <f t="shared" si="8"/>
        <v>4.8675505653430484E-3</v>
      </c>
      <c r="L103" s="74">
        <f t="shared" si="9"/>
        <v>30</v>
      </c>
      <c r="M103" s="63"/>
      <c r="N103" s="64">
        <f t="shared" si="10"/>
        <v>0</v>
      </c>
      <c r="O103" s="65"/>
      <c r="P103" s="66">
        <f t="shared" si="12"/>
        <v>0</v>
      </c>
      <c r="Q103" s="67">
        <f t="shared" si="5"/>
        <v>0</v>
      </c>
      <c r="R103" s="68"/>
      <c r="T103" s="69"/>
      <c r="U103" s="68"/>
      <c r="V103" s="68"/>
      <c r="W103" s="68"/>
      <c r="X103" s="68"/>
      <c r="Y103" s="68"/>
      <c r="Z103" s="68"/>
    </row>
    <row r="104" spans="1:26" ht="12" hidden="1" customHeight="1">
      <c r="A104" s="53">
        <v>0.26960000000000001</v>
      </c>
      <c r="B104" s="54">
        <v>0.2581</v>
      </c>
      <c r="C104" s="75">
        <v>36434</v>
      </c>
      <c r="D104" s="76">
        <v>36464</v>
      </c>
      <c r="E104" s="53">
        <f t="shared" si="13"/>
        <v>0.40439999999999998</v>
      </c>
      <c r="F104" s="70">
        <f t="shared" si="2"/>
        <v>2.8705120834537468E-2</v>
      </c>
      <c r="G104" s="71">
        <f t="shared" si="3"/>
        <v>0.38714999999999999</v>
      </c>
      <c r="H104" s="72">
        <f t="shared" si="4"/>
        <v>2.7646195727812906E-2</v>
      </c>
      <c r="I104" s="53">
        <f t="shared" si="6"/>
        <v>0.06</v>
      </c>
      <c r="J104" s="70">
        <f t="shared" si="7"/>
        <v>4.8675505653430484E-3</v>
      </c>
      <c r="K104" s="73">
        <f t="shared" si="8"/>
        <v>4.8675505653430484E-3</v>
      </c>
      <c r="L104" s="74">
        <f t="shared" si="9"/>
        <v>30</v>
      </c>
      <c r="M104" s="63"/>
      <c r="N104" s="64">
        <f t="shared" si="10"/>
        <v>0</v>
      </c>
      <c r="O104" s="65"/>
      <c r="P104" s="66">
        <f t="shared" si="12"/>
        <v>0</v>
      </c>
      <c r="Q104" s="67">
        <f t="shared" si="5"/>
        <v>0</v>
      </c>
      <c r="R104" s="68"/>
      <c r="T104" s="69"/>
      <c r="U104" s="68"/>
      <c r="V104" s="68"/>
      <c r="W104" s="68"/>
      <c r="X104" s="68"/>
      <c r="Y104" s="68"/>
      <c r="Z104" s="68"/>
    </row>
    <row r="105" spans="1:26" ht="12" hidden="1" customHeight="1">
      <c r="A105" s="53">
        <v>0.25700000000000001</v>
      </c>
      <c r="B105" s="54">
        <v>0.24129999999999999</v>
      </c>
      <c r="C105" s="75">
        <v>36465</v>
      </c>
      <c r="D105" s="76">
        <v>36494</v>
      </c>
      <c r="E105" s="53">
        <f t="shared" si="13"/>
        <v>0.38550000000000001</v>
      </c>
      <c r="F105" s="70">
        <f t="shared" si="2"/>
        <v>2.7544275643077931E-2</v>
      </c>
      <c r="G105" s="71">
        <f t="shared" si="3"/>
        <v>0.36194999999999999</v>
      </c>
      <c r="H105" s="72">
        <f t="shared" si="4"/>
        <v>2.6077340687365114E-2</v>
      </c>
      <c r="I105" s="53">
        <f t="shared" si="6"/>
        <v>0.06</v>
      </c>
      <c r="J105" s="70">
        <f t="shared" si="7"/>
        <v>4.8675505653430484E-3</v>
      </c>
      <c r="K105" s="73">
        <f t="shared" si="8"/>
        <v>4.8675505653430484E-3</v>
      </c>
      <c r="L105" s="74">
        <f t="shared" si="9"/>
        <v>30</v>
      </c>
      <c r="M105" s="63"/>
      <c r="N105" s="64">
        <f t="shared" si="10"/>
        <v>0</v>
      </c>
      <c r="O105" s="65"/>
      <c r="P105" s="66">
        <f t="shared" si="12"/>
        <v>0</v>
      </c>
      <c r="Q105" s="67">
        <f t="shared" si="5"/>
        <v>0</v>
      </c>
      <c r="R105" s="68"/>
      <c r="T105" s="69"/>
      <c r="U105" s="68"/>
      <c r="V105" s="68"/>
      <c r="W105" s="68"/>
      <c r="X105" s="68"/>
      <c r="Y105" s="68"/>
      <c r="Z105" s="68"/>
    </row>
    <row r="106" spans="1:26" ht="12" hidden="1" customHeight="1">
      <c r="A106" s="53">
        <v>0.2422</v>
      </c>
      <c r="B106" s="54">
        <v>0.22800000000000001</v>
      </c>
      <c r="C106" s="75">
        <v>36495</v>
      </c>
      <c r="D106" s="76">
        <v>36525</v>
      </c>
      <c r="E106" s="53">
        <f t="shared" si="13"/>
        <v>0.36330000000000001</v>
      </c>
      <c r="F106" s="70">
        <f t="shared" si="2"/>
        <v>2.6162058401758781E-2</v>
      </c>
      <c r="G106" s="71">
        <f t="shared" si="3"/>
        <v>0.34200000000000003</v>
      </c>
      <c r="H106" s="72">
        <f t="shared" si="4"/>
        <v>2.4816343926377771E-2</v>
      </c>
      <c r="I106" s="53">
        <f t="shared" si="6"/>
        <v>0.06</v>
      </c>
      <c r="J106" s="70">
        <f t="shared" si="7"/>
        <v>4.8675505653430484E-3</v>
      </c>
      <c r="K106" s="73">
        <f t="shared" si="8"/>
        <v>4.8675505653430484E-3</v>
      </c>
      <c r="L106" s="74">
        <f t="shared" si="9"/>
        <v>30</v>
      </c>
      <c r="M106" s="63"/>
      <c r="N106" s="64">
        <f t="shared" si="10"/>
        <v>0</v>
      </c>
      <c r="O106" s="65"/>
      <c r="P106" s="66">
        <f t="shared" si="12"/>
        <v>0</v>
      </c>
      <c r="Q106" s="67">
        <f t="shared" si="5"/>
        <v>0</v>
      </c>
      <c r="R106" s="68"/>
      <c r="T106" s="69"/>
      <c r="U106" s="68"/>
      <c r="V106" s="68"/>
      <c r="W106" s="68"/>
      <c r="X106" s="68"/>
      <c r="Y106" s="68"/>
      <c r="Z106" s="68"/>
    </row>
    <row r="107" spans="1:26" ht="12" hidden="1" customHeight="1">
      <c r="A107" s="53">
        <v>0.224</v>
      </c>
      <c r="B107" s="54">
        <v>0.21260000000000001</v>
      </c>
      <c r="C107" s="75">
        <v>36526</v>
      </c>
      <c r="D107" s="76">
        <v>36556</v>
      </c>
      <c r="E107" s="53">
        <f t="shared" si="13"/>
        <v>0.33600000000000002</v>
      </c>
      <c r="F107" s="70">
        <f t="shared" si="2"/>
        <v>2.4433734986121447E-2</v>
      </c>
      <c r="G107" s="71">
        <f t="shared" si="3"/>
        <v>0.31890000000000002</v>
      </c>
      <c r="H107" s="72">
        <f t="shared" si="4"/>
        <v>2.3334593797462055E-2</v>
      </c>
      <c r="I107" s="53">
        <f t="shared" si="6"/>
        <v>0.06</v>
      </c>
      <c r="J107" s="70">
        <f t="shared" si="7"/>
        <v>4.8675505653430484E-3</v>
      </c>
      <c r="K107" s="73">
        <f t="shared" si="8"/>
        <v>4.8675505653430484E-3</v>
      </c>
      <c r="L107" s="74">
        <f t="shared" si="9"/>
        <v>30</v>
      </c>
      <c r="M107" s="63"/>
      <c r="N107" s="64">
        <f t="shared" si="10"/>
        <v>0</v>
      </c>
      <c r="O107" s="65"/>
      <c r="P107" s="66">
        <f t="shared" si="12"/>
        <v>0</v>
      </c>
      <c r="Q107" s="67">
        <f t="shared" si="5"/>
        <v>0</v>
      </c>
      <c r="R107" s="68"/>
      <c r="T107" s="69"/>
      <c r="U107" s="68"/>
      <c r="V107" s="68"/>
      <c r="W107" s="68"/>
      <c r="X107" s="68"/>
      <c r="Y107" s="68"/>
      <c r="Z107" s="68"/>
    </row>
    <row r="108" spans="1:26" ht="12" hidden="1" customHeight="1">
      <c r="A108" s="53">
        <v>0.1946</v>
      </c>
      <c r="B108" s="54">
        <v>0.1739</v>
      </c>
      <c r="C108" s="75">
        <v>36557</v>
      </c>
      <c r="D108" s="76">
        <v>36585</v>
      </c>
      <c r="E108" s="53">
        <f t="shared" si="13"/>
        <v>0.29189999999999999</v>
      </c>
      <c r="F108" s="70">
        <f t="shared" si="2"/>
        <v>2.1572220872975834E-2</v>
      </c>
      <c r="G108" s="71">
        <f t="shared" si="3"/>
        <v>0.26085000000000003</v>
      </c>
      <c r="H108" s="72">
        <f t="shared" si="4"/>
        <v>1.9503259372798842E-2</v>
      </c>
      <c r="I108" s="53">
        <f t="shared" si="6"/>
        <v>0.06</v>
      </c>
      <c r="J108" s="70">
        <f t="shared" si="7"/>
        <v>4.8675505653430484E-3</v>
      </c>
      <c r="K108" s="73">
        <f t="shared" si="8"/>
        <v>4.8675505653430484E-3</v>
      </c>
      <c r="L108" s="74">
        <f t="shared" si="9"/>
        <v>30</v>
      </c>
      <c r="M108" s="63"/>
      <c r="N108" s="64">
        <f t="shared" si="10"/>
        <v>0</v>
      </c>
      <c r="O108" s="65"/>
      <c r="P108" s="66">
        <f t="shared" si="12"/>
        <v>0</v>
      </c>
      <c r="Q108" s="67">
        <f t="shared" si="5"/>
        <v>0</v>
      </c>
      <c r="R108" s="68"/>
      <c r="T108" s="69"/>
      <c r="U108" s="68"/>
      <c r="V108" s="68"/>
      <c r="W108" s="68"/>
      <c r="X108" s="68"/>
      <c r="Y108" s="68"/>
      <c r="Z108" s="68"/>
    </row>
    <row r="109" spans="1:26" ht="12" hidden="1" customHeight="1">
      <c r="A109" s="53">
        <v>0.17449999999999999</v>
      </c>
      <c r="B109" s="54">
        <v>0.1767</v>
      </c>
      <c r="C109" s="75">
        <v>36586</v>
      </c>
      <c r="D109" s="76">
        <v>36616</v>
      </c>
      <c r="E109" s="53">
        <f t="shared" si="13"/>
        <v>0.26174999999999998</v>
      </c>
      <c r="F109" s="70">
        <f t="shared" si="2"/>
        <v>1.9563883348914013E-2</v>
      </c>
      <c r="G109" s="71">
        <f t="shared" si="3"/>
        <v>0.26505000000000001</v>
      </c>
      <c r="H109" s="72">
        <f t="shared" si="4"/>
        <v>1.9785832647844392E-2</v>
      </c>
      <c r="I109" s="53">
        <f t="shared" si="6"/>
        <v>0.06</v>
      </c>
      <c r="J109" s="70">
        <f t="shared" si="7"/>
        <v>4.8675505653430484E-3</v>
      </c>
      <c r="K109" s="73">
        <f t="shared" si="8"/>
        <v>4.8675505653430484E-3</v>
      </c>
      <c r="L109" s="74">
        <f t="shared" si="9"/>
        <v>30</v>
      </c>
      <c r="M109" s="63"/>
      <c r="N109" s="64">
        <f t="shared" si="10"/>
        <v>0</v>
      </c>
      <c r="O109" s="65"/>
      <c r="P109" s="66">
        <f t="shared" si="12"/>
        <v>0</v>
      </c>
      <c r="Q109" s="67">
        <f t="shared" si="5"/>
        <v>0</v>
      </c>
      <c r="R109" s="68"/>
      <c r="T109" s="69"/>
      <c r="U109" s="68"/>
      <c r="V109" s="68"/>
      <c r="W109" s="68"/>
      <c r="X109" s="68"/>
      <c r="Y109" s="68"/>
      <c r="Z109" s="68"/>
    </row>
    <row r="110" spans="1:26" ht="12" hidden="1" customHeight="1">
      <c r="A110" s="53">
        <v>0.1787</v>
      </c>
      <c r="B110" s="54">
        <v>0.17610000000000001</v>
      </c>
      <c r="C110" s="75">
        <v>36617</v>
      </c>
      <c r="D110" s="76">
        <v>36646</v>
      </c>
      <c r="E110" s="53">
        <f t="shared" si="13"/>
        <v>0.26805000000000001</v>
      </c>
      <c r="F110" s="70">
        <f t="shared" si="2"/>
        <v>1.9987144669119328E-2</v>
      </c>
      <c r="G110" s="71">
        <f t="shared" si="3"/>
        <v>0.26415</v>
      </c>
      <c r="H110" s="72">
        <f t="shared" si="4"/>
        <v>1.9725353703756277E-2</v>
      </c>
      <c r="I110" s="53">
        <f t="shared" si="6"/>
        <v>0.06</v>
      </c>
      <c r="J110" s="70">
        <f t="shared" si="7"/>
        <v>4.8675505653430484E-3</v>
      </c>
      <c r="K110" s="73">
        <f t="shared" si="8"/>
        <v>4.8675505653430484E-3</v>
      </c>
      <c r="L110" s="74">
        <f t="shared" si="9"/>
        <v>30</v>
      </c>
      <c r="M110" s="63"/>
      <c r="N110" s="64">
        <f t="shared" si="10"/>
        <v>0</v>
      </c>
      <c r="O110" s="65"/>
      <c r="P110" s="66">
        <f t="shared" si="12"/>
        <v>0</v>
      </c>
      <c r="Q110" s="67">
        <f t="shared" si="5"/>
        <v>0</v>
      </c>
      <c r="R110" s="68"/>
      <c r="T110" s="69"/>
      <c r="U110" s="68"/>
      <c r="V110" s="68"/>
      <c r="W110" s="68"/>
      <c r="X110" s="68"/>
      <c r="Y110" s="68"/>
      <c r="Z110" s="68"/>
    </row>
    <row r="111" spans="1:26" ht="12" hidden="1" customHeight="1">
      <c r="A111" s="53">
        <v>0.17899999999999999</v>
      </c>
      <c r="B111" s="54">
        <v>0.18079999999999999</v>
      </c>
      <c r="C111" s="75">
        <v>36647</v>
      </c>
      <c r="D111" s="76">
        <v>36677</v>
      </c>
      <c r="E111" s="53">
        <f t="shared" si="13"/>
        <v>0.26849999999999996</v>
      </c>
      <c r="F111" s="70">
        <f t="shared" si="2"/>
        <v>2.0017303809532372E-2</v>
      </c>
      <c r="G111" s="71">
        <f t="shared" si="3"/>
        <v>0.2712</v>
      </c>
      <c r="H111" s="72">
        <f t="shared" si="4"/>
        <v>2.0198052963769086E-2</v>
      </c>
      <c r="I111" s="53">
        <f t="shared" si="6"/>
        <v>0.06</v>
      </c>
      <c r="J111" s="70">
        <f t="shared" si="7"/>
        <v>4.8675505653430484E-3</v>
      </c>
      <c r="K111" s="73">
        <f t="shared" si="8"/>
        <v>4.8675505653430484E-3</v>
      </c>
      <c r="L111" s="74">
        <f t="shared" si="9"/>
        <v>30</v>
      </c>
      <c r="M111" s="63"/>
      <c r="N111" s="64">
        <f t="shared" si="10"/>
        <v>0</v>
      </c>
      <c r="O111" s="65"/>
      <c r="P111" s="66">
        <f t="shared" si="12"/>
        <v>0</v>
      </c>
      <c r="Q111" s="67">
        <f t="shared" si="5"/>
        <v>0</v>
      </c>
      <c r="R111" s="68"/>
      <c r="T111" s="69"/>
      <c r="U111" s="68"/>
      <c r="V111" s="68"/>
      <c r="W111" s="68"/>
      <c r="X111" s="68"/>
      <c r="Y111" s="68"/>
      <c r="Z111" s="68"/>
    </row>
    <row r="112" spans="1:26" ht="12" hidden="1" customHeight="1">
      <c r="A112" s="53">
        <v>0.19769999999999999</v>
      </c>
      <c r="B112" s="54">
        <v>0.191</v>
      </c>
      <c r="C112" s="75">
        <v>36678</v>
      </c>
      <c r="D112" s="76">
        <v>36707</v>
      </c>
      <c r="E112" s="53">
        <f t="shared" si="13"/>
        <v>0.29654999999999998</v>
      </c>
      <c r="F112" s="70">
        <f t="shared" si="2"/>
        <v>2.1878132850398968E-2</v>
      </c>
      <c r="G112" s="71">
        <f t="shared" si="3"/>
        <v>0.28649999999999998</v>
      </c>
      <c r="H112" s="72">
        <f t="shared" si="4"/>
        <v>2.1215699038257929E-2</v>
      </c>
      <c r="I112" s="53">
        <f t="shared" si="6"/>
        <v>0.06</v>
      </c>
      <c r="J112" s="70">
        <f t="shared" si="7"/>
        <v>4.8675505653430484E-3</v>
      </c>
      <c r="K112" s="73">
        <f t="shared" si="8"/>
        <v>4.8675505653430484E-3</v>
      </c>
      <c r="L112" s="74">
        <f t="shared" si="9"/>
        <v>30</v>
      </c>
      <c r="M112" s="63"/>
      <c r="N112" s="64">
        <f t="shared" si="10"/>
        <v>0</v>
      </c>
      <c r="O112" s="65"/>
      <c r="P112" s="66">
        <f t="shared" si="12"/>
        <v>0</v>
      </c>
      <c r="Q112" s="67">
        <f t="shared" si="5"/>
        <v>0</v>
      </c>
      <c r="R112" s="68"/>
      <c r="T112" s="69"/>
      <c r="U112" s="68"/>
      <c r="V112" s="68"/>
      <c r="W112" s="68"/>
      <c r="X112" s="68"/>
      <c r="Y112" s="68"/>
      <c r="Z112" s="68"/>
    </row>
    <row r="113" spans="1:26" ht="12" hidden="1" customHeight="1">
      <c r="A113" s="53">
        <v>0.19439999999999999</v>
      </c>
      <c r="B113" s="54">
        <v>0.19839999999999999</v>
      </c>
      <c r="C113" s="75">
        <v>36708</v>
      </c>
      <c r="D113" s="76">
        <v>36738</v>
      </c>
      <c r="E113" s="78">
        <f t="shared" si="13"/>
        <v>0.29159999999999997</v>
      </c>
      <c r="F113" s="70">
        <f t="shared" si="2"/>
        <v>2.1552449974195476E-2</v>
      </c>
      <c r="G113" s="71">
        <f t="shared" si="3"/>
        <v>0.29759999999999998</v>
      </c>
      <c r="H113" s="72">
        <f t="shared" si="4"/>
        <v>2.1947070542897462E-2</v>
      </c>
      <c r="I113" s="53">
        <f t="shared" si="6"/>
        <v>0.06</v>
      </c>
      <c r="J113" s="70">
        <f t="shared" si="7"/>
        <v>4.8675505653430484E-3</v>
      </c>
      <c r="K113" s="73">
        <f t="shared" si="8"/>
        <v>4.8675505653430484E-3</v>
      </c>
      <c r="L113" s="74">
        <f t="shared" si="9"/>
        <v>30</v>
      </c>
      <c r="M113" s="63"/>
      <c r="N113" s="64">
        <f t="shared" si="10"/>
        <v>0</v>
      </c>
      <c r="O113" s="65"/>
      <c r="P113" s="66">
        <f t="shared" si="12"/>
        <v>0</v>
      </c>
      <c r="Q113" s="67">
        <f t="shared" si="5"/>
        <v>0</v>
      </c>
      <c r="R113" s="68"/>
      <c r="T113" s="69"/>
      <c r="U113" s="68"/>
      <c r="V113" s="68"/>
      <c r="W113" s="68"/>
      <c r="X113" s="68"/>
      <c r="Y113" s="68"/>
      <c r="Z113" s="68"/>
    </row>
    <row r="114" spans="1:26" ht="12" hidden="1" customHeight="1">
      <c r="A114" s="53">
        <v>0.19919999999999999</v>
      </c>
      <c r="B114" s="54">
        <v>0.2064</v>
      </c>
      <c r="C114" s="75">
        <v>36739</v>
      </c>
      <c r="D114" s="76">
        <v>36769</v>
      </c>
      <c r="E114" s="78">
        <f t="shared" si="13"/>
        <v>0.29879999999999995</v>
      </c>
      <c r="F114" s="70">
        <f t="shared" si="2"/>
        <v>2.2025793890954715E-2</v>
      </c>
      <c r="G114" s="71">
        <f t="shared" si="3"/>
        <v>0.30959999999999999</v>
      </c>
      <c r="H114" s="72">
        <f t="shared" si="4"/>
        <v>2.2731319057727628E-2</v>
      </c>
      <c r="I114" s="53">
        <f t="shared" si="6"/>
        <v>0.06</v>
      </c>
      <c r="J114" s="70">
        <f t="shared" si="7"/>
        <v>4.8675505653430484E-3</v>
      </c>
      <c r="K114" s="73">
        <f t="shared" si="8"/>
        <v>4.8675505653430484E-3</v>
      </c>
      <c r="L114" s="74">
        <f t="shared" si="9"/>
        <v>30</v>
      </c>
      <c r="M114" s="63"/>
      <c r="N114" s="64">
        <f t="shared" si="10"/>
        <v>0</v>
      </c>
      <c r="O114" s="65"/>
      <c r="P114" s="66">
        <f t="shared" si="12"/>
        <v>0</v>
      </c>
      <c r="Q114" s="67">
        <f t="shared" si="5"/>
        <v>0</v>
      </c>
      <c r="R114" s="68"/>
      <c r="T114" s="69"/>
      <c r="U114" s="68"/>
      <c r="V114" s="68"/>
      <c r="W114" s="68"/>
      <c r="X114" s="68"/>
      <c r="Y114" s="68"/>
      <c r="Z114" s="68"/>
    </row>
    <row r="115" spans="1:26" ht="12" hidden="1" customHeight="1">
      <c r="A115" s="53">
        <v>0.2293</v>
      </c>
      <c r="B115" s="54">
        <v>0.22620000000000001</v>
      </c>
      <c r="C115" s="75">
        <v>36770</v>
      </c>
      <c r="D115" s="76">
        <v>36799</v>
      </c>
      <c r="E115" s="78">
        <f t="shared" si="13"/>
        <v>0.34394999999999998</v>
      </c>
      <c r="F115" s="70">
        <f t="shared" si="2"/>
        <v>2.4940354247332097E-2</v>
      </c>
      <c r="G115" s="71">
        <f t="shared" si="3"/>
        <v>0.33930000000000005</v>
      </c>
      <c r="H115" s="72">
        <f t="shared" si="4"/>
        <v>2.4644364358950455E-2</v>
      </c>
      <c r="I115" s="53">
        <f t="shared" si="6"/>
        <v>0.06</v>
      </c>
      <c r="J115" s="70">
        <f t="shared" si="7"/>
        <v>4.8675505653430484E-3</v>
      </c>
      <c r="K115" s="73">
        <f t="shared" si="8"/>
        <v>4.8675505653430484E-3</v>
      </c>
      <c r="L115" s="74">
        <f t="shared" si="9"/>
        <v>30</v>
      </c>
      <c r="M115" s="63"/>
      <c r="N115" s="64">
        <f t="shared" si="10"/>
        <v>0</v>
      </c>
      <c r="O115" s="65"/>
      <c r="P115" s="66">
        <f t="shared" si="12"/>
        <v>0</v>
      </c>
      <c r="Q115" s="67">
        <f t="shared" si="5"/>
        <v>0</v>
      </c>
      <c r="R115" s="68"/>
      <c r="T115" s="69"/>
      <c r="U115" s="68"/>
      <c r="V115" s="68"/>
      <c r="W115" s="68"/>
      <c r="X115" s="68"/>
      <c r="Y115" s="68"/>
      <c r="Z115" s="68"/>
    </row>
    <row r="116" spans="1:26" ht="12" hidden="1" customHeight="1">
      <c r="A116" s="53">
        <v>0.23080000000000001</v>
      </c>
      <c r="B116" s="54">
        <v>0.23760000000000001</v>
      </c>
      <c r="C116" s="75">
        <v>36800</v>
      </c>
      <c r="D116" s="76">
        <v>36830</v>
      </c>
      <c r="E116" s="78">
        <f t="shared" si="13"/>
        <v>0.34620000000000001</v>
      </c>
      <c r="F116" s="70">
        <f t="shared" si="2"/>
        <v>2.5083238291942367E-2</v>
      </c>
      <c r="G116" s="71">
        <f t="shared" si="3"/>
        <v>0.35639999999999999</v>
      </c>
      <c r="H116" s="72">
        <f t="shared" si="4"/>
        <v>2.5728246055223947E-2</v>
      </c>
      <c r="I116" s="53">
        <f t="shared" si="6"/>
        <v>0.06</v>
      </c>
      <c r="J116" s="70">
        <f t="shared" si="7"/>
        <v>4.8675505653430484E-3</v>
      </c>
      <c r="K116" s="73">
        <f t="shared" si="8"/>
        <v>4.8675505653430484E-3</v>
      </c>
      <c r="L116" s="74">
        <f t="shared" si="9"/>
        <v>30</v>
      </c>
      <c r="M116" s="63"/>
      <c r="N116" s="64">
        <f t="shared" si="10"/>
        <v>0</v>
      </c>
      <c r="O116" s="65"/>
      <c r="P116" s="66">
        <f t="shared" si="12"/>
        <v>0</v>
      </c>
      <c r="Q116" s="67">
        <f t="shared" si="5"/>
        <v>0</v>
      </c>
      <c r="R116" s="68"/>
      <c r="T116" s="69"/>
      <c r="U116" s="68"/>
      <c r="V116" s="68"/>
      <c r="W116" s="68"/>
      <c r="X116" s="68"/>
      <c r="Y116" s="68"/>
      <c r="Z116" s="68"/>
    </row>
    <row r="117" spans="1:26" ht="12" hidden="1" customHeight="1">
      <c r="A117" s="53">
        <v>0.23799999999999999</v>
      </c>
      <c r="B117" s="54">
        <v>0.245</v>
      </c>
      <c r="C117" s="75">
        <v>36831</v>
      </c>
      <c r="D117" s="76">
        <v>36860</v>
      </c>
      <c r="E117" s="78">
        <f t="shared" si="13"/>
        <v>0.35699999999999998</v>
      </c>
      <c r="F117" s="70">
        <f t="shared" si="2"/>
        <v>2.5766049075942155E-2</v>
      </c>
      <c r="G117" s="71">
        <f t="shared" si="3"/>
        <v>0.36749999999999999</v>
      </c>
      <c r="H117" s="72">
        <f t="shared" si="4"/>
        <v>2.6425133720261451E-2</v>
      </c>
      <c r="I117" s="53">
        <f t="shared" si="6"/>
        <v>0.06</v>
      </c>
      <c r="J117" s="70">
        <f t="shared" si="7"/>
        <v>4.8675505653430484E-3</v>
      </c>
      <c r="K117" s="73">
        <f t="shared" si="8"/>
        <v>4.8675505653430484E-3</v>
      </c>
      <c r="L117" s="74">
        <f t="shared" si="9"/>
        <v>30</v>
      </c>
      <c r="M117" s="63"/>
      <c r="N117" s="64">
        <f t="shared" si="10"/>
        <v>0</v>
      </c>
      <c r="O117" s="65"/>
      <c r="P117" s="66">
        <f t="shared" si="12"/>
        <v>0</v>
      </c>
      <c r="Q117" s="67">
        <f t="shared" si="5"/>
        <v>0</v>
      </c>
      <c r="R117" s="68"/>
      <c r="T117" s="69"/>
      <c r="U117" s="68"/>
      <c r="V117" s="68"/>
      <c r="W117" s="68"/>
      <c r="X117" s="68"/>
      <c r="Y117" s="68"/>
      <c r="Z117" s="68"/>
    </row>
    <row r="118" spans="1:26" ht="12" hidden="1" customHeight="1">
      <c r="A118" s="53">
        <v>0.2369</v>
      </c>
      <c r="B118" s="54">
        <v>0.24579999999999999</v>
      </c>
      <c r="C118" s="75">
        <v>36861</v>
      </c>
      <c r="D118" s="76">
        <v>36891</v>
      </c>
      <c r="E118" s="78">
        <f t="shared" si="13"/>
        <v>0.35535</v>
      </c>
      <c r="F118" s="70">
        <f t="shared" si="2"/>
        <v>2.5662053869310197E-2</v>
      </c>
      <c r="G118" s="71">
        <f t="shared" si="3"/>
        <v>0.36869999999999997</v>
      </c>
      <c r="H118" s="72">
        <f t="shared" si="4"/>
        <v>2.6500162059801102E-2</v>
      </c>
      <c r="I118" s="53">
        <f t="shared" si="6"/>
        <v>0.06</v>
      </c>
      <c r="J118" s="70">
        <f t="shared" si="7"/>
        <v>4.8675505653430484E-3</v>
      </c>
      <c r="K118" s="73">
        <f t="shared" si="8"/>
        <v>4.8675505653430484E-3</v>
      </c>
      <c r="L118" s="74">
        <f t="shared" si="9"/>
        <v>30</v>
      </c>
      <c r="M118" s="63"/>
      <c r="N118" s="64">
        <f t="shared" si="10"/>
        <v>0</v>
      </c>
      <c r="O118" s="65"/>
      <c r="P118" s="66">
        <f t="shared" si="12"/>
        <v>0</v>
      </c>
      <c r="Q118" s="67">
        <f t="shared" si="5"/>
        <v>0</v>
      </c>
      <c r="R118" s="68"/>
      <c r="T118" s="69"/>
      <c r="U118" s="68"/>
      <c r="V118" s="68"/>
      <c r="W118" s="68"/>
      <c r="X118" s="68"/>
      <c r="Y118" s="68"/>
      <c r="Z118" s="68"/>
    </row>
    <row r="119" spans="1:26" ht="12" hidden="1" customHeight="1">
      <c r="A119" s="53">
        <v>0.24160000000000001</v>
      </c>
      <c r="B119" s="54">
        <v>0.25059999999999999</v>
      </c>
      <c r="C119" s="75">
        <v>36892</v>
      </c>
      <c r="D119" s="76">
        <v>36922</v>
      </c>
      <c r="E119" s="78">
        <f t="shared" si="13"/>
        <v>0.3624</v>
      </c>
      <c r="F119" s="70">
        <f t="shared" si="2"/>
        <v>2.6105588475108465E-2</v>
      </c>
      <c r="G119" s="71">
        <f t="shared" si="3"/>
        <v>0.37590000000000001</v>
      </c>
      <c r="H119" s="72">
        <f t="shared" si="4"/>
        <v>2.6949069859062424E-2</v>
      </c>
      <c r="I119" s="53">
        <f t="shared" si="6"/>
        <v>0.06</v>
      </c>
      <c r="J119" s="70">
        <f t="shared" si="7"/>
        <v>4.8675505653430484E-3</v>
      </c>
      <c r="K119" s="73">
        <f t="shared" si="8"/>
        <v>4.8675505653430484E-3</v>
      </c>
      <c r="L119" s="74">
        <f t="shared" si="9"/>
        <v>30</v>
      </c>
      <c r="M119" s="63"/>
      <c r="N119" s="64">
        <f t="shared" si="10"/>
        <v>0</v>
      </c>
      <c r="O119" s="65"/>
      <c r="P119" s="66">
        <f t="shared" si="12"/>
        <v>0</v>
      </c>
      <c r="Q119" s="67">
        <f t="shared" si="5"/>
        <v>0</v>
      </c>
      <c r="R119" s="68"/>
      <c r="T119" s="69"/>
      <c r="U119" s="68"/>
      <c r="V119" s="68"/>
      <c r="W119" s="68"/>
      <c r="X119" s="68"/>
      <c r="Y119" s="68"/>
      <c r="Z119" s="68"/>
    </row>
    <row r="120" spans="1:26" ht="12" hidden="1" customHeight="1">
      <c r="A120" s="53">
        <v>0.26029999999999998</v>
      </c>
      <c r="B120" s="54">
        <v>0.25519999999999998</v>
      </c>
      <c r="C120" s="75">
        <v>36923</v>
      </c>
      <c r="D120" s="76">
        <v>36950</v>
      </c>
      <c r="E120" s="78">
        <f t="shared" si="13"/>
        <v>0.39044999999999996</v>
      </c>
      <c r="F120" s="70">
        <f t="shared" si="2"/>
        <v>2.7849702941323606E-2</v>
      </c>
      <c r="G120" s="71">
        <f t="shared" si="3"/>
        <v>0.38279999999999997</v>
      </c>
      <c r="H120" s="72">
        <f t="shared" si="4"/>
        <v>2.7377257079175044E-2</v>
      </c>
      <c r="I120" s="53">
        <f t="shared" si="6"/>
        <v>0.06</v>
      </c>
      <c r="J120" s="70">
        <f t="shared" si="7"/>
        <v>4.8675505653430484E-3</v>
      </c>
      <c r="K120" s="73">
        <f t="shared" si="8"/>
        <v>4.8675505653430484E-3</v>
      </c>
      <c r="L120" s="74">
        <f t="shared" si="9"/>
        <v>30</v>
      </c>
      <c r="M120" s="63"/>
      <c r="N120" s="64">
        <f t="shared" si="10"/>
        <v>0</v>
      </c>
      <c r="O120" s="65"/>
      <c r="P120" s="66">
        <f t="shared" si="12"/>
        <v>0</v>
      </c>
      <c r="Q120" s="67">
        <f t="shared" si="5"/>
        <v>0</v>
      </c>
      <c r="R120" s="68"/>
      <c r="T120" s="69"/>
      <c r="U120" s="68"/>
      <c r="V120" s="68"/>
      <c r="W120" s="68"/>
      <c r="X120" s="68"/>
      <c r="Y120" s="68"/>
      <c r="Z120" s="68"/>
    </row>
    <row r="121" spans="1:26" ht="12" hidden="1" customHeight="1">
      <c r="A121" s="53">
        <v>0.25109999999999999</v>
      </c>
      <c r="B121" s="54">
        <v>0.255</v>
      </c>
      <c r="C121" s="75">
        <v>36951</v>
      </c>
      <c r="D121" s="76">
        <v>36981</v>
      </c>
      <c r="E121" s="78">
        <f t="shared" si="13"/>
        <v>0.37664999999999998</v>
      </c>
      <c r="F121" s="70">
        <f t="shared" si="2"/>
        <v>2.6995707177810413E-2</v>
      </c>
      <c r="G121" s="71">
        <f t="shared" si="3"/>
        <v>0.38250000000000001</v>
      </c>
      <c r="H121" s="72">
        <f t="shared" si="4"/>
        <v>2.7358681011966146E-2</v>
      </c>
      <c r="I121" s="53">
        <f t="shared" si="6"/>
        <v>0.06</v>
      </c>
      <c r="J121" s="70">
        <f t="shared" si="7"/>
        <v>4.8675505653430484E-3</v>
      </c>
      <c r="K121" s="73">
        <f t="shared" si="8"/>
        <v>4.8675505653430484E-3</v>
      </c>
      <c r="L121" s="74">
        <f t="shared" si="9"/>
        <v>30</v>
      </c>
      <c r="M121" s="63"/>
      <c r="N121" s="64">
        <f t="shared" si="10"/>
        <v>0</v>
      </c>
      <c r="O121" s="65"/>
      <c r="P121" s="66">
        <f t="shared" si="12"/>
        <v>0</v>
      </c>
      <c r="Q121" s="67">
        <f t="shared" si="5"/>
        <v>0</v>
      </c>
      <c r="R121" s="68"/>
      <c r="T121" s="69"/>
      <c r="U121" s="68"/>
      <c r="V121" s="68"/>
      <c r="W121" s="68"/>
      <c r="X121" s="68"/>
      <c r="Y121" s="68"/>
      <c r="Z121" s="68"/>
    </row>
    <row r="122" spans="1:26" ht="12" hidden="1" customHeight="1">
      <c r="A122" s="53">
        <v>0.24829999999999999</v>
      </c>
      <c r="B122" s="54">
        <v>0.25569999999999998</v>
      </c>
      <c r="C122" s="75">
        <v>36982</v>
      </c>
      <c r="D122" s="76">
        <v>37011</v>
      </c>
      <c r="E122" s="78">
        <f t="shared" si="13"/>
        <v>0.37245</v>
      </c>
      <c r="F122" s="70">
        <f t="shared" si="2"/>
        <v>2.6734237592840993E-2</v>
      </c>
      <c r="G122" s="71">
        <f t="shared" si="3"/>
        <v>0.38354999999999995</v>
      </c>
      <c r="H122" s="72">
        <f t="shared" si="4"/>
        <v>2.7423681089788321E-2</v>
      </c>
      <c r="I122" s="53">
        <f t="shared" si="6"/>
        <v>0.06</v>
      </c>
      <c r="J122" s="70">
        <f t="shared" si="7"/>
        <v>4.8675505653430484E-3</v>
      </c>
      <c r="K122" s="73">
        <f t="shared" si="8"/>
        <v>4.8675505653430484E-3</v>
      </c>
      <c r="L122" s="74">
        <f t="shared" si="9"/>
        <v>30</v>
      </c>
      <c r="M122" s="63"/>
      <c r="N122" s="64">
        <f t="shared" si="10"/>
        <v>0</v>
      </c>
      <c r="O122" s="65"/>
      <c r="P122" s="66">
        <f t="shared" si="12"/>
        <v>0</v>
      </c>
      <c r="Q122" s="67">
        <f t="shared" si="5"/>
        <v>0</v>
      </c>
      <c r="R122" s="68"/>
      <c r="T122" s="69"/>
      <c r="U122" s="68"/>
      <c r="V122" s="68"/>
      <c r="W122" s="68"/>
      <c r="X122" s="68"/>
      <c r="Y122" s="68"/>
      <c r="Z122" s="68"/>
    </row>
    <row r="123" spans="1:26" ht="12" hidden="1" customHeight="1">
      <c r="A123" s="53">
        <v>0.2424</v>
      </c>
      <c r="B123" s="54">
        <v>0.25490000000000002</v>
      </c>
      <c r="C123" s="75">
        <v>37012</v>
      </c>
      <c r="D123" s="76">
        <v>37042</v>
      </c>
      <c r="E123" s="78">
        <f t="shared" si="13"/>
        <v>0.36360000000000003</v>
      </c>
      <c r="F123" s="70">
        <f t="shared" si="2"/>
        <v>2.6180874116863206E-2</v>
      </c>
      <c r="G123" s="71">
        <f t="shared" si="3"/>
        <v>0.38235000000000002</v>
      </c>
      <c r="H123" s="72">
        <f t="shared" si="4"/>
        <v>2.7349391592673022E-2</v>
      </c>
      <c r="I123" s="53">
        <f t="shared" si="6"/>
        <v>0.06</v>
      </c>
      <c r="J123" s="70">
        <f t="shared" si="7"/>
        <v>4.8675505653430484E-3</v>
      </c>
      <c r="K123" s="73">
        <f t="shared" si="8"/>
        <v>4.8675505653430484E-3</v>
      </c>
      <c r="L123" s="74">
        <f t="shared" si="9"/>
        <v>30</v>
      </c>
      <c r="M123" s="63"/>
      <c r="N123" s="64">
        <f t="shared" si="10"/>
        <v>0</v>
      </c>
      <c r="O123" s="65"/>
      <c r="P123" s="66">
        <f t="shared" si="12"/>
        <v>0</v>
      </c>
      <c r="Q123" s="67">
        <f t="shared" si="5"/>
        <v>0</v>
      </c>
      <c r="R123" s="68"/>
      <c r="T123" s="69"/>
      <c r="U123" s="68"/>
      <c r="V123" s="68"/>
      <c r="W123" s="68"/>
      <c r="X123" s="68"/>
      <c r="Y123" s="68"/>
      <c r="Z123" s="68"/>
    </row>
    <row r="124" spans="1:26" ht="12" hidden="1" customHeight="1">
      <c r="A124" s="53">
        <v>0.25169999999999998</v>
      </c>
      <c r="B124" s="54">
        <v>0.25380000000000003</v>
      </c>
      <c r="C124" s="75">
        <v>37043</v>
      </c>
      <c r="D124" s="76">
        <v>37072</v>
      </c>
      <c r="E124" s="78">
        <f t="shared" si="13"/>
        <v>0.37754999999999994</v>
      </c>
      <c r="F124" s="70">
        <f t="shared" si="2"/>
        <v>2.7051641226381706E-2</v>
      </c>
      <c r="G124" s="71">
        <f t="shared" si="3"/>
        <v>0.38070000000000004</v>
      </c>
      <c r="H124" s="72">
        <f t="shared" si="4"/>
        <v>2.7247146950919232E-2</v>
      </c>
      <c r="I124" s="53">
        <f t="shared" si="6"/>
        <v>0.06</v>
      </c>
      <c r="J124" s="70">
        <f t="shared" si="7"/>
        <v>4.8675505653430484E-3</v>
      </c>
      <c r="K124" s="73">
        <f t="shared" si="8"/>
        <v>4.8675505653430484E-3</v>
      </c>
      <c r="L124" s="74">
        <f t="shared" si="9"/>
        <v>30</v>
      </c>
      <c r="M124" s="63"/>
      <c r="N124" s="64">
        <f t="shared" si="10"/>
        <v>0</v>
      </c>
      <c r="O124" s="65"/>
      <c r="P124" s="66">
        <f t="shared" si="12"/>
        <v>0</v>
      </c>
      <c r="Q124" s="67">
        <f t="shared" si="5"/>
        <v>0</v>
      </c>
      <c r="R124" s="68"/>
      <c r="T124" s="69"/>
      <c r="U124" s="68"/>
      <c r="V124" s="68"/>
      <c r="W124" s="68"/>
      <c r="X124" s="68"/>
      <c r="Y124" s="68"/>
      <c r="Z124" s="68"/>
    </row>
    <row r="125" spans="1:26" ht="12.75" hidden="1" customHeight="1">
      <c r="A125" s="79">
        <v>0.26079999999999998</v>
      </c>
      <c r="B125" s="80">
        <v>0.25269999999999998</v>
      </c>
      <c r="C125" s="81">
        <v>37073</v>
      </c>
      <c r="D125" s="82">
        <v>37095</v>
      </c>
      <c r="E125" s="83">
        <f t="shared" si="13"/>
        <v>0.39119999999999999</v>
      </c>
      <c r="F125" s="84">
        <f t="shared" si="2"/>
        <v>2.7895892829637337E-2</v>
      </c>
      <c r="G125" s="85">
        <f t="shared" si="3"/>
        <v>0.37905</v>
      </c>
      <c r="H125" s="86">
        <f t="shared" si="4"/>
        <v>2.7144790242960681E-2</v>
      </c>
      <c r="I125" s="79">
        <f t="shared" si="6"/>
        <v>0.06</v>
      </c>
      <c r="J125" s="84">
        <f t="shared" si="7"/>
        <v>4.8675505653430484E-3</v>
      </c>
      <c r="K125" s="87">
        <f t="shared" si="8"/>
        <v>4.8675505653430484E-3</v>
      </c>
      <c r="L125" s="74">
        <f t="shared" si="9"/>
        <v>23</v>
      </c>
      <c r="M125" s="63"/>
      <c r="N125" s="64">
        <f t="shared" si="10"/>
        <v>0</v>
      </c>
      <c r="O125" s="65"/>
      <c r="P125" s="66">
        <f t="shared" si="12"/>
        <v>0</v>
      </c>
      <c r="Q125" s="67">
        <f t="shared" si="5"/>
        <v>0</v>
      </c>
      <c r="R125" s="68"/>
      <c r="T125" s="69"/>
      <c r="U125" s="68"/>
      <c r="V125" s="68"/>
      <c r="W125" s="68"/>
      <c r="X125" s="68"/>
      <c r="Y125" s="68"/>
      <c r="Z125" s="68"/>
    </row>
    <row r="126" spans="1:26" ht="12" hidden="1" customHeight="1">
      <c r="A126" s="57">
        <v>0.26079999999999998</v>
      </c>
      <c r="B126" s="60">
        <v>0</v>
      </c>
      <c r="C126" s="55">
        <v>37096</v>
      </c>
      <c r="D126" s="56">
        <v>37103</v>
      </c>
      <c r="E126" s="57">
        <f t="shared" si="13"/>
        <v>0.39119999999999999</v>
      </c>
      <c r="F126" s="88">
        <f t="shared" ref="F126:F380" si="14">IF(G126="","",(1+G126)^(1/12)-1)</f>
        <v>2.7895892829637337E-2</v>
      </c>
      <c r="G126" s="59">
        <f t="shared" ref="G126:G380" si="15">IF(A126="","",A126*1.5)</f>
        <v>0.39119999999999999</v>
      </c>
      <c r="H126" s="89">
        <f t="shared" si="4"/>
        <v>2.7895892829637337E-2</v>
      </c>
      <c r="I126" s="57">
        <f t="shared" si="6"/>
        <v>0.06</v>
      </c>
      <c r="J126" s="88">
        <f t="shared" si="7"/>
        <v>4.8675505653430484E-3</v>
      </c>
      <c r="K126" s="90">
        <f t="shared" si="8"/>
        <v>4.8675505653430484E-3</v>
      </c>
      <c r="L126" s="74">
        <f t="shared" si="9"/>
        <v>7</v>
      </c>
      <c r="M126" s="63"/>
      <c r="N126" s="64">
        <f t="shared" si="10"/>
        <v>0</v>
      </c>
      <c r="O126" s="65"/>
      <c r="P126" s="66">
        <f t="shared" si="12"/>
        <v>0</v>
      </c>
      <c r="Q126" s="67">
        <f t="shared" si="5"/>
        <v>0</v>
      </c>
      <c r="R126" s="68"/>
      <c r="T126" s="69"/>
      <c r="U126" s="68"/>
      <c r="V126" s="68"/>
      <c r="W126" s="68"/>
      <c r="X126" s="68"/>
      <c r="Y126" s="68"/>
      <c r="Z126" s="68"/>
    </row>
    <row r="127" spans="1:26" ht="12" hidden="1" customHeight="1">
      <c r="A127" s="53">
        <v>0.24249999999999999</v>
      </c>
      <c r="B127" s="54">
        <v>0</v>
      </c>
      <c r="C127" s="75">
        <v>37104</v>
      </c>
      <c r="D127" s="76">
        <v>37134</v>
      </c>
      <c r="E127" s="53">
        <f t="shared" si="13"/>
        <v>0.36375000000000002</v>
      </c>
      <c r="F127" s="70">
        <f t="shared" si="14"/>
        <v>2.6190280551482648E-2</v>
      </c>
      <c r="G127" s="71">
        <f t="shared" si="15"/>
        <v>0.36375000000000002</v>
      </c>
      <c r="H127" s="72">
        <f t="shared" si="4"/>
        <v>2.6190280551482648E-2</v>
      </c>
      <c r="I127" s="53">
        <f t="shared" si="6"/>
        <v>0.06</v>
      </c>
      <c r="J127" s="70">
        <f t="shared" si="7"/>
        <v>4.8675505653430484E-3</v>
      </c>
      <c r="K127" s="73">
        <f t="shared" si="8"/>
        <v>4.8675505653430484E-3</v>
      </c>
      <c r="L127" s="74">
        <f t="shared" si="9"/>
        <v>30</v>
      </c>
      <c r="M127" s="63"/>
      <c r="N127" s="64">
        <f t="shared" si="10"/>
        <v>0</v>
      </c>
      <c r="O127" s="65"/>
      <c r="P127" s="66">
        <f t="shared" si="12"/>
        <v>0</v>
      </c>
      <c r="Q127" s="67">
        <f t="shared" si="5"/>
        <v>0</v>
      </c>
      <c r="R127" s="68"/>
      <c r="T127" s="69"/>
      <c r="U127" s="68"/>
      <c r="V127" s="68"/>
      <c r="W127" s="68"/>
      <c r="X127" s="68"/>
      <c r="Y127" s="68"/>
      <c r="Z127" s="68"/>
    </row>
    <row r="128" spans="1:26" ht="12" hidden="1" customHeight="1">
      <c r="A128" s="53">
        <v>0.2306</v>
      </c>
      <c r="B128" s="54">
        <v>0</v>
      </c>
      <c r="C128" s="75">
        <v>37135</v>
      </c>
      <c r="D128" s="76">
        <v>37164</v>
      </c>
      <c r="E128" s="53">
        <f t="shared" si="13"/>
        <v>0.34589999999999999</v>
      </c>
      <c r="F128" s="70">
        <f t="shared" si="14"/>
        <v>2.5064199739822657E-2</v>
      </c>
      <c r="G128" s="71">
        <f t="shared" si="15"/>
        <v>0.34589999999999999</v>
      </c>
      <c r="H128" s="72">
        <f t="shared" si="4"/>
        <v>2.5064199739822657E-2</v>
      </c>
      <c r="I128" s="53">
        <f t="shared" si="6"/>
        <v>0.06</v>
      </c>
      <c r="J128" s="70">
        <f t="shared" si="7"/>
        <v>4.8675505653430484E-3</v>
      </c>
      <c r="K128" s="73">
        <f t="shared" si="8"/>
        <v>4.8675505653430484E-3</v>
      </c>
      <c r="L128" s="74">
        <f t="shared" si="9"/>
        <v>30</v>
      </c>
      <c r="M128" s="63"/>
      <c r="N128" s="64">
        <f t="shared" si="10"/>
        <v>0</v>
      </c>
      <c r="O128" s="65"/>
      <c r="P128" s="66">
        <f t="shared" si="12"/>
        <v>0</v>
      </c>
      <c r="Q128" s="67">
        <f t="shared" si="5"/>
        <v>0</v>
      </c>
      <c r="R128" s="68"/>
      <c r="T128" s="69"/>
      <c r="U128" s="68"/>
      <c r="V128" s="68"/>
      <c r="W128" s="68"/>
      <c r="X128" s="68"/>
      <c r="Y128" s="68"/>
      <c r="Z128" s="68"/>
    </row>
    <row r="129" spans="1:26" ht="12" hidden="1" customHeight="1">
      <c r="A129" s="53">
        <v>0.23219999999999999</v>
      </c>
      <c r="B129" s="54">
        <v>0</v>
      </c>
      <c r="C129" s="75">
        <v>37165</v>
      </c>
      <c r="D129" s="76">
        <v>37195</v>
      </c>
      <c r="E129" s="53">
        <f t="shared" si="13"/>
        <v>0.3483</v>
      </c>
      <c r="F129" s="70">
        <f t="shared" si="14"/>
        <v>2.5216399364027087E-2</v>
      </c>
      <c r="G129" s="71">
        <f t="shared" si="15"/>
        <v>0.3483</v>
      </c>
      <c r="H129" s="72">
        <f t="shared" si="4"/>
        <v>2.5216399364027087E-2</v>
      </c>
      <c r="I129" s="53">
        <f t="shared" si="6"/>
        <v>0.06</v>
      </c>
      <c r="J129" s="70">
        <f t="shared" si="7"/>
        <v>4.8675505653430484E-3</v>
      </c>
      <c r="K129" s="73">
        <f t="shared" si="8"/>
        <v>4.8675505653430484E-3</v>
      </c>
      <c r="L129" s="74">
        <f t="shared" si="9"/>
        <v>30</v>
      </c>
      <c r="M129" s="63"/>
      <c r="N129" s="64">
        <f t="shared" si="10"/>
        <v>0</v>
      </c>
      <c r="O129" s="65"/>
      <c r="P129" s="66">
        <f t="shared" si="12"/>
        <v>0</v>
      </c>
      <c r="Q129" s="67">
        <f t="shared" si="5"/>
        <v>0</v>
      </c>
      <c r="R129" s="68"/>
      <c r="T129" s="69"/>
      <c r="U129" s="68"/>
      <c r="V129" s="68"/>
      <c r="W129" s="68"/>
      <c r="X129" s="68"/>
      <c r="Y129" s="68"/>
      <c r="Z129" s="68"/>
    </row>
    <row r="130" spans="1:26" ht="12" hidden="1" customHeight="1">
      <c r="A130" s="53">
        <v>0.2298</v>
      </c>
      <c r="B130" s="54">
        <v>0</v>
      </c>
      <c r="C130" s="75">
        <v>37196</v>
      </c>
      <c r="D130" s="76">
        <v>37225</v>
      </c>
      <c r="E130" s="53">
        <f t="shared" si="13"/>
        <v>0.34470000000000001</v>
      </c>
      <c r="F130" s="70">
        <f t="shared" si="14"/>
        <v>2.4988006610359603E-2</v>
      </c>
      <c r="G130" s="71">
        <f t="shared" si="15"/>
        <v>0.34470000000000001</v>
      </c>
      <c r="H130" s="72">
        <f t="shared" si="4"/>
        <v>2.4988006610359603E-2</v>
      </c>
      <c r="I130" s="53">
        <f t="shared" si="6"/>
        <v>0.06</v>
      </c>
      <c r="J130" s="70">
        <f t="shared" si="7"/>
        <v>4.8675505653430484E-3</v>
      </c>
      <c r="K130" s="73">
        <f t="shared" si="8"/>
        <v>4.8675505653430484E-3</v>
      </c>
      <c r="L130" s="74">
        <f t="shared" si="9"/>
        <v>30</v>
      </c>
      <c r="M130" s="63"/>
      <c r="N130" s="64">
        <f t="shared" si="10"/>
        <v>0</v>
      </c>
      <c r="O130" s="65"/>
      <c r="P130" s="66">
        <f t="shared" si="12"/>
        <v>0</v>
      </c>
      <c r="Q130" s="67">
        <f t="shared" si="5"/>
        <v>0</v>
      </c>
      <c r="R130" s="68"/>
      <c r="T130" s="69"/>
      <c r="U130" s="68"/>
      <c r="V130" s="68"/>
      <c r="W130" s="68"/>
      <c r="X130" s="68"/>
      <c r="Y130" s="68"/>
      <c r="Z130" s="68"/>
    </row>
    <row r="131" spans="1:26" ht="12" hidden="1" customHeight="1">
      <c r="A131" s="53">
        <v>0.2248</v>
      </c>
      <c r="B131" s="54">
        <v>0</v>
      </c>
      <c r="C131" s="75">
        <v>37226</v>
      </c>
      <c r="D131" s="76">
        <v>37256</v>
      </c>
      <c r="E131" s="53">
        <f t="shared" si="13"/>
        <v>0.3372</v>
      </c>
      <c r="F131" s="70">
        <f t="shared" si="14"/>
        <v>2.451038260898053E-2</v>
      </c>
      <c r="G131" s="71">
        <f t="shared" si="15"/>
        <v>0.3372</v>
      </c>
      <c r="H131" s="72">
        <f t="shared" si="4"/>
        <v>2.451038260898053E-2</v>
      </c>
      <c r="I131" s="53">
        <f t="shared" si="6"/>
        <v>0.06</v>
      </c>
      <c r="J131" s="70">
        <f t="shared" si="7"/>
        <v>4.8675505653430484E-3</v>
      </c>
      <c r="K131" s="73">
        <f t="shared" si="8"/>
        <v>4.8675505653430484E-3</v>
      </c>
      <c r="L131" s="74">
        <f t="shared" si="9"/>
        <v>30</v>
      </c>
      <c r="M131" s="63"/>
      <c r="N131" s="64">
        <f t="shared" si="10"/>
        <v>0</v>
      </c>
      <c r="O131" s="65"/>
      <c r="P131" s="66">
        <f t="shared" si="12"/>
        <v>0</v>
      </c>
      <c r="Q131" s="67">
        <f t="shared" si="5"/>
        <v>0</v>
      </c>
      <c r="R131" s="68"/>
      <c r="T131" s="69"/>
      <c r="U131" s="68"/>
      <c r="V131" s="68"/>
      <c r="W131" s="68"/>
      <c r="X131" s="68"/>
      <c r="Y131" s="68"/>
      <c r="Z131" s="68"/>
    </row>
    <row r="132" spans="1:26" ht="12" hidden="1" customHeight="1">
      <c r="A132" s="53">
        <v>0.2281</v>
      </c>
      <c r="B132" s="54">
        <v>0</v>
      </c>
      <c r="C132" s="75">
        <v>37257</v>
      </c>
      <c r="D132" s="76">
        <v>37287</v>
      </c>
      <c r="E132" s="53">
        <f t="shared" si="13"/>
        <v>0.34215000000000001</v>
      </c>
      <c r="F132" s="70">
        <f t="shared" si="14"/>
        <v>2.4825889044176153E-2</v>
      </c>
      <c r="G132" s="71">
        <f t="shared" si="15"/>
        <v>0.34215000000000001</v>
      </c>
      <c r="H132" s="72">
        <f t="shared" si="4"/>
        <v>2.4825889044176153E-2</v>
      </c>
      <c r="I132" s="53">
        <f t="shared" si="6"/>
        <v>0.06</v>
      </c>
      <c r="J132" s="70">
        <f t="shared" si="7"/>
        <v>4.8675505653430484E-3</v>
      </c>
      <c r="K132" s="73">
        <f t="shared" si="8"/>
        <v>4.8675505653430484E-3</v>
      </c>
      <c r="L132" s="74">
        <f t="shared" si="9"/>
        <v>30</v>
      </c>
      <c r="M132" s="63"/>
      <c r="N132" s="64">
        <f t="shared" si="10"/>
        <v>0</v>
      </c>
      <c r="O132" s="65"/>
      <c r="P132" s="66">
        <f t="shared" si="12"/>
        <v>0</v>
      </c>
      <c r="Q132" s="67">
        <f t="shared" si="5"/>
        <v>0</v>
      </c>
      <c r="R132" s="68"/>
      <c r="T132" s="69"/>
      <c r="U132" s="68"/>
      <c r="V132" s="68"/>
      <c r="W132" s="68"/>
      <c r="X132" s="68"/>
      <c r="Y132" s="68"/>
      <c r="Z132" s="68"/>
    </row>
    <row r="133" spans="1:26" ht="12" hidden="1" customHeight="1">
      <c r="A133" s="53">
        <v>0.2235</v>
      </c>
      <c r="B133" s="54">
        <v>0</v>
      </c>
      <c r="C133" s="75">
        <v>37288</v>
      </c>
      <c r="D133" s="76">
        <v>37315</v>
      </c>
      <c r="E133" s="53">
        <f t="shared" si="13"/>
        <v>0.33524999999999999</v>
      </c>
      <c r="F133" s="70">
        <f t="shared" si="14"/>
        <v>2.4385798168465422E-2</v>
      </c>
      <c r="G133" s="71">
        <f t="shared" si="15"/>
        <v>0.33524999999999999</v>
      </c>
      <c r="H133" s="72">
        <f t="shared" si="4"/>
        <v>2.4385798168465422E-2</v>
      </c>
      <c r="I133" s="53">
        <f t="shared" si="6"/>
        <v>0.06</v>
      </c>
      <c r="J133" s="70">
        <f t="shared" si="7"/>
        <v>4.8675505653430484E-3</v>
      </c>
      <c r="K133" s="73">
        <f t="shared" si="8"/>
        <v>4.8675505653430484E-3</v>
      </c>
      <c r="L133" s="74">
        <f t="shared" si="9"/>
        <v>30</v>
      </c>
      <c r="M133" s="63"/>
      <c r="N133" s="64">
        <f t="shared" si="10"/>
        <v>0</v>
      </c>
      <c r="O133" s="65"/>
      <c r="P133" s="66">
        <f t="shared" si="12"/>
        <v>0</v>
      </c>
      <c r="Q133" s="67">
        <f t="shared" si="5"/>
        <v>0</v>
      </c>
      <c r="R133" s="68"/>
      <c r="T133" s="69"/>
      <c r="U133" s="68"/>
      <c r="V133" s="68"/>
      <c r="W133" s="68"/>
      <c r="X133" s="68"/>
      <c r="Y133" s="68"/>
      <c r="Z133" s="68"/>
    </row>
    <row r="134" spans="1:26" ht="12" hidden="1" customHeight="1">
      <c r="A134" s="53">
        <v>0.2097</v>
      </c>
      <c r="B134" s="54">
        <v>0</v>
      </c>
      <c r="C134" s="75">
        <v>37316</v>
      </c>
      <c r="D134" s="76">
        <v>37346</v>
      </c>
      <c r="E134" s="53">
        <f t="shared" si="13"/>
        <v>0.31455</v>
      </c>
      <c r="F134" s="70">
        <f t="shared" si="14"/>
        <v>2.3052903946530368E-2</v>
      </c>
      <c r="G134" s="71">
        <f t="shared" si="15"/>
        <v>0.31455</v>
      </c>
      <c r="H134" s="72">
        <f t="shared" si="4"/>
        <v>2.3052903946530368E-2</v>
      </c>
      <c r="I134" s="53">
        <f t="shared" si="6"/>
        <v>0.06</v>
      </c>
      <c r="J134" s="70">
        <f t="shared" si="7"/>
        <v>4.8675505653430484E-3</v>
      </c>
      <c r="K134" s="73">
        <f t="shared" si="8"/>
        <v>4.8675505653430484E-3</v>
      </c>
      <c r="L134" s="74">
        <f t="shared" si="9"/>
        <v>30</v>
      </c>
      <c r="M134" s="63"/>
      <c r="N134" s="64">
        <f t="shared" si="10"/>
        <v>0</v>
      </c>
      <c r="O134" s="65"/>
      <c r="P134" s="66">
        <f t="shared" si="12"/>
        <v>0</v>
      </c>
      <c r="Q134" s="67">
        <f t="shared" si="5"/>
        <v>0</v>
      </c>
      <c r="R134" s="68"/>
      <c r="T134" s="69"/>
      <c r="U134" s="68"/>
      <c r="V134" s="68"/>
      <c r="W134" s="68"/>
      <c r="X134" s="68"/>
      <c r="Y134" s="68"/>
      <c r="Z134" s="68"/>
    </row>
    <row r="135" spans="1:26" ht="12" hidden="1" customHeight="1">
      <c r="A135" s="53">
        <v>0.21029999999999999</v>
      </c>
      <c r="B135" s="54">
        <v>0</v>
      </c>
      <c r="C135" s="75">
        <v>37347</v>
      </c>
      <c r="D135" s="76">
        <v>37376</v>
      </c>
      <c r="E135" s="53">
        <f t="shared" si="13"/>
        <v>0.31545000000000001</v>
      </c>
      <c r="F135" s="70">
        <f t="shared" si="14"/>
        <v>2.3111254637725231E-2</v>
      </c>
      <c r="G135" s="71">
        <f t="shared" si="15"/>
        <v>0.31545000000000001</v>
      </c>
      <c r="H135" s="72">
        <f t="shared" si="4"/>
        <v>2.3111254637725231E-2</v>
      </c>
      <c r="I135" s="53">
        <f t="shared" si="6"/>
        <v>0.06</v>
      </c>
      <c r="J135" s="70">
        <f t="shared" si="7"/>
        <v>4.8675505653430484E-3</v>
      </c>
      <c r="K135" s="73">
        <f t="shared" si="8"/>
        <v>4.8675505653430484E-3</v>
      </c>
      <c r="L135" s="74">
        <f t="shared" si="9"/>
        <v>30</v>
      </c>
      <c r="M135" s="63"/>
      <c r="N135" s="64">
        <f t="shared" si="10"/>
        <v>0</v>
      </c>
      <c r="O135" s="65"/>
      <c r="P135" s="66">
        <f t="shared" si="12"/>
        <v>0</v>
      </c>
      <c r="Q135" s="67">
        <f t="shared" si="5"/>
        <v>0</v>
      </c>
      <c r="R135" s="68"/>
      <c r="T135" s="69"/>
      <c r="U135" s="68"/>
      <c r="V135" s="68"/>
      <c r="W135" s="68"/>
      <c r="X135" s="68"/>
      <c r="Y135" s="68"/>
      <c r="Z135" s="68"/>
    </row>
    <row r="136" spans="1:26" ht="12" hidden="1" customHeight="1">
      <c r="A136" s="53">
        <v>0.2</v>
      </c>
      <c r="B136" s="54">
        <v>0</v>
      </c>
      <c r="C136" s="75">
        <v>37377</v>
      </c>
      <c r="D136" s="76">
        <v>37407</v>
      </c>
      <c r="E136" s="53">
        <f t="shared" si="13"/>
        <v>0.30000000000000004</v>
      </c>
      <c r="F136" s="70">
        <f t="shared" si="14"/>
        <v>2.2104450593615876E-2</v>
      </c>
      <c r="G136" s="71">
        <f t="shared" si="15"/>
        <v>0.30000000000000004</v>
      </c>
      <c r="H136" s="72">
        <f t="shared" si="4"/>
        <v>2.2104450593615876E-2</v>
      </c>
      <c r="I136" s="53">
        <f t="shared" si="6"/>
        <v>0.06</v>
      </c>
      <c r="J136" s="70">
        <f t="shared" si="7"/>
        <v>4.8675505653430484E-3</v>
      </c>
      <c r="K136" s="73">
        <f t="shared" si="8"/>
        <v>4.8675505653430484E-3</v>
      </c>
      <c r="L136" s="74">
        <f t="shared" si="9"/>
        <v>30</v>
      </c>
      <c r="M136" s="63"/>
      <c r="N136" s="64">
        <f t="shared" si="10"/>
        <v>0</v>
      </c>
      <c r="O136" s="91"/>
      <c r="P136" s="66">
        <f t="shared" si="12"/>
        <v>0</v>
      </c>
      <c r="Q136" s="67">
        <f t="shared" si="5"/>
        <v>0</v>
      </c>
      <c r="R136" s="68"/>
      <c r="T136" s="69"/>
      <c r="U136" s="68"/>
      <c r="V136" s="68"/>
      <c r="W136" s="68"/>
      <c r="X136" s="68"/>
      <c r="Y136" s="68"/>
      <c r="Z136" s="68"/>
    </row>
    <row r="137" spans="1:26" ht="12" hidden="1" customHeight="1">
      <c r="A137" s="53">
        <v>0.1996</v>
      </c>
      <c r="B137" s="54">
        <v>0</v>
      </c>
      <c r="C137" s="75">
        <v>37408</v>
      </c>
      <c r="D137" s="76">
        <v>37437</v>
      </c>
      <c r="E137" s="53">
        <f t="shared" si="13"/>
        <v>0.2994</v>
      </c>
      <c r="F137" s="70">
        <f t="shared" si="14"/>
        <v>2.2065130565586122E-2</v>
      </c>
      <c r="G137" s="71">
        <f t="shared" si="15"/>
        <v>0.2994</v>
      </c>
      <c r="H137" s="72">
        <f t="shared" si="4"/>
        <v>2.2065130565586122E-2</v>
      </c>
      <c r="I137" s="53">
        <f t="shared" si="6"/>
        <v>0.06</v>
      </c>
      <c r="J137" s="70">
        <f t="shared" si="7"/>
        <v>4.8675505653430484E-3</v>
      </c>
      <c r="K137" s="73">
        <f t="shared" si="8"/>
        <v>4.8675505653430484E-3</v>
      </c>
      <c r="L137" s="74">
        <f t="shared" si="9"/>
        <v>30</v>
      </c>
      <c r="M137" s="63"/>
      <c r="N137" s="64">
        <f t="shared" si="10"/>
        <v>0</v>
      </c>
      <c r="O137" s="91"/>
      <c r="P137" s="66">
        <f t="shared" si="12"/>
        <v>0</v>
      </c>
      <c r="Q137" s="67">
        <f t="shared" si="5"/>
        <v>0</v>
      </c>
      <c r="R137" s="68"/>
      <c r="T137" s="69"/>
      <c r="U137" s="68"/>
      <c r="V137" s="68"/>
      <c r="W137" s="68"/>
      <c r="X137" s="68"/>
      <c r="Y137" s="68"/>
      <c r="Z137" s="68"/>
    </row>
    <row r="138" spans="1:26" ht="12" hidden="1" customHeight="1">
      <c r="A138" s="53">
        <v>0.19769999999999999</v>
      </c>
      <c r="B138" s="54">
        <v>0</v>
      </c>
      <c r="C138" s="75">
        <v>37438</v>
      </c>
      <c r="D138" s="76">
        <v>37468</v>
      </c>
      <c r="E138" s="53">
        <f t="shared" si="13"/>
        <v>0.29654999999999998</v>
      </c>
      <c r="F138" s="70">
        <f t="shared" si="14"/>
        <v>2.1878132850398968E-2</v>
      </c>
      <c r="G138" s="71">
        <f t="shared" si="15"/>
        <v>0.29654999999999998</v>
      </c>
      <c r="H138" s="72">
        <f t="shared" si="4"/>
        <v>2.1878132850398968E-2</v>
      </c>
      <c r="I138" s="53">
        <f t="shared" si="6"/>
        <v>0.06</v>
      </c>
      <c r="J138" s="70">
        <f t="shared" si="7"/>
        <v>4.8675505653430484E-3</v>
      </c>
      <c r="K138" s="73">
        <f t="shared" si="8"/>
        <v>4.8675505653430484E-3</v>
      </c>
      <c r="L138" s="74">
        <f t="shared" si="9"/>
        <v>30</v>
      </c>
      <c r="M138" s="63"/>
      <c r="N138" s="64">
        <f t="shared" si="10"/>
        <v>0</v>
      </c>
      <c r="O138" s="91"/>
      <c r="P138" s="66">
        <f t="shared" si="12"/>
        <v>0</v>
      </c>
      <c r="Q138" s="67">
        <f t="shared" si="5"/>
        <v>0</v>
      </c>
      <c r="R138" s="68"/>
      <c r="T138" s="69"/>
      <c r="U138" s="68"/>
      <c r="V138" s="68"/>
      <c r="W138" s="68"/>
      <c r="X138" s="68"/>
      <c r="Y138" s="68"/>
      <c r="Z138" s="68"/>
    </row>
    <row r="139" spans="1:26" ht="12" hidden="1" customHeight="1">
      <c r="A139" s="53">
        <v>0.2001</v>
      </c>
      <c r="B139" s="54">
        <v>0</v>
      </c>
      <c r="C139" s="75">
        <v>37469</v>
      </c>
      <c r="D139" s="76">
        <v>37499</v>
      </c>
      <c r="E139" s="53">
        <f t="shared" si="13"/>
        <v>0.30015000000000003</v>
      </c>
      <c r="F139" s="70">
        <f t="shared" si="14"/>
        <v>2.2114278001317489E-2</v>
      </c>
      <c r="G139" s="71">
        <f t="shared" si="15"/>
        <v>0.30015000000000003</v>
      </c>
      <c r="H139" s="72">
        <f t="shared" si="4"/>
        <v>2.2114278001317489E-2</v>
      </c>
      <c r="I139" s="53">
        <f t="shared" si="6"/>
        <v>0.06</v>
      </c>
      <c r="J139" s="70">
        <f t="shared" si="7"/>
        <v>4.8675505653430484E-3</v>
      </c>
      <c r="K139" s="73">
        <f t="shared" si="8"/>
        <v>4.8675505653430484E-3</v>
      </c>
      <c r="L139" s="74">
        <f t="shared" si="9"/>
        <v>30</v>
      </c>
      <c r="M139" s="63"/>
      <c r="N139" s="64">
        <f t="shared" si="10"/>
        <v>0</v>
      </c>
      <c r="O139" s="91"/>
      <c r="P139" s="66">
        <f t="shared" si="12"/>
        <v>0</v>
      </c>
      <c r="Q139" s="67">
        <f t="shared" si="5"/>
        <v>0</v>
      </c>
      <c r="R139" s="68"/>
      <c r="T139" s="69"/>
      <c r="U139" s="68"/>
      <c r="V139" s="68"/>
      <c r="W139" s="68"/>
      <c r="X139" s="68"/>
      <c r="Y139" s="68"/>
      <c r="Z139" s="68"/>
    </row>
    <row r="140" spans="1:26" ht="12" hidden="1" customHeight="1">
      <c r="A140" s="53">
        <v>0.20180000000000001</v>
      </c>
      <c r="B140" s="54">
        <v>0</v>
      </c>
      <c r="C140" s="75">
        <v>37500</v>
      </c>
      <c r="D140" s="76">
        <v>37529</v>
      </c>
      <c r="E140" s="53">
        <f t="shared" si="13"/>
        <v>0.30270000000000002</v>
      </c>
      <c r="F140" s="70">
        <f t="shared" si="14"/>
        <v>2.2281185112344559E-2</v>
      </c>
      <c r="G140" s="71">
        <f t="shared" si="15"/>
        <v>0.30270000000000002</v>
      </c>
      <c r="H140" s="72">
        <f t="shared" si="4"/>
        <v>2.2281185112344559E-2</v>
      </c>
      <c r="I140" s="53">
        <f t="shared" si="6"/>
        <v>0.06</v>
      </c>
      <c r="J140" s="70">
        <f t="shared" si="7"/>
        <v>4.8675505653430484E-3</v>
      </c>
      <c r="K140" s="73">
        <f t="shared" si="8"/>
        <v>4.8675505653430484E-3</v>
      </c>
      <c r="L140" s="74">
        <f t="shared" si="9"/>
        <v>30</v>
      </c>
      <c r="M140" s="63"/>
      <c r="N140" s="64">
        <f t="shared" si="10"/>
        <v>0</v>
      </c>
      <c r="O140" s="91"/>
      <c r="P140" s="66">
        <f t="shared" si="12"/>
        <v>0</v>
      </c>
      <c r="Q140" s="67">
        <f t="shared" si="5"/>
        <v>0</v>
      </c>
      <c r="R140" s="68"/>
      <c r="T140" s="69"/>
      <c r="U140" s="68"/>
      <c r="V140" s="68"/>
      <c r="W140" s="68"/>
      <c r="X140" s="68"/>
      <c r="Y140" s="68"/>
      <c r="Z140" s="68"/>
    </row>
    <row r="141" spans="1:26" ht="12" hidden="1" customHeight="1">
      <c r="A141" s="53">
        <v>0.20300000000000001</v>
      </c>
      <c r="B141" s="54">
        <v>0</v>
      </c>
      <c r="C141" s="75">
        <v>37530</v>
      </c>
      <c r="D141" s="76">
        <v>37560</v>
      </c>
      <c r="E141" s="53">
        <f t="shared" si="13"/>
        <v>0.30449999999999999</v>
      </c>
      <c r="F141" s="70">
        <f t="shared" si="14"/>
        <v>2.2398821676248071E-2</v>
      </c>
      <c r="G141" s="71">
        <f t="shared" si="15"/>
        <v>0.30449999999999999</v>
      </c>
      <c r="H141" s="72">
        <f t="shared" si="4"/>
        <v>2.2398821676248071E-2</v>
      </c>
      <c r="I141" s="53">
        <f t="shared" si="6"/>
        <v>0.06</v>
      </c>
      <c r="J141" s="70">
        <f t="shared" si="7"/>
        <v>4.8675505653430484E-3</v>
      </c>
      <c r="K141" s="73">
        <f t="shared" si="8"/>
        <v>4.8675505653430484E-3</v>
      </c>
      <c r="L141" s="74">
        <f t="shared" si="9"/>
        <v>30</v>
      </c>
      <c r="M141" s="63"/>
      <c r="N141" s="64">
        <f t="shared" si="10"/>
        <v>0</v>
      </c>
      <c r="O141" s="91"/>
      <c r="P141" s="66">
        <f t="shared" si="12"/>
        <v>0</v>
      </c>
      <c r="Q141" s="67">
        <f t="shared" si="5"/>
        <v>0</v>
      </c>
      <c r="R141" s="68"/>
      <c r="T141" s="69"/>
      <c r="U141" s="68"/>
      <c r="V141" s="68"/>
      <c r="W141" s="68"/>
      <c r="X141" s="68"/>
      <c r="Y141" s="68"/>
      <c r="Z141" s="68"/>
    </row>
    <row r="142" spans="1:26" ht="12" hidden="1" customHeight="1">
      <c r="A142" s="53">
        <v>0.1976</v>
      </c>
      <c r="B142" s="54">
        <v>0</v>
      </c>
      <c r="C142" s="75">
        <v>37561</v>
      </c>
      <c r="D142" s="76">
        <v>37590</v>
      </c>
      <c r="E142" s="53">
        <f t="shared" si="13"/>
        <v>0.2964</v>
      </c>
      <c r="F142" s="70">
        <f t="shared" si="14"/>
        <v>2.1868280431264653E-2</v>
      </c>
      <c r="G142" s="71">
        <f t="shared" si="15"/>
        <v>0.2964</v>
      </c>
      <c r="H142" s="72">
        <f t="shared" si="4"/>
        <v>2.1868280431264653E-2</v>
      </c>
      <c r="I142" s="53">
        <f t="shared" si="6"/>
        <v>0.06</v>
      </c>
      <c r="J142" s="70">
        <f t="shared" si="7"/>
        <v>4.8675505653430484E-3</v>
      </c>
      <c r="K142" s="73">
        <f t="shared" si="8"/>
        <v>4.8675505653430484E-3</v>
      </c>
      <c r="L142" s="74">
        <f t="shared" si="9"/>
        <v>30</v>
      </c>
      <c r="M142" s="63"/>
      <c r="N142" s="64">
        <f t="shared" si="10"/>
        <v>0</v>
      </c>
      <c r="O142" s="91"/>
      <c r="P142" s="66">
        <f t="shared" si="12"/>
        <v>0</v>
      </c>
      <c r="Q142" s="67">
        <f t="shared" si="5"/>
        <v>0</v>
      </c>
      <c r="R142" s="68"/>
      <c r="T142" s="69"/>
      <c r="U142" s="68"/>
      <c r="V142" s="68"/>
      <c r="W142" s="68"/>
      <c r="X142" s="68"/>
      <c r="Y142" s="68"/>
      <c r="Z142" s="68"/>
    </row>
    <row r="143" spans="1:26" ht="12" hidden="1" customHeight="1">
      <c r="A143" s="53">
        <v>0.19689999999999999</v>
      </c>
      <c r="B143" s="54">
        <v>0</v>
      </c>
      <c r="C143" s="75">
        <v>37591</v>
      </c>
      <c r="D143" s="76">
        <v>37621</v>
      </c>
      <c r="E143" s="53">
        <f t="shared" si="13"/>
        <v>0.29535</v>
      </c>
      <c r="F143" s="70">
        <f t="shared" si="14"/>
        <v>2.1799284223442461E-2</v>
      </c>
      <c r="G143" s="71">
        <f t="shared" si="15"/>
        <v>0.29535</v>
      </c>
      <c r="H143" s="72">
        <f t="shared" si="4"/>
        <v>2.1799284223442461E-2</v>
      </c>
      <c r="I143" s="53">
        <f t="shared" si="6"/>
        <v>0.06</v>
      </c>
      <c r="J143" s="70">
        <f t="shared" si="7"/>
        <v>4.8675505653430484E-3</v>
      </c>
      <c r="K143" s="73">
        <f t="shared" si="8"/>
        <v>4.8675505653430484E-3</v>
      </c>
      <c r="L143" s="74">
        <f t="shared" si="9"/>
        <v>30</v>
      </c>
      <c r="M143" s="63"/>
      <c r="N143" s="64">
        <f t="shared" si="10"/>
        <v>0</v>
      </c>
      <c r="O143" s="91"/>
      <c r="P143" s="66">
        <f t="shared" si="12"/>
        <v>0</v>
      </c>
      <c r="Q143" s="67">
        <f t="shared" si="5"/>
        <v>0</v>
      </c>
      <c r="R143" s="68"/>
      <c r="T143" s="69"/>
      <c r="U143" s="68"/>
      <c r="V143" s="68"/>
      <c r="W143" s="68"/>
      <c r="X143" s="68"/>
      <c r="Y143" s="68"/>
      <c r="Z143" s="68"/>
    </row>
    <row r="144" spans="1:26" ht="12" hidden="1" customHeight="1">
      <c r="A144" s="53">
        <v>0.19639999999999999</v>
      </c>
      <c r="B144" s="54">
        <v>0</v>
      </c>
      <c r="C144" s="75">
        <v>37622</v>
      </c>
      <c r="D144" s="76">
        <v>37652</v>
      </c>
      <c r="E144" s="53">
        <f t="shared" si="13"/>
        <v>0.29459999999999997</v>
      </c>
      <c r="F144" s="70">
        <f t="shared" si="14"/>
        <v>2.174996982280808E-2</v>
      </c>
      <c r="G144" s="71">
        <f t="shared" si="15"/>
        <v>0.29459999999999997</v>
      </c>
      <c r="H144" s="72">
        <f t="shared" si="4"/>
        <v>2.174996982280808E-2</v>
      </c>
      <c r="I144" s="53">
        <f t="shared" si="6"/>
        <v>0.06</v>
      </c>
      <c r="J144" s="70">
        <f t="shared" si="7"/>
        <v>4.8675505653430484E-3</v>
      </c>
      <c r="K144" s="73">
        <f t="shared" si="8"/>
        <v>4.8675505653430484E-3</v>
      </c>
      <c r="L144" s="74">
        <f t="shared" si="9"/>
        <v>30</v>
      </c>
      <c r="M144" s="63"/>
      <c r="N144" s="64">
        <f t="shared" si="10"/>
        <v>0</v>
      </c>
      <c r="O144" s="91"/>
      <c r="P144" s="66">
        <f t="shared" si="12"/>
        <v>0</v>
      </c>
      <c r="Q144" s="67">
        <f t="shared" si="5"/>
        <v>0</v>
      </c>
      <c r="R144" s="68"/>
      <c r="T144" s="69"/>
      <c r="U144" s="68"/>
      <c r="V144" s="68"/>
      <c r="W144" s="68"/>
      <c r="X144" s="68"/>
      <c r="Y144" s="68"/>
      <c r="Z144" s="68"/>
    </row>
    <row r="145" spans="1:26" ht="12" hidden="1" customHeight="1">
      <c r="A145" s="53">
        <v>0.1978</v>
      </c>
      <c r="B145" s="54">
        <v>0</v>
      </c>
      <c r="C145" s="75">
        <v>37653</v>
      </c>
      <c r="D145" s="76">
        <v>37680</v>
      </c>
      <c r="E145" s="53">
        <f t="shared" si="13"/>
        <v>0.29670000000000002</v>
      </c>
      <c r="F145" s="70">
        <f t="shared" si="14"/>
        <v>2.1887984224732815E-2</v>
      </c>
      <c r="G145" s="71">
        <f t="shared" si="15"/>
        <v>0.29670000000000002</v>
      </c>
      <c r="H145" s="72">
        <f t="shared" si="4"/>
        <v>2.1887984224732815E-2</v>
      </c>
      <c r="I145" s="53">
        <f t="shared" si="6"/>
        <v>0.06</v>
      </c>
      <c r="J145" s="70">
        <f t="shared" si="7"/>
        <v>4.8675505653430484E-3</v>
      </c>
      <c r="K145" s="73">
        <f t="shared" si="8"/>
        <v>4.8675505653430484E-3</v>
      </c>
      <c r="L145" s="74">
        <f t="shared" si="9"/>
        <v>30</v>
      </c>
      <c r="M145" s="63"/>
      <c r="N145" s="64">
        <f t="shared" si="10"/>
        <v>0</v>
      </c>
      <c r="O145" s="91"/>
      <c r="P145" s="66">
        <f t="shared" ref="P145:P208" si="16">IF(P144&lt;0,N145-O145,SUM(P144,N145)-O145)</f>
        <v>0</v>
      </c>
      <c r="Q145" s="67">
        <f t="shared" si="5"/>
        <v>0</v>
      </c>
      <c r="R145" s="68"/>
      <c r="T145" s="69"/>
      <c r="U145" s="68"/>
      <c r="V145" s="68"/>
      <c r="W145" s="68"/>
      <c r="X145" s="68"/>
      <c r="Y145" s="68"/>
      <c r="Z145" s="68"/>
    </row>
    <row r="146" spans="1:26" ht="12" hidden="1" customHeight="1">
      <c r="A146" s="53">
        <v>0.19489999999999999</v>
      </c>
      <c r="B146" s="54">
        <v>0</v>
      </c>
      <c r="C146" s="75">
        <v>37681</v>
      </c>
      <c r="D146" s="76">
        <v>37711</v>
      </c>
      <c r="E146" s="53">
        <f t="shared" si="13"/>
        <v>0.29235</v>
      </c>
      <c r="F146" s="70">
        <f t="shared" si="14"/>
        <v>2.1601869331581591E-2</v>
      </c>
      <c r="G146" s="71">
        <f t="shared" si="15"/>
        <v>0.29235</v>
      </c>
      <c r="H146" s="72">
        <f t="shared" si="4"/>
        <v>2.1601869331581591E-2</v>
      </c>
      <c r="I146" s="53">
        <f t="shared" si="6"/>
        <v>0.06</v>
      </c>
      <c r="J146" s="70">
        <f t="shared" si="7"/>
        <v>4.8675505653430484E-3</v>
      </c>
      <c r="K146" s="73">
        <f t="shared" si="8"/>
        <v>4.8675505653430484E-3</v>
      </c>
      <c r="L146" s="74">
        <f t="shared" si="9"/>
        <v>30</v>
      </c>
      <c r="M146" s="63"/>
      <c r="N146" s="64">
        <f t="shared" si="10"/>
        <v>0</v>
      </c>
      <c r="O146" s="91"/>
      <c r="P146" s="66">
        <f t="shared" si="16"/>
        <v>0</v>
      </c>
      <c r="Q146" s="67">
        <f t="shared" si="5"/>
        <v>0</v>
      </c>
      <c r="R146" s="68"/>
      <c r="T146" s="69"/>
      <c r="U146" s="68"/>
      <c r="V146" s="68"/>
      <c r="W146" s="68"/>
      <c r="X146" s="68"/>
      <c r="Y146" s="68"/>
      <c r="Z146" s="68"/>
    </row>
    <row r="147" spans="1:26" ht="12" hidden="1" customHeight="1">
      <c r="A147" s="53">
        <v>0.1981</v>
      </c>
      <c r="B147" s="54">
        <v>0</v>
      </c>
      <c r="C147" s="75">
        <v>37712</v>
      </c>
      <c r="D147" s="76">
        <v>37741</v>
      </c>
      <c r="E147" s="53">
        <f t="shared" si="13"/>
        <v>0.29715000000000003</v>
      </c>
      <c r="F147" s="70">
        <f t="shared" si="14"/>
        <v>2.1917532081249247E-2</v>
      </c>
      <c r="G147" s="71">
        <f t="shared" si="15"/>
        <v>0.29715000000000003</v>
      </c>
      <c r="H147" s="72">
        <f t="shared" si="4"/>
        <v>2.1917532081249247E-2</v>
      </c>
      <c r="I147" s="53">
        <f t="shared" si="6"/>
        <v>0.06</v>
      </c>
      <c r="J147" s="70">
        <f t="shared" si="7"/>
        <v>4.8675505653430484E-3</v>
      </c>
      <c r="K147" s="73">
        <f t="shared" si="8"/>
        <v>4.8675505653430484E-3</v>
      </c>
      <c r="L147" s="74">
        <f t="shared" si="9"/>
        <v>30</v>
      </c>
      <c r="M147" s="63"/>
      <c r="N147" s="64">
        <f t="shared" si="10"/>
        <v>0</v>
      </c>
      <c r="O147" s="91"/>
      <c r="P147" s="66">
        <f t="shared" si="16"/>
        <v>0</v>
      </c>
      <c r="Q147" s="67">
        <f t="shared" si="5"/>
        <v>0</v>
      </c>
      <c r="R147" s="68"/>
      <c r="T147" s="69"/>
      <c r="U147" s="68"/>
      <c r="V147" s="68"/>
      <c r="W147" s="68"/>
      <c r="X147" s="68"/>
      <c r="Y147" s="68"/>
      <c r="Z147" s="68"/>
    </row>
    <row r="148" spans="1:26" ht="12" hidden="1" customHeight="1">
      <c r="A148" s="53">
        <v>0.19889999999999999</v>
      </c>
      <c r="B148" s="54">
        <v>0</v>
      </c>
      <c r="C148" s="75">
        <v>37742</v>
      </c>
      <c r="D148" s="76">
        <v>37772</v>
      </c>
      <c r="E148" s="53">
        <f t="shared" si="13"/>
        <v>0.29835</v>
      </c>
      <c r="F148" s="70">
        <f t="shared" si="14"/>
        <v>2.1996280451781258E-2</v>
      </c>
      <c r="G148" s="71">
        <f t="shared" si="15"/>
        <v>0.29835</v>
      </c>
      <c r="H148" s="72">
        <f t="shared" si="4"/>
        <v>2.1996280451781258E-2</v>
      </c>
      <c r="I148" s="53">
        <f t="shared" si="6"/>
        <v>0.06</v>
      </c>
      <c r="J148" s="70">
        <f t="shared" si="7"/>
        <v>4.8675505653430484E-3</v>
      </c>
      <c r="K148" s="73">
        <f t="shared" si="8"/>
        <v>4.8675505653430484E-3</v>
      </c>
      <c r="L148" s="74">
        <f t="shared" si="9"/>
        <v>30</v>
      </c>
      <c r="M148" s="63"/>
      <c r="N148" s="64">
        <f t="shared" si="10"/>
        <v>0</v>
      </c>
      <c r="O148" s="91"/>
      <c r="P148" s="66">
        <f t="shared" si="16"/>
        <v>0</v>
      </c>
      <c r="Q148" s="67">
        <f t="shared" si="5"/>
        <v>0</v>
      </c>
      <c r="R148" s="68"/>
      <c r="T148" s="69"/>
      <c r="U148" s="68"/>
      <c r="V148" s="68"/>
      <c r="W148" s="68"/>
      <c r="X148" s="68"/>
      <c r="Y148" s="68"/>
      <c r="Z148" s="68"/>
    </row>
    <row r="149" spans="1:26" ht="12" hidden="1" customHeight="1">
      <c r="A149" s="92">
        <v>0.192</v>
      </c>
      <c r="B149" s="93">
        <v>0</v>
      </c>
      <c r="C149" s="94">
        <v>37773</v>
      </c>
      <c r="D149" s="95">
        <v>37802</v>
      </c>
      <c r="E149" s="92">
        <f t="shared" si="13"/>
        <v>0.28800000000000003</v>
      </c>
      <c r="F149" s="96">
        <f t="shared" si="14"/>
        <v>2.1314870275334519E-2</v>
      </c>
      <c r="G149" s="97">
        <f t="shared" si="15"/>
        <v>0.28800000000000003</v>
      </c>
      <c r="H149" s="98">
        <f t="shared" si="4"/>
        <v>2.1314870275334519E-2</v>
      </c>
      <c r="I149" s="92">
        <f t="shared" si="6"/>
        <v>0.06</v>
      </c>
      <c r="J149" s="96">
        <f t="shared" si="7"/>
        <v>4.8675505653430484E-3</v>
      </c>
      <c r="K149" s="99">
        <f t="shared" si="8"/>
        <v>4.8675505653430484E-3</v>
      </c>
      <c r="L149" s="74">
        <f t="shared" si="9"/>
        <v>30</v>
      </c>
      <c r="M149" s="63"/>
      <c r="N149" s="64">
        <f t="shared" si="10"/>
        <v>0</v>
      </c>
      <c r="O149" s="91"/>
      <c r="P149" s="66">
        <f t="shared" si="16"/>
        <v>0</v>
      </c>
      <c r="Q149" s="67">
        <f t="shared" si="5"/>
        <v>0</v>
      </c>
      <c r="R149" s="68"/>
      <c r="T149" s="69"/>
      <c r="U149" s="68"/>
      <c r="V149" s="68"/>
      <c r="W149" s="68"/>
      <c r="X149" s="68"/>
      <c r="Y149" s="68"/>
      <c r="Z149" s="68"/>
    </row>
    <row r="150" spans="1:26" ht="12" hidden="1" customHeight="1">
      <c r="A150" s="92">
        <v>0.19439999999999999</v>
      </c>
      <c r="B150" s="93">
        <v>0</v>
      </c>
      <c r="C150" s="94">
        <v>37803</v>
      </c>
      <c r="D150" s="95">
        <v>37833</v>
      </c>
      <c r="E150" s="92">
        <f t="shared" si="13"/>
        <v>0.29159999999999997</v>
      </c>
      <c r="F150" s="96">
        <f t="shared" si="14"/>
        <v>2.1552449974195476E-2</v>
      </c>
      <c r="G150" s="97">
        <f t="shared" si="15"/>
        <v>0.29159999999999997</v>
      </c>
      <c r="H150" s="98">
        <f t="shared" si="4"/>
        <v>2.1552449974195476E-2</v>
      </c>
      <c r="I150" s="92">
        <f t="shared" si="6"/>
        <v>0.06</v>
      </c>
      <c r="J150" s="96">
        <f t="shared" si="7"/>
        <v>4.8675505653430484E-3</v>
      </c>
      <c r="K150" s="99">
        <f t="shared" si="8"/>
        <v>4.8675505653430484E-3</v>
      </c>
      <c r="L150" s="74">
        <f t="shared" si="9"/>
        <v>30</v>
      </c>
      <c r="M150" s="63"/>
      <c r="N150" s="64">
        <f t="shared" si="10"/>
        <v>0</v>
      </c>
      <c r="O150" s="100"/>
      <c r="P150" s="66">
        <f t="shared" si="16"/>
        <v>0</v>
      </c>
      <c r="Q150" s="67">
        <f t="shared" si="5"/>
        <v>0</v>
      </c>
      <c r="R150" s="68"/>
      <c r="T150" s="69"/>
      <c r="U150" s="68"/>
      <c r="V150" s="68"/>
      <c r="W150" s="68"/>
      <c r="X150" s="68"/>
      <c r="Y150" s="68"/>
      <c r="Z150" s="68"/>
    </row>
    <row r="151" spans="1:26" ht="12" hidden="1" customHeight="1">
      <c r="A151" s="92">
        <v>0.1988</v>
      </c>
      <c r="B151" s="93">
        <v>0</v>
      </c>
      <c r="C151" s="94">
        <v>37834</v>
      </c>
      <c r="D151" s="95">
        <v>37864</v>
      </c>
      <c r="E151" s="92">
        <f t="shared" si="13"/>
        <v>0.29820000000000002</v>
      </c>
      <c r="F151" s="96">
        <f t="shared" si="14"/>
        <v>2.1986440554979447E-2</v>
      </c>
      <c r="G151" s="97">
        <f t="shared" si="15"/>
        <v>0.29820000000000002</v>
      </c>
      <c r="H151" s="98">
        <f t="shared" si="4"/>
        <v>2.1986440554979447E-2</v>
      </c>
      <c r="I151" s="92">
        <f t="shared" si="6"/>
        <v>0.06</v>
      </c>
      <c r="J151" s="96">
        <f t="shared" si="7"/>
        <v>4.8675505653430484E-3</v>
      </c>
      <c r="K151" s="99">
        <f t="shared" si="8"/>
        <v>4.8675505653430484E-3</v>
      </c>
      <c r="L151" s="74">
        <f t="shared" si="9"/>
        <v>30</v>
      </c>
      <c r="M151" s="63"/>
      <c r="N151" s="64">
        <f t="shared" si="10"/>
        <v>0</v>
      </c>
      <c r="O151" s="100"/>
      <c r="P151" s="66">
        <f t="shared" si="16"/>
        <v>0</v>
      </c>
      <c r="Q151" s="67">
        <f t="shared" si="5"/>
        <v>0</v>
      </c>
      <c r="R151" s="68"/>
      <c r="T151" s="69"/>
      <c r="U151" s="68"/>
      <c r="V151" s="68"/>
      <c r="W151" s="68"/>
      <c r="X151" s="68"/>
      <c r="Y151" s="68"/>
      <c r="Z151" s="68"/>
    </row>
    <row r="152" spans="1:26" ht="12" hidden="1" customHeight="1">
      <c r="A152" s="92">
        <v>0.20119999999999999</v>
      </c>
      <c r="B152" s="93">
        <v>0</v>
      </c>
      <c r="C152" s="94">
        <v>37865</v>
      </c>
      <c r="D152" s="95">
        <v>37894</v>
      </c>
      <c r="E152" s="92">
        <f t="shared" si="13"/>
        <v>0.30179999999999996</v>
      </c>
      <c r="F152" s="96">
        <f t="shared" si="14"/>
        <v>2.22223109452242E-2</v>
      </c>
      <c r="G152" s="97">
        <f t="shared" si="15"/>
        <v>0.30179999999999996</v>
      </c>
      <c r="H152" s="98">
        <f t="shared" si="4"/>
        <v>2.22223109452242E-2</v>
      </c>
      <c r="I152" s="92">
        <f t="shared" si="6"/>
        <v>0.06</v>
      </c>
      <c r="J152" s="96">
        <f t="shared" si="7"/>
        <v>4.8675505653430484E-3</v>
      </c>
      <c r="K152" s="99">
        <f t="shared" si="8"/>
        <v>4.8675505653430484E-3</v>
      </c>
      <c r="L152" s="74">
        <f t="shared" si="9"/>
        <v>30</v>
      </c>
      <c r="M152" s="63"/>
      <c r="N152" s="64">
        <f t="shared" si="10"/>
        <v>0</v>
      </c>
      <c r="O152" s="100"/>
      <c r="P152" s="66">
        <f t="shared" si="16"/>
        <v>0</v>
      </c>
      <c r="Q152" s="67">
        <f t="shared" si="5"/>
        <v>0</v>
      </c>
      <c r="R152" s="68"/>
      <c r="T152" s="69"/>
      <c r="U152" s="68"/>
      <c r="V152" s="68"/>
      <c r="W152" s="68"/>
      <c r="X152" s="68"/>
      <c r="Y152" s="68"/>
      <c r="Z152" s="68"/>
    </row>
    <row r="153" spans="1:26" ht="12" hidden="1" customHeight="1">
      <c r="A153" s="92">
        <v>0.20039999999999999</v>
      </c>
      <c r="B153" s="93">
        <v>0</v>
      </c>
      <c r="C153" s="94">
        <v>37895</v>
      </c>
      <c r="D153" s="95">
        <v>37925</v>
      </c>
      <c r="E153" s="92">
        <f t="shared" si="13"/>
        <v>0.30059999999999998</v>
      </c>
      <c r="F153" s="96">
        <f t="shared" si="14"/>
        <v>2.2143753989766646E-2</v>
      </c>
      <c r="G153" s="97">
        <f t="shared" si="15"/>
        <v>0.30059999999999998</v>
      </c>
      <c r="H153" s="98">
        <f t="shared" si="4"/>
        <v>2.2143753989766646E-2</v>
      </c>
      <c r="I153" s="92">
        <f t="shared" si="6"/>
        <v>0.06</v>
      </c>
      <c r="J153" s="96">
        <f t="shared" si="7"/>
        <v>4.8675505653430484E-3</v>
      </c>
      <c r="K153" s="99">
        <f t="shared" si="8"/>
        <v>4.8675505653430484E-3</v>
      </c>
      <c r="L153" s="74">
        <f t="shared" si="9"/>
        <v>30</v>
      </c>
      <c r="M153" s="63"/>
      <c r="N153" s="64">
        <f t="shared" si="10"/>
        <v>0</v>
      </c>
      <c r="O153" s="100"/>
      <c r="P153" s="66">
        <f t="shared" si="16"/>
        <v>0</v>
      </c>
      <c r="Q153" s="67">
        <f t="shared" si="5"/>
        <v>0</v>
      </c>
      <c r="R153" s="68"/>
      <c r="T153" s="69"/>
      <c r="U153" s="68"/>
      <c r="V153" s="68"/>
      <c r="W153" s="68"/>
      <c r="X153" s="68"/>
      <c r="Y153" s="68"/>
      <c r="Z153" s="68"/>
    </row>
    <row r="154" spans="1:26" ht="12" hidden="1" customHeight="1">
      <c r="A154" s="92">
        <v>0.19869999999999999</v>
      </c>
      <c r="B154" s="93">
        <v>0</v>
      </c>
      <c r="C154" s="94">
        <v>37926</v>
      </c>
      <c r="D154" s="95">
        <v>37955</v>
      </c>
      <c r="E154" s="92">
        <f t="shared" si="13"/>
        <v>0.29804999999999998</v>
      </c>
      <c r="F154" s="96">
        <f t="shared" si="14"/>
        <v>2.1976599615920911E-2</v>
      </c>
      <c r="G154" s="97">
        <f t="shared" si="15"/>
        <v>0.29804999999999998</v>
      </c>
      <c r="H154" s="98">
        <f t="shared" si="4"/>
        <v>2.1976599615920911E-2</v>
      </c>
      <c r="I154" s="92">
        <f t="shared" si="6"/>
        <v>0.06</v>
      </c>
      <c r="J154" s="96">
        <f t="shared" si="7"/>
        <v>4.8675505653430484E-3</v>
      </c>
      <c r="K154" s="99">
        <f t="shared" si="8"/>
        <v>4.8675505653430484E-3</v>
      </c>
      <c r="L154" s="74">
        <f t="shared" si="9"/>
        <v>30</v>
      </c>
      <c r="M154" s="63"/>
      <c r="N154" s="64">
        <f t="shared" si="10"/>
        <v>0</v>
      </c>
      <c r="O154" s="100"/>
      <c r="P154" s="66">
        <f t="shared" si="16"/>
        <v>0</v>
      </c>
      <c r="Q154" s="67">
        <f t="shared" si="5"/>
        <v>0</v>
      </c>
      <c r="R154" s="68"/>
      <c r="T154" s="69"/>
      <c r="U154" s="68"/>
      <c r="V154" s="68"/>
      <c r="W154" s="68"/>
      <c r="X154" s="68"/>
      <c r="Y154" s="68"/>
      <c r="Z154" s="68"/>
    </row>
    <row r="155" spans="1:26" ht="12" hidden="1" customHeight="1">
      <c r="A155" s="92">
        <v>0.1981</v>
      </c>
      <c r="B155" s="93">
        <v>0</v>
      </c>
      <c r="C155" s="94">
        <v>37956</v>
      </c>
      <c r="D155" s="95">
        <v>37986</v>
      </c>
      <c r="E155" s="92">
        <f t="shared" si="13"/>
        <v>0.29715000000000003</v>
      </c>
      <c r="F155" s="96">
        <f t="shared" si="14"/>
        <v>2.1917532081249247E-2</v>
      </c>
      <c r="G155" s="97">
        <f t="shared" si="15"/>
        <v>0.29715000000000003</v>
      </c>
      <c r="H155" s="98">
        <f t="shared" si="4"/>
        <v>2.1917532081249247E-2</v>
      </c>
      <c r="I155" s="92">
        <f t="shared" si="6"/>
        <v>0.06</v>
      </c>
      <c r="J155" s="96">
        <f t="shared" si="7"/>
        <v>4.8675505653430484E-3</v>
      </c>
      <c r="K155" s="99">
        <f t="shared" si="8"/>
        <v>4.8675505653430484E-3</v>
      </c>
      <c r="L155" s="74">
        <f t="shared" si="9"/>
        <v>30</v>
      </c>
      <c r="M155" s="63"/>
      <c r="N155" s="64">
        <f t="shared" si="10"/>
        <v>0</v>
      </c>
      <c r="O155" s="100"/>
      <c r="P155" s="66">
        <f t="shared" si="16"/>
        <v>0</v>
      </c>
      <c r="Q155" s="67">
        <f t="shared" si="5"/>
        <v>0</v>
      </c>
      <c r="R155" s="68"/>
      <c r="T155" s="69"/>
      <c r="U155" s="68"/>
      <c r="V155" s="68"/>
      <c r="W155" s="68"/>
      <c r="X155" s="68"/>
      <c r="Y155" s="68"/>
      <c r="Z155" s="68"/>
    </row>
    <row r="156" spans="1:26" ht="12" hidden="1" customHeight="1">
      <c r="A156" s="92">
        <v>0.19670000000000001</v>
      </c>
      <c r="B156" s="93">
        <v>0</v>
      </c>
      <c r="C156" s="94">
        <v>37987</v>
      </c>
      <c r="D156" s="95">
        <v>38017</v>
      </c>
      <c r="E156" s="92">
        <f t="shared" si="13"/>
        <v>0.29505000000000003</v>
      </c>
      <c r="F156" s="96">
        <f t="shared" si="14"/>
        <v>2.1779561604784226E-2</v>
      </c>
      <c r="G156" s="97">
        <f t="shared" si="15"/>
        <v>0.29505000000000003</v>
      </c>
      <c r="H156" s="98">
        <f t="shared" si="4"/>
        <v>2.1779561604784226E-2</v>
      </c>
      <c r="I156" s="92">
        <f t="shared" si="6"/>
        <v>0.06</v>
      </c>
      <c r="J156" s="96">
        <f t="shared" si="7"/>
        <v>4.8675505653430484E-3</v>
      </c>
      <c r="K156" s="99">
        <f t="shared" si="8"/>
        <v>4.8675505653430484E-3</v>
      </c>
      <c r="L156" s="74">
        <f t="shared" si="9"/>
        <v>30</v>
      </c>
      <c r="M156" s="63"/>
      <c r="N156" s="64">
        <f t="shared" si="10"/>
        <v>0</v>
      </c>
      <c r="O156" s="100"/>
      <c r="P156" s="66">
        <f t="shared" si="16"/>
        <v>0</v>
      </c>
      <c r="Q156" s="67">
        <f t="shared" si="5"/>
        <v>0</v>
      </c>
      <c r="R156" s="68"/>
      <c r="T156" s="69"/>
      <c r="U156" s="68"/>
      <c r="V156" s="68"/>
      <c r="W156" s="68"/>
      <c r="X156" s="68"/>
      <c r="Y156" s="68"/>
      <c r="Z156" s="68"/>
    </row>
    <row r="157" spans="1:26" ht="12" hidden="1" customHeight="1">
      <c r="A157" s="92">
        <v>0.19739999999999999</v>
      </c>
      <c r="B157" s="93">
        <v>0</v>
      </c>
      <c r="C157" s="94">
        <v>38018</v>
      </c>
      <c r="D157" s="95">
        <v>38046</v>
      </c>
      <c r="E157" s="92">
        <f t="shared" si="13"/>
        <v>0.29609999999999997</v>
      </c>
      <c r="F157" s="96">
        <f t="shared" si="14"/>
        <v>2.1848572457668247E-2</v>
      </c>
      <c r="G157" s="97">
        <f t="shared" si="15"/>
        <v>0.29609999999999997</v>
      </c>
      <c r="H157" s="98">
        <f t="shared" si="4"/>
        <v>2.1848572457668247E-2</v>
      </c>
      <c r="I157" s="92">
        <f t="shared" si="6"/>
        <v>0.06</v>
      </c>
      <c r="J157" s="96">
        <f t="shared" si="7"/>
        <v>4.8675505653430484E-3</v>
      </c>
      <c r="K157" s="99">
        <f t="shared" si="8"/>
        <v>4.8675505653430484E-3</v>
      </c>
      <c r="L157" s="74">
        <f t="shared" si="9"/>
        <v>30</v>
      </c>
      <c r="M157" s="63"/>
      <c r="N157" s="64">
        <f t="shared" si="10"/>
        <v>0</v>
      </c>
      <c r="O157" s="100"/>
      <c r="P157" s="66">
        <f t="shared" si="16"/>
        <v>0</v>
      </c>
      <c r="Q157" s="67">
        <f t="shared" si="5"/>
        <v>0</v>
      </c>
      <c r="R157" s="68"/>
      <c r="T157" s="69"/>
      <c r="U157" s="68"/>
      <c r="V157" s="68"/>
      <c r="W157" s="68"/>
      <c r="X157" s="68"/>
      <c r="Y157" s="68"/>
      <c r="Z157" s="68"/>
    </row>
    <row r="158" spans="1:26" ht="12" hidden="1" customHeight="1">
      <c r="A158" s="92">
        <v>0.19800000000000001</v>
      </c>
      <c r="B158" s="93">
        <v>0</v>
      </c>
      <c r="C158" s="94">
        <v>38047</v>
      </c>
      <c r="D158" s="95">
        <v>38077</v>
      </c>
      <c r="E158" s="92">
        <f t="shared" si="13"/>
        <v>0.29700000000000004</v>
      </c>
      <c r="F158" s="96">
        <f t="shared" si="14"/>
        <v>2.1907683839926584E-2</v>
      </c>
      <c r="G158" s="97">
        <f t="shared" si="15"/>
        <v>0.29700000000000004</v>
      </c>
      <c r="H158" s="98">
        <f t="shared" si="4"/>
        <v>2.1907683839926584E-2</v>
      </c>
      <c r="I158" s="92">
        <f t="shared" si="6"/>
        <v>0.06</v>
      </c>
      <c r="J158" s="96">
        <f t="shared" si="7"/>
        <v>4.8675505653430484E-3</v>
      </c>
      <c r="K158" s="99">
        <f t="shared" si="8"/>
        <v>4.8675505653430484E-3</v>
      </c>
      <c r="L158" s="74">
        <f t="shared" si="9"/>
        <v>30</v>
      </c>
      <c r="M158" s="63"/>
      <c r="N158" s="64">
        <f t="shared" si="10"/>
        <v>0</v>
      </c>
      <c r="O158" s="100"/>
      <c r="P158" s="66">
        <f t="shared" si="16"/>
        <v>0</v>
      </c>
      <c r="Q158" s="67">
        <f t="shared" si="5"/>
        <v>0</v>
      </c>
      <c r="R158" s="68"/>
      <c r="T158" s="69"/>
      <c r="U158" s="68"/>
      <c r="V158" s="68"/>
      <c r="W158" s="68"/>
      <c r="X158" s="68"/>
      <c r="Y158" s="68"/>
      <c r="Z158" s="68"/>
    </row>
    <row r="159" spans="1:26" ht="12" hidden="1" customHeight="1">
      <c r="A159" s="92">
        <v>0.1978</v>
      </c>
      <c r="B159" s="93">
        <v>0</v>
      </c>
      <c r="C159" s="94">
        <v>38078</v>
      </c>
      <c r="D159" s="95">
        <v>38107</v>
      </c>
      <c r="E159" s="92">
        <f t="shared" si="13"/>
        <v>0.29670000000000002</v>
      </c>
      <c r="F159" s="96">
        <f t="shared" si="14"/>
        <v>2.1887984224732815E-2</v>
      </c>
      <c r="G159" s="97">
        <f t="shared" si="15"/>
        <v>0.29670000000000002</v>
      </c>
      <c r="H159" s="98">
        <f t="shared" si="4"/>
        <v>2.1887984224732815E-2</v>
      </c>
      <c r="I159" s="92">
        <f t="shared" si="6"/>
        <v>0.06</v>
      </c>
      <c r="J159" s="96">
        <f t="shared" si="7"/>
        <v>4.8675505653430484E-3</v>
      </c>
      <c r="K159" s="99">
        <f t="shared" si="8"/>
        <v>4.8675505653430484E-3</v>
      </c>
      <c r="L159" s="74">
        <f t="shared" si="9"/>
        <v>30</v>
      </c>
      <c r="M159" s="63"/>
      <c r="N159" s="64">
        <f t="shared" si="10"/>
        <v>0</v>
      </c>
      <c r="O159" s="100"/>
      <c r="P159" s="66">
        <f t="shared" si="16"/>
        <v>0</v>
      </c>
      <c r="Q159" s="67">
        <f t="shared" si="5"/>
        <v>0</v>
      </c>
      <c r="R159" s="68"/>
      <c r="T159" s="69"/>
      <c r="U159" s="68"/>
      <c r="V159" s="68"/>
      <c r="W159" s="68"/>
      <c r="X159" s="68"/>
      <c r="Y159" s="68"/>
      <c r="Z159" s="68"/>
    </row>
    <row r="160" spans="1:26" ht="12" hidden="1" customHeight="1">
      <c r="A160" s="92">
        <v>0.19719999999999999</v>
      </c>
      <c r="B160" s="93">
        <v>0</v>
      </c>
      <c r="C160" s="94">
        <v>38108</v>
      </c>
      <c r="D160" s="95">
        <v>38138</v>
      </c>
      <c r="E160" s="92">
        <f t="shared" si="13"/>
        <v>0.29579999999999995</v>
      </c>
      <c r="F160" s="96">
        <f t="shared" si="14"/>
        <v>2.1828860302089081E-2</v>
      </c>
      <c r="G160" s="97">
        <f t="shared" si="15"/>
        <v>0.29579999999999995</v>
      </c>
      <c r="H160" s="98">
        <f t="shared" si="4"/>
        <v>2.1828860302089081E-2</v>
      </c>
      <c r="I160" s="92">
        <f t="shared" si="6"/>
        <v>0.06</v>
      </c>
      <c r="J160" s="96">
        <f t="shared" si="7"/>
        <v>4.8675505653430484E-3</v>
      </c>
      <c r="K160" s="99">
        <f t="shared" si="8"/>
        <v>4.8675505653430484E-3</v>
      </c>
      <c r="L160" s="74">
        <f t="shared" si="9"/>
        <v>30</v>
      </c>
      <c r="M160" s="63"/>
      <c r="N160" s="64">
        <f t="shared" si="10"/>
        <v>0</v>
      </c>
      <c r="O160" s="100"/>
      <c r="P160" s="66">
        <f t="shared" si="16"/>
        <v>0</v>
      </c>
      <c r="Q160" s="67">
        <f t="shared" si="5"/>
        <v>0</v>
      </c>
      <c r="R160" s="68"/>
      <c r="T160" s="69"/>
      <c r="U160" s="68"/>
      <c r="V160" s="68"/>
      <c r="W160" s="68"/>
      <c r="X160" s="68"/>
      <c r="Y160" s="68"/>
      <c r="Z160" s="68"/>
    </row>
    <row r="161" spans="1:26" ht="12" hidden="1" customHeight="1">
      <c r="A161" s="92">
        <v>0.19670000000000001</v>
      </c>
      <c r="B161" s="93">
        <v>0</v>
      </c>
      <c r="C161" s="94">
        <v>38139</v>
      </c>
      <c r="D161" s="95">
        <v>38168</v>
      </c>
      <c r="E161" s="92">
        <f t="shared" si="13"/>
        <v>0.29505000000000003</v>
      </c>
      <c r="F161" s="96">
        <f t="shared" si="14"/>
        <v>2.1779561604784226E-2</v>
      </c>
      <c r="G161" s="97">
        <f t="shared" si="15"/>
        <v>0.29505000000000003</v>
      </c>
      <c r="H161" s="98">
        <f t="shared" si="4"/>
        <v>2.1779561604784226E-2</v>
      </c>
      <c r="I161" s="92">
        <f t="shared" si="6"/>
        <v>0.06</v>
      </c>
      <c r="J161" s="96">
        <f t="shared" si="7"/>
        <v>4.8675505653430484E-3</v>
      </c>
      <c r="K161" s="99">
        <f t="shared" si="8"/>
        <v>4.8675505653430484E-3</v>
      </c>
      <c r="L161" s="74">
        <f t="shared" si="9"/>
        <v>30</v>
      </c>
      <c r="M161" s="63"/>
      <c r="N161" s="64">
        <f t="shared" si="10"/>
        <v>0</v>
      </c>
      <c r="O161" s="100"/>
      <c r="P161" s="66">
        <f t="shared" si="16"/>
        <v>0</v>
      </c>
      <c r="Q161" s="67">
        <f t="shared" si="5"/>
        <v>0</v>
      </c>
      <c r="R161" s="68"/>
      <c r="T161" s="69"/>
      <c r="U161" s="68"/>
      <c r="V161" s="68"/>
      <c r="W161" s="68"/>
      <c r="X161" s="68"/>
      <c r="Y161" s="68"/>
      <c r="Z161" s="68"/>
    </row>
    <row r="162" spans="1:26" ht="12" hidden="1" customHeight="1">
      <c r="A162" s="92">
        <v>0.19439999999999999</v>
      </c>
      <c r="B162" s="93">
        <v>0</v>
      </c>
      <c r="C162" s="94">
        <v>38169</v>
      </c>
      <c r="D162" s="95">
        <v>38199</v>
      </c>
      <c r="E162" s="92">
        <f t="shared" si="13"/>
        <v>0.29159999999999997</v>
      </c>
      <c r="F162" s="96">
        <f t="shared" si="14"/>
        <v>2.1552449974195476E-2</v>
      </c>
      <c r="G162" s="97">
        <f t="shared" si="15"/>
        <v>0.29159999999999997</v>
      </c>
      <c r="H162" s="98">
        <f t="shared" si="4"/>
        <v>2.1552449974195476E-2</v>
      </c>
      <c r="I162" s="92">
        <f t="shared" si="6"/>
        <v>0.06</v>
      </c>
      <c r="J162" s="96">
        <f t="shared" si="7"/>
        <v>4.8675505653430484E-3</v>
      </c>
      <c r="K162" s="99">
        <f t="shared" si="8"/>
        <v>4.8675505653430484E-3</v>
      </c>
      <c r="L162" s="74">
        <f t="shared" si="9"/>
        <v>30</v>
      </c>
      <c r="M162" s="63"/>
      <c r="N162" s="64">
        <f t="shared" si="10"/>
        <v>0</v>
      </c>
      <c r="O162" s="100"/>
      <c r="P162" s="66">
        <f t="shared" si="16"/>
        <v>0</v>
      </c>
      <c r="Q162" s="67">
        <f t="shared" si="5"/>
        <v>0</v>
      </c>
      <c r="R162" s="68"/>
      <c r="T162" s="69"/>
      <c r="U162" s="68"/>
      <c r="V162" s="68"/>
      <c r="W162" s="68"/>
      <c r="X162" s="68"/>
      <c r="Y162" s="68"/>
      <c r="Z162" s="68"/>
    </row>
    <row r="163" spans="1:26" ht="12" hidden="1" customHeight="1">
      <c r="A163" s="92">
        <v>0.1928</v>
      </c>
      <c r="B163" s="93">
        <v>0</v>
      </c>
      <c r="C163" s="94">
        <v>38200</v>
      </c>
      <c r="D163" s="95">
        <v>38230</v>
      </c>
      <c r="E163" s="92">
        <f t="shared" si="13"/>
        <v>0.28920000000000001</v>
      </c>
      <c r="F163" s="96">
        <f t="shared" si="14"/>
        <v>2.1394131067975497E-2</v>
      </c>
      <c r="G163" s="97">
        <f t="shared" si="15"/>
        <v>0.28920000000000001</v>
      </c>
      <c r="H163" s="98">
        <f t="shared" si="4"/>
        <v>2.1394131067975497E-2</v>
      </c>
      <c r="I163" s="92">
        <f t="shared" si="6"/>
        <v>0.06</v>
      </c>
      <c r="J163" s="96">
        <f t="shared" si="7"/>
        <v>4.8675505653430484E-3</v>
      </c>
      <c r="K163" s="99">
        <f t="shared" si="8"/>
        <v>4.8675505653430484E-3</v>
      </c>
      <c r="L163" s="74">
        <f t="shared" si="9"/>
        <v>30</v>
      </c>
      <c r="M163" s="63"/>
      <c r="N163" s="64">
        <f t="shared" si="10"/>
        <v>0</v>
      </c>
      <c r="O163" s="100"/>
      <c r="P163" s="66">
        <f t="shared" si="16"/>
        <v>0</v>
      </c>
      <c r="Q163" s="67">
        <f t="shared" si="5"/>
        <v>0</v>
      </c>
      <c r="R163" s="68"/>
      <c r="T163" s="69"/>
      <c r="U163" s="68"/>
      <c r="V163" s="68"/>
      <c r="W163" s="68"/>
      <c r="X163" s="68"/>
      <c r="Y163" s="68"/>
      <c r="Z163" s="68"/>
    </row>
    <row r="164" spans="1:26" ht="12" hidden="1" customHeight="1">
      <c r="A164" s="92">
        <v>0.19500000000000001</v>
      </c>
      <c r="B164" s="93">
        <v>0</v>
      </c>
      <c r="C164" s="94">
        <v>38231</v>
      </c>
      <c r="D164" s="95">
        <v>38260</v>
      </c>
      <c r="E164" s="92">
        <f t="shared" si="13"/>
        <v>0.29249999999999998</v>
      </c>
      <c r="F164" s="96">
        <f t="shared" si="14"/>
        <v>2.1611750048168954E-2</v>
      </c>
      <c r="G164" s="97">
        <f t="shared" si="15"/>
        <v>0.29249999999999998</v>
      </c>
      <c r="H164" s="98">
        <f t="shared" si="4"/>
        <v>2.1611750048168954E-2</v>
      </c>
      <c r="I164" s="92">
        <f t="shared" si="6"/>
        <v>0.06</v>
      </c>
      <c r="J164" s="96">
        <f t="shared" si="7"/>
        <v>4.8675505653430484E-3</v>
      </c>
      <c r="K164" s="99">
        <f t="shared" si="8"/>
        <v>4.8675505653430484E-3</v>
      </c>
      <c r="L164" s="74">
        <f t="shared" si="9"/>
        <v>30</v>
      </c>
      <c r="M164" s="63"/>
      <c r="N164" s="64">
        <f t="shared" si="10"/>
        <v>0</v>
      </c>
      <c r="O164" s="100"/>
      <c r="P164" s="66">
        <f t="shared" si="16"/>
        <v>0</v>
      </c>
      <c r="Q164" s="67">
        <f t="shared" si="5"/>
        <v>0</v>
      </c>
      <c r="R164" s="68"/>
      <c r="T164" s="69"/>
      <c r="U164" s="68"/>
      <c r="V164" s="68"/>
      <c r="W164" s="68"/>
      <c r="X164" s="68"/>
      <c r="Y164" s="68"/>
      <c r="Z164" s="68"/>
    </row>
    <row r="165" spans="1:26" ht="12" hidden="1" customHeight="1">
      <c r="A165" s="92">
        <v>0.19089999999999999</v>
      </c>
      <c r="B165" s="93">
        <v>0</v>
      </c>
      <c r="C165" s="94">
        <v>38261</v>
      </c>
      <c r="D165" s="95">
        <v>38291</v>
      </c>
      <c r="E165" s="92">
        <f t="shared" si="13"/>
        <v>0.28634999999999999</v>
      </c>
      <c r="F165" s="96">
        <f t="shared" si="14"/>
        <v>2.1205776085708061E-2</v>
      </c>
      <c r="G165" s="97">
        <f t="shared" si="15"/>
        <v>0.28634999999999999</v>
      </c>
      <c r="H165" s="98">
        <f t="shared" si="4"/>
        <v>2.1205776085708061E-2</v>
      </c>
      <c r="I165" s="92">
        <f t="shared" si="6"/>
        <v>0.06</v>
      </c>
      <c r="J165" s="96">
        <f t="shared" si="7"/>
        <v>4.8675505653430484E-3</v>
      </c>
      <c r="K165" s="99">
        <f t="shared" si="8"/>
        <v>4.8675505653430484E-3</v>
      </c>
      <c r="L165" s="74">
        <f t="shared" si="9"/>
        <v>30</v>
      </c>
      <c r="M165" s="63"/>
      <c r="N165" s="64">
        <f t="shared" si="10"/>
        <v>0</v>
      </c>
      <c r="O165" s="100"/>
      <c r="P165" s="66">
        <f t="shared" si="16"/>
        <v>0</v>
      </c>
      <c r="Q165" s="67">
        <f t="shared" si="5"/>
        <v>0</v>
      </c>
      <c r="R165" s="68"/>
      <c r="T165" s="69"/>
      <c r="U165" s="68"/>
      <c r="V165" s="68"/>
      <c r="W165" s="68"/>
      <c r="X165" s="68"/>
      <c r="Y165" s="68"/>
      <c r="Z165" s="68"/>
    </row>
    <row r="166" spans="1:26" ht="12" hidden="1" customHeight="1">
      <c r="A166" s="92">
        <v>0.19589999999999999</v>
      </c>
      <c r="B166" s="93">
        <v>0</v>
      </c>
      <c r="C166" s="94">
        <v>38292</v>
      </c>
      <c r="D166" s="95">
        <v>38321</v>
      </c>
      <c r="E166" s="92">
        <f t="shared" si="13"/>
        <v>0.29385</v>
      </c>
      <c r="F166" s="96">
        <f t="shared" si="14"/>
        <v>2.170062922670235E-2</v>
      </c>
      <c r="G166" s="97">
        <f t="shared" si="15"/>
        <v>0.29385</v>
      </c>
      <c r="H166" s="98">
        <f t="shared" si="4"/>
        <v>2.170062922670235E-2</v>
      </c>
      <c r="I166" s="92">
        <f t="shared" si="6"/>
        <v>0.06</v>
      </c>
      <c r="J166" s="96">
        <f t="shared" si="7"/>
        <v>4.8675505653430484E-3</v>
      </c>
      <c r="K166" s="99">
        <f t="shared" si="8"/>
        <v>4.8675505653430484E-3</v>
      </c>
      <c r="L166" s="74">
        <f t="shared" si="9"/>
        <v>30</v>
      </c>
      <c r="M166" s="63"/>
      <c r="N166" s="64">
        <f t="shared" si="10"/>
        <v>0</v>
      </c>
      <c r="O166" s="100"/>
      <c r="P166" s="66">
        <f t="shared" si="16"/>
        <v>0</v>
      </c>
      <c r="Q166" s="67">
        <f t="shared" si="5"/>
        <v>0</v>
      </c>
      <c r="R166" s="68"/>
      <c r="T166" s="69"/>
      <c r="U166" s="68"/>
      <c r="V166" s="68"/>
      <c r="W166" s="68"/>
      <c r="X166" s="68"/>
      <c r="Y166" s="68"/>
      <c r="Z166" s="68"/>
    </row>
    <row r="167" spans="1:26" ht="12" hidden="1" customHeight="1">
      <c r="A167" s="92">
        <v>0.19489999999999999</v>
      </c>
      <c r="B167" s="93">
        <v>0</v>
      </c>
      <c r="C167" s="94">
        <v>38322</v>
      </c>
      <c r="D167" s="95">
        <v>38352</v>
      </c>
      <c r="E167" s="92">
        <f t="shared" si="13"/>
        <v>0.29235</v>
      </c>
      <c r="F167" s="96">
        <f t="shared" si="14"/>
        <v>2.1601869331581591E-2</v>
      </c>
      <c r="G167" s="97">
        <f t="shared" si="15"/>
        <v>0.29235</v>
      </c>
      <c r="H167" s="98">
        <f t="shared" si="4"/>
        <v>2.1601869331581591E-2</v>
      </c>
      <c r="I167" s="92">
        <f t="shared" si="6"/>
        <v>0.06</v>
      </c>
      <c r="J167" s="96">
        <f t="shared" si="7"/>
        <v>4.8675505653430484E-3</v>
      </c>
      <c r="K167" s="99">
        <f t="shared" si="8"/>
        <v>4.8675505653430484E-3</v>
      </c>
      <c r="L167" s="74">
        <f t="shared" si="9"/>
        <v>30</v>
      </c>
      <c r="M167" s="63"/>
      <c r="N167" s="64">
        <f t="shared" si="10"/>
        <v>0</v>
      </c>
      <c r="O167" s="100"/>
      <c r="P167" s="66">
        <f t="shared" si="16"/>
        <v>0</v>
      </c>
      <c r="Q167" s="67">
        <f t="shared" si="5"/>
        <v>0</v>
      </c>
      <c r="R167" s="68"/>
      <c r="T167" s="69"/>
      <c r="U167" s="68"/>
      <c r="V167" s="68"/>
      <c r="W167" s="68"/>
      <c r="X167" s="68"/>
      <c r="Y167" s="68"/>
      <c r="Z167" s="68"/>
    </row>
    <row r="168" spans="1:26" ht="12" hidden="1" customHeight="1">
      <c r="A168" s="92">
        <v>0.19450000000000001</v>
      </c>
      <c r="B168" s="93">
        <v>0</v>
      </c>
      <c r="C168" s="94">
        <v>38353</v>
      </c>
      <c r="D168" s="95">
        <v>38383</v>
      </c>
      <c r="E168" s="92">
        <f t="shared" si="13"/>
        <v>0.29175000000000001</v>
      </c>
      <c r="F168" s="96">
        <f t="shared" si="14"/>
        <v>2.1562335949712796E-2</v>
      </c>
      <c r="G168" s="97">
        <f t="shared" si="15"/>
        <v>0.29175000000000001</v>
      </c>
      <c r="H168" s="98">
        <f t="shared" si="4"/>
        <v>2.1562335949712796E-2</v>
      </c>
      <c r="I168" s="92">
        <f t="shared" si="6"/>
        <v>0.06</v>
      </c>
      <c r="J168" s="96">
        <f t="shared" si="7"/>
        <v>4.8675505653430484E-3</v>
      </c>
      <c r="K168" s="99">
        <f t="shared" si="8"/>
        <v>4.8675505653430484E-3</v>
      </c>
      <c r="L168" s="74">
        <f t="shared" si="9"/>
        <v>30</v>
      </c>
      <c r="M168" s="63"/>
      <c r="N168" s="64">
        <f t="shared" si="10"/>
        <v>0</v>
      </c>
      <c r="O168" s="100"/>
      <c r="P168" s="66">
        <f t="shared" si="16"/>
        <v>0</v>
      </c>
      <c r="Q168" s="67">
        <f t="shared" si="5"/>
        <v>0</v>
      </c>
      <c r="R168" s="68"/>
      <c r="T168" s="69"/>
      <c r="U168" s="68"/>
      <c r="V168" s="68"/>
      <c r="W168" s="68"/>
      <c r="X168" s="68"/>
      <c r="Y168" s="68"/>
      <c r="Z168" s="68"/>
    </row>
    <row r="169" spans="1:26" ht="12" hidden="1" customHeight="1">
      <c r="A169" s="92">
        <v>0.1968</v>
      </c>
      <c r="B169" s="93">
        <v>0</v>
      </c>
      <c r="C169" s="94">
        <v>38384</v>
      </c>
      <c r="D169" s="95">
        <v>38411</v>
      </c>
      <c r="E169" s="92">
        <f t="shared" si="13"/>
        <v>0.29520000000000002</v>
      </c>
      <c r="F169" s="96">
        <f t="shared" si="14"/>
        <v>2.1789423437557742E-2</v>
      </c>
      <c r="G169" s="97">
        <f t="shared" si="15"/>
        <v>0.29520000000000002</v>
      </c>
      <c r="H169" s="98">
        <f t="shared" si="4"/>
        <v>2.1789423437557742E-2</v>
      </c>
      <c r="I169" s="92">
        <f t="shared" si="6"/>
        <v>0.06</v>
      </c>
      <c r="J169" s="96">
        <f t="shared" si="7"/>
        <v>4.8675505653430484E-3</v>
      </c>
      <c r="K169" s="99">
        <f t="shared" si="8"/>
        <v>4.8675505653430484E-3</v>
      </c>
      <c r="L169" s="74">
        <f t="shared" si="9"/>
        <v>30</v>
      </c>
      <c r="M169" s="63"/>
      <c r="N169" s="64">
        <f t="shared" si="10"/>
        <v>0</v>
      </c>
      <c r="O169" s="100"/>
      <c r="P169" s="66">
        <f t="shared" si="16"/>
        <v>0</v>
      </c>
      <c r="Q169" s="67">
        <f t="shared" si="5"/>
        <v>0</v>
      </c>
      <c r="R169" s="68"/>
      <c r="T169" s="69"/>
      <c r="U169" s="68"/>
      <c r="V169" s="68"/>
      <c r="W169" s="68"/>
      <c r="X169" s="68"/>
      <c r="Y169" s="68"/>
      <c r="Z169" s="68"/>
    </row>
    <row r="170" spans="1:26" ht="12" hidden="1" customHeight="1">
      <c r="A170" s="92">
        <v>0.1915</v>
      </c>
      <c r="B170" s="93">
        <v>0</v>
      </c>
      <c r="C170" s="94">
        <v>38412</v>
      </c>
      <c r="D170" s="95">
        <v>38442</v>
      </c>
      <c r="E170" s="92">
        <f t="shared" si="13"/>
        <v>0.28725000000000001</v>
      </c>
      <c r="F170" s="96">
        <f t="shared" si="14"/>
        <v>2.1265297898246827E-2</v>
      </c>
      <c r="G170" s="97">
        <f t="shared" si="15"/>
        <v>0.28725000000000001</v>
      </c>
      <c r="H170" s="98">
        <f t="shared" si="4"/>
        <v>2.1265297898246827E-2</v>
      </c>
      <c r="I170" s="92">
        <f t="shared" si="6"/>
        <v>0.06</v>
      </c>
      <c r="J170" s="96">
        <f t="shared" si="7"/>
        <v>4.8675505653430484E-3</v>
      </c>
      <c r="K170" s="99">
        <f t="shared" si="8"/>
        <v>4.8675505653430484E-3</v>
      </c>
      <c r="L170" s="74">
        <f t="shared" si="9"/>
        <v>30</v>
      </c>
      <c r="M170" s="63"/>
      <c r="N170" s="64">
        <f t="shared" si="10"/>
        <v>0</v>
      </c>
      <c r="O170" s="100"/>
      <c r="P170" s="66">
        <f t="shared" si="16"/>
        <v>0</v>
      </c>
      <c r="Q170" s="67">
        <f t="shared" si="5"/>
        <v>0</v>
      </c>
      <c r="R170" s="68"/>
      <c r="T170" s="69"/>
      <c r="U170" s="68"/>
      <c r="V170" s="68"/>
      <c r="W170" s="68"/>
      <c r="X170" s="68"/>
      <c r="Y170" s="68"/>
      <c r="Z170" s="68"/>
    </row>
    <row r="171" spans="1:26" ht="12" hidden="1" customHeight="1">
      <c r="A171" s="92">
        <v>0.19189999999999999</v>
      </c>
      <c r="B171" s="93">
        <v>0</v>
      </c>
      <c r="C171" s="94">
        <v>38443</v>
      </c>
      <c r="D171" s="95">
        <v>38472</v>
      </c>
      <c r="E171" s="92">
        <f t="shared" si="13"/>
        <v>0.28784999999999999</v>
      </c>
      <c r="F171" s="96">
        <f t="shared" si="14"/>
        <v>2.1304957917130052E-2</v>
      </c>
      <c r="G171" s="97">
        <f t="shared" si="15"/>
        <v>0.28784999999999999</v>
      </c>
      <c r="H171" s="98">
        <f t="shared" si="4"/>
        <v>2.1304957917130052E-2</v>
      </c>
      <c r="I171" s="92">
        <f t="shared" si="6"/>
        <v>0.06</v>
      </c>
      <c r="J171" s="96">
        <f t="shared" si="7"/>
        <v>4.8675505653430484E-3</v>
      </c>
      <c r="K171" s="99">
        <f t="shared" si="8"/>
        <v>4.8675505653430484E-3</v>
      </c>
      <c r="L171" s="74">
        <f t="shared" si="9"/>
        <v>30</v>
      </c>
      <c r="M171" s="63"/>
      <c r="N171" s="64">
        <f t="shared" si="10"/>
        <v>0</v>
      </c>
      <c r="O171" s="100"/>
      <c r="P171" s="66">
        <f t="shared" si="16"/>
        <v>0</v>
      </c>
      <c r="Q171" s="67">
        <f t="shared" si="5"/>
        <v>0</v>
      </c>
      <c r="R171" s="68"/>
      <c r="T171" s="69"/>
      <c r="U171" s="68"/>
      <c r="V171" s="68"/>
      <c r="W171" s="68"/>
      <c r="X171" s="68"/>
      <c r="Y171" s="68"/>
      <c r="Z171" s="68"/>
    </row>
    <row r="172" spans="1:26" ht="12" hidden="1" customHeight="1">
      <c r="A172" s="92">
        <v>0.19020000000000001</v>
      </c>
      <c r="B172" s="93">
        <v>0</v>
      </c>
      <c r="C172" s="94">
        <v>38473</v>
      </c>
      <c r="D172" s="95">
        <v>38503</v>
      </c>
      <c r="E172" s="92">
        <f t="shared" si="13"/>
        <v>0.2853</v>
      </c>
      <c r="F172" s="96">
        <f t="shared" si="14"/>
        <v>2.1136285703942326E-2</v>
      </c>
      <c r="G172" s="97">
        <f t="shared" si="15"/>
        <v>0.2853</v>
      </c>
      <c r="H172" s="98">
        <f t="shared" si="4"/>
        <v>2.1136285703942326E-2</v>
      </c>
      <c r="I172" s="92">
        <f t="shared" si="6"/>
        <v>0.06</v>
      </c>
      <c r="J172" s="96">
        <f t="shared" si="7"/>
        <v>4.8675505653430484E-3</v>
      </c>
      <c r="K172" s="99">
        <f t="shared" si="8"/>
        <v>4.8675505653430484E-3</v>
      </c>
      <c r="L172" s="74">
        <f t="shared" si="9"/>
        <v>30</v>
      </c>
      <c r="M172" s="63"/>
      <c r="N172" s="64">
        <f t="shared" si="10"/>
        <v>0</v>
      </c>
      <c r="O172" s="100"/>
      <c r="P172" s="66">
        <f t="shared" si="16"/>
        <v>0</v>
      </c>
      <c r="Q172" s="67">
        <f t="shared" si="5"/>
        <v>0</v>
      </c>
      <c r="R172" s="68"/>
      <c r="T172" s="69"/>
      <c r="U172" s="68"/>
      <c r="V172" s="68"/>
      <c r="W172" s="68"/>
      <c r="X172" s="68"/>
      <c r="Y172" s="68"/>
      <c r="Z172" s="68"/>
    </row>
    <row r="173" spans="1:26" ht="12" hidden="1" customHeight="1">
      <c r="A173" s="92">
        <v>0.1885</v>
      </c>
      <c r="B173" s="93">
        <v>0</v>
      </c>
      <c r="C173" s="94">
        <v>38504</v>
      </c>
      <c r="D173" s="95">
        <v>38533</v>
      </c>
      <c r="E173" s="92">
        <f t="shared" si="13"/>
        <v>0.28275</v>
      </c>
      <c r="F173" s="96">
        <f t="shared" si="14"/>
        <v>2.0967306457055912E-2</v>
      </c>
      <c r="G173" s="97">
        <f t="shared" si="15"/>
        <v>0.28275</v>
      </c>
      <c r="H173" s="98">
        <f t="shared" si="4"/>
        <v>2.0967306457055912E-2</v>
      </c>
      <c r="I173" s="92">
        <f t="shared" si="6"/>
        <v>0.06</v>
      </c>
      <c r="J173" s="96">
        <f t="shared" si="7"/>
        <v>4.8675505653430484E-3</v>
      </c>
      <c r="K173" s="99">
        <f t="shared" si="8"/>
        <v>4.8675505653430484E-3</v>
      </c>
      <c r="L173" s="74">
        <f t="shared" si="9"/>
        <v>30</v>
      </c>
      <c r="M173" s="63"/>
      <c r="N173" s="64">
        <f t="shared" si="10"/>
        <v>0</v>
      </c>
      <c r="O173" s="100"/>
      <c r="P173" s="66">
        <f t="shared" si="16"/>
        <v>0</v>
      </c>
      <c r="Q173" s="67">
        <f t="shared" si="5"/>
        <v>0</v>
      </c>
      <c r="R173" s="68"/>
      <c r="T173" s="69"/>
      <c r="U173" s="68"/>
      <c r="V173" s="68"/>
      <c r="W173" s="68"/>
      <c r="X173" s="68"/>
      <c r="Y173" s="68"/>
      <c r="Z173" s="68"/>
    </row>
    <row r="174" spans="1:26" ht="12" hidden="1" customHeight="1">
      <c r="A174" s="92">
        <v>0.185</v>
      </c>
      <c r="B174" s="93">
        <v>0</v>
      </c>
      <c r="C174" s="94">
        <v>38534</v>
      </c>
      <c r="D174" s="95">
        <v>38564</v>
      </c>
      <c r="E174" s="92">
        <f t="shared" si="13"/>
        <v>0.27749999999999997</v>
      </c>
      <c r="F174" s="96">
        <f t="shared" si="14"/>
        <v>2.0618436227328729E-2</v>
      </c>
      <c r="G174" s="97">
        <f t="shared" si="15"/>
        <v>0.27749999999999997</v>
      </c>
      <c r="H174" s="98">
        <f t="shared" si="4"/>
        <v>2.0618436227328729E-2</v>
      </c>
      <c r="I174" s="92">
        <f t="shared" si="6"/>
        <v>0.06</v>
      </c>
      <c r="J174" s="96">
        <f t="shared" si="7"/>
        <v>4.8675505653430484E-3</v>
      </c>
      <c r="K174" s="99">
        <f t="shared" si="8"/>
        <v>4.8675505653430484E-3</v>
      </c>
      <c r="L174" s="74">
        <f t="shared" si="9"/>
        <v>30</v>
      </c>
      <c r="M174" s="63"/>
      <c r="N174" s="64">
        <f t="shared" si="10"/>
        <v>0</v>
      </c>
      <c r="O174" s="100"/>
      <c r="P174" s="66">
        <f t="shared" si="16"/>
        <v>0</v>
      </c>
      <c r="Q174" s="67">
        <f t="shared" si="5"/>
        <v>0</v>
      </c>
      <c r="R174" s="68"/>
      <c r="T174" s="69"/>
      <c r="U174" s="68"/>
      <c r="V174" s="68"/>
      <c r="W174" s="68"/>
      <c r="X174" s="68"/>
      <c r="Y174" s="68"/>
      <c r="Z174" s="68"/>
    </row>
    <row r="175" spans="1:26" ht="12" hidden="1" customHeight="1">
      <c r="A175" s="92">
        <v>0.185</v>
      </c>
      <c r="B175" s="93">
        <v>0</v>
      </c>
      <c r="C175" s="94">
        <v>38565</v>
      </c>
      <c r="D175" s="95">
        <v>38595</v>
      </c>
      <c r="E175" s="92">
        <f t="shared" si="13"/>
        <v>0.27749999999999997</v>
      </c>
      <c r="F175" s="96">
        <f t="shared" si="14"/>
        <v>2.0618436227328729E-2</v>
      </c>
      <c r="G175" s="97">
        <f t="shared" si="15"/>
        <v>0.27749999999999997</v>
      </c>
      <c r="H175" s="98">
        <f t="shared" si="4"/>
        <v>2.0618436227328729E-2</v>
      </c>
      <c r="I175" s="92">
        <f t="shared" si="6"/>
        <v>0.06</v>
      </c>
      <c r="J175" s="96">
        <f t="shared" si="7"/>
        <v>4.8675505653430484E-3</v>
      </c>
      <c r="K175" s="99">
        <f t="shared" si="8"/>
        <v>4.8675505653430484E-3</v>
      </c>
      <c r="L175" s="74">
        <f t="shared" si="9"/>
        <v>30</v>
      </c>
      <c r="M175" s="63"/>
      <c r="N175" s="64">
        <f t="shared" si="10"/>
        <v>0</v>
      </c>
      <c r="O175" s="100"/>
      <c r="P175" s="66">
        <f t="shared" si="16"/>
        <v>0</v>
      </c>
      <c r="Q175" s="67">
        <f t="shared" si="5"/>
        <v>0</v>
      </c>
      <c r="R175" s="68"/>
      <c r="T175" s="69"/>
      <c r="U175" s="68"/>
      <c r="V175" s="68"/>
      <c r="W175" s="68"/>
      <c r="X175" s="68"/>
      <c r="Y175" s="68"/>
      <c r="Z175" s="68"/>
    </row>
    <row r="176" spans="1:26" ht="12" hidden="1" customHeight="1">
      <c r="A176" s="92">
        <v>0.1822</v>
      </c>
      <c r="B176" s="93">
        <v>0</v>
      </c>
      <c r="C176" s="94">
        <v>38596</v>
      </c>
      <c r="D176" s="95">
        <v>38625</v>
      </c>
      <c r="E176" s="92">
        <f t="shared" si="13"/>
        <v>0.27329999999999999</v>
      </c>
      <c r="F176" s="96">
        <f t="shared" si="14"/>
        <v>2.0338392503352676E-2</v>
      </c>
      <c r="G176" s="97">
        <f t="shared" si="15"/>
        <v>0.27329999999999999</v>
      </c>
      <c r="H176" s="98">
        <f t="shared" si="4"/>
        <v>2.0338392503352676E-2</v>
      </c>
      <c r="I176" s="92">
        <f t="shared" si="6"/>
        <v>0.06</v>
      </c>
      <c r="J176" s="96">
        <f t="shared" si="7"/>
        <v>4.8675505653430484E-3</v>
      </c>
      <c r="K176" s="99">
        <f t="shared" si="8"/>
        <v>4.8675505653430484E-3</v>
      </c>
      <c r="L176" s="74">
        <f t="shared" si="9"/>
        <v>30</v>
      </c>
      <c r="M176" s="63"/>
      <c r="N176" s="64">
        <f t="shared" si="10"/>
        <v>0</v>
      </c>
      <c r="O176" s="100"/>
      <c r="P176" s="66">
        <f t="shared" si="16"/>
        <v>0</v>
      </c>
      <c r="Q176" s="67">
        <f t="shared" si="5"/>
        <v>0</v>
      </c>
      <c r="R176" s="68"/>
      <c r="T176" s="69"/>
      <c r="U176" s="68"/>
      <c r="V176" s="68"/>
      <c r="W176" s="68"/>
      <c r="X176" s="68"/>
      <c r="Y176" s="68"/>
      <c r="Z176" s="68"/>
    </row>
    <row r="177" spans="1:26" ht="12" hidden="1" customHeight="1">
      <c r="A177" s="92">
        <v>0.17929999999999999</v>
      </c>
      <c r="B177" s="93">
        <v>0</v>
      </c>
      <c r="C177" s="94">
        <v>38626</v>
      </c>
      <c r="D177" s="95">
        <v>38656</v>
      </c>
      <c r="E177" s="92">
        <f t="shared" si="13"/>
        <v>0.26894999999999997</v>
      </c>
      <c r="F177" s="96">
        <f t="shared" si="14"/>
        <v>2.0047453144172334E-2</v>
      </c>
      <c r="G177" s="97">
        <f t="shared" si="15"/>
        <v>0.26894999999999997</v>
      </c>
      <c r="H177" s="98">
        <f t="shared" si="4"/>
        <v>2.0047453144172334E-2</v>
      </c>
      <c r="I177" s="92">
        <f t="shared" si="6"/>
        <v>0.06</v>
      </c>
      <c r="J177" s="96">
        <f t="shared" si="7"/>
        <v>4.8675505653430484E-3</v>
      </c>
      <c r="K177" s="99">
        <f t="shared" si="8"/>
        <v>4.8675505653430484E-3</v>
      </c>
      <c r="L177" s="74">
        <f t="shared" si="9"/>
        <v>30</v>
      </c>
      <c r="M177" s="63"/>
      <c r="N177" s="64">
        <f t="shared" si="10"/>
        <v>0</v>
      </c>
      <c r="O177" s="100"/>
      <c r="P177" s="66">
        <f t="shared" si="16"/>
        <v>0</v>
      </c>
      <c r="Q177" s="67">
        <f t="shared" si="5"/>
        <v>0</v>
      </c>
      <c r="R177" s="68"/>
      <c r="T177" s="69"/>
      <c r="U177" s="68"/>
      <c r="V177" s="68"/>
      <c r="W177" s="68"/>
      <c r="X177" s="68"/>
      <c r="Y177" s="68"/>
      <c r="Z177" s="68"/>
    </row>
    <row r="178" spans="1:26" ht="12" hidden="1" customHeight="1">
      <c r="A178" s="92">
        <v>0.17810000000000001</v>
      </c>
      <c r="B178" s="93">
        <v>0</v>
      </c>
      <c r="C178" s="94">
        <v>38657</v>
      </c>
      <c r="D178" s="95">
        <v>38686</v>
      </c>
      <c r="E178" s="92">
        <f t="shared" si="13"/>
        <v>0.26715</v>
      </c>
      <c r="F178" s="96">
        <f t="shared" si="14"/>
        <v>1.9926796944283565E-2</v>
      </c>
      <c r="G178" s="97">
        <f t="shared" si="15"/>
        <v>0.26715</v>
      </c>
      <c r="H178" s="98">
        <f t="shared" si="4"/>
        <v>1.9926796944283565E-2</v>
      </c>
      <c r="I178" s="92">
        <f t="shared" si="6"/>
        <v>0.06</v>
      </c>
      <c r="J178" s="96">
        <f t="shared" si="7"/>
        <v>4.8675505653430484E-3</v>
      </c>
      <c r="K178" s="99">
        <f t="shared" si="8"/>
        <v>4.8675505653430484E-3</v>
      </c>
      <c r="L178" s="74">
        <f t="shared" si="9"/>
        <v>30</v>
      </c>
      <c r="M178" s="63"/>
      <c r="N178" s="64">
        <f t="shared" si="10"/>
        <v>0</v>
      </c>
      <c r="O178" s="100"/>
      <c r="P178" s="66">
        <f t="shared" si="16"/>
        <v>0</v>
      </c>
      <c r="Q178" s="67">
        <f t="shared" si="5"/>
        <v>0</v>
      </c>
      <c r="R178" s="68"/>
      <c r="T178" s="69"/>
      <c r="U178" s="68"/>
      <c r="V178" s="68"/>
      <c r="W178" s="68"/>
      <c r="X178" s="68"/>
      <c r="Y178" s="68"/>
      <c r="Z178" s="68"/>
    </row>
    <row r="179" spans="1:26" ht="12" hidden="1" customHeight="1">
      <c r="A179" s="92">
        <v>0.1749</v>
      </c>
      <c r="B179" s="93">
        <v>0</v>
      </c>
      <c r="C179" s="94">
        <v>38687</v>
      </c>
      <c r="D179" s="95">
        <v>38717</v>
      </c>
      <c r="E179" s="92">
        <f t="shared" si="13"/>
        <v>0.26234999999999997</v>
      </c>
      <c r="F179" s="96">
        <f t="shared" si="14"/>
        <v>1.9604277315056429E-2</v>
      </c>
      <c r="G179" s="97">
        <f t="shared" si="15"/>
        <v>0.26234999999999997</v>
      </c>
      <c r="H179" s="98">
        <f t="shared" si="4"/>
        <v>1.9604277315056429E-2</v>
      </c>
      <c r="I179" s="92">
        <f t="shared" si="6"/>
        <v>0.06</v>
      </c>
      <c r="J179" s="96">
        <f t="shared" si="7"/>
        <v>4.8675505653430484E-3</v>
      </c>
      <c r="K179" s="99">
        <f t="shared" si="8"/>
        <v>4.8675505653430484E-3</v>
      </c>
      <c r="L179" s="74">
        <f t="shared" si="9"/>
        <v>30</v>
      </c>
      <c r="M179" s="63"/>
      <c r="N179" s="64">
        <f t="shared" si="10"/>
        <v>0</v>
      </c>
      <c r="O179" s="100"/>
      <c r="P179" s="66">
        <f t="shared" si="16"/>
        <v>0</v>
      </c>
      <c r="Q179" s="67">
        <f t="shared" si="5"/>
        <v>0</v>
      </c>
      <c r="R179" s="68"/>
      <c r="T179" s="69"/>
      <c r="U179" s="68"/>
      <c r="V179" s="68"/>
      <c r="W179" s="68"/>
      <c r="X179" s="68"/>
      <c r="Y179" s="68"/>
      <c r="Z179" s="68"/>
    </row>
    <row r="180" spans="1:26" ht="12" hidden="1" customHeight="1">
      <c r="A180" s="92">
        <v>0.17349999999999999</v>
      </c>
      <c r="B180" s="93">
        <v>0</v>
      </c>
      <c r="C180" s="94">
        <v>38718</v>
      </c>
      <c r="D180" s="95">
        <v>38748</v>
      </c>
      <c r="E180" s="92">
        <f t="shared" si="13"/>
        <v>0.26024999999999998</v>
      </c>
      <c r="F180" s="96">
        <f t="shared" si="14"/>
        <v>1.9462821347354664E-2</v>
      </c>
      <c r="G180" s="97">
        <f t="shared" si="15"/>
        <v>0.26024999999999998</v>
      </c>
      <c r="H180" s="98">
        <f t="shared" si="4"/>
        <v>1.9462821347354664E-2</v>
      </c>
      <c r="I180" s="92">
        <f t="shared" si="6"/>
        <v>0.06</v>
      </c>
      <c r="J180" s="96">
        <f t="shared" si="7"/>
        <v>4.8675505653430484E-3</v>
      </c>
      <c r="K180" s="99">
        <f t="shared" si="8"/>
        <v>4.8675505653430484E-3</v>
      </c>
      <c r="L180" s="74">
        <f t="shared" si="9"/>
        <v>30</v>
      </c>
      <c r="M180" s="63"/>
      <c r="N180" s="64">
        <f t="shared" si="10"/>
        <v>0</v>
      </c>
      <c r="O180" s="100"/>
      <c r="P180" s="66">
        <f t="shared" si="16"/>
        <v>0</v>
      </c>
      <c r="Q180" s="67">
        <f t="shared" si="5"/>
        <v>0</v>
      </c>
      <c r="R180" s="68"/>
      <c r="T180" s="69"/>
      <c r="U180" s="68"/>
      <c r="V180" s="68"/>
      <c r="W180" s="68"/>
      <c r="X180" s="68"/>
      <c r="Y180" s="68"/>
      <c r="Z180" s="68"/>
    </row>
    <row r="181" spans="1:26" ht="12" hidden="1" customHeight="1">
      <c r="A181" s="92">
        <v>0.17510000000000001</v>
      </c>
      <c r="B181" s="93">
        <v>0</v>
      </c>
      <c r="C181" s="94">
        <v>38749</v>
      </c>
      <c r="D181" s="95">
        <v>38776</v>
      </c>
      <c r="E181" s="92">
        <f t="shared" si="13"/>
        <v>0.26264999999999999</v>
      </c>
      <c r="F181" s="96">
        <f t="shared" si="14"/>
        <v>1.9624467698764914E-2</v>
      </c>
      <c r="G181" s="97">
        <f t="shared" si="15"/>
        <v>0.26264999999999999</v>
      </c>
      <c r="H181" s="98">
        <f t="shared" si="4"/>
        <v>1.9624467698764914E-2</v>
      </c>
      <c r="I181" s="92">
        <f t="shared" si="6"/>
        <v>0.06</v>
      </c>
      <c r="J181" s="96">
        <f t="shared" si="7"/>
        <v>4.8675505653430484E-3</v>
      </c>
      <c r="K181" s="99">
        <f t="shared" si="8"/>
        <v>4.8675505653430484E-3</v>
      </c>
      <c r="L181" s="74">
        <f t="shared" si="9"/>
        <v>30</v>
      </c>
      <c r="M181" s="63"/>
      <c r="N181" s="64">
        <f t="shared" si="10"/>
        <v>0</v>
      </c>
      <c r="O181" s="100"/>
      <c r="P181" s="66">
        <f t="shared" si="16"/>
        <v>0</v>
      </c>
      <c r="Q181" s="67">
        <f t="shared" si="5"/>
        <v>0</v>
      </c>
      <c r="R181" s="68"/>
      <c r="T181" s="69"/>
      <c r="U181" s="68"/>
      <c r="V181" s="68"/>
      <c r="W181" s="68"/>
      <c r="X181" s="68"/>
      <c r="Y181" s="68"/>
      <c r="Z181" s="68"/>
    </row>
    <row r="182" spans="1:26" ht="12" hidden="1" customHeight="1">
      <c r="A182" s="92">
        <v>0.17249999999999999</v>
      </c>
      <c r="B182" s="93">
        <v>0</v>
      </c>
      <c r="C182" s="94">
        <v>38777</v>
      </c>
      <c r="D182" s="95">
        <v>38807</v>
      </c>
      <c r="E182" s="92">
        <f t="shared" si="13"/>
        <v>0.25874999999999998</v>
      </c>
      <c r="F182" s="96">
        <f t="shared" si="14"/>
        <v>1.9361649021546912E-2</v>
      </c>
      <c r="G182" s="97">
        <f t="shared" si="15"/>
        <v>0.25874999999999998</v>
      </c>
      <c r="H182" s="98">
        <f t="shared" si="4"/>
        <v>1.9361649021546912E-2</v>
      </c>
      <c r="I182" s="92">
        <f t="shared" si="6"/>
        <v>0.06</v>
      </c>
      <c r="J182" s="96">
        <f t="shared" si="7"/>
        <v>4.8675505653430484E-3</v>
      </c>
      <c r="K182" s="99">
        <f t="shared" si="8"/>
        <v>4.8675505653430484E-3</v>
      </c>
      <c r="L182" s="74">
        <f t="shared" si="9"/>
        <v>30</v>
      </c>
      <c r="M182" s="63"/>
      <c r="N182" s="64">
        <f t="shared" si="10"/>
        <v>0</v>
      </c>
      <c r="O182" s="100"/>
      <c r="P182" s="66">
        <f t="shared" si="16"/>
        <v>0</v>
      </c>
      <c r="Q182" s="67">
        <f t="shared" si="5"/>
        <v>0</v>
      </c>
      <c r="R182" s="68"/>
      <c r="T182" s="69"/>
      <c r="U182" s="68"/>
      <c r="V182" s="68"/>
      <c r="W182" s="68"/>
      <c r="X182" s="68"/>
      <c r="Y182" s="68"/>
      <c r="Z182" s="68"/>
    </row>
    <row r="183" spans="1:26" ht="12" hidden="1" customHeight="1">
      <c r="A183" s="92">
        <v>0.16750000000000001</v>
      </c>
      <c r="B183" s="93">
        <v>0</v>
      </c>
      <c r="C183" s="94">
        <v>38808</v>
      </c>
      <c r="D183" s="95">
        <v>38837</v>
      </c>
      <c r="E183" s="92">
        <f t="shared" si="13"/>
        <v>0.25125000000000003</v>
      </c>
      <c r="F183" s="96">
        <f t="shared" si="14"/>
        <v>1.8854123673782031E-2</v>
      </c>
      <c r="G183" s="97">
        <f t="shared" si="15"/>
        <v>0.25125000000000003</v>
      </c>
      <c r="H183" s="98">
        <f t="shared" si="4"/>
        <v>1.8854123673782031E-2</v>
      </c>
      <c r="I183" s="92">
        <f t="shared" si="6"/>
        <v>0.06</v>
      </c>
      <c r="J183" s="96">
        <f t="shared" si="7"/>
        <v>4.8675505653430484E-3</v>
      </c>
      <c r="K183" s="99">
        <f t="shared" si="8"/>
        <v>4.8675505653430484E-3</v>
      </c>
      <c r="L183" s="74">
        <f t="shared" si="9"/>
        <v>30</v>
      </c>
      <c r="M183" s="63"/>
      <c r="N183" s="64">
        <f t="shared" si="10"/>
        <v>0</v>
      </c>
      <c r="O183" s="100"/>
      <c r="P183" s="66">
        <f t="shared" si="16"/>
        <v>0</v>
      </c>
      <c r="Q183" s="67">
        <f t="shared" si="5"/>
        <v>0</v>
      </c>
      <c r="R183" s="68"/>
      <c r="T183" s="69"/>
      <c r="U183" s="68"/>
      <c r="V183" s="68"/>
      <c r="W183" s="68"/>
      <c r="X183" s="68"/>
      <c r="Y183" s="68"/>
      <c r="Z183" s="68"/>
    </row>
    <row r="184" spans="1:26" ht="12" hidden="1" customHeight="1">
      <c r="A184" s="92">
        <v>0.16070000000000001</v>
      </c>
      <c r="B184" s="93">
        <v>0</v>
      </c>
      <c r="C184" s="94">
        <v>38838</v>
      </c>
      <c r="D184" s="95">
        <v>38868</v>
      </c>
      <c r="E184" s="92">
        <f t="shared" si="13"/>
        <v>0.24105000000000001</v>
      </c>
      <c r="F184" s="96">
        <f t="shared" si="14"/>
        <v>1.815939547443568E-2</v>
      </c>
      <c r="G184" s="97">
        <f t="shared" si="15"/>
        <v>0.24105000000000001</v>
      </c>
      <c r="H184" s="98">
        <f t="shared" si="4"/>
        <v>1.815939547443568E-2</v>
      </c>
      <c r="I184" s="92">
        <f t="shared" si="6"/>
        <v>0.06</v>
      </c>
      <c r="J184" s="96">
        <f t="shared" si="7"/>
        <v>4.8675505653430484E-3</v>
      </c>
      <c r="K184" s="99">
        <f t="shared" si="8"/>
        <v>4.8675505653430484E-3</v>
      </c>
      <c r="L184" s="74">
        <f t="shared" si="9"/>
        <v>30</v>
      </c>
      <c r="M184" s="63"/>
      <c r="N184" s="64">
        <f t="shared" si="10"/>
        <v>0</v>
      </c>
      <c r="O184" s="100"/>
      <c r="P184" s="66">
        <f t="shared" si="16"/>
        <v>0</v>
      </c>
      <c r="Q184" s="67">
        <f t="shared" si="5"/>
        <v>0</v>
      </c>
      <c r="R184" s="68"/>
      <c r="T184" s="69"/>
      <c r="U184" s="68"/>
      <c r="V184" s="68"/>
      <c r="W184" s="68"/>
      <c r="X184" s="68"/>
      <c r="Y184" s="68"/>
      <c r="Z184" s="68"/>
    </row>
    <row r="185" spans="1:26" ht="12" hidden="1" customHeight="1">
      <c r="A185" s="92">
        <v>0.15609999999999999</v>
      </c>
      <c r="B185" s="93">
        <v>0</v>
      </c>
      <c r="C185" s="94">
        <v>38869</v>
      </c>
      <c r="D185" s="95">
        <v>38898</v>
      </c>
      <c r="E185" s="92">
        <f t="shared" si="13"/>
        <v>0.23414999999999997</v>
      </c>
      <c r="F185" s="96">
        <f t="shared" si="14"/>
        <v>1.7686458185695697E-2</v>
      </c>
      <c r="G185" s="97">
        <f t="shared" si="15"/>
        <v>0.23414999999999997</v>
      </c>
      <c r="H185" s="98">
        <f t="shared" si="4"/>
        <v>1.7686458185695697E-2</v>
      </c>
      <c r="I185" s="92">
        <f t="shared" si="6"/>
        <v>0.06</v>
      </c>
      <c r="J185" s="96">
        <f t="shared" si="7"/>
        <v>4.8675505653430484E-3</v>
      </c>
      <c r="K185" s="99">
        <f t="shared" si="8"/>
        <v>4.8675505653430484E-3</v>
      </c>
      <c r="L185" s="74">
        <f t="shared" si="9"/>
        <v>30</v>
      </c>
      <c r="M185" s="63"/>
      <c r="N185" s="64">
        <f t="shared" si="10"/>
        <v>0</v>
      </c>
      <c r="O185" s="100"/>
      <c r="P185" s="66">
        <f t="shared" si="16"/>
        <v>0</v>
      </c>
      <c r="Q185" s="67">
        <f t="shared" si="5"/>
        <v>0</v>
      </c>
      <c r="R185" s="68"/>
      <c r="T185" s="69"/>
      <c r="U185" s="68"/>
      <c r="V185" s="68"/>
      <c r="W185" s="68"/>
      <c r="X185" s="68"/>
      <c r="Y185" s="68"/>
      <c r="Z185" s="68"/>
    </row>
    <row r="186" spans="1:26" ht="12" hidden="1" customHeight="1">
      <c r="A186" s="92">
        <v>0.15079999999999999</v>
      </c>
      <c r="B186" s="93">
        <v>0</v>
      </c>
      <c r="C186" s="94">
        <v>38899</v>
      </c>
      <c r="D186" s="95">
        <v>38929</v>
      </c>
      <c r="E186" s="92">
        <f t="shared" si="13"/>
        <v>0.22619999999999998</v>
      </c>
      <c r="F186" s="96">
        <f t="shared" si="14"/>
        <v>1.7138537678886179E-2</v>
      </c>
      <c r="G186" s="97">
        <f t="shared" si="15"/>
        <v>0.22619999999999998</v>
      </c>
      <c r="H186" s="98">
        <f t="shared" si="4"/>
        <v>1.7138537678886179E-2</v>
      </c>
      <c r="I186" s="92">
        <f t="shared" si="6"/>
        <v>0.06</v>
      </c>
      <c r="J186" s="96">
        <f t="shared" si="7"/>
        <v>4.8675505653430484E-3</v>
      </c>
      <c r="K186" s="99">
        <f t="shared" si="8"/>
        <v>4.8675505653430484E-3</v>
      </c>
      <c r="L186" s="74">
        <f t="shared" si="9"/>
        <v>30</v>
      </c>
      <c r="M186" s="63"/>
      <c r="N186" s="64">
        <f t="shared" si="10"/>
        <v>0</v>
      </c>
      <c r="O186" s="100"/>
      <c r="P186" s="66">
        <f t="shared" si="16"/>
        <v>0</v>
      </c>
      <c r="Q186" s="67">
        <f t="shared" si="5"/>
        <v>0</v>
      </c>
      <c r="R186" s="68"/>
      <c r="T186" s="69"/>
      <c r="U186" s="68"/>
      <c r="V186" s="68"/>
      <c r="W186" s="68"/>
      <c r="X186" s="68"/>
      <c r="Y186" s="68"/>
      <c r="Z186" s="68"/>
    </row>
    <row r="187" spans="1:26" ht="12" hidden="1" customHeight="1">
      <c r="A187" s="92">
        <v>0.1502</v>
      </c>
      <c r="B187" s="93">
        <v>0</v>
      </c>
      <c r="C187" s="94">
        <v>38930</v>
      </c>
      <c r="D187" s="95">
        <v>38960</v>
      </c>
      <c r="E187" s="92">
        <f t="shared" si="13"/>
        <v>0.2253</v>
      </c>
      <c r="F187" s="96">
        <f t="shared" si="14"/>
        <v>1.7076303895518841E-2</v>
      </c>
      <c r="G187" s="97">
        <f t="shared" si="15"/>
        <v>0.2253</v>
      </c>
      <c r="H187" s="98">
        <f t="shared" si="4"/>
        <v>1.7076303895518841E-2</v>
      </c>
      <c r="I187" s="92">
        <f t="shared" si="6"/>
        <v>0.06</v>
      </c>
      <c r="J187" s="96">
        <f t="shared" si="7"/>
        <v>4.8675505653430484E-3</v>
      </c>
      <c r="K187" s="99">
        <f t="shared" si="8"/>
        <v>4.8675505653430484E-3</v>
      </c>
      <c r="L187" s="74">
        <f t="shared" si="9"/>
        <v>30</v>
      </c>
      <c r="M187" s="63"/>
      <c r="N187" s="64">
        <f t="shared" si="10"/>
        <v>0</v>
      </c>
      <c r="O187" s="100"/>
      <c r="P187" s="66">
        <f t="shared" si="16"/>
        <v>0</v>
      </c>
      <c r="Q187" s="67">
        <f t="shared" si="5"/>
        <v>0</v>
      </c>
      <c r="R187" s="68"/>
      <c r="T187" s="69"/>
      <c r="U187" s="68"/>
      <c r="V187" s="68"/>
      <c r="W187" s="68"/>
      <c r="X187" s="68"/>
      <c r="Y187" s="68"/>
      <c r="Z187" s="68"/>
    </row>
    <row r="188" spans="1:26" ht="12" hidden="1" customHeight="1">
      <c r="A188" s="92">
        <v>0.15049999999999999</v>
      </c>
      <c r="B188" s="93">
        <v>0</v>
      </c>
      <c r="C188" s="94">
        <v>38961</v>
      </c>
      <c r="D188" s="95">
        <v>38990</v>
      </c>
      <c r="E188" s="92">
        <f t="shared" si="13"/>
        <v>0.22575000000000001</v>
      </c>
      <c r="F188" s="96">
        <f t="shared" si="14"/>
        <v>1.7107426023065475E-2</v>
      </c>
      <c r="G188" s="97">
        <f t="shared" si="15"/>
        <v>0.22575000000000001</v>
      </c>
      <c r="H188" s="98">
        <f t="shared" si="4"/>
        <v>1.7107426023065475E-2</v>
      </c>
      <c r="I188" s="92">
        <f t="shared" si="6"/>
        <v>0.06</v>
      </c>
      <c r="J188" s="96">
        <f t="shared" si="7"/>
        <v>4.8675505653430484E-3</v>
      </c>
      <c r="K188" s="99">
        <f t="shared" si="8"/>
        <v>4.8675505653430484E-3</v>
      </c>
      <c r="L188" s="74">
        <f t="shared" si="9"/>
        <v>30</v>
      </c>
      <c r="M188" s="63"/>
      <c r="N188" s="64">
        <f t="shared" si="10"/>
        <v>0</v>
      </c>
      <c r="O188" s="100"/>
      <c r="P188" s="66">
        <f t="shared" si="16"/>
        <v>0</v>
      </c>
      <c r="Q188" s="67">
        <f t="shared" si="5"/>
        <v>0</v>
      </c>
      <c r="R188" s="68"/>
      <c r="T188" s="69"/>
      <c r="U188" s="68"/>
      <c r="V188" s="68"/>
      <c r="W188" s="68"/>
      <c r="X188" s="68"/>
      <c r="Y188" s="68"/>
      <c r="Z188" s="68"/>
    </row>
    <row r="189" spans="1:26" ht="12" hidden="1" customHeight="1">
      <c r="A189" s="92">
        <v>0.1507</v>
      </c>
      <c r="B189" s="93">
        <v>0</v>
      </c>
      <c r="C189" s="94">
        <v>38991</v>
      </c>
      <c r="D189" s="95">
        <v>39021</v>
      </c>
      <c r="E189" s="92">
        <f t="shared" si="13"/>
        <v>0.22605</v>
      </c>
      <c r="F189" s="96">
        <f t="shared" si="14"/>
        <v>1.7128168290016177E-2</v>
      </c>
      <c r="G189" s="97">
        <f t="shared" si="15"/>
        <v>0.22605</v>
      </c>
      <c r="H189" s="98">
        <f t="shared" si="4"/>
        <v>1.7128168290016177E-2</v>
      </c>
      <c r="I189" s="92">
        <f t="shared" si="6"/>
        <v>0.06</v>
      </c>
      <c r="J189" s="96">
        <f t="shared" si="7"/>
        <v>4.8675505653430484E-3</v>
      </c>
      <c r="K189" s="99">
        <f t="shared" si="8"/>
        <v>4.8675505653430484E-3</v>
      </c>
      <c r="L189" s="74">
        <f t="shared" si="9"/>
        <v>30</v>
      </c>
      <c r="M189" s="63"/>
      <c r="N189" s="64">
        <f t="shared" si="10"/>
        <v>0</v>
      </c>
      <c r="O189" s="100"/>
      <c r="P189" s="66">
        <f t="shared" si="16"/>
        <v>0</v>
      </c>
      <c r="Q189" s="67">
        <f t="shared" si="5"/>
        <v>0</v>
      </c>
      <c r="R189" s="68"/>
      <c r="T189" s="69"/>
      <c r="U189" s="68"/>
      <c r="V189" s="68"/>
      <c r="W189" s="68"/>
      <c r="X189" s="68"/>
      <c r="Y189" s="68"/>
      <c r="Z189" s="68"/>
    </row>
    <row r="190" spans="1:26" ht="12" hidden="1" customHeight="1">
      <c r="A190" s="92">
        <v>0.1507</v>
      </c>
      <c r="B190" s="93">
        <v>0</v>
      </c>
      <c r="C190" s="94">
        <v>39022</v>
      </c>
      <c r="D190" s="95">
        <v>39051</v>
      </c>
      <c r="E190" s="92">
        <f t="shared" si="13"/>
        <v>0.22605</v>
      </c>
      <c r="F190" s="96">
        <f t="shared" si="14"/>
        <v>1.7128168290016177E-2</v>
      </c>
      <c r="G190" s="97">
        <f t="shared" si="15"/>
        <v>0.22605</v>
      </c>
      <c r="H190" s="98">
        <f t="shared" si="4"/>
        <v>1.7128168290016177E-2</v>
      </c>
      <c r="I190" s="92">
        <f t="shared" si="6"/>
        <v>0.06</v>
      </c>
      <c r="J190" s="96">
        <f t="shared" si="7"/>
        <v>4.8675505653430484E-3</v>
      </c>
      <c r="K190" s="99">
        <f t="shared" si="8"/>
        <v>4.8675505653430484E-3</v>
      </c>
      <c r="L190" s="74">
        <f t="shared" si="9"/>
        <v>30</v>
      </c>
      <c r="M190" s="63"/>
      <c r="N190" s="64">
        <f t="shared" si="10"/>
        <v>0</v>
      </c>
      <c r="O190" s="100"/>
      <c r="P190" s="66">
        <f t="shared" si="16"/>
        <v>0</v>
      </c>
      <c r="Q190" s="67">
        <f t="shared" si="5"/>
        <v>0</v>
      </c>
      <c r="R190" s="68"/>
      <c r="T190" s="69"/>
      <c r="U190" s="68"/>
      <c r="V190" s="68"/>
      <c r="W190" s="68"/>
      <c r="X190" s="68"/>
      <c r="Y190" s="68"/>
      <c r="Z190" s="68"/>
    </row>
    <row r="191" spans="1:26" ht="12" hidden="1" customHeight="1">
      <c r="A191" s="92">
        <v>0.1507</v>
      </c>
      <c r="B191" s="93">
        <v>0</v>
      </c>
      <c r="C191" s="94">
        <v>39052</v>
      </c>
      <c r="D191" s="95">
        <v>39082</v>
      </c>
      <c r="E191" s="92">
        <f t="shared" si="13"/>
        <v>0.22605</v>
      </c>
      <c r="F191" s="96">
        <f t="shared" si="14"/>
        <v>1.7128168290016177E-2</v>
      </c>
      <c r="G191" s="97">
        <f t="shared" si="15"/>
        <v>0.22605</v>
      </c>
      <c r="H191" s="98">
        <f t="shared" si="4"/>
        <v>1.7128168290016177E-2</v>
      </c>
      <c r="I191" s="92">
        <f t="shared" si="6"/>
        <v>0.06</v>
      </c>
      <c r="J191" s="96">
        <f t="shared" si="7"/>
        <v>4.8675505653430484E-3</v>
      </c>
      <c r="K191" s="99">
        <f t="shared" si="8"/>
        <v>4.8675505653430484E-3</v>
      </c>
      <c r="L191" s="74">
        <f t="shared" si="9"/>
        <v>30</v>
      </c>
      <c r="M191" s="63"/>
      <c r="N191" s="64">
        <f t="shared" si="10"/>
        <v>0</v>
      </c>
      <c r="O191" s="100"/>
      <c r="P191" s="66">
        <f t="shared" si="16"/>
        <v>0</v>
      </c>
      <c r="Q191" s="67">
        <f t="shared" si="5"/>
        <v>0</v>
      </c>
      <c r="R191" s="68"/>
      <c r="T191" s="69"/>
      <c r="U191" s="68"/>
      <c r="V191" s="68"/>
      <c r="W191" s="68"/>
      <c r="X191" s="68"/>
      <c r="Y191" s="68"/>
      <c r="Z191" s="68"/>
    </row>
    <row r="192" spans="1:26" ht="12" hidden="1" customHeight="1">
      <c r="A192" s="92">
        <v>0.20749999999999999</v>
      </c>
      <c r="B192" s="93">
        <v>0</v>
      </c>
      <c r="C192" s="94">
        <v>39083</v>
      </c>
      <c r="D192" s="95">
        <v>39113</v>
      </c>
      <c r="E192" s="92">
        <f t="shared" si="13"/>
        <v>0.31124999999999997</v>
      </c>
      <c r="F192" s="96">
        <f t="shared" si="14"/>
        <v>2.2838637639847281E-2</v>
      </c>
      <c r="G192" s="97">
        <f t="shared" si="15"/>
        <v>0.31124999999999997</v>
      </c>
      <c r="H192" s="98">
        <f t="shared" si="4"/>
        <v>2.2838637639847281E-2</v>
      </c>
      <c r="I192" s="92">
        <f t="shared" si="6"/>
        <v>0.06</v>
      </c>
      <c r="J192" s="96">
        <f t="shared" si="7"/>
        <v>4.8675505653430484E-3</v>
      </c>
      <c r="K192" s="99">
        <f t="shared" si="8"/>
        <v>4.8675505653430484E-3</v>
      </c>
      <c r="L192" s="74">
        <f t="shared" si="9"/>
        <v>30</v>
      </c>
      <c r="M192" s="63"/>
      <c r="N192" s="64">
        <f t="shared" si="10"/>
        <v>0</v>
      </c>
      <c r="O192" s="100"/>
      <c r="P192" s="66">
        <f t="shared" si="16"/>
        <v>0</v>
      </c>
      <c r="Q192" s="67">
        <f t="shared" si="5"/>
        <v>0</v>
      </c>
      <c r="R192" s="68"/>
      <c r="T192" s="69"/>
      <c r="U192" s="68"/>
      <c r="V192" s="68"/>
      <c r="W192" s="68"/>
      <c r="X192" s="68"/>
      <c r="Y192" s="68"/>
      <c r="Z192" s="68"/>
    </row>
    <row r="193" spans="1:26" ht="12" hidden="1" customHeight="1">
      <c r="A193" s="92">
        <v>0.20749999999999999</v>
      </c>
      <c r="B193" s="93">
        <v>0</v>
      </c>
      <c r="C193" s="94">
        <v>39114</v>
      </c>
      <c r="D193" s="95">
        <v>39141</v>
      </c>
      <c r="E193" s="92">
        <f t="shared" si="13"/>
        <v>0.31124999999999997</v>
      </c>
      <c r="F193" s="96">
        <f t="shared" si="14"/>
        <v>2.2838637639847281E-2</v>
      </c>
      <c r="G193" s="97">
        <f t="shared" si="15"/>
        <v>0.31124999999999997</v>
      </c>
      <c r="H193" s="98">
        <f t="shared" si="4"/>
        <v>2.2838637639847281E-2</v>
      </c>
      <c r="I193" s="92">
        <f t="shared" si="6"/>
        <v>0.06</v>
      </c>
      <c r="J193" s="96">
        <f t="shared" si="7"/>
        <v>4.8675505653430484E-3</v>
      </c>
      <c r="K193" s="99">
        <f t="shared" si="8"/>
        <v>4.8675505653430484E-3</v>
      </c>
      <c r="L193" s="74">
        <f t="shared" si="9"/>
        <v>30</v>
      </c>
      <c r="M193" s="63"/>
      <c r="N193" s="64">
        <f t="shared" si="10"/>
        <v>0</v>
      </c>
      <c r="O193" s="100"/>
      <c r="P193" s="66">
        <f t="shared" si="16"/>
        <v>0</v>
      </c>
      <c r="Q193" s="67">
        <f t="shared" si="5"/>
        <v>0</v>
      </c>
      <c r="R193" s="68"/>
      <c r="T193" s="69"/>
      <c r="U193" s="68"/>
      <c r="V193" s="68"/>
      <c r="W193" s="68"/>
      <c r="X193" s="68"/>
      <c r="Y193" s="68"/>
      <c r="Z193" s="68"/>
    </row>
    <row r="194" spans="1:26" ht="12" hidden="1" customHeight="1">
      <c r="A194" s="92">
        <v>0.16750000000000001</v>
      </c>
      <c r="B194" s="93">
        <v>0</v>
      </c>
      <c r="C194" s="94">
        <v>39142</v>
      </c>
      <c r="D194" s="95">
        <v>39172</v>
      </c>
      <c r="E194" s="92">
        <f t="shared" si="13"/>
        <v>0.25125000000000003</v>
      </c>
      <c r="F194" s="96">
        <f t="shared" si="14"/>
        <v>1.8854123673782031E-2</v>
      </c>
      <c r="G194" s="97">
        <f t="shared" si="15"/>
        <v>0.25125000000000003</v>
      </c>
      <c r="H194" s="98">
        <f t="shared" si="4"/>
        <v>1.8854123673782031E-2</v>
      </c>
      <c r="I194" s="92">
        <f t="shared" si="6"/>
        <v>0.06</v>
      </c>
      <c r="J194" s="96">
        <f t="shared" si="7"/>
        <v>4.8675505653430484E-3</v>
      </c>
      <c r="K194" s="99">
        <f t="shared" si="8"/>
        <v>4.8675505653430484E-3</v>
      </c>
      <c r="L194" s="74">
        <f t="shared" si="9"/>
        <v>30</v>
      </c>
      <c r="M194" s="63"/>
      <c r="N194" s="64">
        <f t="shared" si="10"/>
        <v>0</v>
      </c>
      <c r="O194" s="100"/>
      <c r="P194" s="66">
        <f t="shared" si="16"/>
        <v>0</v>
      </c>
      <c r="Q194" s="67">
        <f t="shared" si="5"/>
        <v>0</v>
      </c>
      <c r="R194" s="68"/>
      <c r="T194" s="69"/>
      <c r="U194" s="68"/>
      <c r="V194" s="68"/>
      <c r="W194" s="68"/>
      <c r="X194" s="68"/>
      <c r="Y194" s="68"/>
      <c r="Z194" s="68"/>
    </row>
    <row r="195" spans="1:26" ht="12" hidden="1" customHeight="1">
      <c r="A195" s="92">
        <v>0.16750000000000001</v>
      </c>
      <c r="B195" s="93">
        <v>0</v>
      </c>
      <c r="C195" s="94">
        <v>39173</v>
      </c>
      <c r="D195" s="95">
        <v>39202</v>
      </c>
      <c r="E195" s="92">
        <f t="shared" si="13"/>
        <v>0.25125000000000003</v>
      </c>
      <c r="F195" s="96">
        <f t="shared" si="14"/>
        <v>1.8854123673782031E-2</v>
      </c>
      <c r="G195" s="97">
        <f t="shared" si="15"/>
        <v>0.25125000000000003</v>
      </c>
      <c r="H195" s="98">
        <f t="shared" si="4"/>
        <v>1.8854123673782031E-2</v>
      </c>
      <c r="I195" s="92">
        <f t="shared" si="6"/>
        <v>0.06</v>
      </c>
      <c r="J195" s="96">
        <f t="shared" si="7"/>
        <v>4.8675505653430484E-3</v>
      </c>
      <c r="K195" s="99">
        <f t="shared" si="8"/>
        <v>4.8675505653430484E-3</v>
      </c>
      <c r="L195" s="74">
        <f t="shared" si="9"/>
        <v>30</v>
      </c>
      <c r="M195" s="63"/>
      <c r="N195" s="64">
        <f t="shared" si="10"/>
        <v>0</v>
      </c>
      <c r="O195" s="100"/>
      <c r="P195" s="66">
        <f t="shared" si="16"/>
        <v>0</v>
      </c>
      <c r="Q195" s="67">
        <f t="shared" si="5"/>
        <v>0</v>
      </c>
      <c r="R195" s="68"/>
      <c r="T195" s="69"/>
      <c r="U195" s="68"/>
      <c r="V195" s="68"/>
      <c r="W195" s="68"/>
      <c r="X195" s="68"/>
      <c r="Y195" s="68"/>
      <c r="Z195" s="68"/>
    </row>
    <row r="196" spans="1:26" ht="12" hidden="1" customHeight="1">
      <c r="A196" s="92">
        <v>0.16753999999999999</v>
      </c>
      <c r="B196" s="93">
        <v>0</v>
      </c>
      <c r="C196" s="94">
        <v>39203</v>
      </c>
      <c r="D196" s="95">
        <v>39233</v>
      </c>
      <c r="E196" s="92">
        <f t="shared" si="13"/>
        <v>0.25130999999999998</v>
      </c>
      <c r="F196" s="96">
        <f t="shared" si="14"/>
        <v>1.8858194929454175E-2</v>
      </c>
      <c r="G196" s="97">
        <f t="shared" si="15"/>
        <v>0.25130999999999998</v>
      </c>
      <c r="H196" s="98">
        <f t="shared" si="4"/>
        <v>1.8858194929454175E-2</v>
      </c>
      <c r="I196" s="92">
        <f t="shared" si="6"/>
        <v>0.06</v>
      </c>
      <c r="J196" s="96">
        <f t="shared" si="7"/>
        <v>4.8675505653430484E-3</v>
      </c>
      <c r="K196" s="99">
        <f t="shared" si="8"/>
        <v>4.8675505653430484E-3</v>
      </c>
      <c r="L196" s="74">
        <f t="shared" si="9"/>
        <v>30</v>
      </c>
      <c r="M196" s="63"/>
      <c r="N196" s="64">
        <f t="shared" si="10"/>
        <v>0</v>
      </c>
      <c r="O196" s="100"/>
      <c r="P196" s="66">
        <f t="shared" si="16"/>
        <v>0</v>
      </c>
      <c r="Q196" s="67">
        <f t="shared" si="5"/>
        <v>0</v>
      </c>
      <c r="R196" s="68"/>
      <c r="T196" s="69"/>
      <c r="U196" s="68"/>
      <c r="V196" s="68"/>
      <c r="W196" s="68"/>
      <c r="X196" s="68"/>
      <c r="Y196" s="68"/>
      <c r="Z196" s="68"/>
    </row>
    <row r="197" spans="1:26" ht="12" hidden="1" customHeight="1">
      <c r="A197" s="92">
        <v>0.19009999999999999</v>
      </c>
      <c r="B197" s="93">
        <v>0</v>
      </c>
      <c r="C197" s="94">
        <v>39234</v>
      </c>
      <c r="D197" s="95">
        <v>39263</v>
      </c>
      <c r="E197" s="92">
        <f t="shared" si="13"/>
        <v>0.28515000000000001</v>
      </c>
      <c r="F197" s="96">
        <f t="shared" si="14"/>
        <v>2.1126354258853564E-2</v>
      </c>
      <c r="G197" s="97">
        <f t="shared" si="15"/>
        <v>0.28515000000000001</v>
      </c>
      <c r="H197" s="98">
        <f t="shared" si="4"/>
        <v>2.1126354258853564E-2</v>
      </c>
      <c r="I197" s="92">
        <f t="shared" si="6"/>
        <v>0.06</v>
      </c>
      <c r="J197" s="96">
        <f t="shared" si="7"/>
        <v>4.8675505653430484E-3</v>
      </c>
      <c r="K197" s="99">
        <f t="shared" si="8"/>
        <v>4.8675505653430484E-3</v>
      </c>
      <c r="L197" s="74">
        <f t="shared" si="9"/>
        <v>30</v>
      </c>
      <c r="M197" s="63"/>
      <c r="N197" s="64">
        <f t="shared" si="10"/>
        <v>0</v>
      </c>
      <c r="O197" s="100"/>
      <c r="P197" s="66">
        <f t="shared" si="16"/>
        <v>0</v>
      </c>
      <c r="Q197" s="67">
        <f t="shared" si="5"/>
        <v>0</v>
      </c>
      <c r="R197" s="68"/>
      <c r="T197" s="69"/>
      <c r="U197" s="68"/>
      <c r="V197" s="68"/>
      <c r="W197" s="68"/>
      <c r="X197" s="68"/>
      <c r="Y197" s="68"/>
      <c r="Z197" s="68"/>
    </row>
    <row r="198" spans="1:26" ht="12" hidden="1" customHeight="1">
      <c r="A198" s="92">
        <v>0.19009999999999999</v>
      </c>
      <c r="B198" s="93">
        <v>0</v>
      </c>
      <c r="C198" s="94">
        <v>39264</v>
      </c>
      <c r="D198" s="95">
        <v>39294</v>
      </c>
      <c r="E198" s="92">
        <f t="shared" si="13"/>
        <v>0.28515000000000001</v>
      </c>
      <c r="F198" s="96">
        <f t="shared" si="14"/>
        <v>2.1126354258853564E-2</v>
      </c>
      <c r="G198" s="97">
        <f t="shared" si="15"/>
        <v>0.28515000000000001</v>
      </c>
      <c r="H198" s="98">
        <f t="shared" si="4"/>
        <v>2.1126354258853564E-2</v>
      </c>
      <c r="I198" s="92">
        <f t="shared" si="6"/>
        <v>0.06</v>
      </c>
      <c r="J198" s="96">
        <f t="shared" si="7"/>
        <v>4.8675505653430484E-3</v>
      </c>
      <c r="K198" s="99">
        <f t="shared" si="8"/>
        <v>4.8675505653430484E-3</v>
      </c>
      <c r="L198" s="74">
        <f t="shared" si="9"/>
        <v>30</v>
      </c>
      <c r="M198" s="63"/>
      <c r="N198" s="64">
        <f t="shared" si="10"/>
        <v>0</v>
      </c>
      <c r="O198" s="100"/>
      <c r="P198" s="66">
        <f t="shared" si="16"/>
        <v>0</v>
      </c>
      <c r="Q198" s="67">
        <f t="shared" si="5"/>
        <v>0</v>
      </c>
      <c r="R198" s="68"/>
      <c r="T198" s="69"/>
      <c r="U198" s="68"/>
      <c r="V198" s="68"/>
      <c r="W198" s="68"/>
      <c r="X198" s="68"/>
      <c r="Y198" s="68"/>
      <c r="Z198" s="68"/>
    </row>
    <row r="199" spans="1:26" ht="12" hidden="1" customHeight="1">
      <c r="A199" s="92">
        <v>0.19009999999999999</v>
      </c>
      <c r="B199" s="93">
        <v>0</v>
      </c>
      <c r="C199" s="94">
        <v>39295</v>
      </c>
      <c r="D199" s="95">
        <v>39325</v>
      </c>
      <c r="E199" s="92">
        <f t="shared" si="13"/>
        <v>0.28515000000000001</v>
      </c>
      <c r="F199" s="96">
        <f t="shared" si="14"/>
        <v>2.1126354258853564E-2</v>
      </c>
      <c r="G199" s="97">
        <f t="shared" si="15"/>
        <v>0.28515000000000001</v>
      </c>
      <c r="H199" s="98">
        <f t="shared" si="4"/>
        <v>2.1126354258853564E-2</v>
      </c>
      <c r="I199" s="92">
        <f t="shared" si="6"/>
        <v>0.06</v>
      </c>
      <c r="J199" s="96">
        <f t="shared" si="7"/>
        <v>4.8675505653430484E-3</v>
      </c>
      <c r="K199" s="99">
        <f t="shared" si="8"/>
        <v>4.8675505653430484E-3</v>
      </c>
      <c r="L199" s="74">
        <f t="shared" si="9"/>
        <v>30</v>
      </c>
      <c r="M199" s="63"/>
      <c r="N199" s="64">
        <f t="shared" si="10"/>
        <v>0</v>
      </c>
      <c r="O199" s="100"/>
      <c r="P199" s="66">
        <f t="shared" si="16"/>
        <v>0</v>
      </c>
      <c r="Q199" s="67">
        <f t="shared" si="5"/>
        <v>0</v>
      </c>
      <c r="R199" s="68"/>
      <c r="T199" s="69"/>
      <c r="U199" s="68"/>
      <c r="V199" s="68"/>
      <c r="W199" s="68"/>
      <c r="X199" s="68"/>
      <c r="Y199" s="68"/>
      <c r="Z199" s="68"/>
    </row>
    <row r="200" spans="1:26" ht="12" hidden="1" customHeight="1">
      <c r="A200" s="92">
        <v>0.21260000000000001</v>
      </c>
      <c r="B200" s="93">
        <v>0</v>
      </c>
      <c r="C200" s="94">
        <v>39326</v>
      </c>
      <c r="D200" s="95">
        <v>39355</v>
      </c>
      <c r="E200" s="92">
        <f t="shared" si="13"/>
        <v>0.31890000000000002</v>
      </c>
      <c r="F200" s="96">
        <f t="shared" si="14"/>
        <v>2.3334593797462055E-2</v>
      </c>
      <c r="G200" s="97">
        <f t="shared" si="15"/>
        <v>0.31890000000000002</v>
      </c>
      <c r="H200" s="98">
        <f t="shared" si="4"/>
        <v>2.3334593797462055E-2</v>
      </c>
      <c r="I200" s="92">
        <f t="shared" si="6"/>
        <v>0.06</v>
      </c>
      <c r="J200" s="96">
        <f t="shared" si="7"/>
        <v>4.8675505653430484E-3</v>
      </c>
      <c r="K200" s="99">
        <f t="shared" si="8"/>
        <v>4.8675505653430484E-3</v>
      </c>
      <c r="L200" s="74">
        <f t="shared" si="9"/>
        <v>30</v>
      </c>
      <c r="M200" s="63"/>
      <c r="N200" s="64">
        <f t="shared" si="10"/>
        <v>0</v>
      </c>
      <c r="O200" s="100"/>
      <c r="P200" s="66">
        <f t="shared" si="16"/>
        <v>0</v>
      </c>
      <c r="Q200" s="67">
        <f t="shared" si="5"/>
        <v>0</v>
      </c>
      <c r="R200" s="68"/>
      <c r="T200" s="69"/>
      <c r="U200" s="68"/>
      <c r="V200" s="68"/>
      <c r="W200" s="68"/>
      <c r="X200" s="68"/>
      <c r="Y200" s="68"/>
      <c r="Z200" s="68"/>
    </row>
    <row r="201" spans="1:26" ht="12" hidden="1" customHeight="1">
      <c r="A201" s="92">
        <v>0.21260000000000001</v>
      </c>
      <c r="B201" s="93">
        <v>0</v>
      </c>
      <c r="C201" s="94">
        <v>39356</v>
      </c>
      <c r="D201" s="95">
        <v>39386</v>
      </c>
      <c r="E201" s="92">
        <f t="shared" si="13"/>
        <v>0.31890000000000002</v>
      </c>
      <c r="F201" s="96">
        <f t="shared" si="14"/>
        <v>2.3334593797462055E-2</v>
      </c>
      <c r="G201" s="97">
        <f t="shared" si="15"/>
        <v>0.31890000000000002</v>
      </c>
      <c r="H201" s="98">
        <f t="shared" si="4"/>
        <v>2.3334593797462055E-2</v>
      </c>
      <c r="I201" s="92">
        <f t="shared" si="6"/>
        <v>0.06</v>
      </c>
      <c r="J201" s="96">
        <f t="shared" si="7"/>
        <v>4.8675505653430484E-3</v>
      </c>
      <c r="K201" s="99">
        <f t="shared" si="8"/>
        <v>4.8675505653430484E-3</v>
      </c>
      <c r="L201" s="74">
        <f t="shared" si="9"/>
        <v>30</v>
      </c>
      <c r="M201" s="63"/>
      <c r="N201" s="64">
        <f t="shared" si="10"/>
        <v>0</v>
      </c>
      <c r="O201" s="100"/>
      <c r="P201" s="66">
        <f t="shared" si="16"/>
        <v>0</v>
      </c>
      <c r="Q201" s="67">
        <f t="shared" si="5"/>
        <v>0</v>
      </c>
      <c r="R201" s="68"/>
      <c r="T201" s="69"/>
      <c r="U201" s="68"/>
      <c r="V201" s="68"/>
      <c r="W201" s="68"/>
      <c r="X201" s="68"/>
      <c r="Y201" s="68"/>
      <c r="Z201" s="68"/>
    </row>
    <row r="202" spans="1:26" ht="12" hidden="1" customHeight="1">
      <c r="A202" s="92">
        <v>0.21260000000000001</v>
      </c>
      <c r="B202" s="93">
        <v>0</v>
      </c>
      <c r="C202" s="94">
        <v>39387</v>
      </c>
      <c r="D202" s="95">
        <v>39416</v>
      </c>
      <c r="E202" s="92">
        <f t="shared" si="13"/>
        <v>0.31890000000000002</v>
      </c>
      <c r="F202" s="96">
        <f t="shared" si="14"/>
        <v>2.3334593797462055E-2</v>
      </c>
      <c r="G202" s="97">
        <f t="shared" si="15"/>
        <v>0.31890000000000002</v>
      </c>
      <c r="H202" s="98">
        <f t="shared" si="4"/>
        <v>2.3334593797462055E-2</v>
      </c>
      <c r="I202" s="92">
        <f t="shared" si="6"/>
        <v>0.06</v>
      </c>
      <c r="J202" s="96">
        <f t="shared" si="7"/>
        <v>4.8675505653430484E-3</v>
      </c>
      <c r="K202" s="99">
        <f t="shared" si="8"/>
        <v>4.8675505653430484E-3</v>
      </c>
      <c r="L202" s="74">
        <f t="shared" si="9"/>
        <v>30</v>
      </c>
      <c r="M202" s="63"/>
      <c r="N202" s="64">
        <f t="shared" si="10"/>
        <v>0</v>
      </c>
      <c r="O202" s="100"/>
      <c r="P202" s="66">
        <f t="shared" si="16"/>
        <v>0</v>
      </c>
      <c r="Q202" s="67">
        <f t="shared" si="5"/>
        <v>0</v>
      </c>
      <c r="R202" s="68"/>
      <c r="T202" s="69"/>
      <c r="U202" s="68"/>
      <c r="V202" s="68"/>
      <c r="W202" s="68"/>
      <c r="X202" s="68"/>
      <c r="Y202" s="68"/>
      <c r="Z202" s="68"/>
    </row>
    <row r="203" spans="1:26" ht="12" hidden="1" customHeight="1">
      <c r="A203" s="92">
        <v>0.21260000000000001</v>
      </c>
      <c r="B203" s="93">
        <v>0</v>
      </c>
      <c r="C203" s="94">
        <v>39417</v>
      </c>
      <c r="D203" s="95">
        <v>39447</v>
      </c>
      <c r="E203" s="92">
        <f t="shared" si="13"/>
        <v>0.31890000000000002</v>
      </c>
      <c r="F203" s="96">
        <f t="shared" si="14"/>
        <v>2.3334593797462055E-2</v>
      </c>
      <c r="G203" s="97">
        <f t="shared" si="15"/>
        <v>0.31890000000000002</v>
      </c>
      <c r="H203" s="98">
        <f t="shared" si="4"/>
        <v>2.3334593797462055E-2</v>
      </c>
      <c r="I203" s="92">
        <f t="shared" si="6"/>
        <v>0.06</v>
      </c>
      <c r="J203" s="96">
        <f t="shared" si="7"/>
        <v>4.8675505653430484E-3</v>
      </c>
      <c r="K203" s="99">
        <f t="shared" si="8"/>
        <v>4.8675505653430484E-3</v>
      </c>
      <c r="L203" s="74">
        <f t="shared" si="9"/>
        <v>30</v>
      </c>
      <c r="M203" s="63"/>
      <c r="N203" s="64">
        <f t="shared" si="10"/>
        <v>0</v>
      </c>
      <c r="O203" s="100"/>
      <c r="P203" s="66">
        <f t="shared" si="16"/>
        <v>0</v>
      </c>
      <c r="Q203" s="67">
        <f t="shared" si="5"/>
        <v>0</v>
      </c>
      <c r="R203" s="68"/>
      <c r="T203" s="69"/>
      <c r="U203" s="68"/>
      <c r="V203" s="68"/>
      <c r="W203" s="68"/>
      <c r="X203" s="68"/>
      <c r="Y203" s="68"/>
      <c r="Z203" s="68"/>
    </row>
    <row r="204" spans="1:26" ht="12" hidden="1" customHeight="1">
      <c r="A204" s="92">
        <v>0.21829999999999999</v>
      </c>
      <c r="B204" s="93">
        <v>0</v>
      </c>
      <c r="C204" s="94">
        <v>39448</v>
      </c>
      <c r="D204" s="95">
        <v>39478</v>
      </c>
      <c r="E204" s="92">
        <f t="shared" si="13"/>
        <v>0.32745000000000002</v>
      </c>
      <c r="F204" s="96">
        <f t="shared" si="14"/>
        <v>2.3885786784519469E-2</v>
      </c>
      <c r="G204" s="97">
        <f t="shared" si="15"/>
        <v>0.32745000000000002</v>
      </c>
      <c r="H204" s="98">
        <f t="shared" si="4"/>
        <v>2.3885786784519469E-2</v>
      </c>
      <c r="I204" s="92">
        <f t="shared" si="6"/>
        <v>0.06</v>
      </c>
      <c r="J204" s="96">
        <f t="shared" si="7"/>
        <v>4.8675505653430484E-3</v>
      </c>
      <c r="K204" s="99">
        <f t="shared" si="8"/>
        <v>4.8675505653430484E-3</v>
      </c>
      <c r="L204" s="74">
        <f t="shared" si="9"/>
        <v>30</v>
      </c>
      <c r="M204" s="63"/>
      <c r="N204" s="64">
        <f t="shared" si="10"/>
        <v>0</v>
      </c>
      <c r="O204" s="100"/>
      <c r="P204" s="66">
        <f t="shared" si="16"/>
        <v>0</v>
      </c>
      <c r="Q204" s="67">
        <f t="shared" si="5"/>
        <v>0</v>
      </c>
      <c r="R204" s="68"/>
      <c r="T204" s="69"/>
      <c r="U204" s="68"/>
      <c r="V204" s="68"/>
      <c r="W204" s="68"/>
      <c r="X204" s="68"/>
      <c r="Y204" s="68"/>
      <c r="Z204" s="68"/>
    </row>
    <row r="205" spans="1:26" ht="12" hidden="1" customHeight="1">
      <c r="A205" s="92">
        <v>0.21829999999999999</v>
      </c>
      <c r="B205" s="93">
        <v>0</v>
      </c>
      <c r="C205" s="94">
        <v>39479</v>
      </c>
      <c r="D205" s="95">
        <v>39507</v>
      </c>
      <c r="E205" s="92">
        <f t="shared" si="13"/>
        <v>0.32745000000000002</v>
      </c>
      <c r="F205" s="96">
        <f t="shared" si="14"/>
        <v>2.3885786784519469E-2</v>
      </c>
      <c r="G205" s="97">
        <f t="shared" si="15"/>
        <v>0.32745000000000002</v>
      </c>
      <c r="H205" s="98">
        <f t="shared" si="4"/>
        <v>2.3885786784519469E-2</v>
      </c>
      <c r="I205" s="92">
        <f t="shared" si="6"/>
        <v>0.06</v>
      </c>
      <c r="J205" s="96">
        <f t="shared" si="7"/>
        <v>4.8675505653430484E-3</v>
      </c>
      <c r="K205" s="99">
        <f t="shared" si="8"/>
        <v>4.8675505653430484E-3</v>
      </c>
      <c r="L205" s="74">
        <f t="shared" si="9"/>
        <v>30</v>
      </c>
      <c r="M205" s="63"/>
      <c r="N205" s="64">
        <f t="shared" si="10"/>
        <v>0</v>
      </c>
      <c r="O205" s="100"/>
      <c r="P205" s="66">
        <f t="shared" si="16"/>
        <v>0</v>
      </c>
      <c r="Q205" s="67">
        <f t="shared" si="5"/>
        <v>0</v>
      </c>
      <c r="R205" s="68"/>
      <c r="T205" s="69"/>
      <c r="U205" s="68"/>
      <c r="V205" s="68"/>
      <c r="W205" s="68"/>
      <c r="X205" s="68"/>
      <c r="Y205" s="68"/>
      <c r="Z205" s="68"/>
    </row>
    <row r="206" spans="1:26" ht="12" hidden="1" customHeight="1">
      <c r="A206" s="92">
        <v>0.21829999999999999</v>
      </c>
      <c r="B206" s="93">
        <v>0</v>
      </c>
      <c r="C206" s="94">
        <v>39508</v>
      </c>
      <c r="D206" s="95">
        <v>39538</v>
      </c>
      <c r="E206" s="92">
        <f t="shared" si="13"/>
        <v>0.32745000000000002</v>
      </c>
      <c r="F206" s="96">
        <f t="shared" si="14"/>
        <v>2.3885786784519469E-2</v>
      </c>
      <c r="G206" s="97">
        <f t="shared" si="15"/>
        <v>0.32745000000000002</v>
      </c>
      <c r="H206" s="98">
        <f t="shared" si="4"/>
        <v>2.3885786784519469E-2</v>
      </c>
      <c r="I206" s="92">
        <f t="shared" si="6"/>
        <v>0.06</v>
      </c>
      <c r="J206" s="96">
        <f t="shared" si="7"/>
        <v>4.8675505653430484E-3</v>
      </c>
      <c r="K206" s="99">
        <f t="shared" si="8"/>
        <v>4.8675505653430484E-3</v>
      </c>
      <c r="L206" s="74">
        <f t="shared" si="9"/>
        <v>30</v>
      </c>
      <c r="M206" s="63"/>
      <c r="N206" s="64">
        <f t="shared" si="10"/>
        <v>0</v>
      </c>
      <c r="O206" s="100"/>
      <c r="P206" s="66">
        <f t="shared" si="16"/>
        <v>0</v>
      </c>
      <c r="Q206" s="67">
        <f t="shared" si="5"/>
        <v>0</v>
      </c>
      <c r="R206" s="68"/>
      <c r="T206" s="69"/>
      <c r="U206" s="68"/>
      <c r="V206" s="68"/>
      <c r="W206" s="68"/>
      <c r="X206" s="68"/>
      <c r="Y206" s="68"/>
      <c r="Z206" s="68"/>
    </row>
    <row r="207" spans="1:26" ht="12" hidden="1" customHeight="1">
      <c r="A207" s="92">
        <v>0.21920000000000001</v>
      </c>
      <c r="B207" s="93">
        <v>0</v>
      </c>
      <c r="C207" s="94">
        <v>39539</v>
      </c>
      <c r="D207" s="95">
        <v>39568</v>
      </c>
      <c r="E207" s="92">
        <f t="shared" si="13"/>
        <v>0.32879999999999998</v>
      </c>
      <c r="F207" s="96">
        <f t="shared" si="14"/>
        <v>2.3972519614323895E-2</v>
      </c>
      <c r="G207" s="97">
        <f t="shared" si="15"/>
        <v>0.32879999999999998</v>
      </c>
      <c r="H207" s="98">
        <f t="shared" si="4"/>
        <v>2.3972519614323895E-2</v>
      </c>
      <c r="I207" s="92">
        <f t="shared" si="6"/>
        <v>0.06</v>
      </c>
      <c r="J207" s="96">
        <f t="shared" si="7"/>
        <v>4.8675505653430484E-3</v>
      </c>
      <c r="K207" s="99">
        <f t="shared" si="8"/>
        <v>4.8675505653430484E-3</v>
      </c>
      <c r="L207" s="74">
        <f t="shared" si="9"/>
        <v>30</v>
      </c>
      <c r="M207" s="63"/>
      <c r="N207" s="64">
        <f t="shared" si="10"/>
        <v>0</v>
      </c>
      <c r="O207" s="100"/>
      <c r="P207" s="66">
        <f t="shared" si="16"/>
        <v>0</v>
      </c>
      <c r="Q207" s="67">
        <f t="shared" si="5"/>
        <v>0</v>
      </c>
      <c r="R207" s="68"/>
      <c r="T207" s="69"/>
      <c r="U207" s="68"/>
      <c r="V207" s="68"/>
      <c r="W207" s="68"/>
      <c r="X207" s="68"/>
      <c r="Y207" s="68"/>
      <c r="Z207" s="68"/>
    </row>
    <row r="208" spans="1:26" ht="12" hidden="1" customHeight="1">
      <c r="A208" s="92">
        <v>0.21920000000000001</v>
      </c>
      <c r="B208" s="93">
        <v>0</v>
      </c>
      <c r="C208" s="94">
        <v>39569</v>
      </c>
      <c r="D208" s="95">
        <v>39599</v>
      </c>
      <c r="E208" s="92">
        <f t="shared" si="13"/>
        <v>0.32879999999999998</v>
      </c>
      <c r="F208" s="96">
        <f t="shared" si="14"/>
        <v>2.3972519614323895E-2</v>
      </c>
      <c r="G208" s="97">
        <f t="shared" si="15"/>
        <v>0.32879999999999998</v>
      </c>
      <c r="H208" s="98">
        <f t="shared" si="4"/>
        <v>2.3972519614323895E-2</v>
      </c>
      <c r="I208" s="92">
        <f t="shared" si="6"/>
        <v>0.06</v>
      </c>
      <c r="J208" s="96">
        <f t="shared" si="7"/>
        <v>4.8675505653430484E-3</v>
      </c>
      <c r="K208" s="99">
        <f t="shared" si="8"/>
        <v>4.8675505653430484E-3</v>
      </c>
      <c r="L208" s="74">
        <f t="shared" si="9"/>
        <v>30</v>
      </c>
      <c r="M208" s="63"/>
      <c r="N208" s="64">
        <f t="shared" si="10"/>
        <v>0</v>
      </c>
      <c r="O208" s="100"/>
      <c r="P208" s="66">
        <f t="shared" si="16"/>
        <v>0</v>
      </c>
      <c r="Q208" s="67">
        <f t="shared" si="5"/>
        <v>0</v>
      </c>
      <c r="R208" s="68"/>
      <c r="T208" s="69"/>
      <c r="U208" s="68"/>
      <c r="V208" s="68"/>
      <c r="W208" s="68"/>
      <c r="X208" s="68"/>
      <c r="Y208" s="68"/>
      <c r="Z208" s="68"/>
    </row>
    <row r="209" spans="1:26" ht="12" hidden="1" customHeight="1">
      <c r="A209" s="92">
        <v>0.21920000000000001</v>
      </c>
      <c r="B209" s="93">
        <v>0</v>
      </c>
      <c r="C209" s="94">
        <v>39600</v>
      </c>
      <c r="D209" s="95">
        <v>39629</v>
      </c>
      <c r="E209" s="92">
        <f t="shared" si="13"/>
        <v>0.32879999999999998</v>
      </c>
      <c r="F209" s="96">
        <f t="shared" si="14"/>
        <v>2.3972519614323895E-2</v>
      </c>
      <c r="G209" s="97">
        <f t="shared" si="15"/>
        <v>0.32879999999999998</v>
      </c>
      <c r="H209" s="98">
        <f t="shared" si="4"/>
        <v>2.3972519614323895E-2</v>
      </c>
      <c r="I209" s="92">
        <f t="shared" si="6"/>
        <v>0.06</v>
      </c>
      <c r="J209" s="96">
        <f t="shared" si="7"/>
        <v>4.8675505653430484E-3</v>
      </c>
      <c r="K209" s="99">
        <f t="shared" si="8"/>
        <v>4.8675505653430484E-3</v>
      </c>
      <c r="L209" s="74">
        <f t="shared" si="9"/>
        <v>30</v>
      </c>
      <c r="M209" s="63"/>
      <c r="N209" s="64">
        <f t="shared" si="10"/>
        <v>0</v>
      </c>
      <c r="O209" s="100"/>
      <c r="P209" s="66">
        <f t="shared" ref="P209:P272" si="17">IF(P208&lt;0,N209-O209,SUM(P208,N209)-O209)</f>
        <v>0</v>
      </c>
      <c r="Q209" s="67">
        <f t="shared" si="5"/>
        <v>0</v>
      </c>
      <c r="R209" s="68"/>
      <c r="T209" s="69"/>
      <c r="U209" s="68"/>
      <c r="V209" s="68"/>
      <c r="W209" s="68"/>
      <c r="X209" s="68"/>
      <c r="Y209" s="68"/>
      <c r="Z209" s="68"/>
    </row>
    <row r="210" spans="1:26" ht="12" hidden="1" customHeight="1">
      <c r="A210" s="92">
        <v>0.21510000000000001</v>
      </c>
      <c r="B210" s="93">
        <v>0</v>
      </c>
      <c r="C210" s="94">
        <v>39630</v>
      </c>
      <c r="D210" s="95">
        <v>39660</v>
      </c>
      <c r="E210" s="92">
        <f t="shared" si="13"/>
        <v>0.32264999999999999</v>
      </c>
      <c r="F210" s="96">
        <f t="shared" si="14"/>
        <v>2.3576747162256773E-2</v>
      </c>
      <c r="G210" s="97">
        <f t="shared" si="15"/>
        <v>0.32264999999999999</v>
      </c>
      <c r="H210" s="98">
        <f t="shared" si="4"/>
        <v>2.3576747162256773E-2</v>
      </c>
      <c r="I210" s="92">
        <f t="shared" si="6"/>
        <v>0.06</v>
      </c>
      <c r="J210" s="96">
        <f t="shared" si="7"/>
        <v>4.8675505653430484E-3</v>
      </c>
      <c r="K210" s="99">
        <f t="shared" si="8"/>
        <v>4.8675505653430484E-3</v>
      </c>
      <c r="L210" s="74">
        <f t="shared" si="9"/>
        <v>30</v>
      </c>
      <c r="M210" s="63"/>
      <c r="N210" s="64">
        <f t="shared" si="10"/>
        <v>0</v>
      </c>
      <c r="O210" s="100"/>
      <c r="P210" s="66">
        <f t="shared" si="17"/>
        <v>0</v>
      </c>
      <c r="Q210" s="67">
        <f t="shared" si="5"/>
        <v>0</v>
      </c>
      <c r="R210" s="68"/>
      <c r="T210" s="69"/>
      <c r="U210" s="68"/>
      <c r="V210" s="68"/>
      <c r="W210" s="68"/>
      <c r="X210" s="68"/>
      <c r="Y210" s="68"/>
      <c r="Z210" s="68"/>
    </row>
    <row r="211" spans="1:26" ht="12" hidden="1" customHeight="1">
      <c r="A211" s="92">
        <v>0.21510000000000001</v>
      </c>
      <c r="B211" s="93">
        <v>0</v>
      </c>
      <c r="C211" s="94">
        <v>39661</v>
      </c>
      <c r="D211" s="95">
        <v>39691</v>
      </c>
      <c r="E211" s="92">
        <f t="shared" si="13"/>
        <v>0.32264999999999999</v>
      </c>
      <c r="F211" s="96">
        <f t="shared" si="14"/>
        <v>2.3576747162256773E-2</v>
      </c>
      <c r="G211" s="97">
        <f t="shared" si="15"/>
        <v>0.32264999999999999</v>
      </c>
      <c r="H211" s="98">
        <f t="shared" si="4"/>
        <v>2.3576747162256773E-2</v>
      </c>
      <c r="I211" s="92">
        <f t="shared" si="6"/>
        <v>0.06</v>
      </c>
      <c r="J211" s="96">
        <f t="shared" si="7"/>
        <v>4.8675505653430484E-3</v>
      </c>
      <c r="K211" s="99">
        <f t="shared" si="8"/>
        <v>4.8675505653430484E-3</v>
      </c>
      <c r="L211" s="74">
        <f t="shared" si="9"/>
        <v>30</v>
      </c>
      <c r="M211" s="63"/>
      <c r="N211" s="64">
        <f t="shared" si="10"/>
        <v>0</v>
      </c>
      <c r="O211" s="100"/>
      <c r="P211" s="66">
        <f t="shared" si="17"/>
        <v>0</v>
      </c>
      <c r="Q211" s="67">
        <f t="shared" si="5"/>
        <v>0</v>
      </c>
      <c r="R211" s="68"/>
      <c r="T211" s="69"/>
      <c r="U211" s="68"/>
      <c r="V211" s="68"/>
      <c r="W211" s="68"/>
      <c r="X211" s="68"/>
      <c r="Y211" s="68"/>
      <c r="Z211" s="68"/>
    </row>
    <row r="212" spans="1:26" ht="12" hidden="1" customHeight="1">
      <c r="A212" s="92">
        <v>0.21510000000000001</v>
      </c>
      <c r="B212" s="93">
        <v>0</v>
      </c>
      <c r="C212" s="94">
        <v>39692</v>
      </c>
      <c r="D212" s="95">
        <v>39721</v>
      </c>
      <c r="E212" s="92">
        <f t="shared" si="13"/>
        <v>0.32264999999999999</v>
      </c>
      <c r="F212" s="96">
        <f t="shared" si="14"/>
        <v>2.3576747162256773E-2</v>
      </c>
      <c r="G212" s="97">
        <f t="shared" si="15"/>
        <v>0.32264999999999999</v>
      </c>
      <c r="H212" s="98">
        <f t="shared" si="4"/>
        <v>2.3576747162256773E-2</v>
      </c>
      <c r="I212" s="92">
        <f t="shared" si="6"/>
        <v>0.06</v>
      </c>
      <c r="J212" s="96">
        <f t="shared" si="7"/>
        <v>4.8675505653430484E-3</v>
      </c>
      <c r="K212" s="99">
        <f t="shared" si="8"/>
        <v>4.8675505653430484E-3</v>
      </c>
      <c r="L212" s="74">
        <f t="shared" si="9"/>
        <v>30</v>
      </c>
      <c r="M212" s="63"/>
      <c r="N212" s="64">
        <f t="shared" si="10"/>
        <v>0</v>
      </c>
      <c r="O212" s="100"/>
      <c r="P212" s="66">
        <f t="shared" si="17"/>
        <v>0</v>
      </c>
      <c r="Q212" s="67">
        <f t="shared" si="5"/>
        <v>0</v>
      </c>
      <c r="R212" s="68"/>
      <c r="T212" s="69"/>
      <c r="U212" s="68"/>
      <c r="V212" s="68"/>
      <c r="W212" s="68"/>
      <c r="X212" s="68"/>
      <c r="Y212" s="68"/>
      <c r="Z212" s="68"/>
    </row>
    <row r="213" spans="1:26" ht="12" hidden="1" customHeight="1">
      <c r="A213" s="92">
        <v>0.2102</v>
      </c>
      <c r="B213" s="93">
        <v>0</v>
      </c>
      <c r="C213" s="94">
        <v>39722</v>
      </c>
      <c r="D213" s="95">
        <v>39752</v>
      </c>
      <c r="E213" s="92">
        <f t="shared" si="13"/>
        <v>0.31530000000000002</v>
      </c>
      <c r="F213" s="96">
        <f t="shared" si="14"/>
        <v>2.3101532064367492E-2</v>
      </c>
      <c r="G213" s="97">
        <f t="shared" si="15"/>
        <v>0.31530000000000002</v>
      </c>
      <c r="H213" s="98">
        <f t="shared" si="4"/>
        <v>2.3101532064367492E-2</v>
      </c>
      <c r="I213" s="92">
        <f t="shared" si="6"/>
        <v>0.06</v>
      </c>
      <c r="J213" s="96">
        <f t="shared" si="7"/>
        <v>4.8675505653430484E-3</v>
      </c>
      <c r="K213" s="99">
        <f t="shared" si="8"/>
        <v>4.8675505653430484E-3</v>
      </c>
      <c r="L213" s="74">
        <f t="shared" si="9"/>
        <v>30</v>
      </c>
      <c r="M213" s="63"/>
      <c r="N213" s="64">
        <f t="shared" si="10"/>
        <v>0</v>
      </c>
      <c r="O213" s="100"/>
      <c r="P213" s="66">
        <f t="shared" si="17"/>
        <v>0</v>
      </c>
      <c r="Q213" s="67">
        <f t="shared" si="5"/>
        <v>0</v>
      </c>
      <c r="R213" s="68"/>
      <c r="T213" s="69"/>
      <c r="U213" s="68"/>
      <c r="V213" s="68"/>
      <c r="W213" s="68"/>
      <c r="X213" s="68"/>
      <c r="Y213" s="68"/>
      <c r="Z213" s="68"/>
    </row>
    <row r="214" spans="1:26" ht="12" hidden="1" customHeight="1">
      <c r="A214" s="92">
        <v>0.2102</v>
      </c>
      <c r="B214" s="93">
        <v>0</v>
      </c>
      <c r="C214" s="94">
        <v>39753</v>
      </c>
      <c r="D214" s="95">
        <v>39782</v>
      </c>
      <c r="E214" s="92">
        <f t="shared" si="13"/>
        <v>0.31530000000000002</v>
      </c>
      <c r="F214" s="96">
        <f t="shared" si="14"/>
        <v>2.3101532064367492E-2</v>
      </c>
      <c r="G214" s="97">
        <f t="shared" si="15"/>
        <v>0.31530000000000002</v>
      </c>
      <c r="H214" s="98">
        <f t="shared" si="4"/>
        <v>2.3101532064367492E-2</v>
      </c>
      <c r="I214" s="92">
        <f t="shared" si="6"/>
        <v>0.06</v>
      </c>
      <c r="J214" s="96">
        <f t="shared" si="7"/>
        <v>4.8675505653430484E-3</v>
      </c>
      <c r="K214" s="99">
        <f t="shared" si="8"/>
        <v>4.8675505653430484E-3</v>
      </c>
      <c r="L214" s="74">
        <f t="shared" si="9"/>
        <v>30</v>
      </c>
      <c r="M214" s="63"/>
      <c r="N214" s="64">
        <f t="shared" si="10"/>
        <v>0</v>
      </c>
      <c r="O214" s="100"/>
      <c r="P214" s="66">
        <f t="shared" si="17"/>
        <v>0</v>
      </c>
      <c r="Q214" s="67">
        <f t="shared" si="5"/>
        <v>0</v>
      </c>
      <c r="R214" s="68"/>
      <c r="T214" s="69"/>
      <c r="U214" s="68"/>
      <c r="V214" s="68"/>
      <c r="W214" s="68"/>
      <c r="X214" s="68"/>
      <c r="Y214" s="68"/>
      <c r="Z214" s="68"/>
    </row>
    <row r="215" spans="1:26" ht="12" hidden="1" customHeight="1">
      <c r="A215" s="92">
        <v>0.2102</v>
      </c>
      <c r="B215" s="93">
        <v>0</v>
      </c>
      <c r="C215" s="94">
        <v>39783</v>
      </c>
      <c r="D215" s="95">
        <v>39813</v>
      </c>
      <c r="E215" s="92">
        <f t="shared" si="13"/>
        <v>0.31530000000000002</v>
      </c>
      <c r="F215" s="96">
        <f t="shared" si="14"/>
        <v>2.3101532064367492E-2</v>
      </c>
      <c r="G215" s="97">
        <f t="shared" si="15"/>
        <v>0.31530000000000002</v>
      </c>
      <c r="H215" s="98">
        <f t="shared" si="4"/>
        <v>2.3101532064367492E-2</v>
      </c>
      <c r="I215" s="92">
        <f t="shared" si="6"/>
        <v>0.06</v>
      </c>
      <c r="J215" s="96">
        <f t="shared" si="7"/>
        <v>4.8675505653430484E-3</v>
      </c>
      <c r="K215" s="99">
        <f t="shared" si="8"/>
        <v>4.8675505653430484E-3</v>
      </c>
      <c r="L215" s="74">
        <f t="shared" si="9"/>
        <v>30</v>
      </c>
      <c r="M215" s="63"/>
      <c r="N215" s="64">
        <f t="shared" si="10"/>
        <v>0</v>
      </c>
      <c r="O215" s="100"/>
      <c r="P215" s="66">
        <f t="shared" si="17"/>
        <v>0</v>
      </c>
      <c r="Q215" s="67">
        <f t="shared" si="5"/>
        <v>0</v>
      </c>
      <c r="R215" s="68"/>
      <c r="T215" s="69"/>
      <c r="U215" s="68"/>
      <c r="V215" s="68"/>
      <c r="W215" s="68"/>
      <c r="X215" s="68"/>
      <c r="Y215" s="68"/>
      <c r="Z215" s="68"/>
    </row>
    <row r="216" spans="1:26" ht="12" hidden="1" customHeight="1">
      <c r="A216" s="92">
        <v>0.20469999999999999</v>
      </c>
      <c r="B216" s="93">
        <v>0</v>
      </c>
      <c r="C216" s="94">
        <v>39814</v>
      </c>
      <c r="D216" s="95">
        <v>39844</v>
      </c>
      <c r="E216" s="92">
        <f t="shared" si="13"/>
        <v>0.30704999999999999</v>
      </c>
      <c r="F216" s="96">
        <f t="shared" si="14"/>
        <v>2.2565219024870409E-2</v>
      </c>
      <c r="G216" s="97">
        <f t="shared" si="15"/>
        <v>0.30704999999999999</v>
      </c>
      <c r="H216" s="98">
        <f t="shared" si="4"/>
        <v>2.2565219024870409E-2</v>
      </c>
      <c r="I216" s="92">
        <f t="shared" si="6"/>
        <v>0.06</v>
      </c>
      <c r="J216" s="96">
        <f t="shared" si="7"/>
        <v>4.8675505653430484E-3</v>
      </c>
      <c r="K216" s="99">
        <f t="shared" si="8"/>
        <v>4.8675505653430484E-3</v>
      </c>
      <c r="L216" s="74">
        <f t="shared" si="9"/>
        <v>30</v>
      </c>
      <c r="M216" s="63"/>
      <c r="N216" s="64">
        <f t="shared" si="10"/>
        <v>0</v>
      </c>
      <c r="O216" s="100"/>
      <c r="P216" s="66">
        <f t="shared" si="17"/>
        <v>0</v>
      </c>
      <c r="Q216" s="67">
        <f t="shared" si="5"/>
        <v>0</v>
      </c>
      <c r="R216" s="68"/>
      <c r="T216" s="69"/>
      <c r="U216" s="68"/>
      <c r="V216" s="68"/>
      <c r="W216" s="68"/>
      <c r="X216" s="68"/>
      <c r="Y216" s="68"/>
      <c r="Z216" s="68"/>
    </row>
    <row r="217" spans="1:26" ht="12" hidden="1" customHeight="1">
      <c r="A217" s="92">
        <v>0.20469999999999999</v>
      </c>
      <c r="B217" s="93">
        <v>0</v>
      </c>
      <c r="C217" s="94">
        <v>39845</v>
      </c>
      <c r="D217" s="95">
        <v>39872</v>
      </c>
      <c r="E217" s="92">
        <f t="shared" si="13"/>
        <v>0.30704999999999999</v>
      </c>
      <c r="F217" s="96">
        <f t="shared" si="14"/>
        <v>2.2565219024870409E-2</v>
      </c>
      <c r="G217" s="97">
        <f t="shared" si="15"/>
        <v>0.30704999999999999</v>
      </c>
      <c r="H217" s="98">
        <f t="shared" si="4"/>
        <v>2.2565219024870409E-2</v>
      </c>
      <c r="I217" s="92">
        <f t="shared" si="6"/>
        <v>0.06</v>
      </c>
      <c r="J217" s="96">
        <f t="shared" si="7"/>
        <v>4.8675505653430484E-3</v>
      </c>
      <c r="K217" s="99">
        <f t="shared" si="8"/>
        <v>4.8675505653430484E-3</v>
      </c>
      <c r="L217" s="74">
        <f t="shared" si="9"/>
        <v>30</v>
      </c>
      <c r="M217" s="63"/>
      <c r="N217" s="64">
        <f t="shared" si="10"/>
        <v>0</v>
      </c>
      <c r="O217" s="100"/>
      <c r="P217" s="66">
        <f t="shared" si="17"/>
        <v>0</v>
      </c>
      <c r="Q217" s="67">
        <f t="shared" si="5"/>
        <v>0</v>
      </c>
      <c r="R217" s="68"/>
      <c r="T217" s="69"/>
      <c r="U217" s="68"/>
      <c r="V217" s="68"/>
      <c r="W217" s="68"/>
      <c r="X217" s="68"/>
      <c r="Y217" s="68"/>
      <c r="Z217" s="68"/>
    </row>
    <row r="218" spans="1:26" ht="12" hidden="1" customHeight="1">
      <c r="A218" s="92">
        <v>0.20469999999999999</v>
      </c>
      <c r="B218" s="93">
        <v>0</v>
      </c>
      <c r="C218" s="94">
        <v>39873</v>
      </c>
      <c r="D218" s="95">
        <v>39903</v>
      </c>
      <c r="E218" s="92">
        <f t="shared" si="13"/>
        <v>0.30704999999999999</v>
      </c>
      <c r="F218" s="96">
        <f t="shared" si="14"/>
        <v>2.2565219024870409E-2</v>
      </c>
      <c r="G218" s="97">
        <f t="shared" si="15"/>
        <v>0.30704999999999999</v>
      </c>
      <c r="H218" s="98">
        <f t="shared" si="4"/>
        <v>2.2565219024870409E-2</v>
      </c>
      <c r="I218" s="92">
        <f t="shared" si="6"/>
        <v>0.06</v>
      </c>
      <c r="J218" s="96">
        <f t="shared" si="7"/>
        <v>4.8675505653430484E-3</v>
      </c>
      <c r="K218" s="99">
        <f t="shared" si="8"/>
        <v>4.8675505653430484E-3</v>
      </c>
      <c r="L218" s="74">
        <f t="shared" si="9"/>
        <v>30</v>
      </c>
      <c r="M218" s="63"/>
      <c r="N218" s="64">
        <f t="shared" si="10"/>
        <v>0</v>
      </c>
      <c r="O218" s="100"/>
      <c r="P218" s="66">
        <f t="shared" si="17"/>
        <v>0</v>
      </c>
      <c r="Q218" s="67">
        <f t="shared" si="5"/>
        <v>0</v>
      </c>
      <c r="R218" s="68"/>
      <c r="T218" s="69"/>
      <c r="U218" s="68"/>
      <c r="V218" s="68"/>
      <c r="W218" s="68"/>
      <c r="X218" s="68"/>
      <c r="Y218" s="68"/>
      <c r="Z218" s="68"/>
    </row>
    <row r="219" spans="1:26" ht="12" hidden="1" customHeight="1">
      <c r="A219" s="92">
        <v>0.20280000000000001</v>
      </c>
      <c r="B219" s="93">
        <v>0</v>
      </c>
      <c r="C219" s="94">
        <v>39904</v>
      </c>
      <c r="D219" s="95">
        <v>39933</v>
      </c>
      <c r="E219" s="92">
        <f t="shared" si="13"/>
        <v>0.30420000000000003</v>
      </c>
      <c r="F219" s="96">
        <f t="shared" si="14"/>
        <v>2.2379225919199275E-2</v>
      </c>
      <c r="G219" s="97">
        <f t="shared" si="15"/>
        <v>0.30420000000000003</v>
      </c>
      <c r="H219" s="98">
        <f t="shared" si="4"/>
        <v>2.2379225919199275E-2</v>
      </c>
      <c r="I219" s="92">
        <f t="shared" si="6"/>
        <v>0.06</v>
      </c>
      <c r="J219" s="96">
        <f t="shared" si="7"/>
        <v>4.8675505653430484E-3</v>
      </c>
      <c r="K219" s="99">
        <f t="shared" si="8"/>
        <v>4.8675505653430484E-3</v>
      </c>
      <c r="L219" s="74">
        <f t="shared" si="9"/>
        <v>30</v>
      </c>
      <c r="M219" s="63"/>
      <c r="N219" s="64">
        <f t="shared" si="10"/>
        <v>0</v>
      </c>
      <c r="O219" s="100"/>
      <c r="P219" s="66">
        <f t="shared" si="17"/>
        <v>0</v>
      </c>
      <c r="Q219" s="67">
        <f t="shared" si="5"/>
        <v>0</v>
      </c>
      <c r="R219" s="68"/>
      <c r="T219" s="69"/>
      <c r="U219" s="68"/>
      <c r="V219" s="68"/>
      <c r="W219" s="68"/>
      <c r="X219" s="68"/>
      <c r="Y219" s="68"/>
      <c r="Z219" s="68"/>
    </row>
    <row r="220" spans="1:26" ht="12" hidden="1" customHeight="1">
      <c r="A220" s="92">
        <v>0.20280000000000001</v>
      </c>
      <c r="B220" s="93">
        <v>0</v>
      </c>
      <c r="C220" s="94">
        <v>39934</v>
      </c>
      <c r="D220" s="95">
        <v>39964</v>
      </c>
      <c r="E220" s="92">
        <f t="shared" si="13"/>
        <v>0.30420000000000003</v>
      </c>
      <c r="F220" s="96">
        <f t="shared" si="14"/>
        <v>2.2379225919199275E-2</v>
      </c>
      <c r="G220" s="97">
        <f t="shared" si="15"/>
        <v>0.30420000000000003</v>
      </c>
      <c r="H220" s="98">
        <f t="shared" si="4"/>
        <v>2.2379225919199275E-2</v>
      </c>
      <c r="I220" s="92">
        <f t="shared" si="6"/>
        <v>0.06</v>
      </c>
      <c r="J220" s="96">
        <f t="shared" si="7"/>
        <v>4.8675505653430484E-3</v>
      </c>
      <c r="K220" s="99">
        <f t="shared" si="8"/>
        <v>4.8675505653430484E-3</v>
      </c>
      <c r="L220" s="74">
        <f t="shared" si="9"/>
        <v>30</v>
      </c>
      <c r="M220" s="63"/>
      <c r="N220" s="64">
        <f t="shared" si="10"/>
        <v>0</v>
      </c>
      <c r="O220" s="100"/>
      <c r="P220" s="66">
        <f t="shared" si="17"/>
        <v>0</v>
      </c>
      <c r="Q220" s="67">
        <f t="shared" si="5"/>
        <v>0</v>
      </c>
      <c r="R220" s="68"/>
      <c r="T220" s="69"/>
      <c r="U220" s="68"/>
      <c r="V220" s="68"/>
      <c r="W220" s="68"/>
      <c r="X220" s="68"/>
      <c r="Y220" s="68"/>
      <c r="Z220" s="68"/>
    </row>
    <row r="221" spans="1:26" ht="12" hidden="1" customHeight="1">
      <c r="A221" s="92">
        <v>0.20280000000000001</v>
      </c>
      <c r="B221" s="93">
        <v>0</v>
      </c>
      <c r="C221" s="94">
        <v>39965</v>
      </c>
      <c r="D221" s="95">
        <v>39994</v>
      </c>
      <c r="E221" s="92">
        <f t="shared" si="13"/>
        <v>0.30420000000000003</v>
      </c>
      <c r="F221" s="96">
        <f t="shared" si="14"/>
        <v>2.2379225919199275E-2</v>
      </c>
      <c r="G221" s="97">
        <f t="shared" si="15"/>
        <v>0.30420000000000003</v>
      </c>
      <c r="H221" s="98">
        <f t="shared" si="4"/>
        <v>2.2379225919199275E-2</v>
      </c>
      <c r="I221" s="92">
        <f t="shared" si="6"/>
        <v>0.06</v>
      </c>
      <c r="J221" s="96">
        <f t="shared" si="7"/>
        <v>4.8675505653430484E-3</v>
      </c>
      <c r="K221" s="99">
        <f t="shared" si="8"/>
        <v>4.8675505653430484E-3</v>
      </c>
      <c r="L221" s="74">
        <f t="shared" si="9"/>
        <v>30</v>
      </c>
      <c r="M221" s="63"/>
      <c r="N221" s="64">
        <f t="shared" si="10"/>
        <v>0</v>
      </c>
      <c r="O221" s="100"/>
      <c r="P221" s="66">
        <f t="shared" si="17"/>
        <v>0</v>
      </c>
      <c r="Q221" s="67">
        <f t="shared" si="5"/>
        <v>0</v>
      </c>
      <c r="R221" s="68"/>
      <c r="T221" s="69"/>
      <c r="U221" s="68"/>
      <c r="V221" s="68"/>
      <c r="W221" s="68"/>
      <c r="X221" s="68"/>
      <c r="Y221" s="68"/>
      <c r="Z221" s="68"/>
    </row>
    <row r="222" spans="1:26" ht="12" hidden="1" customHeight="1">
      <c r="A222" s="92">
        <v>0.1865</v>
      </c>
      <c r="B222" s="93">
        <v>0</v>
      </c>
      <c r="C222" s="94">
        <v>39995</v>
      </c>
      <c r="D222" s="95">
        <v>40025</v>
      </c>
      <c r="E222" s="92">
        <f t="shared" si="13"/>
        <v>0.27975</v>
      </c>
      <c r="F222" s="96">
        <f t="shared" si="14"/>
        <v>2.0768112667255201E-2</v>
      </c>
      <c r="G222" s="97">
        <f t="shared" si="15"/>
        <v>0.27975</v>
      </c>
      <c r="H222" s="98">
        <f t="shared" si="4"/>
        <v>2.0768112667255201E-2</v>
      </c>
      <c r="I222" s="92">
        <f t="shared" si="6"/>
        <v>0.06</v>
      </c>
      <c r="J222" s="96">
        <f t="shared" si="7"/>
        <v>4.8675505653430484E-3</v>
      </c>
      <c r="K222" s="99">
        <f t="shared" si="8"/>
        <v>4.8675505653430484E-3</v>
      </c>
      <c r="L222" s="74">
        <f t="shared" si="9"/>
        <v>30</v>
      </c>
      <c r="M222" s="63"/>
      <c r="N222" s="64">
        <f t="shared" si="10"/>
        <v>0</v>
      </c>
      <c r="O222" s="100"/>
      <c r="P222" s="66">
        <f t="shared" si="17"/>
        <v>0</v>
      </c>
      <c r="Q222" s="67">
        <f t="shared" si="5"/>
        <v>0</v>
      </c>
      <c r="R222" s="68"/>
      <c r="T222" s="69"/>
      <c r="U222" s="68"/>
      <c r="V222" s="68"/>
      <c r="W222" s="68"/>
      <c r="X222" s="68"/>
      <c r="Y222" s="68"/>
      <c r="Z222" s="68"/>
    </row>
    <row r="223" spans="1:26" ht="12" hidden="1" customHeight="1">
      <c r="A223" s="92">
        <v>0.1865</v>
      </c>
      <c r="B223" s="93">
        <v>0</v>
      </c>
      <c r="C223" s="94">
        <v>40026</v>
      </c>
      <c r="D223" s="95">
        <v>40056</v>
      </c>
      <c r="E223" s="92">
        <f t="shared" si="13"/>
        <v>0.27975</v>
      </c>
      <c r="F223" s="96">
        <f t="shared" si="14"/>
        <v>2.0768112667255201E-2</v>
      </c>
      <c r="G223" s="97">
        <f t="shared" si="15"/>
        <v>0.27975</v>
      </c>
      <c r="H223" s="98">
        <f t="shared" si="4"/>
        <v>2.0768112667255201E-2</v>
      </c>
      <c r="I223" s="92">
        <f t="shared" si="6"/>
        <v>0.06</v>
      </c>
      <c r="J223" s="96">
        <f t="shared" si="7"/>
        <v>4.8675505653430484E-3</v>
      </c>
      <c r="K223" s="99">
        <f t="shared" si="8"/>
        <v>4.8675505653430484E-3</v>
      </c>
      <c r="L223" s="74">
        <f t="shared" si="9"/>
        <v>30</v>
      </c>
      <c r="M223" s="63"/>
      <c r="N223" s="64">
        <f t="shared" si="10"/>
        <v>0</v>
      </c>
      <c r="O223" s="100"/>
      <c r="P223" s="66">
        <f t="shared" si="17"/>
        <v>0</v>
      </c>
      <c r="Q223" s="67">
        <f t="shared" si="5"/>
        <v>0</v>
      </c>
      <c r="R223" s="68"/>
      <c r="T223" s="69"/>
      <c r="U223" s="68"/>
      <c r="V223" s="68"/>
      <c r="W223" s="68"/>
      <c r="X223" s="68"/>
      <c r="Y223" s="68"/>
      <c r="Z223" s="68"/>
    </row>
    <row r="224" spans="1:26" ht="12" hidden="1" customHeight="1">
      <c r="A224" s="92">
        <v>0.1865</v>
      </c>
      <c r="B224" s="93">
        <v>0</v>
      </c>
      <c r="C224" s="94">
        <v>40057</v>
      </c>
      <c r="D224" s="95">
        <v>40086</v>
      </c>
      <c r="E224" s="92">
        <f t="shared" si="13"/>
        <v>0.27975</v>
      </c>
      <c r="F224" s="96">
        <f t="shared" si="14"/>
        <v>2.0768112667255201E-2</v>
      </c>
      <c r="G224" s="97">
        <f t="shared" si="15"/>
        <v>0.27975</v>
      </c>
      <c r="H224" s="98">
        <f t="shared" si="4"/>
        <v>2.0768112667255201E-2</v>
      </c>
      <c r="I224" s="92">
        <f t="shared" si="6"/>
        <v>0.06</v>
      </c>
      <c r="J224" s="96">
        <f t="shared" si="7"/>
        <v>4.8675505653430484E-3</v>
      </c>
      <c r="K224" s="99">
        <f t="shared" si="8"/>
        <v>4.8675505653430484E-3</v>
      </c>
      <c r="L224" s="74">
        <f t="shared" si="9"/>
        <v>30</v>
      </c>
      <c r="M224" s="63"/>
      <c r="N224" s="64">
        <f t="shared" si="10"/>
        <v>0</v>
      </c>
      <c r="O224" s="100"/>
      <c r="P224" s="66">
        <f t="shared" si="17"/>
        <v>0</v>
      </c>
      <c r="Q224" s="67">
        <f t="shared" si="5"/>
        <v>0</v>
      </c>
      <c r="R224" s="68"/>
      <c r="T224" s="69"/>
      <c r="U224" s="68"/>
      <c r="V224" s="68"/>
      <c r="W224" s="68"/>
      <c r="X224" s="68"/>
      <c r="Y224" s="68"/>
      <c r="Z224" s="68"/>
    </row>
    <row r="225" spans="1:26" ht="12" hidden="1" customHeight="1">
      <c r="A225" s="92">
        <v>0.17280000000000001</v>
      </c>
      <c r="B225" s="93">
        <v>0</v>
      </c>
      <c r="C225" s="94">
        <v>40087</v>
      </c>
      <c r="D225" s="95">
        <v>40117</v>
      </c>
      <c r="E225" s="92">
        <f t="shared" si="13"/>
        <v>0.25919999999999999</v>
      </c>
      <c r="F225" s="96">
        <f t="shared" si="14"/>
        <v>1.9392012318319551E-2</v>
      </c>
      <c r="G225" s="97">
        <f t="shared" si="15"/>
        <v>0.25919999999999999</v>
      </c>
      <c r="H225" s="98">
        <f t="shared" si="4"/>
        <v>1.9392012318319551E-2</v>
      </c>
      <c r="I225" s="92">
        <f t="shared" si="6"/>
        <v>0.06</v>
      </c>
      <c r="J225" s="96">
        <f t="shared" si="7"/>
        <v>4.8675505653430484E-3</v>
      </c>
      <c r="K225" s="99">
        <f t="shared" si="8"/>
        <v>4.8675505653430484E-3</v>
      </c>
      <c r="L225" s="74">
        <f t="shared" si="9"/>
        <v>30</v>
      </c>
      <c r="M225" s="63"/>
      <c r="N225" s="64">
        <f t="shared" si="10"/>
        <v>0</v>
      </c>
      <c r="O225" s="100"/>
      <c r="P225" s="66">
        <f t="shared" si="17"/>
        <v>0</v>
      </c>
      <c r="Q225" s="67">
        <f t="shared" si="5"/>
        <v>0</v>
      </c>
      <c r="R225" s="68"/>
      <c r="T225" s="69"/>
      <c r="U225" s="68"/>
      <c r="V225" s="68"/>
      <c r="W225" s="68"/>
      <c r="X225" s="68"/>
      <c r="Y225" s="68"/>
      <c r="Z225" s="68"/>
    </row>
    <row r="226" spans="1:26" ht="12" hidden="1" customHeight="1">
      <c r="A226" s="92">
        <v>0.17280000000000001</v>
      </c>
      <c r="B226" s="93">
        <v>0</v>
      </c>
      <c r="C226" s="94">
        <v>40118</v>
      </c>
      <c r="D226" s="95">
        <v>40147</v>
      </c>
      <c r="E226" s="92">
        <f t="shared" si="13"/>
        <v>0.25919999999999999</v>
      </c>
      <c r="F226" s="96">
        <f t="shared" si="14"/>
        <v>1.9392012318319551E-2</v>
      </c>
      <c r="G226" s="97">
        <f t="shared" si="15"/>
        <v>0.25919999999999999</v>
      </c>
      <c r="H226" s="98">
        <f t="shared" si="4"/>
        <v>1.9392012318319551E-2</v>
      </c>
      <c r="I226" s="92">
        <f t="shared" si="6"/>
        <v>0.06</v>
      </c>
      <c r="J226" s="96">
        <f t="shared" si="7"/>
        <v>4.8675505653430484E-3</v>
      </c>
      <c r="K226" s="99">
        <f t="shared" si="8"/>
        <v>4.8675505653430484E-3</v>
      </c>
      <c r="L226" s="74">
        <f t="shared" si="9"/>
        <v>30</v>
      </c>
      <c r="M226" s="63"/>
      <c r="N226" s="64">
        <f t="shared" si="10"/>
        <v>0</v>
      </c>
      <c r="O226" s="100"/>
      <c r="P226" s="66">
        <f t="shared" si="17"/>
        <v>0</v>
      </c>
      <c r="Q226" s="67">
        <f t="shared" si="5"/>
        <v>0</v>
      </c>
      <c r="R226" s="68"/>
      <c r="T226" s="69"/>
      <c r="U226" s="68"/>
      <c r="V226" s="68"/>
      <c r="W226" s="68"/>
      <c r="X226" s="68"/>
      <c r="Y226" s="68"/>
      <c r="Z226" s="68"/>
    </row>
    <row r="227" spans="1:26" ht="12" hidden="1" customHeight="1">
      <c r="A227" s="92">
        <v>0.17280000000000001</v>
      </c>
      <c r="B227" s="93">
        <v>0</v>
      </c>
      <c r="C227" s="94">
        <v>40148</v>
      </c>
      <c r="D227" s="95">
        <v>40178</v>
      </c>
      <c r="E227" s="92">
        <f t="shared" si="13"/>
        <v>0.25919999999999999</v>
      </c>
      <c r="F227" s="96">
        <f t="shared" si="14"/>
        <v>1.9392012318319551E-2</v>
      </c>
      <c r="G227" s="97">
        <f t="shared" si="15"/>
        <v>0.25919999999999999</v>
      </c>
      <c r="H227" s="98">
        <f t="shared" si="4"/>
        <v>1.9392012318319551E-2</v>
      </c>
      <c r="I227" s="92">
        <f t="shared" si="6"/>
        <v>0.06</v>
      </c>
      <c r="J227" s="96">
        <f t="shared" si="7"/>
        <v>4.8675505653430484E-3</v>
      </c>
      <c r="K227" s="99">
        <f t="shared" si="8"/>
        <v>4.8675505653430484E-3</v>
      </c>
      <c r="L227" s="74">
        <f t="shared" si="9"/>
        <v>30</v>
      </c>
      <c r="M227" s="63"/>
      <c r="N227" s="64">
        <f t="shared" si="10"/>
        <v>0</v>
      </c>
      <c r="O227" s="100"/>
      <c r="P227" s="66">
        <f t="shared" si="17"/>
        <v>0</v>
      </c>
      <c r="Q227" s="67">
        <f t="shared" si="5"/>
        <v>0</v>
      </c>
      <c r="R227" s="68"/>
      <c r="T227" s="69"/>
      <c r="U227" s="68"/>
      <c r="V227" s="68"/>
      <c r="W227" s="68"/>
      <c r="X227" s="68"/>
      <c r="Y227" s="68"/>
      <c r="Z227" s="68"/>
    </row>
    <row r="228" spans="1:26" ht="12" hidden="1" customHeight="1">
      <c r="A228" s="92">
        <v>0.16139999999999999</v>
      </c>
      <c r="B228" s="93">
        <v>0</v>
      </c>
      <c r="C228" s="94">
        <v>40179</v>
      </c>
      <c r="D228" s="95">
        <v>40209</v>
      </c>
      <c r="E228" s="92">
        <f t="shared" si="13"/>
        <v>0.24209999999999998</v>
      </c>
      <c r="F228" s="96">
        <f t="shared" si="14"/>
        <v>1.8231152792165028E-2</v>
      </c>
      <c r="G228" s="97">
        <f t="shared" si="15"/>
        <v>0.24209999999999998</v>
      </c>
      <c r="H228" s="98">
        <f t="shared" si="4"/>
        <v>1.8231152792165028E-2</v>
      </c>
      <c r="I228" s="92">
        <f t="shared" si="6"/>
        <v>0.06</v>
      </c>
      <c r="J228" s="96">
        <f t="shared" si="7"/>
        <v>4.8675505653430484E-3</v>
      </c>
      <c r="K228" s="99">
        <f t="shared" si="8"/>
        <v>4.8675505653430484E-3</v>
      </c>
      <c r="L228" s="74">
        <f t="shared" si="9"/>
        <v>30</v>
      </c>
      <c r="M228" s="63"/>
      <c r="N228" s="64">
        <f t="shared" si="10"/>
        <v>0</v>
      </c>
      <c r="O228" s="100"/>
      <c r="P228" s="66">
        <f t="shared" si="17"/>
        <v>0</v>
      </c>
      <c r="Q228" s="67">
        <f t="shared" si="5"/>
        <v>0</v>
      </c>
      <c r="R228" s="68"/>
      <c r="T228" s="69"/>
      <c r="U228" s="68"/>
      <c r="V228" s="68"/>
      <c r="W228" s="68"/>
      <c r="X228" s="68"/>
      <c r="Y228" s="68"/>
      <c r="Z228" s="68"/>
    </row>
    <row r="229" spans="1:26" ht="12" hidden="1" customHeight="1">
      <c r="A229" s="92">
        <v>0.16139999999999999</v>
      </c>
      <c r="B229" s="93">
        <v>0</v>
      </c>
      <c r="C229" s="94">
        <v>40210</v>
      </c>
      <c r="D229" s="95">
        <v>40237</v>
      </c>
      <c r="E229" s="92">
        <f t="shared" si="13"/>
        <v>0.24209999999999998</v>
      </c>
      <c r="F229" s="96">
        <f t="shared" si="14"/>
        <v>1.8231152792165028E-2</v>
      </c>
      <c r="G229" s="97">
        <f t="shared" si="15"/>
        <v>0.24209999999999998</v>
      </c>
      <c r="H229" s="98">
        <f t="shared" si="4"/>
        <v>1.8231152792165028E-2</v>
      </c>
      <c r="I229" s="92">
        <f t="shared" si="6"/>
        <v>0.06</v>
      </c>
      <c r="J229" s="96">
        <f t="shared" si="7"/>
        <v>4.8675505653430484E-3</v>
      </c>
      <c r="K229" s="99">
        <f t="shared" si="8"/>
        <v>4.8675505653430484E-3</v>
      </c>
      <c r="L229" s="74">
        <f t="shared" si="9"/>
        <v>30</v>
      </c>
      <c r="M229" s="63"/>
      <c r="N229" s="64">
        <f t="shared" si="10"/>
        <v>0</v>
      </c>
      <c r="O229" s="100"/>
      <c r="P229" s="66">
        <f t="shared" si="17"/>
        <v>0</v>
      </c>
      <c r="Q229" s="67">
        <f t="shared" si="5"/>
        <v>0</v>
      </c>
      <c r="R229" s="68"/>
      <c r="T229" s="69"/>
      <c r="U229" s="68"/>
      <c r="V229" s="68"/>
      <c r="W229" s="68"/>
      <c r="X229" s="68"/>
      <c r="Y229" s="68"/>
      <c r="Z229" s="68"/>
    </row>
    <row r="230" spans="1:26" ht="12" hidden="1" customHeight="1">
      <c r="A230" s="92">
        <v>0.16139999999999999</v>
      </c>
      <c r="B230" s="93">
        <v>0</v>
      </c>
      <c r="C230" s="94">
        <v>40238</v>
      </c>
      <c r="D230" s="95">
        <v>40268</v>
      </c>
      <c r="E230" s="92">
        <f t="shared" si="13"/>
        <v>0.24209999999999998</v>
      </c>
      <c r="F230" s="96">
        <f t="shared" si="14"/>
        <v>1.8231152792165028E-2</v>
      </c>
      <c r="G230" s="97">
        <f t="shared" si="15"/>
        <v>0.24209999999999998</v>
      </c>
      <c r="H230" s="98">
        <f t="shared" si="4"/>
        <v>1.8231152792165028E-2</v>
      </c>
      <c r="I230" s="92">
        <f t="shared" si="6"/>
        <v>0.06</v>
      </c>
      <c r="J230" s="96">
        <f t="shared" si="7"/>
        <v>4.8675505653430484E-3</v>
      </c>
      <c r="K230" s="99">
        <f t="shared" si="8"/>
        <v>4.8675505653430484E-3</v>
      </c>
      <c r="L230" s="74">
        <f t="shared" si="9"/>
        <v>30</v>
      </c>
      <c r="M230" s="63"/>
      <c r="N230" s="64">
        <f t="shared" si="10"/>
        <v>0</v>
      </c>
      <c r="O230" s="100"/>
      <c r="P230" s="66">
        <f t="shared" si="17"/>
        <v>0</v>
      </c>
      <c r="Q230" s="67">
        <f t="shared" si="5"/>
        <v>0</v>
      </c>
      <c r="R230" s="68"/>
      <c r="T230" s="69"/>
      <c r="U230" s="68"/>
      <c r="V230" s="68"/>
      <c r="W230" s="68"/>
      <c r="X230" s="68"/>
      <c r="Y230" s="68"/>
      <c r="Z230" s="68"/>
    </row>
    <row r="231" spans="1:26" ht="12" hidden="1" customHeight="1">
      <c r="A231" s="92">
        <v>0.15310000000000001</v>
      </c>
      <c r="B231" s="93">
        <v>0</v>
      </c>
      <c r="C231" s="94">
        <v>40269</v>
      </c>
      <c r="D231" s="95">
        <v>40298</v>
      </c>
      <c r="E231" s="92">
        <f t="shared" si="13"/>
        <v>0.22965000000000002</v>
      </c>
      <c r="F231" s="96">
        <f t="shared" si="14"/>
        <v>1.7376713266464616E-2</v>
      </c>
      <c r="G231" s="97">
        <f t="shared" si="15"/>
        <v>0.22965000000000002</v>
      </c>
      <c r="H231" s="98">
        <f t="shared" si="4"/>
        <v>1.7376713266464616E-2</v>
      </c>
      <c r="I231" s="92">
        <f t="shared" si="6"/>
        <v>0.06</v>
      </c>
      <c r="J231" s="96">
        <f t="shared" si="7"/>
        <v>4.8675505653430484E-3</v>
      </c>
      <c r="K231" s="99">
        <f t="shared" si="8"/>
        <v>4.8675505653430484E-3</v>
      </c>
      <c r="L231" s="74">
        <f t="shared" si="9"/>
        <v>30</v>
      </c>
      <c r="M231" s="63"/>
      <c r="N231" s="64">
        <f t="shared" si="10"/>
        <v>0</v>
      </c>
      <c r="O231" s="100"/>
      <c r="P231" s="66">
        <f t="shared" si="17"/>
        <v>0</v>
      </c>
      <c r="Q231" s="67">
        <f t="shared" si="5"/>
        <v>0</v>
      </c>
      <c r="R231" s="68"/>
      <c r="T231" s="69"/>
      <c r="U231" s="68"/>
      <c r="V231" s="68"/>
      <c r="W231" s="68"/>
      <c r="X231" s="68"/>
      <c r="Y231" s="68"/>
      <c r="Z231" s="68"/>
    </row>
    <row r="232" spans="1:26" ht="12" hidden="1" customHeight="1">
      <c r="A232" s="92">
        <v>0.15310000000000001</v>
      </c>
      <c r="B232" s="93">
        <v>0</v>
      </c>
      <c r="C232" s="94">
        <v>40299</v>
      </c>
      <c r="D232" s="95">
        <v>40329</v>
      </c>
      <c r="E232" s="92">
        <f t="shared" si="13"/>
        <v>0.22965000000000002</v>
      </c>
      <c r="F232" s="96">
        <f t="shared" si="14"/>
        <v>1.7376713266464616E-2</v>
      </c>
      <c r="G232" s="97">
        <f t="shared" si="15"/>
        <v>0.22965000000000002</v>
      </c>
      <c r="H232" s="98">
        <f t="shared" si="4"/>
        <v>1.7376713266464616E-2</v>
      </c>
      <c r="I232" s="92">
        <f t="shared" si="6"/>
        <v>0.06</v>
      </c>
      <c r="J232" s="96">
        <f t="shared" si="7"/>
        <v>4.8675505653430484E-3</v>
      </c>
      <c r="K232" s="99">
        <f t="shared" si="8"/>
        <v>4.8675505653430484E-3</v>
      </c>
      <c r="L232" s="74">
        <f t="shared" si="9"/>
        <v>30</v>
      </c>
      <c r="M232" s="63"/>
      <c r="N232" s="64">
        <f t="shared" si="10"/>
        <v>0</v>
      </c>
      <c r="O232" s="100"/>
      <c r="P232" s="66">
        <f t="shared" si="17"/>
        <v>0</v>
      </c>
      <c r="Q232" s="67">
        <f t="shared" si="5"/>
        <v>0</v>
      </c>
      <c r="R232" s="68"/>
      <c r="T232" s="69"/>
      <c r="U232" s="68"/>
      <c r="V232" s="68"/>
      <c r="W232" s="68"/>
      <c r="X232" s="68"/>
      <c r="Y232" s="68"/>
      <c r="Z232" s="68"/>
    </row>
    <row r="233" spans="1:26" ht="12" hidden="1" customHeight="1">
      <c r="A233" s="92">
        <v>0.15310000000000001</v>
      </c>
      <c r="B233" s="93">
        <v>0</v>
      </c>
      <c r="C233" s="94">
        <v>40330</v>
      </c>
      <c r="D233" s="95">
        <v>40359</v>
      </c>
      <c r="E233" s="92">
        <f t="shared" si="13"/>
        <v>0.22965000000000002</v>
      </c>
      <c r="F233" s="96">
        <f t="shared" si="14"/>
        <v>1.7376713266464616E-2</v>
      </c>
      <c r="G233" s="97">
        <f t="shared" si="15"/>
        <v>0.22965000000000002</v>
      </c>
      <c r="H233" s="98">
        <f t="shared" si="4"/>
        <v>1.7376713266464616E-2</v>
      </c>
      <c r="I233" s="92">
        <f t="shared" si="6"/>
        <v>0.06</v>
      </c>
      <c r="J233" s="96">
        <f t="shared" si="7"/>
        <v>4.8675505653430484E-3</v>
      </c>
      <c r="K233" s="99">
        <f t="shared" si="8"/>
        <v>4.8675505653430484E-3</v>
      </c>
      <c r="L233" s="74">
        <f t="shared" si="9"/>
        <v>30</v>
      </c>
      <c r="M233" s="63"/>
      <c r="N233" s="64">
        <f t="shared" si="10"/>
        <v>0</v>
      </c>
      <c r="O233" s="100"/>
      <c r="P233" s="66">
        <f t="shared" si="17"/>
        <v>0</v>
      </c>
      <c r="Q233" s="67">
        <f t="shared" si="5"/>
        <v>0</v>
      </c>
      <c r="R233" s="68"/>
      <c r="T233" s="69"/>
      <c r="U233" s="68"/>
      <c r="V233" s="68"/>
      <c r="W233" s="68"/>
      <c r="X233" s="68"/>
      <c r="Y233" s="68"/>
      <c r="Z233" s="68"/>
    </row>
    <row r="234" spans="1:26" ht="12" hidden="1" customHeight="1">
      <c r="A234" s="92">
        <v>0.14940000000000001</v>
      </c>
      <c r="B234" s="93">
        <v>0</v>
      </c>
      <c r="C234" s="94">
        <v>40360</v>
      </c>
      <c r="D234" s="95">
        <v>40390</v>
      </c>
      <c r="E234" s="92">
        <f t="shared" si="13"/>
        <v>0.22410000000000002</v>
      </c>
      <c r="F234" s="96">
        <f t="shared" si="14"/>
        <v>1.6993260304198232E-2</v>
      </c>
      <c r="G234" s="97">
        <f t="shared" si="15"/>
        <v>0.22410000000000002</v>
      </c>
      <c r="H234" s="98">
        <f t="shared" si="4"/>
        <v>1.6993260304198232E-2</v>
      </c>
      <c r="I234" s="92">
        <f t="shared" si="6"/>
        <v>0.06</v>
      </c>
      <c r="J234" s="96">
        <f t="shared" si="7"/>
        <v>4.8675505653430484E-3</v>
      </c>
      <c r="K234" s="99">
        <f t="shared" si="8"/>
        <v>4.8675505653430484E-3</v>
      </c>
      <c r="L234" s="74">
        <f t="shared" si="9"/>
        <v>30</v>
      </c>
      <c r="M234" s="63"/>
      <c r="N234" s="64">
        <f t="shared" si="10"/>
        <v>0</v>
      </c>
      <c r="O234" s="100"/>
      <c r="P234" s="66">
        <f t="shared" si="17"/>
        <v>0</v>
      </c>
      <c r="Q234" s="67">
        <f t="shared" si="5"/>
        <v>0</v>
      </c>
      <c r="R234" s="68"/>
      <c r="T234" s="69"/>
      <c r="U234" s="68"/>
      <c r="V234" s="68"/>
      <c r="W234" s="68"/>
      <c r="X234" s="68"/>
      <c r="Y234" s="68"/>
      <c r="Z234" s="68"/>
    </row>
    <row r="235" spans="1:26" ht="12" hidden="1" customHeight="1">
      <c r="A235" s="92">
        <v>0.14940000000000001</v>
      </c>
      <c r="B235" s="93">
        <v>0</v>
      </c>
      <c r="C235" s="94">
        <v>40391</v>
      </c>
      <c r="D235" s="95">
        <v>40421</v>
      </c>
      <c r="E235" s="92">
        <f t="shared" si="13"/>
        <v>0.22410000000000002</v>
      </c>
      <c r="F235" s="96">
        <f t="shared" si="14"/>
        <v>1.6993260304198232E-2</v>
      </c>
      <c r="G235" s="97">
        <f t="shared" si="15"/>
        <v>0.22410000000000002</v>
      </c>
      <c r="H235" s="98">
        <f t="shared" si="4"/>
        <v>1.6993260304198232E-2</v>
      </c>
      <c r="I235" s="92">
        <f t="shared" si="6"/>
        <v>0.06</v>
      </c>
      <c r="J235" s="96">
        <f t="shared" si="7"/>
        <v>4.8675505653430484E-3</v>
      </c>
      <c r="K235" s="99">
        <f t="shared" si="8"/>
        <v>4.8675505653430484E-3</v>
      </c>
      <c r="L235" s="74">
        <f t="shared" si="9"/>
        <v>30</v>
      </c>
      <c r="M235" s="63"/>
      <c r="N235" s="64">
        <f t="shared" si="10"/>
        <v>0</v>
      </c>
      <c r="O235" s="100"/>
      <c r="P235" s="66">
        <f t="shared" si="17"/>
        <v>0</v>
      </c>
      <c r="Q235" s="67">
        <f t="shared" si="5"/>
        <v>0</v>
      </c>
      <c r="R235" s="68"/>
      <c r="T235" s="69"/>
      <c r="U235" s="68"/>
      <c r="V235" s="68"/>
      <c r="W235" s="68"/>
      <c r="X235" s="68"/>
      <c r="Y235" s="68"/>
      <c r="Z235" s="68"/>
    </row>
    <row r="236" spans="1:26" ht="12" hidden="1" customHeight="1">
      <c r="A236" s="92">
        <v>0.14940000000000001</v>
      </c>
      <c r="B236" s="93">
        <v>0</v>
      </c>
      <c r="C236" s="94">
        <v>40422</v>
      </c>
      <c r="D236" s="95">
        <v>40451</v>
      </c>
      <c r="E236" s="92">
        <f t="shared" si="13"/>
        <v>0.22410000000000002</v>
      </c>
      <c r="F236" s="96">
        <f t="shared" si="14"/>
        <v>1.6993260304198232E-2</v>
      </c>
      <c r="G236" s="97">
        <f t="shared" si="15"/>
        <v>0.22410000000000002</v>
      </c>
      <c r="H236" s="98">
        <f t="shared" si="4"/>
        <v>1.6993260304198232E-2</v>
      </c>
      <c r="I236" s="92">
        <f t="shared" si="6"/>
        <v>0.06</v>
      </c>
      <c r="J236" s="96">
        <f t="shared" si="7"/>
        <v>4.8675505653430484E-3</v>
      </c>
      <c r="K236" s="99">
        <f t="shared" si="8"/>
        <v>4.8675505653430484E-3</v>
      </c>
      <c r="L236" s="74">
        <f t="shared" si="9"/>
        <v>30</v>
      </c>
      <c r="M236" s="63"/>
      <c r="N236" s="64">
        <f t="shared" si="10"/>
        <v>0</v>
      </c>
      <c r="O236" s="100"/>
      <c r="P236" s="66">
        <f t="shared" si="17"/>
        <v>0</v>
      </c>
      <c r="Q236" s="67">
        <f t="shared" si="5"/>
        <v>0</v>
      </c>
      <c r="R236" s="68"/>
      <c r="T236" s="69"/>
      <c r="U236" s="68"/>
      <c r="V236" s="68"/>
      <c r="W236" s="68"/>
      <c r="X236" s="68"/>
      <c r="Y236" s="68"/>
      <c r="Z236" s="68"/>
    </row>
    <row r="237" spans="1:26" ht="12" hidden="1" customHeight="1">
      <c r="A237" s="92">
        <v>0.1421</v>
      </c>
      <c r="B237" s="93">
        <v>0</v>
      </c>
      <c r="C237" s="94">
        <v>40452</v>
      </c>
      <c r="D237" s="95">
        <v>40482</v>
      </c>
      <c r="E237" s="92">
        <f t="shared" si="13"/>
        <v>0.21315000000000001</v>
      </c>
      <c r="F237" s="96">
        <f t="shared" si="14"/>
        <v>1.6232021011618469E-2</v>
      </c>
      <c r="G237" s="97">
        <f t="shared" si="15"/>
        <v>0.21315000000000001</v>
      </c>
      <c r="H237" s="98">
        <f t="shared" si="4"/>
        <v>1.6232021011618469E-2</v>
      </c>
      <c r="I237" s="92">
        <f t="shared" si="6"/>
        <v>0.06</v>
      </c>
      <c r="J237" s="96">
        <f t="shared" si="7"/>
        <v>4.8675505653430484E-3</v>
      </c>
      <c r="K237" s="99">
        <f t="shared" si="8"/>
        <v>4.8675505653430484E-3</v>
      </c>
      <c r="L237" s="74">
        <f t="shared" si="9"/>
        <v>30</v>
      </c>
      <c r="M237" s="63"/>
      <c r="N237" s="64">
        <f t="shared" si="10"/>
        <v>0</v>
      </c>
      <c r="O237" s="100"/>
      <c r="P237" s="66">
        <f t="shared" si="17"/>
        <v>0</v>
      </c>
      <c r="Q237" s="67">
        <f t="shared" si="5"/>
        <v>0</v>
      </c>
      <c r="R237" s="68"/>
      <c r="T237" s="69"/>
      <c r="U237" s="68"/>
      <c r="V237" s="68"/>
      <c r="W237" s="68"/>
      <c r="X237" s="68"/>
      <c r="Y237" s="68"/>
      <c r="Z237" s="68"/>
    </row>
    <row r="238" spans="1:26" ht="12" hidden="1" customHeight="1">
      <c r="A238" s="92">
        <v>0.1421</v>
      </c>
      <c r="B238" s="93">
        <v>0</v>
      </c>
      <c r="C238" s="94">
        <v>40483</v>
      </c>
      <c r="D238" s="95">
        <v>40512</v>
      </c>
      <c r="E238" s="92">
        <f t="shared" si="13"/>
        <v>0.21315000000000001</v>
      </c>
      <c r="F238" s="96">
        <f t="shared" si="14"/>
        <v>1.6232021011618469E-2</v>
      </c>
      <c r="G238" s="97">
        <f t="shared" si="15"/>
        <v>0.21315000000000001</v>
      </c>
      <c r="H238" s="98">
        <f t="shared" si="4"/>
        <v>1.6232021011618469E-2</v>
      </c>
      <c r="I238" s="92">
        <f t="shared" si="6"/>
        <v>0.06</v>
      </c>
      <c r="J238" s="96">
        <f t="shared" si="7"/>
        <v>4.8675505653430484E-3</v>
      </c>
      <c r="K238" s="99">
        <f t="shared" si="8"/>
        <v>4.8675505653430484E-3</v>
      </c>
      <c r="L238" s="74">
        <f t="shared" si="9"/>
        <v>30</v>
      </c>
      <c r="M238" s="63"/>
      <c r="N238" s="64">
        <f t="shared" si="10"/>
        <v>0</v>
      </c>
      <c r="O238" s="100"/>
      <c r="P238" s="66">
        <f t="shared" si="17"/>
        <v>0</v>
      </c>
      <c r="Q238" s="67">
        <f t="shared" si="5"/>
        <v>0</v>
      </c>
      <c r="R238" s="68"/>
      <c r="T238" s="69"/>
      <c r="U238" s="68"/>
      <c r="V238" s="68"/>
      <c r="W238" s="68"/>
      <c r="X238" s="68"/>
      <c r="Y238" s="68"/>
      <c r="Z238" s="68"/>
    </row>
    <row r="239" spans="1:26" ht="12" hidden="1" customHeight="1">
      <c r="A239" s="92">
        <v>0.1421</v>
      </c>
      <c r="B239" s="93">
        <v>0</v>
      </c>
      <c r="C239" s="94">
        <v>40513</v>
      </c>
      <c r="D239" s="95">
        <v>40543</v>
      </c>
      <c r="E239" s="92">
        <f t="shared" si="13"/>
        <v>0.21315000000000001</v>
      </c>
      <c r="F239" s="96">
        <f t="shared" si="14"/>
        <v>1.6232021011618469E-2</v>
      </c>
      <c r="G239" s="97">
        <f t="shared" si="15"/>
        <v>0.21315000000000001</v>
      </c>
      <c r="H239" s="98">
        <f t="shared" si="4"/>
        <v>1.6232021011618469E-2</v>
      </c>
      <c r="I239" s="92">
        <f t="shared" si="6"/>
        <v>0.06</v>
      </c>
      <c r="J239" s="96">
        <f t="shared" si="7"/>
        <v>4.8675505653430484E-3</v>
      </c>
      <c r="K239" s="99">
        <f t="shared" si="8"/>
        <v>4.8675505653430484E-3</v>
      </c>
      <c r="L239" s="74">
        <f t="shared" si="9"/>
        <v>30</v>
      </c>
      <c r="M239" s="63"/>
      <c r="N239" s="64">
        <f t="shared" si="10"/>
        <v>0</v>
      </c>
      <c r="O239" s="100"/>
      <c r="P239" s="66">
        <f t="shared" si="17"/>
        <v>0</v>
      </c>
      <c r="Q239" s="67">
        <f t="shared" si="5"/>
        <v>0</v>
      </c>
      <c r="R239" s="68"/>
      <c r="T239" s="69"/>
      <c r="U239" s="68"/>
      <c r="V239" s="68"/>
      <c r="W239" s="68"/>
      <c r="X239" s="68"/>
      <c r="Y239" s="68"/>
      <c r="Z239" s="68"/>
    </row>
    <row r="240" spans="1:26" ht="12" hidden="1" customHeight="1">
      <c r="A240" s="92">
        <v>0.15609999999999999</v>
      </c>
      <c r="B240" s="93">
        <v>0</v>
      </c>
      <c r="C240" s="94">
        <v>40544</v>
      </c>
      <c r="D240" s="95">
        <v>40574</v>
      </c>
      <c r="E240" s="92">
        <f t="shared" si="13"/>
        <v>0.23414999999999997</v>
      </c>
      <c r="F240" s="96">
        <f t="shared" si="14"/>
        <v>1.7686458185695697E-2</v>
      </c>
      <c r="G240" s="97">
        <f t="shared" si="15"/>
        <v>0.23414999999999997</v>
      </c>
      <c r="H240" s="98">
        <f t="shared" si="4"/>
        <v>1.7686458185695697E-2</v>
      </c>
      <c r="I240" s="92">
        <f t="shared" si="6"/>
        <v>0.06</v>
      </c>
      <c r="J240" s="96">
        <f t="shared" si="7"/>
        <v>4.8675505653430484E-3</v>
      </c>
      <c r="K240" s="99">
        <f t="shared" si="8"/>
        <v>4.8675505653430484E-3</v>
      </c>
      <c r="L240" s="74">
        <f t="shared" si="9"/>
        <v>30</v>
      </c>
      <c r="M240" s="63"/>
      <c r="N240" s="64">
        <f t="shared" si="10"/>
        <v>0</v>
      </c>
      <c r="O240" s="100"/>
      <c r="P240" s="66">
        <f t="shared" si="17"/>
        <v>0</v>
      </c>
      <c r="Q240" s="67">
        <f t="shared" si="5"/>
        <v>0</v>
      </c>
      <c r="R240" s="68"/>
      <c r="T240" s="69"/>
      <c r="U240" s="68"/>
      <c r="V240" s="68"/>
      <c r="W240" s="68"/>
      <c r="X240" s="68"/>
      <c r="Y240" s="68"/>
      <c r="Z240" s="68"/>
    </row>
    <row r="241" spans="1:26" ht="12" hidden="1" customHeight="1">
      <c r="A241" s="92">
        <v>0.15609999999999999</v>
      </c>
      <c r="B241" s="93">
        <v>0</v>
      </c>
      <c r="C241" s="94">
        <v>40575</v>
      </c>
      <c r="D241" s="95">
        <v>40602</v>
      </c>
      <c r="E241" s="92">
        <f t="shared" si="13"/>
        <v>0.23414999999999997</v>
      </c>
      <c r="F241" s="96">
        <f t="shared" si="14"/>
        <v>1.7686458185695697E-2</v>
      </c>
      <c r="G241" s="97">
        <f t="shared" si="15"/>
        <v>0.23414999999999997</v>
      </c>
      <c r="H241" s="98">
        <f t="shared" si="4"/>
        <v>1.7686458185695697E-2</v>
      </c>
      <c r="I241" s="92">
        <f t="shared" si="6"/>
        <v>0.06</v>
      </c>
      <c r="J241" s="96">
        <f t="shared" si="7"/>
        <v>4.8675505653430484E-3</v>
      </c>
      <c r="K241" s="99">
        <f t="shared" si="8"/>
        <v>4.8675505653430484E-3</v>
      </c>
      <c r="L241" s="74">
        <f t="shared" si="9"/>
        <v>30</v>
      </c>
      <c r="M241" s="63"/>
      <c r="N241" s="64">
        <f t="shared" si="10"/>
        <v>0</v>
      </c>
      <c r="O241" s="100"/>
      <c r="P241" s="66">
        <f t="shared" si="17"/>
        <v>0</v>
      </c>
      <c r="Q241" s="67">
        <f t="shared" si="5"/>
        <v>0</v>
      </c>
      <c r="R241" s="68"/>
      <c r="T241" s="69"/>
      <c r="U241" s="68"/>
      <c r="V241" s="68"/>
      <c r="W241" s="68"/>
      <c r="X241" s="68"/>
      <c r="Y241" s="68"/>
      <c r="Z241" s="68"/>
    </row>
    <row r="242" spans="1:26" ht="12" hidden="1" customHeight="1">
      <c r="A242" s="92">
        <v>0.15609999999999999</v>
      </c>
      <c r="B242" s="93">
        <v>0</v>
      </c>
      <c r="C242" s="94">
        <v>40603</v>
      </c>
      <c r="D242" s="95">
        <v>40633</v>
      </c>
      <c r="E242" s="92">
        <f t="shared" si="13"/>
        <v>0.23414999999999997</v>
      </c>
      <c r="F242" s="96">
        <f t="shared" si="14"/>
        <v>1.7686458185695697E-2</v>
      </c>
      <c r="G242" s="97">
        <f t="shared" si="15"/>
        <v>0.23414999999999997</v>
      </c>
      <c r="H242" s="98">
        <f t="shared" si="4"/>
        <v>1.7686458185695697E-2</v>
      </c>
      <c r="I242" s="92">
        <f t="shared" si="6"/>
        <v>0.06</v>
      </c>
      <c r="J242" s="96">
        <f t="shared" si="7"/>
        <v>4.8675505653430484E-3</v>
      </c>
      <c r="K242" s="99">
        <f t="shared" si="8"/>
        <v>4.8675505653430484E-3</v>
      </c>
      <c r="L242" s="74">
        <f t="shared" si="9"/>
        <v>30</v>
      </c>
      <c r="M242" s="63"/>
      <c r="N242" s="64">
        <f t="shared" si="10"/>
        <v>0</v>
      </c>
      <c r="O242" s="100"/>
      <c r="P242" s="66">
        <f t="shared" si="17"/>
        <v>0</v>
      </c>
      <c r="Q242" s="67">
        <f t="shared" si="5"/>
        <v>0</v>
      </c>
      <c r="R242" s="68"/>
      <c r="T242" s="69"/>
      <c r="U242" s="68"/>
      <c r="V242" s="68"/>
      <c r="W242" s="68"/>
      <c r="X242" s="68"/>
      <c r="Y242" s="68"/>
      <c r="Z242" s="68"/>
    </row>
    <row r="243" spans="1:26" ht="12" hidden="1" customHeight="1">
      <c r="A243" s="92">
        <v>0.1769</v>
      </c>
      <c r="B243" s="93">
        <v>0</v>
      </c>
      <c r="C243" s="94">
        <v>40634</v>
      </c>
      <c r="D243" s="95">
        <v>40663</v>
      </c>
      <c r="E243" s="92">
        <f t="shared" si="13"/>
        <v>0.26534999999999997</v>
      </c>
      <c r="F243" s="96">
        <f t="shared" si="14"/>
        <v>1.9805983531357541E-2</v>
      </c>
      <c r="G243" s="97">
        <f t="shared" si="15"/>
        <v>0.26534999999999997</v>
      </c>
      <c r="H243" s="98">
        <f t="shared" si="4"/>
        <v>1.9805983531357541E-2</v>
      </c>
      <c r="I243" s="92">
        <f t="shared" si="6"/>
        <v>0.06</v>
      </c>
      <c r="J243" s="96">
        <f t="shared" si="7"/>
        <v>4.8675505653430484E-3</v>
      </c>
      <c r="K243" s="99">
        <f t="shared" si="8"/>
        <v>4.8675505653430484E-3</v>
      </c>
      <c r="L243" s="74">
        <f t="shared" si="9"/>
        <v>30</v>
      </c>
      <c r="M243" s="63"/>
      <c r="N243" s="64">
        <f t="shared" si="10"/>
        <v>0</v>
      </c>
      <c r="O243" s="100"/>
      <c r="P243" s="66">
        <f t="shared" si="17"/>
        <v>0</v>
      </c>
      <c r="Q243" s="67">
        <f t="shared" si="5"/>
        <v>0</v>
      </c>
      <c r="R243" s="68"/>
      <c r="T243" s="69"/>
      <c r="U243" s="68"/>
      <c r="V243" s="68"/>
      <c r="W243" s="68"/>
      <c r="X243" s="68"/>
      <c r="Y243" s="68"/>
      <c r="Z243" s="68"/>
    </row>
    <row r="244" spans="1:26" ht="12" hidden="1" customHeight="1">
      <c r="A244" s="92">
        <v>0.1769</v>
      </c>
      <c r="B244" s="93">
        <v>0</v>
      </c>
      <c r="C244" s="94">
        <v>40664</v>
      </c>
      <c r="D244" s="95">
        <v>40694</v>
      </c>
      <c r="E244" s="92">
        <f t="shared" si="13"/>
        <v>0.26534999999999997</v>
      </c>
      <c r="F244" s="96">
        <f t="shared" si="14"/>
        <v>1.9805983531357541E-2</v>
      </c>
      <c r="G244" s="97">
        <f t="shared" si="15"/>
        <v>0.26534999999999997</v>
      </c>
      <c r="H244" s="98">
        <f t="shared" si="4"/>
        <v>1.9805983531357541E-2</v>
      </c>
      <c r="I244" s="92">
        <f t="shared" si="6"/>
        <v>0.06</v>
      </c>
      <c r="J244" s="96">
        <f t="shared" si="7"/>
        <v>4.8675505653430484E-3</v>
      </c>
      <c r="K244" s="99">
        <f t="shared" si="8"/>
        <v>4.8675505653430484E-3</v>
      </c>
      <c r="L244" s="74">
        <f t="shared" si="9"/>
        <v>30</v>
      </c>
      <c r="M244" s="63"/>
      <c r="N244" s="64">
        <f t="shared" si="10"/>
        <v>0</v>
      </c>
      <c r="O244" s="100"/>
      <c r="P244" s="66">
        <f t="shared" si="17"/>
        <v>0</v>
      </c>
      <c r="Q244" s="67">
        <f t="shared" si="5"/>
        <v>0</v>
      </c>
      <c r="R244" s="68"/>
      <c r="T244" s="69"/>
      <c r="U244" s="68"/>
      <c r="V244" s="68"/>
      <c r="W244" s="68"/>
      <c r="X244" s="68"/>
      <c r="Y244" s="68"/>
      <c r="Z244" s="68"/>
    </row>
    <row r="245" spans="1:26" ht="12" hidden="1" customHeight="1">
      <c r="A245" s="92">
        <v>0.1769</v>
      </c>
      <c r="B245" s="93">
        <v>0</v>
      </c>
      <c r="C245" s="94">
        <v>40695</v>
      </c>
      <c r="D245" s="95">
        <v>40724</v>
      </c>
      <c r="E245" s="92">
        <f t="shared" si="13"/>
        <v>0.26534999999999997</v>
      </c>
      <c r="F245" s="96">
        <f t="shared" si="14"/>
        <v>1.9805983531357541E-2</v>
      </c>
      <c r="G245" s="97">
        <f t="shared" si="15"/>
        <v>0.26534999999999997</v>
      </c>
      <c r="H245" s="98">
        <f t="shared" si="4"/>
        <v>1.9805983531357541E-2</v>
      </c>
      <c r="I245" s="92">
        <f t="shared" si="6"/>
        <v>0.06</v>
      </c>
      <c r="J245" s="96">
        <f t="shared" si="7"/>
        <v>4.8675505653430484E-3</v>
      </c>
      <c r="K245" s="99">
        <f t="shared" si="8"/>
        <v>4.8675505653430484E-3</v>
      </c>
      <c r="L245" s="74">
        <f t="shared" si="9"/>
        <v>30</v>
      </c>
      <c r="M245" s="63"/>
      <c r="N245" s="64">
        <f t="shared" si="10"/>
        <v>0</v>
      </c>
      <c r="O245" s="100"/>
      <c r="P245" s="66">
        <f t="shared" si="17"/>
        <v>0</v>
      </c>
      <c r="Q245" s="67">
        <f t="shared" si="5"/>
        <v>0</v>
      </c>
      <c r="R245" s="68"/>
      <c r="T245" s="69"/>
      <c r="U245" s="68"/>
      <c r="V245" s="68"/>
      <c r="W245" s="68"/>
      <c r="X245" s="68"/>
      <c r="Y245" s="68"/>
      <c r="Z245" s="68"/>
    </row>
    <row r="246" spans="1:26" ht="12" hidden="1" customHeight="1">
      <c r="A246" s="92">
        <v>0.18629999999999999</v>
      </c>
      <c r="B246" s="93">
        <v>0</v>
      </c>
      <c r="C246" s="94">
        <v>40725</v>
      </c>
      <c r="D246" s="95">
        <v>40755</v>
      </c>
      <c r="E246" s="92">
        <f t="shared" si="13"/>
        <v>0.27944999999999998</v>
      </c>
      <c r="F246" s="96">
        <f t="shared" si="14"/>
        <v>2.0748169752558221E-2</v>
      </c>
      <c r="G246" s="97">
        <f t="shared" si="15"/>
        <v>0.27944999999999998</v>
      </c>
      <c r="H246" s="98">
        <f t="shared" si="4"/>
        <v>2.0748169752558221E-2</v>
      </c>
      <c r="I246" s="92">
        <f t="shared" si="6"/>
        <v>0.06</v>
      </c>
      <c r="J246" s="96">
        <f t="shared" si="7"/>
        <v>4.8675505653430484E-3</v>
      </c>
      <c r="K246" s="99">
        <f t="shared" si="8"/>
        <v>4.8675505653430484E-3</v>
      </c>
      <c r="L246" s="74">
        <f t="shared" si="9"/>
        <v>30</v>
      </c>
      <c r="M246" s="63"/>
      <c r="N246" s="64">
        <f t="shared" si="10"/>
        <v>0</v>
      </c>
      <c r="O246" s="100"/>
      <c r="P246" s="66">
        <f t="shared" si="17"/>
        <v>0</v>
      </c>
      <c r="Q246" s="67">
        <f t="shared" si="5"/>
        <v>0</v>
      </c>
      <c r="R246" s="68"/>
      <c r="T246" s="69"/>
      <c r="U246" s="68"/>
      <c r="V246" s="68"/>
      <c r="W246" s="68"/>
      <c r="X246" s="68"/>
      <c r="Y246" s="68"/>
      <c r="Z246" s="68"/>
    </row>
    <row r="247" spans="1:26" ht="12" hidden="1" customHeight="1">
      <c r="A247" s="92">
        <v>0.18629999999999999</v>
      </c>
      <c r="B247" s="93">
        <v>0</v>
      </c>
      <c r="C247" s="94">
        <v>40756</v>
      </c>
      <c r="D247" s="95">
        <v>40786</v>
      </c>
      <c r="E247" s="92">
        <f t="shared" si="13"/>
        <v>0.27944999999999998</v>
      </c>
      <c r="F247" s="96">
        <f t="shared" si="14"/>
        <v>2.0748169752558221E-2</v>
      </c>
      <c r="G247" s="97">
        <f t="shared" si="15"/>
        <v>0.27944999999999998</v>
      </c>
      <c r="H247" s="98">
        <f t="shared" si="4"/>
        <v>2.0748169752558221E-2</v>
      </c>
      <c r="I247" s="92">
        <f t="shared" si="6"/>
        <v>0.06</v>
      </c>
      <c r="J247" s="96">
        <f t="shared" si="7"/>
        <v>4.8675505653430484E-3</v>
      </c>
      <c r="K247" s="99">
        <f t="shared" si="8"/>
        <v>4.8675505653430484E-3</v>
      </c>
      <c r="L247" s="74">
        <f t="shared" si="9"/>
        <v>30</v>
      </c>
      <c r="M247" s="63"/>
      <c r="N247" s="64">
        <f t="shared" si="10"/>
        <v>0</v>
      </c>
      <c r="O247" s="100"/>
      <c r="P247" s="66">
        <f t="shared" si="17"/>
        <v>0</v>
      </c>
      <c r="Q247" s="67">
        <f t="shared" si="5"/>
        <v>0</v>
      </c>
      <c r="R247" s="68"/>
      <c r="T247" s="69"/>
      <c r="U247" s="68"/>
      <c r="V247" s="68"/>
      <c r="W247" s="68"/>
      <c r="X247" s="68"/>
      <c r="Y247" s="68"/>
      <c r="Z247" s="68"/>
    </row>
    <row r="248" spans="1:26" ht="12" hidden="1" customHeight="1">
      <c r="A248" s="92">
        <v>0.18629999999999999</v>
      </c>
      <c r="B248" s="93">
        <v>0</v>
      </c>
      <c r="C248" s="94">
        <v>40787</v>
      </c>
      <c r="D248" s="95">
        <v>40816</v>
      </c>
      <c r="E248" s="92">
        <f t="shared" si="13"/>
        <v>0.27944999999999998</v>
      </c>
      <c r="F248" s="96">
        <f t="shared" si="14"/>
        <v>2.0748169752558221E-2</v>
      </c>
      <c r="G248" s="97">
        <f t="shared" si="15"/>
        <v>0.27944999999999998</v>
      </c>
      <c r="H248" s="98">
        <f t="shared" si="4"/>
        <v>2.0748169752558221E-2</v>
      </c>
      <c r="I248" s="92">
        <f t="shared" si="6"/>
        <v>0.06</v>
      </c>
      <c r="J248" s="96">
        <f t="shared" si="7"/>
        <v>4.8675505653430484E-3</v>
      </c>
      <c r="K248" s="99">
        <f t="shared" si="8"/>
        <v>4.8675505653430484E-3</v>
      </c>
      <c r="L248" s="74">
        <f t="shared" si="9"/>
        <v>30</v>
      </c>
      <c r="M248" s="63"/>
      <c r="N248" s="64">
        <f t="shared" si="10"/>
        <v>0</v>
      </c>
      <c r="O248" s="100"/>
      <c r="P248" s="66">
        <f t="shared" si="17"/>
        <v>0</v>
      </c>
      <c r="Q248" s="67">
        <f t="shared" si="5"/>
        <v>0</v>
      </c>
      <c r="R248" s="68"/>
      <c r="T248" s="69"/>
      <c r="U248" s="68"/>
      <c r="V248" s="68"/>
      <c r="W248" s="68"/>
      <c r="X248" s="68"/>
      <c r="Y248" s="68"/>
      <c r="Z248" s="68"/>
    </row>
    <row r="249" spans="1:26" ht="12" hidden="1" customHeight="1">
      <c r="A249" s="92">
        <v>0.19389999999999999</v>
      </c>
      <c r="B249" s="93">
        <v>0</v>
      </c>
      <c r="C249" s="94">
        <v>40817</v>
      </c>
      <c r="D249" s="95">
        <v>40847</v>
      </c>
      <c r="E249" s="92">
        <f t="shared" si="13"/>
        <v>0.29085</v>
      </c>
      <c r="F249" s="96">
        <f t="shared" si="14"/>
        <v>2.1503004304595841E-2</v>
      </c>
      <c r="G249" s="97">
        <f t="shared" si="15"/>
        <v>0.29085</v>
      </c>
      <c r="H249" s="98">
        <f t="shared" si="4"/>
        <v>2.1503004304595841E-2</v>
      </c>
      <c r="I249" s="92">
        <f t="shared" si="6"/>
        <v>0.06</v>
      </c>
      <c r="J249" s="101">
        <f t="shared" si="7"/>
        <v>4.8675505653430484E-3</v>
      </c>
      <c r="K249" s="102">
        <f t="shared" si="8"/>
        <v>4.8675505653430484E-3</v>
      </c>
      <c r="L249" s="103">
        <f t="shared" si="9"/>
        <v>30</v>
      </c>
      <c r="M249" s="63"/>
      <c r="N249" s="64">
        <f t="shared" si="10"/>
        <v>0</v>
      </c>
      <c r="O249" s="100"/>
      <c r="P249" s="66">
        <f t="shared" si="17"/>
        <v>0</v>
      </c>
      <c r="Q249" s="67">
        <f t="shared" si="5"/>
        <v>0</v>
      </c>
      <c r="R249" s="68"/>
      <c r="T249" s="69"/>
      <c r="U249" s="68"/>
      <c r="V249" s="68"/>
      <c r="W249" s="68"/>
      <c r="X249" s="68"/>
      <c r="Y249" s="68"/>
      <c r="Z249" s="68"/>
    </row>
    <row r="250" spans="1:26" ht="12" hidden="1" customHeight="1">
      <c r="A250" s="92">
        <v>0.19389999999999999</v>
      </c>
      <c r="B250" s="93">
        <v>0</v>
      </c>
      <c r="C250" s="94">
        <v>40848</v>
      </c>
      <c r="D250" s="95">
        <v>40877</v>
      </c>
      <c r="E250" s="92">
        <f t="shared" si="13"/>
        <v>0.29085</v>
      </c>
      <c r="F250" s="96">
        <f t="shared" si="14"/>
        <v>2.1503004304595841E-2</v>
      </c>
      <c r="G250" s="97">
        <f t="shared" si="15"/>
        <v>0.29085</v>
      </c>
      <c r="H250" s="98">
        <f t="shared" si="4"/>
        <v>2.1503004304595841E-2</v>
      </c>
      <c r="I250" s="92">
        <f t="shared" si="6"/>
        <v>0.06</v>
      </c>
      <c r="J250" s="101">
        <f t="shared" si="7"/>
        <v>4.8675505653430484E-3</v>
      </c>
      <c r="K250" s="102">
        <f t="shared" si="8"/>
        <v>4.8675505653430484E-3</v>
      </c>
      <c r="L250" s="104">
        <f t="shared" si="9"/>
        <v>30</v>
      </c>
      <c r="M250" s="63"/>
      <c r="N250" s="64">
        <f t="shared" si="10"/>
        <v>0</v>
      </c>
      <c r="O250" s="100"/>
      <c r="P250" s="66">
        <f t="shared" si="17"/>
        <v>0</v>
      </c>
      <c r="Q250" s="67">
        <f t="shared" si="5"/>
        <v>0</v>
      </c>
      <c r="R250" s="68"/>
      <c r="T250" s="69"/>
      <c r="U250" s="68"/>
      <c r="V250" s="68"/>
      <c r="W250" s="68"/>
      <c r="X250" s="68"/>
      <c r="Y250" s="68"/>
      <c r="Z250" s="68"/>
    </row>
    <row r="251" spans="1:26" ht="12" hidden="1" customHeight="1">
      <c r="A251" s="92">
        <v>0.19389999999999999</v>
      </c>
      <c r="B251" s="93">
        <v>0</v>
      </c>
      <c r="C251" s="94">
        <v>40878</v>
      </c>
      <c r="D251" s="95">
        <v>40908</v>
      </c>
      <c r="E251" s="92">
        <f t="shared" si="13"/>
        <v>0.29085</v>
      </c>
      <c r="F251" s="96">
        <f t="shared" si="14"/>
        <v>2.1503004304595841E-2</v>
      </c>
      <c r="G251" s="97">
        <f t="shared" si="15"/>
        <v>0.29085</v>
      </c>
      <c r="H251" s="98">
        <f t="shared" si="4"/>
        <v>2.1503004304595841E-2</v>
      </c>
      <c r="I251" s="92">
        <f t="shared" si="6"/>
        <v>0.06</v>
      </c>
      <c r="J251" s="101">
        <f t="shared" si="7"/>
        <v>4.8675505653430484E-3</v>
      </c>
      <c r="K251" s="102">
        <f t="shared" si="8"/>
        <v>4.8675505653430484E-3</v>
      </c>
      <c r="L251" s="104">
        <f t="shared" si="9"/>
        <v>30</v>
      </c>
      <c r="M251" s="63"/>
      <c r="N251" s="64">
        <f t="shared" si="10"/>
        <v>0</v>
      </c>
      <c r="O251" s="100"/>
      <c r="P251" s="66">
        <f t="shared" si="17"/>
        <v>0</v>
      </c>
      <c r="Q251" s="67">
        <f t="shared" si="5"/>
        <v>0</v>
      </c>
      <c r="R251" s="68"/>
      <c r="T251" s="69"/>
      <c r="U251" s="68"/>
      <c r="V251" s="68"/>
      <c r="W251" s="68"/>
      <c r="X251" s="68"/>
      <c r="Y251" s="68"/>
      <c r="Z251" s="68"/>
    </row>
    <row r="252" spans="1:26" ht="12" hidden="1" customHeight="1">
      <c r="A252" s="92">
        <v>0.19919999999999999</v>
      </c>
      <c r="B252" s="93">
        <v>0</v>
      </c>
      <c r="C252" s="94">
        <v>40909</v>
      </c>
      <c r="D252" s="95">
        <v>40939</v>
      </c>
      <c r="E252" s="92">
        <f t="shared" si="13"/>
        <v>0.29879999999999995</v>
      </c>
      <c r="F252" s="96">
        <f t="shared" si="14"/>
        <v>2.2025793890954715E-2</v>
      </c>
      <c r="G252" s="97">
        <f t="shared" si="15"/>
        <v>0.29879999999999995</v>
      </c>
      <c r="H252" s="98">
        <f t="shared" si="4"/>
        <v>2.2025793890954715E-2</v>
      </c>
      <c r="I252" s="92">
        <f t="shared" si="6"/>
        <v>0.06</v>
      </c>
      <c r="J252" s="101">
        <f t="shared" si="7"/>
        <v>4.8675505653430484E-3</v>
      </c>
      <c r="K252" s="102">
        <f t="shared" si="8"/>
        <v>4.8675505653430484E-3</v>
      </c>
      <c r="L252" s="104">
        <f t="shared" si="9"/>
        <v>30</v>
      </c>
      <c r="M252" s="63"/>
      <c r="N252" s="64">
        <f t="shared" si="10"/>
        <v>0</v>
      </c>
      <c r="O252" s="100"/>
      <c r="P252" s="66">
        <f t="shared" si="17"/>
        <v>0</v>
      </c>
      <c r="Q252" s="67">
        <f t="shared" si="5"/>
        <v>0</v>
      </c>
      <c r="R252" s="68"/>
      <c r="T252" s="69"/>
      <c r="U252" s="68"/>
      <c r="V252" s="68"/>
      <c r="W252" s="68"/>
      <c r="X252" s="68"/>
      <c r="Y252" s="68"/>
      <c r="Z252" s="68"/>
    </row>
    <row r="253" spans="1:26" ht="12" hidden="1" customHeight="1">
      <c r="A253" s="92">
        <v>0.19919999999999999</v>
      </c>
      <c r="B253" s="93">
        <v>0</v>
      </c>
      <c r="C253" s="94">
        <v>40940</v>
      </c>
      <c r="D253" s="95">
        <v>40968</v>
      </c>
      <c r="E253" s="92">
        <f t="shared" si="13"/>
        <v>0.29879999999999995</v>
      </c>
      <c r="F253" s="96">
        <f t="shared" si="14"/>
        <v>2.2025793890954715E-2</v>
      </c>
      <c r="G253" s="97">
        <f t="shared" si="15"/>
        <v>0.29879999999999995</v>
      </c>
      <c r="H253" s="98">
        <f t="shared" si="4"/>
        <v>2.2025793890954715E-2</v>
      </c>
      <c r="I253" s="92">
        <f t="shared" si="6"/>
        <v>0.06</v>
      </c>
      <c r="J253" s="101">
        <f t="shared" si="7"/>
        <v>4.8675505653430484E-3</v>
      </c>
      <c r="K253" s="102">
        <f t="shared" si="8"/>
        <v>4.8675505653430484E-3</v>
      </c>
      <c r="L253" s="104">
        <f t="shared" si="9"/>
        <v>30</v>
      </c>
      <c r="M253" s="63"/>
      <c r="N253" s="64">
        <f t="shared" si="10"/>
        <v>0</v>
      </c>
      <c r="O253" s="100"/>
      <c r="P253" s="66">
        <f t="shared" si="17"/>
        <v>0</v>
      </c>
      <c r="Q253" s="67">
        <f t="shared" si="5"/>
        <v>0</v>
      </c>
      <c r="R253" s="68"/>
      <c r="T253" s="69"/>
      <c r="U253" s="68"/>
      <c r="V253" s="68"/>
      <c r="W253" s="68"/>
      <c r="X253" s="68"/>
      <c r="Y253" s="68"/>
      <c r="Z253" s="68"/>
    </row>
    <row r="254" spans="1:26" ht="12" hidden="1" customHeight="1">
      <c r="A254" s="92">
        <v>0.19919999999999999</v>
      </c>
      <c r="B254" s="93">
        <v>0</v>
      </c>
      <c r="C254" s="94">
        <v>40969</v>
      </c>
      <c r="D254" s="95">
        <v>40999</v>
      </c>
      <c r="E254" s="92">
        <f t="shared" si="13"/>
        <v>0.29879999999999995</v>
      </c>
      <c r="F254" s="96">
        <f t="shared" si="14"/>
        <v>2.2025793890954715E-2</v>
      </c>
      <c r="G254" s="97">
        <f t="shared" si="15"/>
        <v>0.29879999999999995</v>
      </c>
      <c r="H254" s="98">
        <f t="shared" si="4"/>
        <v>2.2025793890954715E-2</v>
      </c>
      <c r="I254" s="92">
        <f t="shared" si="6"/>
        <v>0.06</v>
      </c>
      <c r="J254" s="101">
        <f t="shared" si="7"/>
        <v>4.8675505653430484E-3</v>
      </c>
      <c r="K254" s="102">
        <f t="shared" si="8"/>
        <v>4.8675505653430484E-3</v>
      </c>
      <c r="L254" s="104">
        <f t="shared" si="9"/>
        <v>30</v>
      </c>
      <c r="M254" s="63"/>
      <c r="N254" s="64">
        <f t="shared" si="10"/>
        <v>0</v>
      </c>
      <c r="O254" s="100"/>
      <c r="P254" s="66">
        <f t="shared" si="17"/>
        <v>0</v>
      </c>
      <c r="Q254" s="67">
        <f t="shared" si="5"/>
        <v>0</v>
      </c>
      <c r="R254" s="68"/>
      <c r="T254" s="69"/>
      <c r="U254" s="68"/>
      <c r="V254" s="68"/>
      <c r="W254" s="68"/>
      <c r="X254" s="68"/>
      <c r="Y254" s="68"/>
      <c r="Z254" s="68"/>
    </row>
    <row r="255" spans="1:26" ht="12" hidden="1" customHeight="1">
      <c r="A255" s="92">
        <v>0.20519999999999999</v>
      </c>
      <c r="B255" s="93">
        <v>0</v>
      </c>
      <c r="C255" s="94">
        <v>41000</v>
      </c>
      <c r="D255" s="95">
        <v>41029</v>
      </c>
      <c r="E255" s="92">
        <f t="shared" si="13"/>
        <v>0.30779999999999996</v>
      </c>
      <c r="F255" s="96">
        <f t="shared" si="14"/>
        <v>2.261410278917575E-2</v>
      </c>
      <c r="G255" s="97">
        <f t="shared" si="15"/>
        <v>0.30779999999999996</v>
      </c>
      <c r="H255" s="98">
        <f t="shared" si="4"/>
        <v>2.261410278917575E-2</v>
      </c>
      <c r="I255" s="92">
        <f t="shared" si="6"/>
        <v>0.06</v>
      </c>
      <c r="J255" s="101">
        <f t="shared" si="7"/>
        <v>4.8675505653430484E-3</v>
      </c>
      <c r="K255" s="102">
        <f t="shared" si="8"/>
        <v>4.8675505653430484E-3</v>
      </c>
      <c r="L255" s="104">
        <f t="shared" si="9"/>
        <v>30</v>
      </c>
      <c r="M255" s="63"/>
      <c r="N255" s="64">
        <f t="shared" si="10"/>
        <v>0</v>
      </c>
      <c r="O255" s="100"/>
      <c r="P255" s="66">
        <f t="shared" si="17"/>
        <v>0</v>
      </c>
      <c r="Q255" s="67">
        <f t="shared" si="5"/>
        <v>0</v>
      </c>
      <c r="R255" s="68"/>
      <c r="T255" s="69"/>
      <c r="U255" s="68"/>
      <c r="V255" s="68"/>
      <c r="W255" s="68"/>
      <c r="X255" s="68"/>
      <c r="Y255" s="68"/>
      <c r="Z255" s="68"/>
    </row>
    <row r="256" spans="1:26" ht="12" hidden="1" customHeight="1">
      <c r="A256" s="92">
        <v>0.20519999999999999</v>
      </c>
      <c r="B256" s="93">
        <v>0</v>
      </c>
      <c r="C256" s="94">
        <v>41030</v>
      </c>
      <c r="D256" s="95">
        <v>41060</v>
      </c>
      <c r="E256" s="92">
        <f t="shared" si="13"/>
        <v>0.30779999999999996</v>
      </c>
      <c r="F256" s="96">
        <f t="shared" si="14"/>
        <v>2.261410278917575E-2</v>
      </c>
      <c r="G256" s="97">
        <f t="shared" si="15"/>
        <v>0.30779999999999996</v>
      </c>
      <c r="H256" s="98">
        <f t="shared" si="4"/>
        <v>2.261410278917575E-2</v>
      </c>
      <c r="I256" s="92">
        <f t="shared" si="6"/>
        <v>0.06</v>
      </c>
      <c r="J256" s="101">
        <f t="shared" si="7"/>
        <v>4.8675505653430484E-3</v>
      </c>
      <c r="K256" s="102">
        <f t="shared" si="8"/>
        <v>4.8675505653430484E-3</v>
      </c>
      <c r="L256" s="104">
        <f t="shared" si="9"/>
        <v>30</v>
      </c>
      <c r="M256" s="63"/>
      <c r="N256" s="64">
        <f t="shared" si="10"/>
        <v>0</v>
      </c>
      <c r="O256" s="100"/>
      <c r="P256" s="66">
        <f t="shared" si="17"/>
        <v>0</v>
      </c>
      <c r="Q256" s="67">
        <f t="shared" si="5"/>
        <v>0</v>
      </c>
      <c r="R256" s="68"/>
      <c r="T256" s="69"/>
      <c r="U256" s="68"/>
      <c r="V256" s="68"/>
      <c r="W256" s="68"/>
      <c r="X256" s="68"/>
      <c r="Y256" s="68"/>
      <c r="Z256" s="68"/>
    </row>
    <row r="257" spans="1:26" ht="12" hidden="1" customHeight="1">
      <c r="A257" s="92">
        <v>0.20519999999999999</v>
      </c>
      <c r="B257" s="93">
        <v>0</v>
      </c>
      <c r="C257" s="94">
        <v>41061</v>
      </c>
      <c r="D257" s="95">
        <v>41090</v>
      </c>
      <c r="E257" s="92">
        <f t="shared" si="13"/>
        <v>0.30779999999999996</v>
      </c>
      <c r="F257" s="96">
        <f t="shared" si="14"/>
        <v>2.261410278917575E-2</v>
      </c>
      <c r="G257" s="97">
        <f t="shared" si="15"/>
        <v>0.30779999999999996</v>
      </c>
      <c r="H257" s="98">
        <f t="shared" si="4"/>
        <v>2.261410278917575E-2</v>
      </c>
      <c r="I257" s="92">
        <f t="shared" si="6"/>
        <v>0.06</v>
      </c>
      <c r="J257" s="101">
        <f t="shared" si="7"/>
        <v>4.8675505653430484E-3</v>
      </c>
      <c r="K257" s="102">
        <f t="shared" si="8"/>
        <v>4.8675505653430484E-3</v>
      </c>
      <c r="L257" s="104">
        <f t="shared" si="9"/>
        <v>30</v>
      </c>
      <c r="M257" s="63"/>
      <c r="N257" s="64">
        <f t="shared" si="10"/>
        <v>0</v>
      </c>
      <c r="O257" s="100"/>
      <c r="P257" s="66">
        <f t="shared" si="17"/>
        <v>0</v>
      </c>
      <c r="Q257" s="67">
        <f t="shared" si="5"/>
        <v>0</v>
      </c>
      <c r="R257" s="68"/>
      <c r="T257" s="69"/>
      <c r="U257" s="68"/>
      <c r="V257" s="68"/>
      <c r="W257" s="68"/>
      <c r="X257" s="68"/>
      <c r="Y257" s="68"/>
      <c r="Z257" s="68"/>
    </row>
    <row r="258" spans="1:26" ht="12" hidden="1" customHeight="1">
      <c r="A258" s="92">
        <v>0.20860000000000001</v>
      </c>
      <c r="B258" s="93">
        <v>0</v>
      </c>
      <c r="C258" s="94">
        <v>41091</v>
      </c>
      <c r="D258" s="95">
        <v>41121</v>
      </c>
      <c r="E258" s="92">
        <f t="shared" si="13"/>
        <v>0.31290000000000001</v>
      </c>
      <c r="F258" s="96">
        <f t="shared" si="14"/>
        <v>2.2945832503501462E-2</v>
      </c>
      <c r="G258" s="97">
        <f t="shared" si="15"/>
        <v>0.31290000000000001</v>
      </c>
      <c r="H258" s="98">
        <f t="shared" si="4"/>
        <v>2.2945832503501462E-2</v>
      </c>
      <c r="I258" s="92">
        <f t="shared" si="6"/>
        <v>0.06</v>
      </c>
      <c r="J258" s="101">
        <f t="shared" si="7"/>
        <v>4.8675505653430484E-3</v>
      </c>
      <c r="K258" s="102">
        <f t="shared" si="8"/>
        <v>4.8675505653430484E-3</v>
      </c>
      <c r="L258" s="104">
        <f t="shared" si="9"/>
        <v>30</v>
      </c>
      <c r="M258" s="63"/>
      <c r="N258" s="64">
        <f t="shared" si="10"/>
        <v>0</v>
      </c>
      <c r="O258" s="100"/>
      <c r="P258" s="66">
        <f t="shared" si="17"/>
        <v>0</v>
      </c>
      <c r="Q258" s="67">
        <f t="shared" si="5"/>
        <v>0</v>
      </c>
      <c r="R258" s="68"/>
      <c r="T258" s="69"/>
      <c r="U258" s="68"/>
      <c r="V258" s="68"/>
      <c r="W258" s="68"/>
      <c r="X258" s="68"/>
      <c r="Y258" s="68"/>
      <c r="Z258" s="68"/>
    </row>
    <row r="259" spans="1:26" ht="12" hidden="1" customHeight="1">
      <c r="A259" s="92">
        <v>0.20860000000000001</v>
      </c>
      <c r="B259" s="93">
        <v>0</v>
      </c>
      <c r="C259" s="94">
        <v>41122</v>
      </c>
      <c r="D259" s="95">
        <v>41152</v>
      </c>
      <c r="E259" s="92">
        <f t="shared" si="13"/>
        <v>0.31290000000000001</v>
      </c>
      <c r="F259" s="96">
        <f t="shared" si="14"/>
        <v>2.2945832503501462E-2</v>
      </c>
      <c r="G259" s="97">
        <f t="shared" si="15"/>
        <v>0.31290000000000001</v>
      </c>
      <c r="H259" s="98">
        <f t="shared" si="4"/>
        <v>2.2945832503501462E-2</v>
      </c>
      <c r="I259" s="92">
        <f t="shared" si="6"/>
        <v>0.06</v>
      </c>
      <c r="J259" s="101">
        <f t="shared" si="7"/>
        <v>4.8675505653430484E-3</v>
      </c>
      <c r="K259" s="102">
        <f t="shared" si="8"/>
        <v>4.8675505653430484E-3</v>
      </c>
      <c r="L259" s="104">
        <f t="shared" si="9"/>
        <v>30</v>
      </c>
      <c r="M259" s="63"/>
      <c r="N259" s="64">
        <f t="shared" si="10"/>
        <v>0</v>
      </c>
      <c r="O259" s="100"/>
      <c r="P259" s="66">
        <f t="shared" si="17"/>
        <v>0</v>
      </c>
      <c r="Q259" s="67">
        <f t="shared" si="5"/>
        <v>0</v>
      </c>
      <c r="R259" s="68"/>
      <c r="T259" s="69"/>
      <c r="U259" s="68"/>
      <c r="V259" s="68"/>
      <c r="W259" s="68"/>
      <c r="X259" s="68"/>
      <c r="Y259" s="68"/>
      <c r="Z259" s="68"/>
    </row>
    <row r="260" spans="1:26" ht="12" hidden="1" customHeight="1">
      <c r="A260" s="92">
        <v>0.20860000000000001</v>
      </c>
      <c r="B260" s="93">
        <v>0</v>
      </c>
      <c r="C260" s="94">
        <v>41153</v>
      </c>
      <c r="D260" s="95">
        <v>41182</v>
      </c>
      <c r="E260" s="92">
        <f t="shared" si="13"/>
        <v>0.31290000000000001</v>
      </c>
      <c r="F260" s="96">
        <f t="shared" si="14"/>
        <v>2.2945832503501462E-2</v>
      </c>
      <c r="G260" s="97">
        <f t="shared" si="15"/>
        <v>0.31290000000000001</v>
      </c>
      <c r="H260" s="98">
        <f t="shared" si="4"/>
        <v>2.2945832503501462E-2</v>
      </c>
      <c r="I260" s="92">
        <f t="shared" si="6"/>
        <v>0.06</v>
      </c>
      <c r="J260" s="101">
        <f t="shared" si="7"/>
        <v>4.8675505653430484E-3</v>
      </c>
      <c r="K260" s="105">
        <f t="shared" si="8"/>
        <v>4.8675505653430484E-3</v>
      </c>
      <c r="L260" s="106">
        <f t="shared" si="9"/>
        <v>30</v>
      </c>
      <c r="M260" s="63"/>
      <c r="N260" s="64">
        <f t="shared" si="10"/>
        <v>0</v>
      </c>
      <c r="O260" s="100"/>
      <c r="P260" s="66">
        <f t="shared" si="17"/>
        <v>0</v>
      </c>
      <c r="Q260" s="67">
        <f t="shared" si="5"/>
        <v>0</v>
      </c>
      <c r="R260" s="68"/>
      <c r="T260" s="69"/>
      <c r="U260" s="68"/>
      <c r="V260" s="68"/>
      <c r="W260" s="68"/>
      <c r="X260" s="68"/>
      <c r="Y260" s="68"/>
      <c r="Z260" s="68"/>
    </row>
    <row r="261" spans="1:26" ht="12" hidden="1" customHeight="1">
      <c r="A261" s="92">
        <v>0.2089</v>
      </c>
      <c r="B261" s="93">
        <v>0</v>
      </c>
      <c r="C261" s="94">
        <v>41183</v>
      </c>
      <c r="D261" s="95">
        <v>41213</v>
      </c>
      <c r="E261" s="92">
        <f t="shared" si="13"/>
        <v>0.31335000000000002</v>
      </c>
      <c r="F261" s="96">
        <f t="shared" si="14"/>
        <v>2.2975046033702595E-2</v>
      </c>
      <c r="G261" s="97">
        <f t="shared" si="15"/>
        <v>0.31335000000000002</v>
      </c>
      <c r="H261" s="98">
        <f t="shared" si="4"/>
        <v>2.2975046033702595E-2</v>
      </c>
      <c r="I261" s="92">
        <f t="shared" si="6"/>
        <v>0.06</v>
      </c>
      <c r="J261" s="101">
        <f t="shared" si="7"/>
        <v>4.8675505653430484E-3</v>
      </c>
      <c r="K261" s="105">
        <f t="shared" si="8"/>
        <v>4.8675505653430484E-3</v>
      </c>
      <c r="L261" s="106">
        <f t="shared" si="9"/>
        <v>30</v>
      </c>
      <c r="M261" s="63"/>
      <c r="N261" s="64">
        <f t="shared" si="10"/>
        <v>0</v>
      </c>
      <c r="O261" s="100"/>
      <c r="P261" s="66">
        <f t="shared" si="17"/>
        <v>0</v>
      </c>
      <c r="Q261" s="67">
        <f t="shared" si="5"/>
        <v>0</v>
      </c>
      <c r="R261" s="68"/>
      <c r="T261" s="69"/>
      <c r="U261" s="68"/>
      <c r="V261" s="68"/>
      <c r="W261" s="68"/>
      <c r="X261" s="68"/>
      <c r="Y261" s="68"/>
      <c r="Z261" s="68"/>
    </row>
    <row r="262" spans="1:26" ht="12" hidden="1" customHeight="1">
      <c r="A262" s="92">
        <v>0.2089</v>
      </c>
      <c r="B262" s="93">
        <v>0</v>
      </c>
      <c r="C262" s="94">
        <v>41214</v>
      </c>
      <c r="D262" s="95">
        <v>41243</v>
      </c>
      <c r="E262" s="92">
        <f t="shared" si="13"/>
        <v>0.31335000000000002</v>
      </c>
      <c r="F262" s="96">
        <f t="shared" si="14"/>
        <v>2.2975046033702595E-2</v>
      </c>
      <c r="G262" s="97">
        <f t="shared" si="15"/>
        <v>0.31335000000000002</v>
      </c>
      <c r="H262" s="98">
        <f t="shared" si="4"/>
        <v>2.2975046033702595E-2</v>
      </c>
      <c r="I262" s="92">
        <f t="shared" si="6"/>
        <v>0.06</v>
      </c>
      <c r="J262" s="101">
        <f t="shared" si="7"/>
        <v>4.8675505653430484E-3</v>
      </c>
      <c r="K262" s="105">
        <f t="shared" si="8"/>
        <v>4.8675505653430484E-3</v>
      </c>
      <c r="L262" s="106">
        <f t="shared" si="9"/>
        <v>30</v>
      </c>
      <c r="M262" s="63"/>
      <c r="N262" s="64">
        <f t="shared" si="10"/>
        <v>0</v>
      </c>
      <c r="O262" s="100"/>
      <c r="P262" s="66">
        <f t="shared" si="17"/>
        <v>0</v>
      </c>
      <c r="Q262" s="67">
        <f t="shared" si="5"/>
        <v>0</v>
      </c>
      <c r="R262" s="68"/>
      <c r="T262" s="69"/>
      <c r="U262" s="68"/>
      <c r="V262" s="68"/>
      <c r="W262" s="68"/>
      <c r="X262" s="68"/>
      <c r="Y262" s="68"/>
      <c r="Z262" s="68"/>
    </row>
    <row r="263" spans="1:26" ht="12" hidden="1" customHeight="1">
      <c r="A263" s="92">
        <v>0.2089</v>
      </c>
      <c r="B263" s="93">
        <v>0</v>
      </c>
      <c r="C263" s="94">
        <v>41244</v>
      </c>
      <c r="D263" s="95">
        <v>41274</v>
      </c>
      <c r="E263" s="92">
        <f t="shared" si="13"/>
        <v>0.31335000000000002</v>
      </c>
      <c r="F263" s="96">
        <f t="shared" si="14"/>
        <v>2.2975046033702595E-2</v>
      </c>
      <c r="G263" s="97">
        <f t="shared" si="15"/>
        <v>0.31335000000000002</v>
      </c>
      <c r="H263" s="98">
        <f t="shared" si="4"/>
        <v>2.2975046033702595E-2</v>
      </c>
      <c r="I263" s="92">
        <f t="shared" si="6"/>
        <v>0.06</v>
      </c>
      <c r="J263" s="101">
        <f t="shared" si="7"/>
        <v>4.8675505653430484E-3</v>
      </c>
      <c r="K263" s="105">
        <f t="shared" si="8"/>
        <v>4.8675505653430484E-3</v>
      </c>
      <c r="L263" s="106">
        <f t="shared" si="9"/>
        <v>30</v>
      </c>
      <c r="M263" s="63"/>
      <c r="N263" s="64">
        <f t="shared" si="10"/>
        <v>0</v>
      </c>
      <c r="O263" s="100"/>
      <c r="P263" s="66">
        <f t="shared" si="17"/>
        <v>0</v>
      </c>
      <c r="Q263" s="67">
        <f t="shared" si="5"/>
        <v>0</v>
      </c>
      <c r="R263" s="68"/>
      <c r="T263" s="69"/>
      <c r="U263" s="68"/>
      <c r="V263" s="68"/>
      <c r="W263" s="68"/>
      <c r="X263" s="68"/>
      <c r="Y263" s="68"/>
      <c r="Z263" s="68"/>
    </row>
    <row r="264" spans="1:26" ht="12" hidden="1" customHeight="1">
      <c r="A264" s="92">
        <v>0.20749999999999999</v>
      </c>
      <c r="B264" s="93">
        <v>0</v>
      </c>
      <c r="C264" s="94">
        <v>41275</v>
      </c>
      <c r="D264" s="95">
        <v>41305</v>
      </c>
      <c r="E264" s="92">
        <f t="shared" si="13"/>
        <v>0.31124999999999997</v>
      </c>
      <c r="F264" s="96">
        <f t="shared" si="14"/>
        <v>2.2838637639847281E-2</v>
      </c>
      <c r="G264" s="97">
        <f t="shared" si="15"/>
        <v>0.31124999999999997</v>
      </c>
      <c r="H264" s="98">
        <f t="shared" si="4"/>
        <v>2.2838637639847281E-2</v>
      </c>
      <c r="I264" s="92">
        <f t="shared" si="6"/>
        <v>0.06</v>
      </c>
      <c r="J264" s="101">
        <f t="shared" si="7"/>
        <v>4.8675505653430484E-3</v>
      </c>
      <c r="K264" s="105">
        <f t="shared" si="8"/>
        <v>4.8675505653430484E-3</v>
      </c>
      <c r="L264" s="106">
        <f t="shared" si="9"/>
        <v>30</v>
      </c>
      <c r="M264" s="63"/>
      <c r="N264" s="64">
        <f t="shared" si="10"/>
        <v>0</v>
      </c>
      <c r="O264" s="100"/>
      <c r="P264" s="66">
        <f t="shared" si="17"/>
        <v>0</v>
      </c>
      <c r="Q264" s="67">
        <f t="shared" si="5"/>
        <v>0</v>
      </c>
      <c r="R264" s="68"/>
      <c r="T264" s="69"/>
      <c r="U264" s="68"/>
      <c r="V264" s="68"/>
      <c r="W264" s="68"/>
      <c r="X264" s="68"/>
      <c r="Y264" s="68"/>
      <c r="Z264" s="68"/>
    </row>
    <row r="265" spans="1:26" ht="12" hidden="1" customHeight="1">
      <c r="A265" s="92">
        <v>0.20749999999999999</v>
      </c>
      <c r="B265" s="93">
        <v>0</v>
      </c>
      <c r="C265" s="94">
        <v>41306</v>
      </c>
      <c r="D265" s="95">
        <v>41333</v>
      </c>
      <c r="E265" s="92">
        <f t="shared" si="13"/>
        <v>0.31124999999999997</v>
      </c>
      <c r="F265" s="96">
        <f t="shared" si="14"/>
        <v>2.2838637639847281E-2</v>
      </c>
      <c r="G265" s="97">
        <f t="shared" si="15"/>
        <v>0.31124999999999997</v>
      </c>
      <c r="H265" s="98">
        <f t="shared" si="4"/>
        <v>2.2838637639847281E-2</v>
      </c>
      <c r="I265" s="92">
        <v>0.01</v>
      </c>
      <c r="J265" s="101">
        <f t="shared" si="7"/>
        <v>8.295381143461622E-4</v>
      </c>
      <c r="K265" s="105">
        <f t="shared" si="8"/>
        <v>8.295381143461622E-4</v>
      </c>
      <c r="L265" s="106">
        <f t="shared" si="9"/>
        <v>30</v>
      </c>
      <c r="M265" s="63"/>
      <c r="N265" s="64">
        <f t="shared" si="10"/>
        <v>0</v>
      </c>
      <c r="O265" s="100"/>
      <c r="P265" s="66">
        <f t="shared" si="17"/>
        <v>0</v>
      </c>
      <c r="Q265" s="67">
        <f t="shared" si="5"/>
        <v>0</v>
      </c>
      <c r="R265" s="68"/>
      <c r="T265" s="69"/>
      <c r="U265" s="68"/>
      <c r="V265" s="68"/>
      <c r="W265" s="68"/>
      <c r="X265" s="68"/>
      <c r="Y265" s="68"/>
      <c r="Z265" s="68"/>
    </row>
    <row r="266" spans="1:26" ht="12" hidden="1" customHeight="1">
      <c r="A266" s="92">
        <v>0.20749999999999999</v>
      </c>
      <c r="B266" s="93">
        <v>0</v>
      </c>
      <c r="C266" s="94">
        <v>41334</v>
      </c>
      <c r="D266" s="95">
        <v>41364</v>
      </c>
      <c r="E266" s="92">
        <f t="shared" si="13"/>
        <v>0.31124999999999997</v>
      </c>
      <c r="F266" s="96">
        <f t="shared" si="14"/>
        <v>2.2838637639847281E-2</v>
      </c>
      <c r="G266" s="97">
        <f t="shared" si="15"/>
        <v>0.31124999999999997</v>
      </c>
      <c r="H266" s="98">
        <f t="shared" si="4"/>
        <v>2.2838637639847281E-2</v>
      </c>
      <c r="I266" s="92">
        <f t="shared" ref="I266:I368" si="18">IF($I$10="Maxima Comercial",E266,IF($I$10="Maxima Legal",G266,$I$10))</f>
        <v>0.06</v>
      </c>
      <c r="J266" s="101">
        <f t="shared" si="7"/>
        <v>4.8675505653430484E-3</v>
      </c>
      <c r="K266" s="105">
        <f t="shared" si="8"/>
        <v>4.8675505653430484E-3</v>
      </c>
      <c r="L266" s="106">
        <f t="shared" si="9"/>
        <v>30</v>
      </c>
      <c r="M266" s="63"/>
      <c r="N266" s="64">
        <f t="shared" si="10"/>
        <v>0</v>
      </c>
      <c r="O266" s="100"/>
      <c r="P266" s="66">
        <f t="shared" si="17"/>
        <v>0</v>
      </c>
      <c r="Q266" s="67">
        <f t="shared" si="5"/>
        <v>0</v>
      </c>
      <c r="R266" s="68"/>
      <c r="T266" s="69"/>
      <c r="U266" s="68"/>
      <c r="V266" s="68"/>
      <c r="W266" s="68"/>
      <c r="X266" s="68"/>
      <c r="Y266" s="68"/>
      <c r="Z266" s="68"/>
    </row>
    <row r="267" spans="1:26" ht="12" hidden="1" customHeight="1">
      <c r="A267" s="92">
        <v>0.20830000000000001</v>
      </c>
      <c r="B267" s="93">
        <v>0</v>
      </c>
      <c r="C267" s="94">
        <v>41365</v>
      </c>
      <c r="D267" s="95">
        <v>41394</v>
      </c>
      <c r="E267" s="92">
        <f t="shared" si="13"/>
        <v>0.31245000000000001</v>
      </c>
      <c r="F267" s="96">
        <f t="shared" si="14"/>
        <v>2.2916609793260045E-2</v>
      </c>
      <c r="G267" s="97">
        <f t="shared" si="15"/>
        <v>0.31245000000000001</v>
      </c>
      <c r="H267" s="98">
        <f t="shared" si="4"/>
        <v>2.2916609793260045E-2</v>
      </c>
      <c r="I267" s="92">
        <f t="shared" si="18"/>
        <v>0.06</v>
      </c>
      <c r="J267" s="101">
        <f t="shared" si="7"/>
        <v>4.8675505653430484E-3</v>
      </c>
      <c r="K267" s="105">
        <f t="shared" si="8"/>
        <v>4.8675505653430484E-3</v>
      </c>
      <c r="L267" s="106">
        <f t="shared" si="9"/>
        <v>30</v>
      </c>
      <c r="M267" s="63"/>
      <c r="N267" s="64">
        <f t="shared" si="10"/>
        <v>0</v>
      </c>
      <c r="O267" s="100"/>
      <c r="P267" s="66">
        <f t="shared" si="17"/>
        <v>0</v>
      </c>
      <c r="Q267" s="67">
        <f t="shared" si="5"/>
        <v>0</v>
      </c>
      <c r="R267" s="68"/>
      <c r="T267" s="69"/>
      <c r="U267" s="68"/>
      <c r="V267" s="68"/>
      <c r="W267" s="68"/>
      <c r="X267" s="68"/>
      <c r="Y267" s="68"/>
      <c r="Z267" s="68"/>
    </row>
    <row r="268" spans="1:26" ht="12" hidden="1" customHeight="1">
      <c r="A268" s="92">
        <v>0.20830000000000001</v>
      </c>
      <c r="B268" s="93">
        <v>0</v>
      </c>
      <c r="C268" s="94">
        <v>41395</v>
      </c>
      <c r="D268" s="95">
        <v>41425</v>
      </c>
      <c r="E268" s="92">
        <f t="shared" si="13"/>
        <v>0.31245000000000001</v>
      </c>
      <c r="F268" s="96">
        <f t="shared" si="14"/>
        <v>2.2916609793260045E-2</v>
      </c>
      <c r="G268" s="97">
        <f t="shared" si="15"/>
        <v>0.31245000000000001</v>
      </c>
      <c r="H268" s="98">
        <f t="shared" si="4"/>
        <v>2.2916609793260045E-2</v>
      </c>
      <c r="I268" s="92">
        <f t="shared" si="18"/>
        <v>0.06</v>
      </c>
      <c r="J268" s="101">
        <f t="shared" si="7"/>
        <v>4.8675505653430484E-3</v>
      </c>
      <c r="K268" s="105">
        <f t="shared" si="8"/>
        <v>4.8675505653430484E-3</v>
      </c>
      <c r="L268" s="106">
        <f t="shared" si="9"/>
        <v>30</v>
      </c>
      <c r="M268" s="63"/>
      <c r="N268" s="64">
        <f t="shared" si="10"/>
        <v>0</v>
      </c>
      <c r="O268" s="100"/>
      <c r="P268" s="66">
        <f t="shared" si="17"/>
        <v>0</v>
      </c>
      <c r="Q268" s="67">
        <f t="shared" si="5"/>
        <v>0</v>
      </c>
      <c r="R268" s="68"/>
      <c r="T268" s="69"/>
      <c r="U268" s="68"/>
      <c r="V268" s="68"/>
      <c r="W268" s="68"/>
      <c r="X268" s="68"/>
      <c r="Y268" s="68"/>
      <c r="Z268" s="68"/>
    </row>
    <row r="269" spans="1:26" ht="12" hidden="1" customHeight="1">
      <c r="A269" s="92">
        <v>0.20830000000000001</v>
      </c>
      <c r="B269" s="93">
        <v>0</v>
      </c>
      <c r="C269" s="94">
        <v>41426</v>
      </c>
      <c r="D269" s="95">
        <v>41455</v>
      </c>
      <c r="E269" s="92">
        <f t="shared" si="13"/>
        <v>0.31245000000000001</v>
      </c>
      <c r="F269" s="96">
        <f t="shared" si="14"/>
        <v>2.2916609793260045E-2</v>
      </c>
      <c r="G269" s="97">
        <f t="shared" si="15"/>
        <v>0.31245000000000001</v>
      </c>
      <c r="H269" s="98">
        <f t="shared" si="4"/>
        <v>2.2916609793260045E-2</v>
      </c>
      <c r="I269" s="92">
        <f t="shared" si="18"/>
        <v>0.06</v>
      </c>
      <c r="J269" s="101">
        <f t="shared" si="7"/>
        <v>4.8675505653430484E-3</v>
      </c>
      <c r="K269" s="105">
        <f t="shared" si="8"/>
        <v>4.8675505653430484E-3</v>
      </c>
      <c r="L269" s="107">
        <f t="shared" si="9"/>
        <v>30</v>
      </c>
      <c r="M269" s="63"/>
      <c r="N269" s="64">
        <f t="shared" si="10"/>
        <v>0</v>
      </c>
      <c r="O269" s="100"/>
      <c r="P269" s="66">
        <f t="shared" si="17"/>
        <v>0</v>
      </c>
      <c r="Q269" s="67">
        <f t="shared" si="5"/>
        <v>0</v>
      </c>
      <c r="R269" s="68"/>
      <c r="T269" s="69"/>
      <c r="U269" s="68"/>
      <c r="V269" s="68"/>
      <c r="W269" s="68"/>
      <c r="X269" s="68"/>
      <c r="Y269" s="68"/>
      <c r="Z269" s="68"/>
    </row>
    <row r="270" spans="1:26" ht="12" hidden="1" customHeight="1">
      <c r="A270" s="92">
        <v>0.2034</v>
      </c>
      <c r="B270" s="93">
        <v>0</v>
      </c>
      <c r="C270" s="94">
        <v>41456</v>
      </c>
      <c r="D270" s="95">
        <v>41486</v>
      </c>
      <c r="E270" s="92">
        <f t="shared" si="13"/>
        <v>0.30509999999999998</v>
      </c>
      <c r="F270" s="96">
        <f t="shared" si="14"/>
        <v>2.2438000800601765E-2</v>
      </c>
      <c r="G270" s="97">
        <f t="shared" si="15"/>
        <v>0.30509999999999998</v>
      </c>
      <c r="H270" s="98">
        <f t="shared" si="4"/>
        <v>2.2438000800601765E-2</v>
      </c>
      <c r="I270" s="92">
        <f t="shared" si="18"/>
        <v>0.06</v>
      </c>
      <c r="J270" s="101">
        <f t="shared" si="7"/>
        <v>4.8675505653430484E-3</v>
      </c>
      <c r="K270" s="105">
        <f t="shared" si="8"/>
        <v>4.8675505653430484E-3</v>
      </c>
      <c r="L270" s="106">
        <f t="shared" si="9"/>
        <v>30</v>
      </c>
      <c r="M270" s="63"/>
      <c r="N270" s="64">
        <f t="shared" si="10"/>
        <v>0</v>
      </c>
      <c r="O270" s="100"/>
      <c r="P270" s="66">
        <f t="shared" si="17"/>
        <v>0</v>
      </c>
      <c r="Q270" s="67">
        <f t="shared" si="5"/>
        <v>0</v>
      </c>
      <c r="R270" s="68"/>
      <c r="T270" s="69"/>
      <c r="U270" s="68"/>
      <c r="V270" s="68"/>
      <c r="W270" s="68"/>
      <c r="X270" s="68"/>
      <c r="Y270" s="68"/>
      <c r="Z270" s="68"/>
    </row>
    <row r="271" spans="1:26" ht="12" hidden="1" customHeight="1">
      <c r="A271" s="92">
        <v>0.2034</v>
      </c>
      <c r="B271" s="93">
        <v>0</v>
      </c>
      <c r="C271" s="94">
        <v>41487</v>
      </c>
      <c r="D271" s="95">
        <v>41517</v>
      </c>
      <c r="E271" s="92">
        <f t="shared" si="13"/>
        <v>0.30509999999999998</v>
      </c>
      <c r="F271" s="96">
        <f t="shared" si="14"/>
        <v>2.2438000800601765E-2</v>
      </c>
      <c r="G271" s="97">
        <f t="shared" si="15"/>
        <v>0.30509999999999998</v>
      </c>
      <c r="H271" s="98">
        <f t="shared" ref="H271:H380" si="19">IF(G271="","",(1+G271)^(1/12)-1)</f>
        <v>2.2438000800601765E-2</v>
      </c>
      <c r="I271" s="92">
        <f t="shared" si="18"/>
        <v>0.06</v>
      </c>
      <c r="J271" s="101">
        <f t="shared" si="7"/>
        <v>4.8675505653430484E-3</v>
      </c>
      <c r="K271" s="105">
        <f t="shared" si="8"/>
        <v>4.8675505653430484E-3</v>
      </c>
      <c r="L271" s="106">
        <f t="shared" si="9"/>
        <v>30</v>
      </c>
      <c r="M271" s="63"/>
      <c r="N271" s="64">
        <f t="shared" si="10"/>
        <v>0</v>
      </c>
      <c r="O271" s="100"/>
      <c r="P271" s="66">
        <f t="shared" si="17"/>
        <v>0</v>
      </c>
      <c r="Q271" s="67">
        <f t="shared" ref="Q271:Q357" si="20">SUM(M271,P271)</f>
        <v>0</v>
      </c>
      <c r="R271" s="68"/>
      <c r="T271" s="69"/>
      <c r="U271" s="68"/>
      <c r="V271" s="68"/>
      <c r="W271" s="68"/>
      <c r="X271" s="68"/>
      <c r="Y271" s="68"/>
      <c r="Z271" s="68"/>
    </row>
    <row r="272" spans="1:26" ht="12" hidden="1" customHeight="1">
      <c r="A272" s="92">
        <v>0.2034</v>
      </c>
      <c r="B272" s="93">
        <v>0</v>
      </c>
      <c r="C272" s="94">
        <v>41518</v>
      </c>
      <c r="D272" s="95">
        <v>41547</v>
      </c>
      <c r="E272" s="92">
        <f t="shared" si="13"/>
        <v>0.30509999999999998</v>
      </c>
      <c r="F272" s="96">
        <f t="shared" si="14"/>
        <v>2.2438000800601765E-2</v>
      </c>
      <c r="G272" s="97">
        <f t="shared" si="15"/>
        <v>0.30509999999999998</v>
      </c>
      <c r="H272" s="98">
        <f t="shared" si="19"/>
        <v>2.2438000800601765E-2</v>
      </c>
      <c r="I272" s="92">
        <f t="shared" si="18"/>
        <v>0.06</v>
      </c>
      <c r="J272" s="101">
        <f t="shared" ref="J272:J367" si="21">IF($I$10&lt;&gt;"0",IF($I$11&gt;0,$I$11,(1+I272)^(1/12)-1))</f>
        <v>4.8675505653430484E-3</v>
      </c>
      <c r="K272" s="105">
        <f t="shared" ref="K272:K372" si="22">IF(J272&gt;F272,MIN(H272,J272),MIN(F272,H272,J272))</f>
        <v>4.8675505653430484E-3</v>
      </c>
      <c r="L272" s="106">
        <f t="shared" ref="L272:L362" si="23">IF(C272="",0,DAYS360(C272,D272+(1)))</f>
        <v>30</v>
      </c>
      <c r="M272" s="63"/>
      <c r="N272" s="64">
        <f t="shared" ref="N272:N357" si="24">((M272*K272)/30)*L272</f>
        <v>0</v>
      </c>
      <c r="O272" s="100"/>
      <c r="P272" s="66">
        <f t="shared" si="17"/>
        <v>0</v>
      </c>
      <c r="Q272" s="67">
        <f t="shared" si="20"/>
        <v>0</v>
      </c>
      <c r="R272" s="68"/>
      <c r="T272" s="69"/>
      <c r="U272" s="68"/>
      <c r="V272" s="68"/>
      <c r="W272" s="68"/>
      <c r="X272" s="68"/>
      <c r="Y272" s="68"/>
      <c r="Z272" s="68"/>
    </row>
    <row r="273" spans="1:26" ht="12" hidden="1" customHeight="1">
      <c r="A273" s="92">
        <v>0.19850000000000001</v>
      </c>
      <c r="B273" s="93">
        <v>0</v>
      </c>
      <c r="C273" s="94">
        <v>41548</v>
      </c>
      <c r="D273" s="95">
        <v>41578</v>
      </c>
      <c r="E273" s="92">
        <f t="shared" si="13"/>
        <v>0.29775000000000001</v>
      </c>
      <c r="F273" s="96">
        <f t="shared" si="14"/>
        <v>2.1956914610111067E-2</v>
      </c>
      <c r="G273" s="97">
        <f t="shared" si="15"/>
        <v>0.29775000000000001</v>
      </c>
      <c r="H273" s="98">
        <f t="shared" si="19"/>
        <v>2.1956914610111067E-2</v>
      </c>
      <c r="I273" s="92">
        <f t="shared" si="18"/>
        <v>0.06</v>
      </c>
      <c r="J273" s="101">
        <f t="shared" si="21"/>
        <v>4.8675505653430484E-3</v>
      </c>
      <c r="K273" s="105">
        <f t="shared" si="22"/>
        <v>4.8675505653430484E-3</v>
      </c>
      <c r="L273" s="106">
        <f t="shared" si="23"/>
        <v>30</v>
      </c>
      <c r="M273" s="63"/>
      <c r="N273" s="64">
        <f t="shared" si="24"/>
        <v>0</v>
      </c>
      <c r="O273" s="100"/>
      <c r="P273" s="66">
        <f t="shared" ref="P273:P336" si="25">IF(P272&lt;0,N273-O273,SUM(P272,N273)-O273)</f>
        <v>0</v>
      </c>
      <c r="Q273" s="67">
        <f t="shared" si="20"/>
        <v>0</v>
      </c>
      <c r="R273" s="68"/>
      <c r="T273" s="69"/>
      <c r="U273" s="68"/>
      <c r="V273" s="68"/>
      <c r="W273" s="68"/>
      <c r="X273" s="68"/>
      <c r="Y273" s="68"/>
      <c r="Z273" s="68"/>
    </row>
    <row r="274" spans="1:26" ht="12" hidden="1" customHeight="1">
      <c r="A274" s="92">
        <v>0.19850000000000001</v>
      </c>
      <c r="B274" s="93">
        <v>0</v>
      </c>
      <c r="C274" s="94">
        <v>41579</v>
      </c>
      <c r="D274" s="95">
        <v>41608</v>
      </c>
      <c r="E274" s="92">
        <f t="shared" si="13"/>
        <v>0.29775000000000001</v>
      </c>
      <c r="F274" s="96">
        <f t="shared" si="14"/>
        <v>2.1956914610111067E-2</v>
      </c>
      <c r="G274" s="97">
        <f t="shared" si="15"/>
        <v>0.29775000000000001</v>
      </c>
      <c r="H274" s="98">
        <f t="shared" si="19"/>
        <v>2.1956914610111067E-2</v>
      </c>
      <c r="I274" s="92">
        <f t="shared" si="18"/>
        <v>0.06</v>
      </c>
      <c r="J274" s="101">
        <f t="shared" si="21"/>
        <v>4.8675505653430484E-3</v>
      </c>
      <c r="K274" s="105">
        <f t="shared" si="22"/>
        <v>4.8675505653430484E-3</v>
      </c>
      <c r="L274" s="106">
        <f t="shared" si="23"/>
        <v>30</v>
      </c>
      <c r="M274" s="63"/>
      <c r="N274" s="64">
        <f t="shared" si="24"/>
        <v>0</v>
      </c>
      <c r="O274" s="100"/>
      <c r="P274" s="66">
        <f t="shared" si="25"/>
        <v>0</v>
      </c>
      <c r="Q274" s="67">
        <f t="shared" si="20"/>
        <v>0</v>
      </c>
      <c r="R274" s="68"/>
      <c r="T274" s="69"/>
      <c r="U274" s="68"/>
      <c r="V274" s="68"/>
      <c r="W274" s="68"/>
      <c r="X274" s="68"/>
      <c r="Y274" s="68"/>
      <c r="Z274" s="68"/>
    </row>
    <row r="275" spans="1:26" ht="12" hidden="1" customHeight="1">
      <c r="A275" s="92">
        <v>0.19850000000000001</v>
      </c>
      <c r="B275" s="93">
        <v>0</v>
      </c>
      <c r="C275" s="94">
        <v>41609</v>
      </c>
      <c r="D275" s="95">
        <v>41639</v>
      </c>
      <c r="E275" s="92">
        <f t="shared" si="13"/>
        <v>0.29775000000000001</v>
      </c>
      <c r="F275" s="96">
        <f t="shared" si="14"/>
        <v>2.1956914610111067E-2</v>
      </c>
      <c r="G275" s="97">
        <f t="shared" si="15"/>
        <v>0.29775000000000001</v>
      </c>
      <c r="H275" s="98">
        <f t="shared" si="19"/>
        <v>2.1956914610111067E-2</v>
      </c>
      <c r="I275" s="92">
        <f t="shared" si="18"/>
        <v>0.06</v>
      </c>
      <c r="J275" s="101">
        <f t="shared" si="21"/>
        <v>4.8675505653430484E-3</v>
      </c>
      <c r="K275" s="105">
        <f t="shared" si="22"/>
        <v>4.8675505653430484E-3</v>
      </c>
      <c r="L275" s="106">
        <f t="shared" si="23"/>
        <v>30</v>
      </c>
      <c r="M275" s="63"/>
      <c r="N275" s="64">
        <f t="shared" si="24"/>
        <v>0</v>
      </c>
      <c r="O275" s="100"/>
      <c r="P275" s="66">
        <f t="shared" si="25"/>
        <v>0</v>
      </c>
      <c r="Q275" s="67">
        <f t="shared" si="20"/>
        <v>0</v>
      </c>
      <c r="R275" s="68"/>
      <c r="T275" s="69"/>
      <c r="U275" s="68"/>
      <c r="V275" s="68"/>
      <c r="W275" s="68"/>
      <c r="X275" s="68"/>
      <c r="Y275" s="68"/>
      <c r="Z275" s="68"/>
    </row>
    <row r="276" spans="1:26" ht="12" hidden="1" customHeight="1">
      <c r="A276" s="92">
        <v>0.19650000000000001</v>
      </c>
      <c r="B276" s="93">
        <v>0</v>
      </c>
      <c r="C276" s="94">
        <v>41641</v>
      </c>
      <c r="D276" s="95">
        <v>41670</v>
      </c>
      <c r="E276" s="92">
        <f t="shared" si="13"/>
        <v>0.29475000000000001</v>
      </c>
      <c r="F276" s="96">
        <f t="shared" si="14"/>
        <v>2.1759834797641986E-2</v>
      </c>
      <c r="G276" s="97">
        <f t="shared" si="15"/>
        <v>0.29475000000000001</v>
      </c>
      <c r="H276" s="98">
        <f t="shared" si="19"/>
        <v>2.1759834797641986E-2</v>
      </c>
      <c r="I276" s="92">
        <f t="shared" si="18"/>
        <v>0.06</v>
      </c>
      <c r="J276" s="101">
        <f t="shared" si="21"/>
        <v>4.8675505653430484E-3</v>
      </c>
      <c r="K276" s="105">
        <f t="shared" si="22"/>
        <v>4.8675505653430484E-3</v>
      </c>
      <c r="L276" s="106">
        <f t="shared" si="23"/>
        <v>29</v>
      </c>
      <c r="M276" s="63"/>
      <c r="N276" s="64">
        <f t="shared" si="24"/>
        <v>0</v>
      </c>
      <c r="O276" s="100"/>
      <c r="P276" s="66">
        <f t="shared" si="25"/>
        <v>0</v>
      </c>
      <c r="Q276" s="67">
        <f t="shared" si="20"/>
        <v>0</v>
      </c>
      <c r="R276" s="68"/>
      <c r="T276" s="69"/>
      <c r="U276" s="68"/>
      <c r="V276" s="68"/>
      <c r="W276" s="68"/>
      <c r="X276" s="68"/>
      <c r="Y276" s="68"/>
      <c r="Z276" s="68"/>
    </row>
    <row r="277" spans="1:26" ht="12" hidden="1" customHeight="1">
      <c r="A277" s="92">
        <v>0.19650000000000001</v>
      </c>
      <c r="B277" s="93">
        <v>0</v>
      </c>
      <c r="C277" s="94">
        <v>41671</v>
      </c>
      <c r="D277" s="95">
        <v>41688</v>
      </c>
      <c r="E277" s="92">
        <f t="shared" si="13"/>
        <v>0.29475000000000001</v>
      </c>
      <c r="F277" s="96">
        <f t="shared" si="14"/>
        <v>2.1759834797641986E-2</v>
      </c>
      <c r="G277" s="97">
        <f t="shared" si="15"/>
        <v>0.29475000000000001</v>
      </c>
      <c r="H277" s="98">
        <f t="shared" si="19"/>
        <v>2.1759834797641986E-2</v>
      </c>
      <c r="I277" s="92">
        <f t="shared" si="18"/>
        <v>0.06</v>
      </c>
      <c r="J277" s="101">
        <f t="shared" si="21"/>
        <v>4.8675505653430484E-3</v>
      </c>
      <c r="K277" s="105">
        <f t="shared" si="22"/>
        <v>4.8675505653430484E-3</v>
      </c>
      <c r="L277" s="106">
        <f t="shared" si="23"/>
        <v>18</v>
      </c>
      <c r="M277" s="63"/>
      <c r="N277" s="64">
        <f t="shared" si="24"/>
        <v>0</v>
      </c>
      <c r="O277" s="100"/>
      <c r="P277" s="66">
        <f t="shared" si="25"/>
        <v>0</v>
      </c>
      <c r="Q277" s="67">
        <f t="shared" si="20"/>
        <v>0</v>
      </c>
      <c r="R277" s="68"/>
      <c r="T277" s="69"/>
      <c r="U277" s="68"/>
      <c r="V277" s="68"/>
      <c r="W277" s="68"/>
      <c r="X277" s="68"/>
      <c r="Y277" s="68"/>
      <c r="Z277" s="68"/>
    </row>
    <row r="278" spans="1:26" ht="12" hidden="1" customHeight="1">
      <c r="A278" s="92">
        <v>0.19650000000000001</v>
      </c>
      <c r="B278" s="93">
        <v>0</v>
      </c>
      <c r="C278" s="94">
        <v>41689</v>
      </c>
      <c r="D278" s="95">
        <v>41698</v>
      </c>
      <c r="E278" s="92">
        <f t="shared" si="13"/>
        <v>0.29475000000000001</v>
      </c>
      <c r="F278" s="96">
        <f t="shared" si="14"/>
        <v>2.1759834797641986E-2</v>
      </c>
      <c r="G278" s="97">
        <f t="shared" si="15"/>
        <v>0.29475000000000001</v>
      </c>
      <c r="H278" s="98">
        <f t="shared" si="19"/>
        <v>2.1759834797641986E-2</v>
      </c>
      <c r="I278" s="92">
        <f t="shared" si="18"/>
        <v>0.06</v>
      </c>
      <c r="J278" s="101">
        <f t="shared" si="21"/>
        <v>4.8675505653430484E-3</v>
      </c>
      <c r="K278" s="105">
        <f t="shared" si="22"/>
        <v>4.8675505653430484E-3</v>
      </c>
      <c r="L278" s="106">
        <f t="shared" si="23"/>
        <v>12</v>
      </c>
      <c r="M278" s="63"/>
      <c r="N278" s="64">
        <f t="shared" si="24"/>
        <v>0</v>
      </c>
      <c r="O278" s="100"/>
      <c r="P278" s="66">
        <f t="shared" si="25"/>
        <v>0</v>
      </c>
      <c r="Q278" s="67">
        <f t="shared" si="20"/>
        <v>0</v>
      </c>
      <c r="R278" s="68"/>
      <c r="T278" s="69"/>
      <c r="U278" s="68"/>
      <c r="V278" s="68"/>
      <c r="W278" s="68"/>
      <c r="X278" s="68"/>
      <c r="Y278" s="68"/>
      <c r="Z278" s="68"/>
    </row>
    <row r="279" spans="1:26" ht="12" hidden="1" customHeight="1">
      <c r="A279" s="92">
        <v>0.19650000000000001</v>
      </c>
      <c r="B279" s="93">
        <v>0</v>
      </c>
      <c r="C279" s="94">
        <v>41699</v>
      </c>
      <c r="D279" s="95">
        <v>41729</v>
      </c>
      <c r="E279" s="92">
        <f t="shared" si="13"/>
        <v>0.29475000000000001</v>
      </c>
      <c r="F279" s="96">
        <f t="shared" si="14"/>
        <v>2.1759834797641986E-2</v>
      </c>
      <c r="G279" s="97">
        <f t="shared" si="15"/>
        <v>0.29475000000000001</v>
      </c>
      <c r="H279" s="98">
        <f t="shared" si="19"/>
        <v>2.1759834797641986E-2</v>
      </c>
      <c r="I279" s="92">
        <f t="shared" si="18"/>
        <v>0.06</v>
      </c>
      <c r="J279" s="101">
        <f t="shared" si="21"/>
        <v>4.8675505653430484E-3</v>
      </c>
      <c r="K279" s="105">
        <f t="shared" si="22"/>
        <v>4.8675505653430484E-3</v>
      </c>
      <c r="L279" s="106">
        <f t="shared" si="23"/>
        <v>30</v>
      </c>
      <c r="M279" s="63"/>
      <c r="N279" s="108">
        <f t="shared" si="24"/>
        <v>0</v>
      </c>
      <c r="O279" s="100"/>
      <c r="P279" s="66">
        <f t="shared" si="25"/>
        <v>0</v>
      </c>
      <c r="Q279" s="109">
        <f t="shared" si="20"/>
        <v>0</v>
      </c>
      <c r="R279" s="68"/>
      <c r="T279" s="69"/>
      <c r="U279" s="68"/>
      <c r="V279" s="68"/>
      <c r="W279" s="68"/>
      <c r="X279" s="68"/>
      <c r="Y279" s="68"/>
      <c r="Z279" s="68"/>
    </row>
    <row r="280" spans="1:26" ht="12" hidden="1" customHeight="1">
      <c r="A280" s="92">
        <v>0.1963</v>
      </c>
      <c r="B280" s="110">
        <v>0</v>
      </c>
      <c r="C280" s="111">
        <v>41730</v>
      </c>
      <c r="D280" s="111">
        <v>41759</v>
      </c>
      <c r="E280" s="112">
        <f t="shared" si="13"/>
        <v>0.29444999999999999</v>
      </c>
      <c r="F280" s="113">
        <f t="shared" si="14"/>
        <v>2.1740103800155453E-2</v>
      </c>
      <c r="G280" s="110">
        <f t="shared" si="15"/>
        <v>0.29444999999999999</v>
      </c>
      <c r="H280" s="114">
        <f t="shared" si="19"/>
        <v>2.1740103800155453E-2</v>
      </c>
      <c r="I280" s="112">
        <f t="shared" si="18"/>
        <v>0.06</v>
      </c>
      <c r="J280" s="113">
        <f t="shared" si="21"/>
        <v>4.8675505653430484E-3</v>
      </c>
      <c r="K280" s="102">
        <f t="shared" si="22"/>
        <v>4.8675505653430484E-3</v>
      </c>
      <c r="L280" s="115">
        <f t="shared" si="23"/>
        <v>30</v>
      </c>
      <c r="M280" s="63"/>
      <c r="N280" s="116">
        <f t="shared" si="24"/>
        <v>0</v>
      </c>
      <c r="O280" s="117"/>
      <c r="P280" s="66">
        <f t="shared" si="25"/>
        <v>0</v>
      </c>
      <c r="Q280" s="118">
        <f t="shared" si="20"/>
        <v>0</v>
      </c>
      <c r="R280" s="68"/>
      <c r="T280" s="69"/>
      <c r="U280" s="68"/>
      <c r="V280" s="68"/>
      <c r="W280" s="68"/>
      <c r="X280" s="68"/>
      <c r="Y280" s="68"/>
      <c r="Z280" s="68"/>
    </row>
    <row r="281" spans="1:26" ht="12" hidden="1" customHeight="1">
      <c r="A281" s="92">
        <v>0.1963</v>
      </c>
      <c r="B281" s="110">
        <v>0</v>
      </c>
      <c r="C281" s="111">
        <v>41760</v>
      </c>
      <c r="D281" s="111">
        <v>41790</v>
      </c>
      <c r="E281" s="112">
        <f t="shared" si="13"/>
        <v>0.29444999999999999</v>
      </c>
      <c r="F281" s="113">
        <f t="shared" si="14"/>
        <v>2.1740103800155453E-2</v>
      </c>
      <c r="G281" s="110">
        <f t="shared" si="15"/>
        <v>0.29444999999999999</v>
      </c>
      <c r="H281" s="114">
        <f t="shared" si="19"/>
        <v>2.1740103800155453E-2</v>
      </c>
      <c r="I281" s="112">
        <f t="shared" si="18"/>
        <v>0.06</v>
      </c>
      <c r="J281" s="113">
        <f t="shared" si="21"/>
        <v>4.8675505653430484E-3</v>
      </c>
      <c r="K281" s="102">
        <f t="shared" si="22"/>
        <v>4.8675505653430484E-3</v>
      </c>
      <c r="L281" s="115">
        <f t="shared" si="23"/>
        <v>30</v>
      </c>
      <c r="M281" s="63"/>
      <c r="N281" s="116">
        <f t="shared" si="24"/>
        <v>0</v>
      </c>
      <c r="O281" s="117"/>
      <c r="P281" s="66">
        <f t="shared" si="25"/>
        <v>0</v>
      </c>
      <c r="Q281" s="118">
        <f t="shared" si="20"/>
        <v>0</v>
      </c>
      <c r="R281" s="68"/>
      <c r="T281" s="69"/>
      <c r="U281" s="68"/>
      <c r="V281" s="68"/>
      <c r="W281" s="68"/>
      <c r="X281" s="68"/>
      <c r="Y281" s="68"/>
      <c r="Z281" s="68"/>
    </row>
    <row r="282" spans="1:26" ht="12" hidden="1" customHeight="1">
      <c r="A282" s="92">
        <v>0.1963</v>
      </c>
      <c r="B282" s="110">
        <v>0</v>
      </c>
      <c r="C282" s="111">
        <v>41791</v>
      </c>
      <c r="D282" s="111">
        <v>41820</v>
      </c>
      <c r="E282" s="112">
        <f t="shared" si="13"/>
        <v>0.29444999999999999</v>
      </c>
      <c r="F282" s="113">
        <f t="shared" si="14"/>
        <v>2.1740103800155453E-2</v>
      </c>
      <c r="G282" s="110">
        <f t="shared" si="15"/>
        <v>0.29444999999999999</v>
      </c>
      <c r="H282" s="114">
        <f t="shared" si="19"/>
        <v>2.1740103800155453E-2</v>
      </c>
      <c r="I282" s="112">
        <f t="shared" si="18"/>
        <v>0.06</v>
      </c>
      <c r="J282" s="113">
        <f t="shared" si="21"/>
        <v>4.8675505653430484E-3</v>
      </c>
      <c r="K282" s="102">
        <f t="shared" si="22"/>
        <v>4.8675505653430484E-3</v>
      </c>
      <c r="L282" s="115">
        <f t="shared" si="23"/>
        <v>30</v>
      </c>
      <c r="M282" s="63"/>
      <c r="N282" s="116">
        <f t="shared" si="24"/>
        <v>0</v>
      </c>
      <c r="O282" s="117"/>
      <c r="P282" s="66">
        <f t="shared" si="25"/>
        <v>0</v>
      </c>
      <c r="Q282" s="118">
        <f t="shared" si="20"/>
        <v>0</v>
      </c>
      <c r="R282" s="68" t="s">
        <v>38</v>
      </c>
      <c r="T282" s="69"/>
      <c r="U282" s="68"/>
      <c r="V282" s="68"/>
      <c r="W282" s="68"/>
      <c r="X282" s="68"/>
      <c r="Y282" s="68"/>
      <c r="Z282" s="68"/>
    </row>
    <row r="283" spans="1:26" ht="12" hidden="1" customHeight="1">
      <c r="A283" s="92">
        <v>0.1933</v>
      </c>
      <c r="B283" s="110">
        <v>0</v>
      </c>
      <c r="C283" s="111">
        <v>41821</v>
      </c>
      <c r="D283" s="111">
        <v>41851</v>
      </c>
      <c r="E283" s="112">
        <f t="shared" si="13"/>
        <v>0.28994999999999999</v>
      </c>
      <c r="F283" s="113">
        <f t="shared" si="14"/>
        <v>2.1443634727683625E-2</v>
      </c>
      <c r="G283" s="110">
        <f t="shared" si="15"/>
        <v>0.28994999999999999</v>
      </c>
      <c r="H283" s="114">
        <f t="shared" si="19"/>
        <v>2.1443634727683625E-2</v>
      </c>
      <c r="I283" s="112">
        <f t="shared" si="18"/>
        <v>0.06</v>
      </c>
      <c r="J283" s="113">
        <f t="shared" si="21"/>
        <v>4.8675505653430484E-3</v>
      </c>
      <c r="K283" s="102">
        <f t="shared" si="22"/>
        <v>4.8675505653430484E-3</v>
      </c>
      <c r="L283" s="115">
        <f t="shared" si="23"/>
        <v>30</v>
      </c>
      <c r="M283" s="63"/>
      <c r="N283" s="116">
        <f t="shared" si="24"/>
        <v>0</v>
      </c>
      <c r="O283" s="117"/>
      <c r="P283" s="66">
        <f t="shared" si="25"/>
        <v>0</v>
      </c>
      <c r="Q283" s="118">
        <f t="shared" si="20"/>
        <v>0</v>
      </c>
      <c r="R283" s="68">
        <f t="shared" ref="R283:R309" si="26">+E283/12*100</f>
        <v>2.4162499999999998</v>
      </c>
      <c r="T283" s="69"/>
      <c r="U283" s="68"/>
      <c r="V283" s="68"/>
      <c r="W283" s="68"/>
      <c r="X283" s="68"/>
      <c r="Y283" s="68"/>
      <c r="Z283" s="68"/>
    </row>
    <row r="284" spans="1:26" ht="12" hidden="1" customHeight="1">
      <c r="A284" s="92">
        <v>0.1933</v>
      </c>
      <c r="B284" s="110">
        <v>0</v>
      </c>
      <c r="C284" s="111">
        <v>41852</v>
      </c>
      <c r="D284" s="111">
        <v>41882</v>
      </c>
      <c r="E284" s="112">
        <f t="shared" si="13"/>
        <v>0.28994999999999999</v>
      </c>
      <c r="F284" s="113">
        <f t="shared" si="14"/>
        <v>2.1443634727683625E-2</v>
      </c>
      <c r="G284" s="110">
        <f t="shared" si="15"/>
        <v>0.28994999999999999</v>
      </c>
      <c r="H284" s="114">
        <f t="shared" si="19"/>
        <v>2.1443634727683625E-2</v>
      </c>
      <c r="I284" s="112">
        <f t="shared" si="18"/>
        <v>0.06</v>
      </c>
      <c r="J284" s="113">
        <f t="shared" si="21"/>
        <v>4.8675505653430484E-3</v>
      </c>
      <c r="K284" s="102">
        <f t="shared" si="22"/>
        <v>4.8675505653430484E-3</v>
      </c>
      <c r="L284" s="115">
        <f t="shared" si="23"/>
        <v>30</v>
      </c>
      <c r="M284" s="63"/>
      <c r="N284" s="116">
        <f t="shared" si="24"/>
        <v>0</v>
      </c>
      <c r="O284" s="117"/>
      <c r="P284" s="66">
        <f t="shared" si="25"/>
        <v>0</v>
      </c>
      <c r="Q284" s="118">
        <f t="shared" si="20"/>
        <v>0</v>
      </c>
      <c r="R284" s="68">
        <f t="shared" si="26"/>
        <v>2.4162499999999998</v>
      </c>
      <c r="T284" s="69"/>
      <c r="U284" s="68"/>
      <c r="V284" s="68"/>
      <c r="W284" s="68"/>
      <c r="X284" s="68"/>
      <c r="Y284" s="68"/>
      <c r="Z284" s="68"/>
    </row>
    <row r="285" spans="1:26" ht="12" hidden="1" customHeight="1">
      <c r="A285" s="92">
        <v>0.1933</v>
      </c>
      <c r="B285" s="110">
        <v>0</v>
      </c>
      <c r="C285" s="111">
        <v>41883</v>
      </c>
      <c r="D285" s="111">
        <v>41912</v>
      </c>
      <c r="E285" s="112">
        <f t="shared" si="13"/>
        <v>0.28994999999999999</v>
      </c>
      <c r="F285" s="113">
        <f t="shared" si="14"/>
        <v>2.1443634727683625E-2</v>
      </c>
      <c r="G285" s="110">
        <f t="shared" si="15"/>
        <v>0.28994999999999999</v>
      </c>
      <c r="H285" s="119">
        <f t="shared" si="19"/>
        <v>2.1443634727683625E-2</v>
      </c>
      <c r="I285" s="112">
        <f t="shared" si="18"/>
        <v>0.06</v>
      </c>
      <c r="J285" s="113">
        <f t="shared" si="21"/>
        <v>4.8675505653430484E-3</v>
      </c>
      <c r="K285" s="102">
        <f t="shared" si="22"/>
        <v>4.8675505653430484E-3</v>
      </c>
      <c r="L285" s="115">
        <f t="shared" si="23"/>
        <v>30</v>
      </c>
      <c r="M285" s="63"/>
      <c r="N285" s="116">
        <f t="shared" si="24"/>
        <v>0</v>
      </c>
      <c r="O285" s="117"/>
      <c r="P285" s="66">
        <f t="shared" si="25"/>
        <v>0</v>
      </c>
      <c r="Q285" s="118">
        <f t="shared" si="20"/>
        <v>0</v>
      </c>
      <c r="R285" s="68">
        <f t="shared" si="26"/>
        <v>2.4162499999999998</v>
      </c>
      <c r="T285" s="69"/>
      <c r="U285" s="68"/>
      <c r="V285" s="68"/>
      <c r="W285" s="68"/>
      <c r="X285" s="68"/>
      <c r="Y285" s="68"/>
      <c r="Z285" s="68"/>
    </row>
    <row r="286" spans="1:26" ht="12" hidden="1" customHeight="1">
      <c r="A286" s="92">
        <v>0.19170000000000001</v>
      </c>
      <c r="B286" s="110">
        <v>0</v>
      </c>
      <c r="C286" s="111">
        <v>41913</v>
      </c>
      <c r="D286" s="111">
        <v>41943</v>
      </c>
      <c r="E286" s="112">
        <f t="shared" si="13"/>
        <v>0.28755000000000003</v>
      </c>
      <c r="F286" s="113">
        <f t="shared" si="14"/>
        <v>2.1285130025374244E-2</v>
      </c>
      <c r="G286" s="110">
        <f t="shared" si="15"/>
        <v>0.28755000000000003</v>
      </c>
      <c r="H286" s="119">
        <f t="shared" si="19"/>
        <v>2.1285130025374244E-2</v>
      </c>
      <c r="I286" s="112">
        <f t="shared" si="18"/>
        <v>0.06</v>
      </c>
      <c r="J286" s="113">
        <f t="shared" si="21"/>
        <v>4.8675505653430484E-3</v>
      </c>
      <c r="K286" s="102">
        <f t="shared" si="22"/>
        <v>4.8675505653430484E-3</v>
      </c>
      <c r="L286" s="115">
        <f t="shared" si="23"/>
        <v>30</v>
      </c>
      <c r="M286" s="63"/>
      <c r="N286" s="116">
        <f t="shared" si="24"/>
        <v>0</v>
      </c>
      <c r="O286" s="117"/>
      <c r="P286" s="66">
        <f t="shared" si="25"/>
        <v>0</v>
      </c>
      <c r="Q286" s="118">
        <f t="shared" si="20"/>
        <v>0</v>
      </c>
      <c r="R286" s="68">
        <f t="shared" si="26"/>
        <v>2.3962500000000002</v>
      </c>
      <c r="T286" s="69"/>
      <c r="U286" s="68"/>
      <c r="V286" s="68"/>
      <c r="W286" s="68"/>
      <c r="X286" s="68"/>
      <c r="Y286" s="68"/>
      <c r="Z286" s="68"/>
    </row>
    <row r="287" spans="1:26" ht="12" hidden="1" customHeight="1">
      <c r="A287" s="92">
        <v>0.19170000000000001</v>
      </c>
      <c r="B287" s="110">
        <v>0</v>
      </c>
      <c r="C287" s="111">
        <v>41944</v>
      </c>
      <c r="D287" s="111">
        <v>41973</v>
      </c>
      <c r="E287" s="112">
        <f t="shared" si="13"/>
        <v>0.28755000000000003</v>
      </c>
      <c r="F287" s="113">
        <f t="shared" si="14"/>
        <v>2.1285130025374244E-2</v>
      </c>
      <c r="G287" s="110">
        <f t="shared" si="15"/>
        <v>0.28755000000000003</v>
      </c>
      <c r="H287" s="119">
        <f t="shared" si="19"/>
        <v>2.1285130025374244E-2</v>
      </c>
      <c r="I287" s="112">
        <f t="shared" si="18"/>
        <v>0.06</v>
      </c>
      <c r="J287" s="113">
        <f t="shared" si="21"/>
        <v>4.8675505653430484E-3</v>
      </c>
      <c r="K287" s="102">
        <f t="shared" si="22"/>
        <v>4.8675505653430484E-3</v>
      </c>
      <c r="L287" s="115">
        <f t="shared" si="23"/>
        <v>30</v>
      </c>
      <c r="M287" s="63"/>
      <c r="N287" s="116">
        <f t="shared" si="24"/>
        <v>0</v>
      </c>
      <c r="O287" s="117"/>
      <c r="P287" s="66">
        <f t="shared" si="25"/>
        <v>0</v>
      </c>
      <c r="Q287" s="118">
        <f t="shared" si="20"/>
        <v>0</v>
      </c>
      <c r="R287" s="68">
        <f t="shared" si="26"/>
        <v>2.3962500000000002</v>
      </c>
      <c r="T287" s="69"/>
      <c r="U287" s="68"/>
      <c r="V287" s="68"/>
      <c r="W287" s="68"/>
      <c r="X287" s="68"/>
      <c r="Y287" s="68"/>
      <c r="Z287" s="68"/>
    </row>
    <row r="288" spans="1:26" ht="12" hidden="1" customHeight="1">
      <c r="A288" s="92">
        <v>0.19170000000000001</v>
      </c>
      <c r="B288" s="110">
        <v>0</v>
      </c>
      <c r="C288" s="111">
        <v>41974</v>
      </c>
      <c r="D288" s="111">
        <v>42004</v>
      </c>
      <c r="E288" s="112">
        <f t="shared" si="13"/>
        <v>0.28755000000000003</v>
      </c>
      <c r="F288" s="113">
        <f t="shared" si="14"/>
        <v>2.1285130025374244E-2</v>
      </c>
      <c r="G288" s="110">
        <f t="shared" si="15"/>
        <v>0.28755000000000003</v>
      </c>
      <c r="H288" s="119">
        <f t="shared" si="19"/>
        <v>2.1285130025374244E-2</v>
      </c>
      <c r="I288" s="112">
        <f t="shared" si="18"/>
        <v>0.06</v>
      </c>
      <c r="J288" s="113">
        <f t="shared" si="21"/>
        <v>4.8675505653430484E-3</v>
      </c>
      <c r="K288" s="102">
        <f t="shared" si="22"/>
        <v>4.8675505653430484E-3</v>
      </c>
      <c r="L288" s="115">
        <f t="shared" si="23"/>
        <v>30</v>
      </c>
      <c r="M288" s="63"/>
      <c r="N288" s="116">
        <f t="shared" si="24"/>
        <v>0</v>
      </c>
      <c r="O288" s="117"/>
      <c r="P288" s="66">
        <f t="shared" si="25"/>
        <v>0</v>
      </c>
      <c r="Q288" s="118">
        <f t="shared" si="20"/>
        <v>0</v>
      </c>
      <c r="R288" s="68">
        <f t="shared" si="26"/>
        <v>2.3962500000000002</v>
      </c>
      <c r="T288" s="69"/>
      <c r="U288" s="68"/>
      <c r="V288" s="68"/>
      <c r="W288" s="68"/>
      <c r="X288" s="68"/>
      <c r="Y288" s="68"/>
      <c r="Z288" s="68"/>
    </row>
    <row r="289" spans="1:26" ht="12" hidden="1" customHeight="1">
      <c r="A289" s="92">
        <v>0.19209999999999999</v>
      </c>
      <c r="B289" s="110">
        <v>0</v>
      </c>
      <c r="C289" s="111">
        <v>42005</v>
      </c>
      <c r="D289" s="111">
        <v>42035</v>
      </c>
      <c r="E289" s="112">
        <f t="shared" si="13"/>
        <v>0.28815000000000002</v>
      </c>
      <c r="F289" s="113">
        <f t="shared" si="14"/>
        <v>2.1324781575405183E-2</v>
      </c>
      <c r="G289" s="110">
        <f t="shared" si="15"/>
        <v>0.28815000000000002</v>
      </c>
      <c r="H289" s="119">
        <f t="shared" si="19"/>
        <v>2.1324781575405183E-2</v>
      </c>
      <c r="I289" s="112">
        <f t="shared" si="18"/>
        <v>0.06</v>
      </c>
      <c r="J289" s="113">
        <f t="shared" si="21"/>
        <v>4.8675505653430484E-3</v>
      </c>
      <c r="K289" s="102">
        <f t="shared" si="22"/>
        <v>4.8675505653430484E-3</v>
      </c>
      <c r="L289" s="115">
        <f t="shared" si="23"/>
        <v>30</v>
      </c>
      <c r="M289" s="63"/>
      <c r="N289" s="116">
        <f t="shared" si="24"/>
        <v>0</v>
      </c>
      <c r="O289" s="117"/>
      <c r="P289" s="66">
        <f t="shared" si="25"/>
        <v>0</v>
      </c>
      <c r="Q289" s="118">
        <f t="shared" si="20"/>
        <v>0</v>
      </c>
      <c r="R289" s="68">
        <f t="shared" si="26"/>
        <v>2.4012500000000001</v>
      </c>
      <c r="T289" s="69"/>
      <c r="U289" s="68"/>
      <c r="V289" s="68"/>
      <c r="W289" s="68"/>
      <c r="X289" s="68"/>
      <c r="Y289" s="68"/>
      <c r="Z289" s="68"/>
    </row>
    <row r="290" spans="1:26" ht="12" hidden="1" customHeight="1">
      <c r="A290" s="92">
        <v>0.19209999999999999</v>
      </c>
      <c r="B290" s="110">
        <v>0</v>
      </c>
      <c r="C290" s="111">
        <v>42036</v>
      </c>
      <c r="D290" s="111">
        <v>42063</v>
      </c>
      <c r="E290" s="112">
        <f t="shared" si="13"/>
        <v>0.28815000000000002</v>
      </c>
      <c r="F290" s="113">
        <f t="shared" si="14"/>
        <v>2.1324781575405183E-2</v>
      </c>
      <c r="G290" s="110">
        <f t="shared" si="15"/>
        <v>0.28815000000000002</v>
      </c>
      <c r="H290" s="119">
        <f t="shared" si="19"/>
        <v>2.1324781575405183E-2</v>
      </c>
      <c r="I290" s="112">
        <f t="shared" si="18"/>
        <v>0.06</v>
      </c>
      <c r="J290" s="113">
        <f t="shared" si="21"/>
        <v>4.8675505653430484E-3</v>
      </c>
      <c r="K290" s="102">
        <f t="shared" si="22"/>
        <v>4.8675505653430484E-3</v>
      </c>
      <c r="L290" s="115">
        <f t="shared" si="23"/>
        <v>30</v>
      </c>
      <c r="M290" s="63"/>
      <c r="N290" s="116">
        <f t="shared" si="24"/>
        <v>0</v>
      </c>
      <c r="O290" s="117"/>
      <c r="P290" s="66">
        <f t="shared" si="25"/>
        <v>0</v>
      </c>
      <c r="Q290" s="118">
        <f t="shared" si="20"/>
        <v>0</v>
      </c>
      <c r="R290" s="68">
        <f t="shared" si="26"/>
        <v>2.4012500000000001</v>
      </c>
      <c r="T290" s="69"/>
      <c r="U290" s="68"/>
      <c r="V290" s="68"/>
      <c r="W290" s="68"/>
      <c r="X290" s="68"/>
      <c r="Y290" s="68"/>
      <c r="Z290" s="68"/>
    </row>
    <row r="291" spans="1:26" ht="12" hidden="1" customHeight="1">
      <c r="A291" s="92">
        <v>0.19209999999999999</v>
      </c>
      <c r="B291" s="110">
        <v>0</v>
      </c>
      <c r="C291" s="111">
        <v>42064</v>
      </c>
      <c r="D291" s="111">
        <v>42094</v>
      </c>
      <c r="E291" s="112">
        <f t="shared" si="13"/>
        <v>0.28815000000000002</v>
      </c>
      <c r="F291" s="113">
        <f t="shared" si="14"/>
        <v>2.1324781575405183E-2</v>
      </c>
      <c r="G291" s="110">
        <f t="shared" si="15"/>
        <v>0.28815000000000002</v>
      </c>
      <c r="H291" s="119">
        <f t="shared" si="19"/>
        <v>2.1324781575405183E-2</v>
      </c>
      <c r="I291" s="112">
        <f t="shared" si="18"/>
        <v>0.06</v>
      </c>
      <c r="J291" s="113">
        <f t="shared" si="21"/>
        <v>4.8675505653430484E-3</v>
      </c>
      <c r="K291" s="102">
        <f t="shared" si="22"/>
        <v>4.8675505653430484E-3</v>
      </c>
      <c r="L291" s="115">
        <f t="shared" si="23"/>
        <v>30</v>
      </c>
      <c r="M291" s="63"/>
      <c r="N291" s="116">
        <f t="shared" si="24"/>
        <v>0</v>
      </c>
      <c r="O291" s="117"/>
      <c r="P291" s="66">
        <f t="shared" si="25"/>
        <v>0</v>
      </c>
      <c r="Q291" s="118">
        <f t="shared" si="20"/>
        <v>0</v>
      </c>
      <c r="R291" s="68">
        <f t="shared" si="26"/>
        <v>2.4012500000000001</v>
      </c>
      <c r="T291" s="69"/>
      <c r="U291" s="68"/>
      <c r="V291" s="68"/>
      <c r="W291" s="68"/>
      <c r="X291" s="68"/>
      <c r="Y291" s="68"/>
      <c r="Z291" s="68"/>
    </row>
    <row r="292" spans="1:26" ht="12" hidden="1" customHeight="1">
      <c r="A292" s="92">
        <v>0.19370000000000001</v>
      </c>
      <c r="B292" s="110">
        <v>0</v>
      </c>
      <c r="C292" s="111">
        <v>42095</v>
      </c>
      <c r="D292" s="111">
        <v>42124</v>
      </c>
      <c r="E292" s="112">
        <f t="shared" si="13"/>
        <v>0.29055000000000003</v>
      </c>
      <c r="F292" s="113">
        <f t="shared" si="14"/>
        <v>2.1483218662772696E-2</v>
      </c>
      <c r="G292" s="110">
        <f t="shared" si="15"/>
        <v>0.29055000000000003</v>
      </c>
      <c r="H292" s="119">
        <f t="shared" si="19"/>
        <v>2.1483218662772696E-2</v>
      </c>
      <c r="I292" s="112">
        <f t="shared" si="18"/>
        <v>0.06</v>
      </c>
      <c r="J292" s="113">
        <f t="shared" si="21"/>
        <v>4.8675505653430484E-3</v>
      </c>
      <c r="K292" s="102">
        <f t="shared" si="22"/>
        <v>4.8675505653430484E-3</v>
      </c>
      <c r="L292" s="115">
        <f t="shared" si="23"/>
        <v>30</v>
      </c>
      <c r="M292" s="63"/>
      <c r="N292" s="116">
        <f t="shared" si="24"/>
        <v>0</v>
      </c>
      <c r="O292" s="117"/>
      <c r="P292" s="66">
        <f t="shared" si="25"/>
        <v>0</v>
      </c>
      <c r="Q292" s="118">
        <f t="shared" si="20"/>
        <v>0</v>
      </c>
      <c r="R292" s="68">
        <f t="shared" si="26"/>
        <v>2.4212500000000001</v>
      </c>
      <c r="T292" s="69"/>
      <c r="U292" s="68"/>
      <c r="V292" s="68"/>
      <c r="W292" s="68"/>
      <c r="X292" s="68"/>
      <c r="Y292" s="68"/>
      <c r="Z292" s="68"/>
    </row>
    <row r="293" spans="1:26" ht="12" hidden="1" customHeight="1">
      <c r="A293" s="92">
        <v>0.19370000000000001</v>
      </c>
      <c r="B293" s="110">
        <v>0</v>
      </c>
      <c r="C293" s="111">
        <v>42125</v>
      </c>
      <c r="D293" s="111">
        <v>42155</v>
      </c>
      <c r="E293" s="112">
        <f t="shared" si="13"/>
        <v>0.29055000000000003</v>
      </c>
      <c r="F293" s="113">
        <f t="shared" si="14"/>
        <v>2.1483218662772696E-2</v>
      </c>
      <c r="G293" s="110">
        <f t="shared" si="15"/>
        <v>0.29055000000000003</v>
      </c>
      <c r="H293" s="119">
        <f t="shared" si="19"/>
        <v>2.1483218662772696E-2</v>
      </c>
      <c r="I293" s="112">
        <f t="shared" si="18"/>
        <v>0.06</v>
      </c>
      <c r="J293" s="113">
        <f t="shared" si="21"/>
        <v>4.8675505653430484E-3</v>
      </c>
      <c r="K293" s="102">
        <f t="shared" si="22"/>
        <v>4.8675505653430484E-3</v>
      </c>
      <c r="L293" s="115">
        <f t="shared" si="23"/>
        <v>30</v>
      </c>
      <c r="M293" s="63"/>
      <c r="N293" s="116">
        <f t="shared" si="24"/>
        <v>0</v>
      </c>
      <c r="O293" s="117"/>
      <c r="P293" s="66">
        <f t="shared" si="25"/>
        <v>0</v>
      </c>
      <c r="Q293" s="118">
        <f t="shared" si="20"/>
        <v>0</v>
      </c>
      <c r="R293" s="68">
        <f t="shared" si="26"/>
        <v>2.4212500000000001</v>
      </c>
      <c r="T293" s="69"/>
      <c r="U293" s="68"/>
      <c r="V293" s="68"/>
      <c r="W293" s="68"/>
      <c r="X293" s="68"/>
      <c r="Y293" s="68"/>
      <c r="Z293" s="68"/>
    </row>
    <row r="294" spans="1:26" ht="12" hidden="1" customHeight="1">
      <c r="A294" s="92">
        <v>0.19370000000000001</v>
      </c>
      <c r="B294" s="110">
        <v>0</v>
      </c>
      <c r="C294" s="111">
        <v>42156</v>
      </c>
      <c r="D294" s="111">
        <v>42185</v>
      </c>
      <c r="E294" s="112">
        <f t="shared" si="13"/>
        <v>0.29055000000000003</v>
      </c>
      <c r="F294" s="113">
        <f t="shared" si="14"/>
        <v>2.1483218662772696E-2</v>
      </c>
      <c r="G294" s="110">
        <f t="shared" si="15"/>
        <v>0.29055000000000003</v>
      </c>
      <c r="H294" s="119">
        <f t="shared" si="19"/>
        <v>2.1483218662772696E-2</v>
      </c>
      <c r="I294" s="112">
        <f t="shared" si="18"/>
        <v>0.06</v>
      </c>
      <c r="J294" s="113">
        <f t="shared" si="21"/>
        <v>4.8675505653430484E-3</v>
      </c>
      <c r="K294" s="102">
        <f t="shared" si="22"/>
        <v>4.8675505653430484E-3</v>
      </c>
      <c r="L294" s="115">
        <f t="shared" si="23"/>
        <v>30</v>
      </c>
      <c r="M294" s="63"/>
      <c r="N294" s="116">
        <f t="shared" si="24"/>
        <v>0</v>
      </c>
      <c r="O294" s="117"/>
      <c r="P294" s="66">
        <f t="shared" si="25"/>
        <v>0</v>
      </c>
      <c r="Q294" s="118">
        <f t="shared" si="20"/>
        <v>0</v>
      </c>
      <c r="R294" s="68">
        <f t="shared" si="26"/>
        <v>2.4212500000000001</v>
      </c>
      <c r="T294" s="69"/>
      <c r="U294" s="68"/>
      <c r="V294" s="68"/>
      <c r="W294" s="68"/>
      <c r="X294" s="68"/>
      <c r="Y294" s="68"/>
      <c r="Z294" s="68"/>
    </row>
    <row r="295" spans="1:26" ht="12" hidden="1" customHeight="1">
      <c r="A295" s="92">
        <v>0.19259999999999999</v>
      </c>
      <c r="B295" s="110">
        <v>0</v>
      </c>
      <c r="C295" s="111">
        <v>42186</v>
      </c>
      <c r="D295" s="111">
        <v>42216</v>
      </c>
      <c r="E295" s="112">
        <f t="shared" si="13"/>
        <v>0.28889999999999999</v>
      </c>
      <c r="F295" s="113">
        <f t="shared" si="14"/>
        <v>2.1374322212011299E-2</v>
      </c>
      <c r="G295" s="110">
        <f t="shared" si="15"/>
        <v>0.28889999999999999</v>
      </c>
      <c r="H295" s="119">
        <f t="shared" si="19"/>
        <v>2.1374322212011299E-2</v>
      </c>
      <c r="I295" s="112">
        <f t="shared" si="18"/>
        <v>0.06</v>
      </c>
      <c r="J295" s="113">
        <f t="shared" si="21"/>
        <v>4.8675505653430484E-3</v>
      </c>
      <c r="K295" s="102">
        <f t="shared" si="22"/>
        <v>4.8675505653430484E-3</v>
      </c>
      <c r="L295" s="115">
        <f t="shared" si="23"/>
        <v>30</v>
      </c>
      <c r="M295" s="63"/>
      <c r="N295" s="116">
        <f t="shared" si="24"/>
        <v>0</v>
      </c>
      <c r="O295" s="117"/>
      <c r="P295" s="66">
        <f t="shared" si="25"/>
        <v>0</v>
      </c>
      <c r="Q295" s="118">
        <f t="shared" si="20"/>
        <v>0</v>
      </c>
      <c r="R295" s="68">
        <f t="shared" si="26"/>
        <v>2.4074999999999998</v>
      </c>
      <c r="T295" s="69"/>
      <c r="U295" s="68"/>
      <c r="V295" s="68"/>
      <c r="W295" s="68"/>
      <c r="X295" s="68"/>
      <c r="Y295" s="68"/>
      <c r="Z295" s="68"/>
    </row>
    <row r="296" spans="1:26" ht="12" hidden="1" customHeight="1">
      <c r="A296" s="92">
        <v>0.19259999999999999</v>
      </c>
      <c r="B296" s="110">
        <v>0</v>
      </c>
      <c r="C296" s="111">
        <v>42217</v>
      </c>
      <c r="D296" s="111">
        <v>42247</v>
      </c>
      <c r="E296" s="112">
        <f t="shared" si="13"/>
        <v>0.28889999999999999</v>
      </c>
      <c r="F296" s="113">
        <f t="shared" si="14"/>
        <v>2.1374322212011299E-2</v>
      </c>
      <c r="G296" s="110">
        <f t="shared" si="15"/>
        <v>0.28889999999999999</v>
      </c>
      <c r="H296" s="119">
        <f t="shared" si="19"/>
        <v>2.1374322212011299E-2</v>
      </c>
      <c r="I296" s="112">
        <f t="shared" si="18"/>
        <v>0.06</v>
      </c>
      <c r="J296" s="113">
        <f t="shared" si="21"/>
        <v>4.8675505653430484E-3</v>
      </c>
      <c r="K296" s="102">
        <f t="shared" si="22"/>
        <v>4.8675505653430484E-3</v>
      </c>
      <c r="L296" s="115">
        <f t="shared" si="23"/>
        <v>30</v>
      </c>
      <c r="M296" s="63"/>
      <c r="N296" s="116">
        <f t="shared" si="24"/>
        <v>0</v>
      </c>
      <c r="O296" s="117"/>
      <c r="P296" s="66">
        <f t="shared" si="25"/>
        <v>0</v>
      </c>
      <c r="Q296" s="118">
        <f t="shared" si="20"/>
        <v>0</v>
      </c>
      <c r="R296" s="68">
        <f t="shared" si="26"/>
        <v>2.4074999999999998</v>
      </c>
      <c r="T296" s="69"/>
      <c r="U296" s="68"/>
      <c r="V296" s="68"/>
      <c r="W296" s="68"/>
      <c r="X296" s="68"/>
      <c r="Y296" s="68"/>
      <c r="Z296" s="68"/>
    </row>
    <row r="297" spans="1:26" ht="12" hidden="1" customHeight="1">
      <c r="A297" s="92">
        <v>0.19259999999999999</v>
      </c>
      <c r="B297" s="110">
        <v>0</v>
      </c>
      <c r="C297" s="111">
        <v>42248</v>
      </c>
      <c r="D297" s="111">
        <v>42277</v>
      </c>
      <c r="E297" s="112">
        <f t="shared" si="13"/>
        <v>0.28889999999999999</v>
      </c>
      <c r="F297" s="113">
        <f t="shared" si="14"/>
        <v>2.1374322212011299E-2</v>
      </c>
      <c r="G297" s="110">
        <f t="shared" si="15"/>
        <v>0.28889999999999999</v>
      </c>
      <c r="H297" s="119">
        <f t="shared" si="19"/>
        <v>2.1374322212011299E-2</v>
      </c>
      <c r="I297" s="112">
        <f t="shared" si="18"/>
        <v>0.06</v>
      </c>
      <c r="J297" s="113">
        <f t="shared" si="21"/>
        <v>4.8675505653430484E-3</v>
      </c>
      <c r="K297" s="102">
        <f t="shared" si="22"/>
        <v>4.8675505653430484E-3</v>
      </c>
      <c r="L297" s="115">
        <f t="shared" si="23"/>
        <v>30</v>
      </c>
      <c r="M297" s="63"/>
      <c r="N297" s="116">
        <f t="shared" si="24"/>
        <v>0</v>
      </c>
      <c r="O297" s="117"/>
      <c r="P297" s="66">
        <f t="shared" si="25"/>
        <v>0</v>
      </c>
      <c r="Q297" s="118">
        <f t="shared" si="20"/>
        <v>0</v>
      </c>
      <c r="R297" s="68">
        <f t="shared" si="26"/>
        <v>2.4074999999999998</v>
      </c>
      <c r="T297" s="69"/>
      <c r="U297" s="68"/>
      <c r="V297" s="68"/>
      <c r="W297" s="68"/>
      <c r="X297" s="68"/>
      <c r="Y297" s="68"/>
      <c r="Z297" s="68"/>
    </row>
    <row r="298" spans="1:26" ht="12" hidden="1" customHeight="1">
      <c r="A298" s="92">
        <v>0.1933</v>
      </c>
      <c r="B298" s="110">
        <v>0</v>
      </c>
      <c r="C298" s="111">
        <v>42278</v>
      </c>
      <c r="D298" s="111">
        <v>42308</v>
      </c>
      <c r="E298" s="112">
        <f t="shared" si="13"/>
        <v>0.28994999999999999</v>
      </c>
      <c r="F298" s="113">
        <f t="shared" si="14"/>
        <v>2.1443634727683625E-2</v>
      </c>
      <c r="G298" s="110">
        <f t="shared" si="15"/>
        <v>0.28994999999999999</v>
      </c>
      <c r="H298" s="119">
        <f t="shared" si="19"/>
        <v>2.1443634727683625E-2</v>
      </c>
      <c r="I298" s="112">
        <f t="shared" si="18"/>
        <v>0.06</v>
      </c>
      <c r="J298" s="113">
        <f t="shared" si="21"/>
        <v>4.8675505653430484E-3</v>
      </c>
      <c r="K298" s="102">
        <f t="shared" si="22"/>
        <v>4.8675505653430484E-3</v>
      </c>
      <c r="L298" s="115">
        <f t="shared" si="23"/>
        <v>30</v>
      </c>
      <c r="M298" s="63"/>
      <c r="N298" s="116">
        <f t="shared" si="24"/>
        <v>0</v>
      </c>
      <c r="O298" s="117"/>
      <c r="P298" s="66">
        <f t="shared" si="25"/>
        <v>0</v>
      </c>
      <c r="Q298" s="118">
        <f t="shared" si="20"/>
        <v>0</v>
      </c>
      <c r="R298" s="68">
        <f t="shared" si="26"/>
        <v>2.4162499999999998</v>
      </c>
      <c r="T298" s="69"/>
      <c r="U298" s="68"/>
      <c r="V298" s="68"/>
      <c r="W298" s="68"/>
      <c r="X298" s="68"/>
      <c r="Y298" s="68"/>
      <c r="Z298" s="68"/>
    </row>
    <row r="299" spans="1:26" ht="12" hidden="1" customHeight="1">
      <c r="A299" s="92">
        <v>0.1933</v>
      </c>
      <c r="B299" s="110">
        <v>0</v>
      </c>
      <c r="C299" s="111">
        <v>42309</v>
      </c>
      <c r="D299" s="111">
        <v>42338</v>
      </c>
      <c r="E299" s="112">
        <f t="shared" si="13"/>
        <v>0.28994999999999999</v>
      </c>
      <c r="F299" s="113">
        <f t="shared" si="14"/>
        <v>2.1443634727683625E-2</v>
      </c>
      <c r="G299" s="110">
        <f t="shared" si="15"/>
        <v>0.28994999999999999</v>
      </c>
      <c r="H299" s="119">
        <f t="shared" si="19"/>
        <v>2.1443634727683625E-2</v>
      </c>
      <c r="I299" s="112">
        <f t="shared" si="18"/>
        <v>0.06</v>
      </c>
      <c r="J299" s="113">
        <f t="shared" si="21"/>
        <v>4.8675505653430484E-3</v>
      </c>
      <c r="K299" s="102">
        <f t="shared" si="22"/>
        <v>4.8675505653430484E-3</v>
      </c>
      <c r="L299" s="115">
        <f t="shared" si="23"/>
        <v>30</v>
      </c>
      <c r="M299" s="63"/>
      <c r="N299" s="116">
        <f t="shared" si="24"/>
        <v>0</v>
      </c>
      <c r="O299" s="117"/>
      <c r="P299" s="66">
        <f t="shared" si="25"/>
        <v>0</v>
      </c>
      <c r="Q299" s="118">
        <f t="shared" si="20"/>
        <v>0</v>
      </c>
      <c r="R299" s="68">
        <f t="shared" si="26"/>
        <v>2.4162499999999998</v>
      </c>
      <c r="T299" s="69"/>
      <c r="U299" s="68"/>
      <c r="V299" s="68"/>
      <c r="W299" s="68"/>
      <c r="X299" s="68"/>
      <c r="Y299" s="68"/>
      <c r="Z299" s="68"/>
    </row>
    <row r="300" spans="1:26" ht="12" hidden="1" customHeight="1">
      <c r="A300" s="92">
        <v>0.1933</v>
      </c>
      <c r="B300" s="110">
        <v>0</v>
      </c>
      <c r="C300" s="111">
        <v>42339</v>
      </c>
      <c r="D300" s="111">
        <v>42369</v>
      </c>
      <c r="E300" s="112">
        <f t="shared" si="13"/>
        <v>0.28994999999999999</v>
      </c>
      <c r="F300" s="113">
        <f t="shared" si="14"/>
        <v>2.1443634727683625E-2</v>
      </c>
      <c r="G300" s="110">
        <f t="shared" si="15"/>
        <v>0.28994999999999999</v>
      </c>
      <c r="H300" s="119">
        <f t="shared" si="19"/>
        <v>2.1443634727683625E-2</v>
      </c>
      <c r="I300" s="112">
        <f t="shared" si="18"/>
        <v>0.06</v>
      </c>
      <c r="J300" s="113">
        <f t="shared" si="21"/>
        <v>4.8675505653430484E-3</v>
      </c>
      <c r="K300" s="102">
        <f t="shared" si="22"/>
        <v>4.8675505653430484E-3</v>
      </c>
      <c r="L300" s="115">
        <f t="shared" si="23"/>
        <v>30</v>
      </c>
      <c r="M300" s="63"/>
      <c r="N300" s="116">
        <f t="shared" si="24"/>
        <v>0</v>
      </c>
      <c r="O300" s="117"/>
      <c r="P300" s="66">
        <f t="shared" si="25"/>
        <v>0</v>
      </c>
      <c r="Q300" s="118">
        <f t="shared" si="20"/>
        <v>0</v>
      </c>
      <c r="R300" s="120">
        <f t="shared" si="26"/>
        <v>2.4162499999999998</v>
      </c>
      <c r="S300" s="121"/>
      <c r="T300" s="122"/>
      <c r="U300" s="120"/>
      <c r="V300" s="120"/>
      <c r="W300" s="120"/>
      <c r="X300" s="120"/>
      <c r="Y300" s="120"/>
      <c r="Z300" s="120"/>
    </row>
    <row r="301" spans="1:26" ht="12.75" hidden="1" customHeight="1">
      <c r="A301" s="92">
        <v>0.1968</v>
      </c>
      <c r="B301" s="110">
        <v>0</v>
      </c>
      <c r="C301" s="111">
        <v>42370</v>
      </c>
      <c r="D301" s="111">
        <v>42400</v>
      </c>
      <c r="E301" s="112">
        <f t="shared" si="13"/>
        <v>0.29520000000000002</v>
      </c>
      <c r="F301" s="113">
        <f t="shared" si="14"/>
        <v>2.1789423437557742E-2</v>
      </c>
      <c r="G301" s="110">
        <f t="shared" si="15"/>
        <v>0.29520000000000002</v>
      </c>
      <c r="H301" s="119">
        <f t="shared" si="19"/>
        <v>2.1789423437557742E-2</v>
      </c>
      <c r="I301" s="112">
        <f t="shared" si="18"/>
        <v>0.06</v>
      </c>
      <c r="J301" s="113">
        <f t="shared" si="21"/>
        <v>4.8675505653430484E-3</v>
      </c>
      <c r="K301" s="102">
        <f t="shared" si="22"/>
        <v>4.8675505653430484E-3</v>
      </c>
      <c r="L301" s="115">
        <f t="shared" si="23"/>
        <v>30</v>
      </c>
      <c r="M301" s="63"/>
      <c r="N301" s="116">
        <f t="shared" si="24"/>
        <v>0</v>
      </c>
      <c r="O301" s="117"/>
      <c r="P301" s="66">
        <f t="shared" si="25"/>
        <v>0</v>
      </c>
      <c r="Q301" s="118">
        <f t="shared" si="20"/>
        <v>0</v>
      </c>
      <c r="R301" s="68">
        <f t="shared" si="26"/>
        <v>2.46</v>
      </c>
      <c r="T301" s="69"/>
      <c r="U301" s="68"/>
      <c r="V301" s="68"/>
      <c r="W301" s="68"/>
      <c r="X301" s="68"/>
      <c r="Y301" s="68"/>
      <c r="Z301" s="68"/>
    </row>
    <row r="302" spans="1:26" ht="12" hidden="1" customHeight="1">
      <c r="A302" s="92">
        <v>0.1968</v>
      </c>
      <c r="B302" s="110">
        <v>0</v>
      </c>
      <c r="C302" s="111">
        <v>42401</v>
      </c>
      <c r="D302" s="111">
        <v>42429</v>
      </c>
      <c r="E302" s="112">
        <f t="shared" si="13"/>
        <v>0.29520000000000002</v>
      </c>
      <c r="F302" s="113">
        <f t="shared" si="14"/>
        <v>2.1789423437557742E-2</v>
      </c>
      <c r="G302" s="110">
        <f t="shared" si="15"/>
        <v>0.29520000000000002</v>
      </c>
      <c r="H302" s="119">
        <f t="shared" si="19"/>
        <v>2.1789423437557742E-2</v>
      </c>
      <c r="I302" s="112">
        <f t="shared" si="18"/>
        <v>0.06</v>
      </c>
      <c r="J302" s="113">
        <f t="shared" si="21"/>
        <v>4.8675505653430484E-3</v>
      </c>
      <c r="K302" s="102">
        <f t="shared" si="22"/>
        <v>4.8675505653430484E-3</v>
      </c>
      <c r="L302" s="115">
        <f t="shared" si="23"/>
        <v>30</v>
      </c>
      <c r="M302" s="63"/>
      <c r="N302" s="116">
        <f t="shared" si="24"/>
        <v>0</v>
      </c>
      <c r="O302" s="117"/>
      <c r="P302" s="66">
        <f t="shared" si="25"/>
        <v>0</v>
      </c>
      <c r="Q302" s="118">
        <f t="shared" si="20"/>
        <v>0</v>
      </c>
      <c r="R302" s="68">
        <f t="shared" si="26"/>
        <v>2.46</v>
      </c>
      <c r="T302" s="69"/>
      <c r="U302" s="68"/>
      <c r="V302" s="68"/>
      <c r="W302" s="68"/>
      <c r="X302" s="68"/>
      <c r="Y302" s="68"/>
      <c r="Z302" s="68"/>
    </row>
    <row r="303" spans="1:26" ht="12" hidden="1" customHeight="1">
      <c r="A303" s="92">
        <v>0.1968</v>
      </c>
      <c r="B303" s="110">
        <v>0</v>
      </c>
      <c r="C303" s="111">
        <v>42430</v>
      </c>
      <c r="D303" s="111">
        <v>42460</v>
      </c>
      <c r="E303" s="112">
        <f t="shared" si="13"/>
        <v>0.29520000000000002</v>
      </c>
      <c r="F303" s="113">
        <f t="shared" si="14"/>
        <v>2.1789423437557742E-2</v>
      </c>
      <c r="G303" s="110">
        <f t="shared" si="15"/>
        <v>0.29520000000000002</v>
      </c>
      <c r="H303" s="119">
        <f t="shared" si="19"/>
        <v>2.1789423437557742E-2</v>
      </c>
      <c r="I303" s="112">
        <f t="shared" si="18"/>
        <v>0.06</v>
      </c>
      <c r="J303" s="113">
        <f t="shared" si="21"/>
        <v>4.8675505653430484E-3</v>
      </c>
      <c r="K303" s="102">
        <f t="shared" si="22"/>
        <v>4.8675505653430484E-3</v>
      </c>
      <c r="L303" s="115">
        <f t="shared" si="23"/>
        <v>30</v>
      </c>
      <c r="M303" s="63"/>
      <c r="N303" s="116">
        <f t="shared" si="24"/>
        <v>0</v>
      </c>
      <c r="O303" s="117"/>
      <c r="P303" s="66">
        <f t="shared" si="25"/>
        <v>0</v>
      </c>
      <c r="Q303" s="118">
        <f t="shared" si="20"/>
        <v>0</v>
      </c>
      <c r="R303" s="68">
        <f t="shared" si="26"/>
        <v>2.46</v>
      </c>
      <c r="T303" s="69"/>
      <c r="U303" s="68"/>
      <c r="V303" s="68"/>
      <c r="W303" s="68"/>
      <c r="X303" s="68"/>
      <c r="Y303" s="68"/>
      <c r="Z303" s="68"/>
    </row>
    <row r="304" spans="1:26" ht="12" hidden="1" customHeight="1">
      <c r="A304" s="92">
        <v>0.2054</v>
      </c>
      <c r="B304" s="110">
        <v>0</v>
      </c>
      <c r="C304" s="111">
        <v>42461</v>
      </c>
      <c r="D304" s="111">
        <v>42490</v>
      </c>
      <c r="E304" s="112">
        <f t="shared" si="13"/>
        <v>0.30809999999999998</v>
      </c>
      <c r="F304" s="113">
        <f t="shared" si="14"/>
        <v>2.2633649099822239E-2</v>
      </c>
      <c r="G304" s="110">
        <f t="shared" si="15"/>
        <v>0.30809999999999998</v>
      </c>
      <c r="H304" s="119">
        <f t="shared" si="19"/>
        <v>2.2633649099822239E-2</v>
      </c>
      <c r="I304" s="112">
        <f t="shared" si="18"/>
        <v>0.06</v>
      </c>
      <c r="J304" s="113">
        <f t="shared" si="21"/>
        <v>4.8675505653430484E-3</v>
      </c>
      <c r="K304" s="102">
        <f t="shared" si="22"/>
        <v>4.8675505653430484E-3</v>
      </c>
      <c r="L304" s="115">
        <f t="shared" si="23"/>
        <v>30</v>
      </c>
      <c r="M304" s="63"/>
      <c r="N304" s="116">
        <f t="shared" si="24"/>
        <v>0</v>
      </c>
      <c r="O304" s="117"/>
      <c r="P304" s="66">
        <f t="shared" si="25"/>
        <v>0</v>
      </c>
      <c r="Q304" s="118">
        <f t="shared" si="20"/>
        <v>0</v>
      </c>
      <c r="R304" s="68">
        <f t="shared" si="26"/>
        <v>2.5674999999999999</v>
      </c>
      <c r="T304" s="69"/>
      <c r="U304" s="68"/>
      <c r="V304" s="68"/>
      <c r="W304" s="68"/>
      <c r="X304" s="68"/>
      <c r="Y304" s="68"/>
      <c r="Z304" s="68"/>
    </row>
    <row r="305" spans="1:26" ht="12" hidden="1" customHeight="1">
      <c r="A305" s="92">
        <v>0.2054</v>
      </c>
      <c r="B305" s="110">
        <v>0</v>
      </c>
      <c r="C305" s="111">
        <v>42491</v>
      </c>
      <c r="D305" s="111">
        <v>42521</v>
      </c>
      <c r="E305" s="112">
        <f t="shared" si="13"/>
        <v>0.30809999999999998</v>
      </c>
      <c r="F305" s="113">
        <f t="shared" si="14"/>
        <v>2.2633649099822239E-2</v>
      </c>
      <c r="G305" s="110">
        <f t="shared" si="15"/>
        <v>0.30809999999999998</v>
      </c>
      <c r="H305" s="119">
        <f t="shared" si="19"/>
        <v>2.2633649099822239E-2</v>
      </c>
      <c r="I305" s="112">
        <f t="shared" si="18"/>
        <v>0.06</v>
      </c>
      <c r="J305" s="113">
        <f t="shared" si="21"/>
        <v>4.8675505653430484E-3</v>
      </c>
      <c r="K305" s="102">
        <f t="shared" si="22"/>
        <v>4.8675505653430484E-3</v>
      </c>
      <c r="L305" s="115">
        <f t="shared" si="23"/>
        <v>30</v>
      </c>
      <c r="M305" s="63"/>
      <c r="N305" s="116">
        <f t="shared" si="24"/>
        <v>0</v>
      </c>
      <c r="O305" s="117"/>
      <c r="P305" s="66">
        <f t="shared" si="25"/>
        <v>0</v>
      </c>
      <c r="Q305" s="118">
        <f t="shared" si="20"/>
        <v>0</v>
      </c>
      <c r="R305" s="68">
        <f t="shared" si="26"/>
        <v>2.5674999999999999</v>
      </c>
      <c r="S305" s="123">
        <v>42491</v>
      </c>
      <c r="T305" s="69"/>
      <c r="U305" s="68"/>
      <c r="V305" s="68"/>
      <c r="W305" s="68"/>
      <c r="X305" s="68"/>
      <c r="Y305" s="68"/>
      <c r="Z305" s="68"/>
    </row>
    <row r="306" spans="1:26" ht="12" hidden="1" customHeight="1">
      <c r="A306" s="92">
        <v>0.2054</v>
      </c>
      <c r="B306" s="110">
        <v>0</v>
      </c>
      <c r="C306" s="111">
        <v>42522</v>
      </c>
      <c r="D306" s="111">
        <v>42551</v>
      </c>
      <c r="E306" s="112">
        <f t="shared" si="13"/>
        <v>0.30809999999999998</v>
      </c>
      <c r="F306" s="113">
        <f t="shared" si="14"/>
        <v>2.2633649099822239E-2</v>
      </c>
      <c r="G306" s="110">
        <f t="shared" si="15"/>
        <v>0.30809999999999998</v>
      </c>
      <c r="H306" s="119">
        <f t="shared" si="19"/>
        <v>2.2633649099822239E-2</v>
      </c>
      <c r="I306" s="112">
        <f t="shared" si="18"/>
        <v>0.06</v>
      </c>
      <c r="J306" s="113">
        <f t="shared" si="21"/>
        <v>4.8675505653430484E-3</v>
      </c>
      <c r="K306" s="102">
        <f t="shared" si="22"/>
        <v>4.8675505653430484E-3</v>
      </c>
      <c r="L306" s="115">
        <f t="shared" si="23"/>
        <v>30</v>
      </c>
      <c r="M306" s="63"/>
      <c r="N306" s="116">
        <f t="shared" si="24"/>
        <v>0</v>
      </c>
      <c r="O306" s="117"/>
      <c r="P306" s="66">
        <f t="shared" si="25"/>
        <v>0</v>
      </c>
      <c r="Q306" s="118">
        <f t="shared" si="20"/>
        <v>0</v>
      </c>
      <c r="R306" s="68">
        <f t="shared" si="26"/>
        <v>2.5674999999999999</v>
      </c>
      <c r="S306" s="123">
        <v>42522</v>
      </c>
      <c r="T306" s="69"/>
      <c r="U306" s="68"/>
      <c r="V306" s="68"/>
      <c r="W306" s="68"/>
      <c r="X306" s="68"/>
      <c r="Y306" s="68"/>
      <c r="Z306" s="68"/>
    </row>
    <row r="307" spans="1:26" ht="12" hidden="1" customHeight="1">
      <c r="A307" s="92">
        <v>0.21340000000000001</v>
      </c>
      <c r="B307" s="110">
        <v>0</v>
      </c>
      <c r="C307" s="111">
        <v>42552</v>
      </c>
      <c r="D307" s="111">
        <v>42582</v>
      </c>
      <c r="E307" s="112">
        <f t="shared" si="13"/>
        <v>0.3201</v>
      </c>
      <c r="F307" s="113">
        <f t="shared" si="14"/>
        <v>2.3412151466478903E-2</v>
      </c>
      <c r="G307" s="110">
        <f t="shared" si="15"/>
        <v>0.3201</v>
      </c>
      <c r="H307" s="119">
        <f t="shared" si="19"/>
        <v>2.3412151466478903E-2</v>
      </c>
      <c r="I307" s="112">
        <f t="shared" si="18"/>
        <v>0.06</v>
      </c>
      <c r="J307" s="113">
        <f t="shared" si="21"/>
        <v>4.8675505653430484E-3</v>
      </c>
      <c r="K307" s="102">
        <f t="shared" si="22"/>
        <v>4.8675505653430484E-3</v>
      </c>
      <c r="L307" s="115">
        <f t="shared" si="23"/>
        <v>30</v>
      </c>
      <c r="M307" s="63"/>
      <c r="N307" s="116">
        <f t="shared" si="24"/>
        <v>0</v>
      </c>
      <c r="O307" s="117"/>
      <c r="P307" s="66">
        <f t="shared" si="25"/>
        <v>0</v>
      </c>
      <c r="Q307" s="118">
        <f t="shared" si="20"/>
        <v>0</v>
      </c>
      <c r="R307" s="68">
        <f t="shared" si="26"/>
        <v>2.6675</v>
      </c>
      <c r="S307" s="123">
        <v>42552</v>
      </c>
      <c r="T307" s="69"/>
      <c r="U307" s="68"/>
      <c r="V307" s="68"/>
      <c r="W307" s="68"/>
      <c r="X307" s="68"/>
      <c r="Y307" s="68"/>
      <c r="Z307" s="68"/>
    </row>
    <row r="308" spans="1:26" ht="12" hidden="1" customHeight="1">
      <c r="A308" s="92">
        <v>0.21340000000000001</v>
      </c>
      <c r="B308" s="110">
        <v>0</v>
      </c>
      <c r="C308" s="111">
        <v>42583</v>
      </c>
      <c r="D308" s="111">
        <v>42613</v>
      </c>
      <c r="E308" s="112">
        <f t="shared" si="13"/>
        <v>0.3201</v>
      </c>
      <c r="F308" s="113">
        <f t="shared" si="14"/>
        <v>2.3412151466478903E-2</v>
      </c>
      <c r="G308" s="110">
        <f t="shared" si="15"/>
        <v>0.3201</v>
      </c>
      <c r="H308" s="119">
        <f t="shared" si="19"/>
        <v>2.3412151466478903E-2</v>
      </c>
      <c r="I308" s="112">
        <f t="shared" si="18"/>
        <v>0.06</v>
      </c>
      <c r="J308" s="113">
        <f t="shared" si="21"/>
        <v>4.8675505653430484E-3</v>
      </c>
      <c r="K308" s="102">
        <f t="shared" si="22"/>
        <v>4.8675505653430484E-3</v>
      </c>
      <c r="L308" s="115">
        <f t="shared" si="23"/>
        <v>30</v>
      </c>
      <c r="M308" s="63"/>
      <c r="N308" s="116">
        <f t="shared" si="24"/>
        <v>0</v>
      </c>
      <c r="O308" s="124"/>
      <c r="P308" s="66">
        <f t="shared" si="25"/>
        <v>0</v>
      </c>
      <c r="Q308" s="118">
        <f t="shared" si="20"/>
        <v>0</v>
      </c>
      <c r="R308" s="68">
        <f t="shared" si="26"/>
        <v>2.6675</v>
      </c>
      <c r="S308" s="123">
        <v>42583</v>
      </c>
      <c r="T308" s="69"/>
      <c r="U308" s="68"/>
      <c r="V308" s="68"/>
      <c r="W308" s="68"/>
      <c r="X308" s="68"/>
      <c r="Y308" s="68"/>
      <c r="Z308" s="68"/>
    </row>
    <row r="309" spans="1:26" ht="12" hidden="1" customHeight="1">
      <c r="A309" s="92">
        <v>0.21340000000000001</v>
      </c>
      <c r="B309" s="110">
        <v>0</v>
      </c>
      <c r="C309" s="111">
        <v>42614</v>
      </c>
      <c r="D309" s="111">
        <v>42643</v>
      </c>
      <c r="E309" s="112">
        <f t="shared" si="13"/>
        <v>0.3201</v>
      </c>
      <c r="F309" s="113">
        <f t="shared" si="14"/>
        <v>2.3412151466478903E-2</v>
      </c>
      <c r="G309" s="110">
        <f t="shared" si="15"/>
        <v>0.3201</v>
      </c>
      <c r="H309" s="119">
        <f t="shared" si="19"/>
        <v>2.3412151466478903E-2</v>
      </c>
      <c r="I309" s="112">
        <f t="shared" si="18"/>
        <v>0.06</v>
      </c>
      <c r="J309" s="113">
        <f t="shared" si="21"/>
        <v>4.8675505653430484E-3</v>
      </c>
      <c r="K309" s="102">
        <f t="shared" si="22"/>
        <v>4.8675505653430484E-3</v>
      </c>
      <c r="L309" s="115">
        <f t="shared" si="23"/>
        <v>30</v>
      </c>
      <c r="M309" s="63"/>
      <c r="N309" s="116">
        <f t="shared" si="24"/>
        <v>0</v>
      </c>
      <c r="O309" s="117"/>
      <c r="P309" s="66">
        <f t="shared" si="25"/>
        <v>0</v>
      </c>
      <c r="Q309" s="118">
        <f t="shared" si="20"/>
        <v>0</v>
      </c>
      <c r="R309" s="68">
        <f t="shared" si="26"/>
        <v>2.6675</v>
      </c>
      <c r="S309" s="123">
        <v>42614</v>
      </c>
      <c r="T309" s="69"/>
      <c r="U309" s="68"/>
      <c r="V309" s="68"/>
      <c r="W309" s="68"/>
      <c r="X309" s="68"/>
      <c r="Y309" s="68"/>
      <c r="Z309" s="68"/>
    </row>
    <row r="310" spans="1:26" ht="12" hidden="1" customHeight="1">
      <c r="A310" s="92">
        <v>0.21990000000000001</v>
      </c>
      <c r="B310" s="110">
        <v>0</v>
      </c>
      <c r="C310" s="111">
        <v>42644</v>
      </c>
      <c r="D310" s="111">
        <v>42674</v>
      </c>
      <c r="E310" s="112">
        <f t="shared" si="13"/>
        <v>0.32985000000000003</v>
      </c>
      <c r="F310" s="113">
        <f t="shared" si="14"/>
        <v>2.4039922656450941E-2</v>
      </c>
      <c r="G310" s="110">
        <f t="shared" si="15"/>
        <v>0.32985000000000003</v>
      </c>
      <c r="H310" s="119">
        <f t="shared" si="19"/>
        <v>2.4039922656450941E-2</v>
      </c>
      <c r="I310" s="112">
        <f t="shared" si="18"/>
        <v>0.06</v>
      </c>
      <c r="J310" s="113">
        <f t="shared" si="21"/>
        <v>4.8675505653430484E-3</v>
      </c>
      <c r="K310" s="102">
        <f t="shared" si="22"/>
        <v>4.8675505653430484E-3</v>
      </c>
      <c r="L310" s="115">
        <f t="shared" si="23"/>
        <v>30</v>
      </c>
      <c r="M310" s="63"/>
      <c r="N310" s="116">
        <f t="shared" si="24"/>
        <v>0</v>
      </c>
      <c r="O310" s="117"/>
      <c r="P310" s="66">
        <f t="shared" si="25"/>
        <v>0</v>
      </c>
      <c r="Q310" s="118">
        <f t="shared" si="20"/>
        <v>0</v>
      </c>
      <c r="R310" s="68"/>
      <c r="S310" s="123">
        <v>42644</v>
      </c>
      <c r="T310" s="69"/>
      <c r="U310" s="68"/>
      <c r="V310" s="68"/>
      <c r="W310" s="68"/>
      <c r="X310" s="68"/>
      <c r="Y310" s="68"/>
      <c r="Z310" s="68"/>
    </row>
    <row r="311" spans="1:26" ht="12" hidden="1" customHeight="1">
      <c r="A311" s="92">
        <v>0.21990000000000001</v>
      </c>
      <c r="B311" s="110">
        <v>0</v>
      </c>
      <c r="C311" s="111">
        <v>42675</v>
      </c>
      <c r="D311" s="111">
        <v>42704</v>
      </c>
      <c r="E311" s="112">
        <f t="shared" si="13"/>
        <v>0.32985000000000003</v>
      </c>
      <c r="F311" s="113">
        <f t="shared" si="14"/>
        <v>2.4039922656450941E-2</v>
      </c>
      <c r="G311" s="110">
        <f t="shared" si="15"/>
        <v>0.32985000000000003</v>
      </c>
      <c r="H311" s="119">
        <f t="shared" si="19"/>
        <v>2.4039922656450941E-2</v>
      </c>
      <c r="I311" s="112">
        <f t="shared" si="18"/>
        <v>0.06</v>
      </c>
      <c r="J311" s="113">
        <f t="shared" si="21"/>
        <v>4.8675505653430484E-3</v>
      </c>
      <c r="K311" s="102">
        <f t="shared" si="22"/>
        <v>4.8675505653430484E-3</v>
      </c>
      <c r="L311" s="115">
        <f t="shared" si="23"/>
        <v>30</v>
      </c>
      <c r="M311" s="63"/>
      <c r="N311" s="116">
        <f t="shared" si="24"/>
        <v>0</v>
      </c>
      <c r="O311" s="117"/>
      <c r="P311" s="66">
        <f t="shared" si="25"/>
        <v>0</v>
      </c>
      <c r="Q311" s="118">
        <f t="shared" si="20"/>
        <v>0</v>
      </c>
      <c r="R311" s="68"/>
      <c r="S311" s="123">
        <v>42675</v>
      </c>
      <c r="T311" s="69"/>
      <c r="U311" s="68"/>
      <c r="V311" s="68"/>
      <c r="W311" s="68"/>
      <c r="X311" s="68"/>
      <c r="Y311" s="68"/>
      <c r="Z311" s="68"/>
    </row>
    <row r="312" spans="1:26" ht="12" hidden="1" customHeight="1">
      <c r="A312" s="92">
        <v>0.21990000000000001</v>
      </c>
      <c r="B312" s="110">
        <v>0</v>
      </c>
      <c r="C312" s="111">
        <v>42705</v>
      </c>
      <c r="D312" s="111">
        <v>42735</v>
      </c>
      <c r="E312" s="112">
        <f t="shared" si="13"/>
        <v>0.32985000000000003</v>
      </c>
      <c r="F312" s="113">
        <f t="shared" si="14"/>
        <v>2.4039922656450941E-2</v>
      </c>
      <c r="G312" s="110">
        <f t="shared" si="15"/>
        <v>0.32985000000000003</v>
      </c>
      <c r="H312" s="119">
        <f t="shared" si="19"/>
        <v>2.4039922656450941E-2</v>
      </c>
      <c r="I312" s="112">
        <f t="shared" si="18"/>
        <v>0.06</v>
      </c>
      <c r="J312" s="113">
        <f t="shared" si="21"/>
        <v>4.8675505653430484E-3</v>
      </c>
      <c r="K312" s="102">
        <f t="shared" si="22"/>
        <v>4.8675505653430484E-3</v>
      </c>
      <c r="L312" s="115">
        <f t="shared" si="23"/>
        <v>30</v>
      </c>
      <c r="M312" s="63"/>
      <c r="N312" s="116">
        <f t="shared" si="24"/>
        <v>0</v>
      </c>
      <c r="O312" s="117"/>
      <c r="P312" s="66">
        <f t="shared" si="25"/>
        <v>0</v>
      </c>
      <c r="Q312" s="118">
        <f t="shared" si="20"/>
        <v>0</v>
      </c>
      <c r="R312" s="68"/>
      <c r="S312" s="123">
        <v>42705</v>
      </c>
      <c r="T312" s="69"/>
      <c r="U312" s="68"/>
      <c r="V312" s="68"/>
      <c r="W312" s="68"/>
      <c r="X312" s="68"/>
      <c r="Y312" s="68"/>
      <c r="Z312" s="68"/>
    </row>
    <row r="313" spans="1:26" ht="12" hidden="1" customHeight="1">
      <c r="A313" s="92">
        <v>0.22339999999999999</v>
      </c>
      <c r="B313" s="110">
        <v>0</v>
      </c>
      <c r="C313" s="111">
        <v>42736</v>
      </c>
      <c r="D313" s="111">
        <v>42766</v>
      </c>
      <c r="E313" s="112">
        <f t="shared" si="13"/>
        <v>0.33509999999999995</v>
      </c>
      <c r="F313" s="113">
        <f t="shared" si="14"/>
        <v>2.4376207843189057E-2</v>
      </c>
      <c r="G313" s="110">
        <f t="shared" si="15"/>
        <v>0.33509999999999995</v>
      </c>
      <c r="H313" s="119">
        <f t="shared" si="19"/>
        <v>2.4376207843189057E-2</v>
      </c>
      <c r="I313" s="112">
        <f t="shared" si="18"/>
        <v>0.06</v>
      </c>
      <c r="J313" s="113">
        <f t="shared" si="21"/>
        <v>4.8675505653430484E-3</v>
      </c>
      <c r="K313" s="102">
        <f t="shared" si="22"/>
        <v>4.8675505653430484E-3</v>
      </c>
      <c r="L313" s="115">
        <f t="shared" si="23"/>
        <v>30</v>
      </c>
      <c r="M313" s="63"/>
      <c r="N313" s="116">
        <f t="shared" si="24"/>
        <v>0</v>
      </c>
      <c r="O313" s="117"/>
      <c r="P313" s="66">
        <f t="shared" si="25"/>
        <v>0</v>
      </c>
      <c r="Q313" s="118">
        <f t="shared" si="20"/>
        <v>0</v>
      </c>
      <c r="R313" s="68"/>
      <c r="S313" s="123">
        <v>42736</v>
      </c>
      <c r="T313" s="69"/>
      <c r="U313" s="68"/>
      <c r="V313" s="68"/>
      <c r="W313" s="68"/>
      <c r="X313" s="68"/>
      <c r="Y313" s="68"/>
      <c r="Z313" s="68"/>
    </row>
    <row r="314" spans="1:26" ht="0.75" hidden="1" customHeight="1">
      <c r="A314" s="92">
        <v>0.22339999999999999</v>
      </c>
      <c r="B314" s="110">
        <v>0</v>
      </c>
      <c r="C314" s="111">
        <v>42767</v>
      </c>
      <c r="D314" s="111">
        <v>42794</v>
      </c>
      <c r="E314" s="112">
        <f t="shared" si="13"/>
        <v>0.33509999999999995</v>
      </c>
      <c r="F314" s="113">
        <f t="shared" si="14"/>
        <v>2.4376207843189057E-2</v>
      </c>
      <c r="G314" s="110">
        <f t="shared" si="15"/>
        <v>0.33509999999999995</v>
      </c>
      <c r="H314" s="119">
        <f t="shared" si="19"/>
        <v>2.4376207843189057E-2</v>
      </c>
      <c r="I314" s="112">
        <f t="shared" si="18"/>
        <v>0.06</v>
      </c>
      <c r="J314" s="113">
        <f t="shared" si="21"/>
        <v>4.8675505653430484E-3</v>
      </c>
      <c r="K314" s="102">
        <f t="shared" si="22"/>
        <v>4.8675505653430484E-3</v>
      </c>
      <c r="L314" s="115">
        <f t="shared" si="23"/>
        <v>30</v>
      </c>
      <c r="M314" s="63"/>
      <c r="N314" s="116">
        <f t="shared" si="24"/>
        <v>0</v>
      </c>
      <c r="O314" s="117"/>
      <c r="P314" s="66">
        <f t="shared" si="25"/>
        <v>0</v>
      </c>
      <c r="Q314" s="118">
        <f t="shared" si="20"/>
        <v>0</v>
      </c>
      <c r="R314" s="68"/>
      <c r="S314" s="123">
        <v>42767</v>
      </c>
      <c r="T314" s="69"/>
      <c r="U314" s="68"/>
      <c r="V314" s="68"/>
      <c r="W314" s="68"/>
      <c r="X314" s="68"/>
      <c r="Y314" s="68"/>
      <c r="Z314" s="68"/>
    </row>
    <row r="315" spans="1:26" ht="12" hidden="1" customHeight="1">
      <c r="A315" s="92">
        <v>0.22339999999999999</v>
      </c>
      <c r="B315" s="110">
        <v>0</v>
      </c>
      <c r="C315" s="111">
        <v>42795</v>
      </c>
      <c r="D315" s="111">
        <v>42825</v>
      </c>
      <c r="E315" s="112">
        <f t="shared" si="13"/>
        <v>0.33509999999999995</v>
      </c>
      <c r="F315" s="113">
        <f t="shared" si="14"/>
        <v>2.4376207843189057E-2</v>
      </c>
      <c r="G315" s="110">
        <f t="shared" si="15"/>
        <v>0.33509999999999995</v>
      </c>
      <c r="H315" s="119">
        <f t="shared" si="19"/>
        <v>2.4376207843189057E-2</v>
      </c>
      <c r="I315" s="112">
        <f t="shared" si="18"/>
        <v>0.06</v>
      </c>
      <c r="J315" s="113">
        <f t="shared" si="21"/>
        <v>4.8675505653430484E-3</v>
      </c>
      <c r="K315" s="102">
        <f t="shared" si="22"/>
        <v>4.8675505653430484E-3</v>
      </c>
      <c r="L315" s="115">
        <f t="shared" si="23"/>
        <v>30</v>
      </c>
      <c r="M315" s="63"/>
      <c r="N315" s="116">
        <f t="shared" si="24"/>
        <v>0</v>
      </c>
      <c r="O315" s="117"/>
      <c r="P315" s="66">
        <f t="shared" si="25"/>
        <v>0</v>
      </c>
      <c r="Q315" s="118">
        <f t="shared" si="20"/>
        <v>0</v>
      </c>
      <c r="R315" s="68"/>
      <c r="S315" s="123">
        <v>42795</v>
      </c>
      <c r="T315" s="69"/>
      <c r="U315" s="68"/>
      <c r="V315" s="68"/>
      <c r="W315" s="68"/>
      <c r="X315" s="68"/>
      <c r="Y315" s="68"/>
      <c r="Z315" s="68"/>
    </row>
    <row r="316" spans="1:26" ht="12" hidden="1" customHeight="1">
      <c r="A316" s="92">
        <v>0.2233</v>
      </c>
      <c r="B316" s="110">
        <v>0</v>
      </c>
      <c r="C316" s="111">
        <v>42826</v>
      </c>
      <c r="D316" s="111">
        <v>42855</v>
      </c>
      <c r="E316" s="112">
        <f t="shared" si="13"/>
        <v>0.33494999999999997</v>
      </c>
      <c r="F316" s="113">
        <f t="shared" si="14"/>
        <v>2.4366616530168139E-2</v>
      </c>
      <c r="G316" s="110">
        <f t="shared" si="15"/>
        <v>0.33494999999999997</v>
      </c>
      <c r="H316" s="119">
        <f t="shared" si="19"/>
        <v>2.4366616530168139E-2</v>
      </c>
      <c r="I316" s="112">
        <f t="shared" si="18"/>
        <v>0.06</v>
      </c>
      <c r="J316" s="113">
        <f t="shared" si="21"/>
        <v>4.8675505653430484E-3</v>
      </c>
      <c r="K316" s="102">
        <f t="shared" si="22"/>
        <v>4.8675505653430484E-3</v>
      </c>
      <c r="L316" s="115">
        <f t="shared" si="23"/>
        <v>30</v>
      </c>
      <c r="M316" s="63"/>
      <c r="N316" s="116">
        <f t="shared" si="24"/>
        <v>0</v>
      </c>
      <c r="O316" s="117"/>
      <c r="P316" s="66">
        <f t="shared" si="25"/>
        <v>0</v>
      </c>
      <c r="Q316" s="118">
        <f t="shared" si="20"/>
        <v>0</v>
      </c>
      <c r="R316" s="68"/>
      <c r="S316" s="123">
        <v>42826</v>
      </c>
      <c r="T316" s="69"/>
      <c r="U316" s="68"/>
      <c r="V316" s="68"/>
      <c r="W316" s="68"/>
      <c r="X316" s="68"/>
      <c r="Y316" s="68"/>
      <c r="Z316" s="68"/>
    </row>
    <row r="317" spans="1:26" ht="12" hidden="1" customHeight="1">
      <c r="A317" s="92">
        <v>0.2233</v>
      </c>
      <c r="B317" s="110">
        <v>0</v>
      </c>
      <c r="C317" s="111">
        <v>42856</v>
      </c>
      <c r="D317" s="111">
        <v>42886</v>
      </c>
      <c r="E317" s="112">
        <f t="shared" si="13"/>
        <v>0.33494999999999997</v>
      </c>
      <c r="F317" s="113">
        <f t="shared" si="14"/>
        <v>2.4366616530168139E-2</v>
      </c>
      <c r="G317" s="110">
        <f t="shared" si="15"/>
        <v>0.33494999999999997</v>
      </c>
      <c r="H317" s="119">
        <f t="shared" si="19"/>
        <v>2.4366616530168139E-2</v>
      </c>
      <c r="I317" s="112">
        <f t="shared" si="18"/>
        <v>0.06</v>
      </c>
      <c r="J317" s="113">
        <f t="shared" si="21"/>
        <v>4.8675505653430484E-3</v>
      </c>
      <c r="K317" s="102">
        <f t="shared" si="22"/>
        <v>4.8675505653430484E-3</v>
      </c>
      <c r="L317" s="115">
        <f t="shared" si="23"/>
        <v>30</v>
      </c>
      <c r="M317" s="63"/>
      <c r="N317" s="116">
        <f t="shared" si="24"/>
        <v>0</v>
      </c>
      <c r="O317" s="117"/>
      <c r="P317" s="66">
        <f t="shared" si="25"/>
        <v>0</v>
      </c>
      <c r="Q317" s="118">
        <f t="shared" si="20"/>
        <v>0</v>
      </c>
      <c r="R317" s="68"/>
      <c r="S317" s="123">
        <v>42856</v>
      </c>
      <c r="T317" s="69"/>
      <c r="U317" s="68"/>
      <c r="V317" s="68"/>
      <c r="W317" s="68"/>
      <c r="X317" s="68"/>
      <c r="Y317" s="68"/>
      <c r="Z317" s="68"/>
    </row>
    <row r="318" spans="1:26" ht="12.75" hidden="1" customHeight="1">
      <c r="A318" s="92">
        <v>0.2233</v>
      </c>
      <c r="B318" s="110">
        <v>0</v>
      </c>
      <c r="C318" s="111">
        <v>42887</v>
      </c>
      <c r="D318" s="111">
        <v>42916</v>
      </c>
      <c r="E318" s="112">
        <f t="shared" si="13"/>
        <v>0.33494999999999997</v>
      </c>
      <c r="F318" s="113">
        <f t="shared" si="14"/>
        <v>2.4366616530168139E-2</v>
      </c>
      <c r="G318" s="110">
        <f t="shared" si="15"/>
        <v>0.33494999999999997</v>
      </c>
      <c r="H318" s="119">
        <f t="shared" si="19"/>
        <v>2.4366616530168139E-2</v>
      </c>
      <c r="I318" s="112">
        <f t="shared" si="18"/>
        <v>0.06</v>
      </c>
      <c r="J318" s="113">
        <f t="shared" si="21"/>
        <v>4.8675505653430484E-3</v>
      </c>
      <c r="K318" s="102">
        <f t="shared" si="22"/>
        <v>4.8675505653430484E-3</v>
      </c>
      <c r="L318" s="115">
        <f t="shared" si="23"/>
        <v>30</v>
      </c>
      <c r="M318" s="63"/>
      <c r="N318" s="116">
        <f t="shared" si="24"/>
        <v>0</v>
      </c>
      <c r="O318" s="125"/>
      <c r="P318" s="66">
        <f t="shared" si="25"/>
        <v>0</v>
      </c>
      <c r="Q318" s="118">
        <f t="shared" si="20"/>
        <v>0</v>
      </c>
      <c r="R318" s="68"/>
      <c r="S318" s="123">
        <v>42887</v>
      </c>
      <c r="T318" s="69">
        <v>0</v>
      </c>
      <c r="U318" s="68"/>
      <c r="V318" s="68"/>
      <c r="W318" s="68"/>
      <c r="X318" s="68"/>
      <c r="Y318" s="68"/>
      <c r="Z318" s="68"/>
    </row>
    <row r="319" spans="1:26" ht="12" hidden="1" customHeight="1">
      <c r="A319" s="92">
        <v>0.2198</v>
      </c>
      <c r="B319" s="110">
        <v>0</v>
      </c>
      <c r="C319" s="111">
        <v>42917</v>
      </c>
      <c r="D319" s="111">
        <v>42947</v>
      </c>
      <c r="E319" s="112">
        <f t="shared" si="13"/>
        <v>0.32969999999999999</v>
      </c>
      <c r="F319" s="113">
        <f t="shared" si="14"/>
        <v>2.4030296637850723E-2</v>
      </c>
      <c r="G319" s="110">
        <f t="shared" si="15"/>
        <v>0.32969999999999999</v>
      </c>
      <c r="H319" s="119">
        <f t="shared" si="19"/>
        <v>2.4030296637850723E-2</v>
      </c>
      <c r="I319" s="112">
        <f t="shared" si="18"/>
        <v>0.06</v>
      </c>
      <c r="J319" s="113">
        <f t="shared" si="21"/>
        <v>4.8675505653430484E-3</v>
      </c>
      <c r="K319" s="102">
        <f t="shared" si="22"/>
        <v>4.8675505653430484E-3</v>
      </c>
      <c r="L319" s="115">
        <f t="shared" si="23"/>
        <v>30</v>
      </c>
      <c r="M319" s="63"/>
      <c r="N319" s="116">
        <f t="shared" si="24"/>
        <v>0</v>
      </c>
      <c r="O319" s="125"/>
      <c r="P319" s="66">
        <f t="shared" si="25"/>
        <v>0</v>
      </c>
      <c r="Q319" s="118">
        <f t="shared" si="20"/>
        <v>0</v>
      </c>
      <c r="R319" s="68"/>
      <c r="S319" s="123">
        <v>42917</v>
      </c>
      <c r="T319" s="69">
        <v>0</v>
      </c>
      <c r="U319" s="126"/>
      <c r="V319" s="68"/>
      <c r="W319" s="69"/>
      <c r="X319" s="68"/>
      <c r="Y319" s="68"/>
      <c r="Z319" s="68"/>
    </row>
    <row r="320" spans="1:26" ht="12" hidden="1" customHeight="1">
      <c r="A320" s="92">
        <v>0.2198</v>
      </c>
      <c r="B320" s="110">
        <v>0</v>
      </c>
      <c r="C320" s="111">
        <v>42948</v>
      </c>
      <c r="D320" s="111">
        <v>42978</v>
      </c>
      <c r="E320" s="112">
        <f t="shared" si="13"/>
        <v>0.32969999999999999</v>
      </c>
      <c r="F320" s="113">
        <f t="shared" si="14"/>
        <v>2.4030296637850723E-2</v>
      </c>
      <c r="G320" s="110">
        <f t="shared" si="15"/>
        <v>0.32969999999999999</v>
      </c>
      <c r="H320" s="119">
        <f t="shared" si="19"/>
        <v>2.4030296637850723E-2</v>
      </c>
      <c r="I320" s="112">
        <f t="shared" si="18"/>
        <v>0.06</v>
      </c>
      <c r="J320" s="113">
        <f t="shared" si="21"/>
        <v>4.8675505653430484E-3</v>
      </c>
      <c r="K320" s="102">
        <f t="shared" si="22"/>
        <v>4.8675505653430484E-3</v>
      </c>
      <c r="L320" s="115">
        <f t="shared" si="23"/>
        <v>30</v>
      </c>
      <c r="M320" s="63"/>
      <c r="N320" s="116">
        <f t="shared" si="24"/>
        <v>0</v>
      </c>
      <c r="O320" s="125"/>
      <c r="P320" s="66">
        <f t="shared" si="25"/>
        <v>0</v>
      </c>
      <c r="Q320" s="118">
        <f t="shared" si="20"/>
        <v>0</v>
      </c>
      <c r="R320" s="68"/>
      <c r="S320" s="123">
        <v>42948</v>
      </c>
      <c r="T320" s="69"/>
      <c r="U320" s="68"/>
      <c r="V320" s="68"/>
      <c r="W320" s="69"/>
      <c r="X320" s="68"/>
      <c r="Y320" s="68"/>
      <c r="Z320" s="68"/>
    </row>
    <row r="321" spans="1:26" ht="12" hidden="1" customHeight="1">
      <c r="A321" s="92">
        <v>0.21479999999999999</v>
      </c>
      <c r="B321" s="110">
        <v>0</v>
      </c>
      <c r="C321" s="111">
        <v>42979</v>
      </c>
      <c r="D321" s="111">
        <v>43008</v>
      </c>
      <c r="E321" s="112">
        <f t="shared" si="13"/>
        <v>0.32219999999999999</v>
      </c>
      <c r="F321" s="113">
        <f t="shared" si="14"/>
        <v>2.3547722012123629E-2</v>
      </c>
      <c r="G321" s="110">
        <f t="shared" si="15"/>
        <v>0.32219999999999999</v>
      </c>
      <c r="H321" s="119">
        <f t="shared" si="19"/>
        <v>2.3547722012123629E-2</v>
      </c>
      <c r="I321" s="112">
        <f t="shared" si="18"/>
        <v>0.06</v>
      </c>
      <c r="J321" s="113">
        <f t="shared" si="21"/>
        <v>4.8675505653430484E-3</v>
      </c>
      <c r="K321" s="102">
        <f t="shared" si="22"/>
        <v>4.8675505653430484E-3</v>
      </c>
      <c r="L321" s="115">
        <f t="shared" si="23"/>
        <v>30</v>
      </c>
      <c r="M321" s="63"/>
      <c r="N321" s="116">
        <f t="shared" si="24"/>
        <v>0</v>
      </c>
      <c r="O321" s="125"/>
      <c r="P321" s="66">
        <f t="shared" si="25"/>
        <v>0</v>
      </c>
      <c r="Q321" s="118">
        <f t="shared" si="20"/>
        <v>0</v>
      </c>
      <c r="R321" s="68"/>
      <c r="S321" s="123">
        <v>42979</v>
      </c>
      <c r="T321" s="69"/>
      <c r="U321" s="68"/>
      <c r="V321" s="68"/>
      <c r="W321" s="69"/>
      <c r="X321" s="68"/>
      <c r="Y321" s="68"/>
      <c r="Z321" s="68"/>
    </row>
    <row r="322" spans="1:26" ht="12" hidden="1" customHeight="1">
      <c r="A322" s="92">
        <v>0.21149999999999999</v>
      </c>
      <c r="B322" s="110">
        <v>0</v>
      </c>
      <c r="C322" s="111">
        <v>43009</v>
      </c>
      <c r="D322" s="111">
        <v>43039</v>
      </c>
      <c r="E322" s="112">
        <f t="shared" si="13"/>
        <v>0.31724999999999998</v>
      </c>
      <c r="F322" s="113">
        <f t="shared" si="14"/>
        <v>2.3227846316473233E-2</v>
      </c>
      <c r="G322" s="110">
        <f t="shared" si="15"/>
        <v>0.31724999999999998</v>
      </c>
      <c r="H322" s="119">
        <f t="shared" si="19"/>
        <v>2.3227846316473233E-2</v>
      </c>
      <c r="I322" s="112">
        <f t="shared" si="18"/>
        <v>0.06</v>
      </c>
      <c r="J322" s="113">
        <f t="shared" si="21"/>
        <v>4.8675505653430484E-3</v>
      </c>
      <c r="K322" s="102">
        <f t="shared" si="22"/>
        <v>4.8675505653430484E-3</v>
      </c>
      <c r="L322" s="115">
        <f t="shared" si="23"/>
        <v>30</v>
      </c>
      <c r="M322" s="63"/>
      <c r="N322" s="116">
        <f t="shared" si="24"/>
        <v>0</v>
      </c>
      <c r="O322" s="125"/>
      <c r="P322" s="66">
        <f t="shared" si="25"/>
        <v>0</v>
      </c>
      <c r="Q322" s="118">
        <f t="shared" si="20"/>
        <v>0</v>
      </c>
      <c r="R322" s="68"/>
      <c r="S322" s="123">
        <v>43009</v>
      </c>
      <c r="T322" s="69"/>
      <c r="U322" s="68"/>
      <c r="V322" s="68"/>
      <c r="W322" s="69"/>
      <c r="X322" s="68"/>
      <c r="Y322" s="68"/>
      <c r="Z322" s="68"/>
    </row>
    <row r="323" spans="1:26" ht="12" hidden="1" customHeight="1">
      <c r="A323" s="92">
        <v>0.20960000000000001</v>
      </c>
      <c r="B323" s="110">
        <v>0</v>
      </c>
      <c r="C323" s="111">
        <v>43040</v>
      </c>
      <c r="D323" s="111">
        <v>43069</v>
      </c>
      <c r="E323" s="112">
        <f t="shared" si="13"/>
        <v>0.31440000000000001</v>
      </c>
      <c r="F323" s="113">
        <f t="shared" si="14"/>
        <v>2.3043175271197036E-2</v>
      </c>
      <c r="G323" s="110">
        <f t="shared" si="15"/>
        <v>0.31440000000000001</v>
      </c>
      <c r="H323" s="119">
        <f t="shared" si="19"/>
        <v>2.3043175271197036E-2</v>
      </c>
      <c r="I323" s="112">
        <f t="shared" si="18"/>
        <v>0.06</v>
      </c>
      <c r="J323" s="113">
        <f t="shared" si="21"/>
        <v>4.8675505653430484E-3</v>
      </c>
      <c r="K323" s="102">
        <f t="shared" si="22"/>
        <v>4.8675505653430484E-3</v>
      </c>
      <c r="L323" s="115">
        <f t="shared" si="23"/>
        <v>30</v>
      </c>
      <c r="M323" s="63"/>
      <c r="N323" s="116">
        <f t="shared" si="24"/>
        <v>0</v>
      </c>
      <c r="O323" s="125"/>
      <c r="P323" s="66">
        <f t="shared" si="25"/>
        <v>0</v>
      </c>
      <c r="Q323" s="118">
        <f t="shared" si="20"/>
        <v>0</v>
      </c>
      <c r="R323" s="68"/>
      <c r="S323" s="123">
        <v>43040</v>
      </c>
      <c r="T323" s="69"/>
      <c r="U323" s="68"/>
      <c r="V323" s="68"/>
      <c r="W323" s="69"/>
      <c r="X323" s="68"/>
      <c r="Y323" s="68"/>
      <c r="Z323" s="68"/>
    </row>
    <row r="324" spans="1:26" ht="12" hidden="1" customHeight="1">
      <c r="A324" s="92">
        <v>0.2077</v>
      </c>
      <c r="B324" s="110">
        <v>0</v>
      </c>
      <c r="C324" s="111">
        <v>43070</v>
      </c>
      <c r="D324" s="111">
        <v>43100</v>
      </c>
      <c r="E324" s="112">
        <f t="shared" si="13"/>
        <v>0.31154999999999999</v>
      </c>
      <c r="F324" s="113">
        <f t="shared" si="14"/>
        <v>2.2858136808515228E-2</v>
      </c>
      <c r="G324" s="110">
        <f t="shared" si="15"/>
        <v>0.31154999999999999</v>
      </c>
      <c r="H324" s="119">
        <f t="shared" si="19"/>
        <v>2.2858136808515228E-2</v>
      </c>
      <c r="I324" s="112">
        <f t="shared" si="18"/>
        <v>0.06</v>
      </c>
      <c r="J324" s="113">
        <f t="shared" si="21"/>
        <v>4.8675505653430484E-3</v>
      </c>
      <c r="K324" s="102">
        <f t="shared" si="22"/>
        <v>4.8675505653430484E-3</v>
      </c>
      <c r="L324" s="115">
        <f t="shared" si="23"/>
        <v>30</v>
      </c>
      <c r="M324" s="63"/>
      <c r="N324" s="116">
        <f t="shared" si="24"/>
        <v>0</v>
      </c>
      <c r="O324" s="125"/>
      <c r="P324" s="66">
        <f t="shared" si="25"/>
        <v>0</v>
      </c>
      <c r="Q324" s="118">
        <f t="shared" si="20"/>
        <v>0</v>
      </c>
      <c r="R324" s="68"/>
      <c r="S324" s="123">
        <v>43070</v>
      </c>
      <c r="T324" s="69"/>
      <c r="U324" s="68"/>
      <c r="V324" s="68"/>
      <c r="W324" s="69"/>
      <c r="X324" s="68"/>
      <c r="Y324" s="68"/>
      <c r="Z324" s="68"/>
    </row>
    <row r="325" spans="1:26" ht="12" hidden="1" customHeight="1">
      <c r="A325" s="92">
        <v>0.2069</v>
      </c>
      <c r="B325" s="110">
        <v>0</v>
      </c>
      <c r="C325" s="111">
        <v>43101</v>
      </c>
      <c r="D325" s="111">
        <v>43131</v>
      </c>
      <c r="E325" s="112">
        <f t="shared" si="13"/>
        <v>0.31035000000000001</v>
      </c>
      <c r="F325" s="113">
        <f t="shared" si="14"/>
        <v>2.2780115587483163E-2</v>
      </c>
      <c r="G325" s="110">
        <f t="shared" si="15"/>
        <v>0.31035000000000001</v>
      </c>
      <c r="H325" s="119">
        <f t="shared" si="19"/>
        <v>2.2780115587483163E-2</v>
      </c>
      <c r="I325" s="112">
        <f t="shared" si="18"/>
        <v>0.06</v>
      </c>
      <c r="J325" s="113">
        <f t="shared" si="21"/>
        <v>4.8675505653430484E-3</v>
      </c>
      <c r="K325" s="102">
        <f t="shared" si="22"/>
        <v>4.8675505653430484E-3</v>
      </c>
      <c r="L325" s="115">
        <f t="shared" si="23"/>
        <v>30</v>
      </c>
      <c r="M325" s="63"/>
      <c r="N325" s="116">
        <f t="shared" si="24"/>
        <v>0</v>
      </c>
      <c r="O325" s="125"/>
      <c r="P325" s="66">
        <f t="shared" si="25"/>
        <v>0</v>
      </c>
      <c r="Q325" s="118">
        <f t="shared" si="20"/>
        <v>0</v>
      </c>
      <c r="R325" s="68"/>
      <c r="S325" s="123">
        <v>43101</v>
      </c>
      <c r="T325" s="69"/>
      <c r="U325" s="68"/>
      <c r="V325" s="68"/>
      <c r="W325" s="69"/>
      <c r="X325" s="68"/>
      <c r="Y325" s="68"/>
      <c r="Z325" s="68"/>
    </row>
    <row r="326" spans="1:26" ht="12" hidden="1" customHeight="1">
      <c r="A326" s="92">
        <v>0.2001</v>
      </c>
      <c r="B326" s="110">
        <v>0</v>
      </c>
      <c r="C326" s="111">
        <v>43132</v>
      </c>
      <c r="D326" s="111">
        <v>43159</v>
      </c>
      <c r="E326" s="112">
        <f t="shared" si="13"/>
        <v>0.30015000000000003</v>
      </c>
      <c r="F326" s="113">
        <f t="shared" si="14"/>
        <v>2.2114278001317489E-2</v>
      </c>
      <c r="G326" s="110">
        <f t="shared" si="15"/>
        <v>0.30015000000000003</v>
      </c>
      <c r="H326" s="119">
        <f t="shared" si="19"/>
        <v>2.2114278001317489E-2</v>
      </c>
      <c r="I326" s="112">
        <f t="shared" si="18"/>
        <v>0.06</v>
      </c>
      <c r="J326" s="113">
        <f t="shared" si="21"/>
        <v>4.8675505653430484E-3</v>
      </c>
      <c r="K326" s="102">
        <f t="shared" si="22"/>
        <v>4.8675505653430484E-3</v>
      </c>
      <c r="L326" s="115">
        <f t="shared" si="23"/>
        <v>30</v>
      </c>
      <c r="M326" s="63"/>
      <c r="N326" s="116">
        <f t="shared" si="24"/>
        <v>0</v>
      </c>
      <c r="O326" s="125"/>
      <c r="P326" s="66">
        <f t="shared" si="25"/>
        <v>0</v>
      </c>
      <c r="Q326" s="118">
        <f t="shared" si="20"/>
        <v>0</v>
      </c>
      <c r="R326" s="68"/>
      <c r="S326" s="123">
        <v>43132</v>
      </c>
      <c r="T326" s="69"/>
      <c r="U326" s="68"/>
      <c r="V326" s="68"/>
      <c r="W326" s="69"/>
      <c r="X326" s="68"/>
      <c r="Y326" s="68"/>
      <c r="Z326" s="68"/>
    </row>
    <row r="327" spans="1:26" ht="12" hidden="1" customHeight="1">
      <c r="A327" s="92">
        <v>0.20680000000000001</v>
      </c>
      <c r="B327" s="110">
        <v>0</v>
      </c>
      <c r="C327" s="111">
        <v>43160</v>
      </c>
      <c r="D327" s="111">
        <v>43190</v>
      </c>
      <c r="E327" s="112">
        <f t="shared" si="13"/>
        <v>0.31020000000000003</v>
      </c>
      <c r="F327" s="113">
        <f t="shared" si="14"/>
        <v>2.2770358330055807E-2</v>
      </c>
      <c r="G327" s="110">
        <f t="shared" si="15"/>
        <v>0.31020000000000003</v>
      </c>
      <c r="H327" s="119">
        <f t="shared" si="19"/>
        <v>2.2770358330055807E-2</v>
      </c>
      <c r="I327" s="112">
        <f t="shared" si="18"/>
        <v>0.06</v>
      </c>
      <c r="J327" s="113">
        <f t="shared" si="21"/>
        <v>4.8675505653430484E-3</v>
      </c>
      <c r="K327" s="102">
        <f t="shared" si="22"/>
        <v>4.8675505653430484E-3</v>
      </c>
      <c r="L327" s="115">
        <f t="shared" si="23"/>
        <v>30</v>
      </c>
      <c r="M327" s="63"/>
      <c r="N327" s="116">
        <f t="shared" si="24"/>
        <v>0</v>
      </c>
      <c r="O327" s="125"/>
      <c r="P327" s="66">
        <f t="shared" si="25"/>
        <v>0</v>
      </c>
      <c r="Q327" s="118">
        <f t="shared" si="20"/>
        <v>0</v>
      </c>
      <c r="R327" s="68"/>
      <c r="S327" s="123">
        <v>43160</v>
      </c>
      <c r="T327" s="69"/>
      <c r="U327" s="68"/>
      <c r="V327" s="68"/>
      <c r="W327" s="69"/>
      <c r="X327" s="68"/>
      <c r="Y327" s="68"/>
      <c r="Z327" s="68"/>
    </row>
    <row r="328" spans="1:26" ht="12" hidden="1" customHeight="1">
      <c r="A328" s="92">
        <v>0.20480000000000001</v>
      </c>
      <c r="B328" s="110">
        <v>0</v>
      </c>
      <c r="C328" s="111">
        <v>43191</v>
      </c>
      <c r="D328" s="111">
        <v>43220</v>
      </c>
      <c r="E328" s="112">
        <f t="shared" si="13"/>
        <v>0.30720000000000003</v>
      </c>
      <c r="F328" s="113">
        <f t="shared" si="14"/>
        <v>2.2574997834371668E-2</v>
      </c>
      <c r="G328" s="110">
        <f t="shared" si="15"/>
        <v>0.30720000000000003</v>
      </c>
      <c r="H328" s="119">
        <f t="shared" si="19"/>
        <v>2.2574997834371668E-2</v>
      </c>
      <c r="I328" s="112">
        <f t="shared" si="18"/>
        <v>0.06</v>
      </c>
      <c r="J328" s="113">
        <f t="shared" si="21"/>
        <v>4.8675505653430484E-3</v>
      </c>
      <c r="K328" s="102">
        <f t="shared" si="22"/>
        <v>4.8675505653430484E-3</v>
      </c>
      <c r="L328" s="115">
        <f t="shared" si="23"/>
        <v>30</v>
      </c>
      <c r="M328" s="63"/>
      <c r="N328" s="116">
        <f t="shared" si="24"/>
        <v>0</v>
      </c>
      <c r="O328" s="125"/>
      <c r="P328" s="66">
        <f t="shared" si="25"/>
        <v>0</v>
      </c>
      <c r="Q328" s="118">
        <f t="shared" si="20"/>
        <v>0</v>
      </c>
      <c r="R328" s="92">
        <v>-0.20480000000000001</v>
      </c>
      <c r="S328" s="123">
        <v>43191</v>
      </c>
      <c r="T328" s="69"/>
      <c r="U328" s="68"/>
      <c r="V328" s="68"/>
      <c r="W328" s="69"/>
      <c r="X328" s="68"/>
      <c r="Y328" s="68"/>
      <c r="Z328" s="68"/>
    </row>
    <row r="329" spans="1:26" ht="12" hidden="1" customHeight="1">
      <c r="A329" s="92">
        <v>0.2044</v>
      </c>
      <c r="B329" s="110">
        <v>0</v>
      </c>
      <c r="C329" s="111">
        <v>43221</v>
      </c>
      <c r="D329" s="111">
        <v>43251</v>
      </c>
      <c r="E329" s="112">
        <f t="shared" si="13"/>
        <v>0.30659999999999998</v>
      </c>
      <c r="F329" s="113">
        <f t="shared" si="14"/>
        <v>2.2535876422826506E-2</v>
      </c>
      <c r="G329" s="110">
        <f t="shared" si="15"/>
        <v>0.30659999999999998</v>
      </c>
      <c r="H329" s="119">
        <f t="shared" si="19"/>
        <v>2.2535876422826506E-2</v>
      </c>
      <c r="I329" s="112">
        <f t="shared" si="18"/>
        <v>0.06</v>
      </c>
      <c r="J329" s="113">
        <f t="shared" si="21"/>
        <v>4.8675505653430484E-3</v>
      </c>
      <c r="K329" s="102">
        <f t="shared" si="22"/>
        <v>4.8675505653430484E-3</v>
      </c>
      <c r="L329" s="115">
        <f t="shared" si="23"/>
        <v>30</v>
      </c>
      <c r="M329" s="63"/>
      <c r="N329" s="116">
        <f t="shared" si="24"/>
        <v>0</v>
      </c>
      <c r="O329" s="125"/>
      <c r="P329" s="66">
        <f t="shared" si="25"/>
        <v>0</v>
      </c>
      <c r="Q329" s="118">
        <f t="shared" si="20"/>
        <v>0</v>
      </c>
      <c r="R329" s="68"/>
      <c r="S329" s="123">
        <v>43221</v>
      </c>
      <c r="T329" s="69"/>
      <c r="U329" s="68"/>
      <c r="V329" s="68"/>
      <c r="W329" s="69"/>
      <c r="X329" s="68"/>
      <c r="Y329" s="68"/>
      <c r="Z329" s="68"/>
    </row>
    <row r="330" spans="1:26" ht="12.75" hidden="1" customHeight="1">
      <c r="A330" s="92">
        <v>0.20280000000000001</v>
      </c>
      <c r="B330" s="110">
        <v>0</v>
      </c>
      <c r="C330" s="111">
        <v>43252</v>
      </c>
      <c r="D330" s="111">
        <v>43281</v>
      </c>
      <c r="E330" s="112">
        <f t="shared" si="13"/>
        <v>0.30420000000000003</v>
      </c>
      <c r="F330" s="113">
        <f t="shared" si="14"/>
        <v>2.2379225919199275E-2</v>
      </c>
      <c r="G330" s="110">
        <f t="shared" si="15"/>
        <v>0.30420000000000003</v>
      </c>
      <c r="H330" s="119">
        <f t="shared" si="19"/>
        <v>2.2379225919199275E-2</v>
      </c>
      <c r="I330" s="112">
        <f t="shared" si="18"/>
        <v>0.06</v>
      </c>
      <c r="J330" s="113">
        <f t="shared" si="21"/>
        <v>4.8675505653430484E-3</v>
      </c>
      <c r="K330" s="102">
        <f t="shared" si="22"/>
        <v>4.8675505653430484E-3</v>
      </c>
      <c r="L330" s="115">
        <f t="shared" si="23"/>
        <v>30</v>
      </c>
      <c r="M330" s="63"/>
      <c r="N330" s="116">
        <f t="shared" si="24"/>
        <v>0</v>
      </c>
      <c r="O330" s="125"/>
      <c r="P330" s="66">
        <f t="shared" si="25"/>
        <v>0</v>
      </c>
      <c r="Q330" s="118">
        <f t="shared" si="20"/>
        <v>0</v>
      </c>
      <c r="R330" s="68"/>
      <c r="S330" s="123">
        <v>43252</v>
      </c>
      <c r="T330" s="69"/>
      <c r="U330" s="68"/>
      <c r="V330" s="68"/>
      <c r="W330" s="69"/>
      <c r="X330" s="68"/>
      <c r="Y330" s="68"/>
      <c r="Z330" s="68"/>
    </row>
    <row r="331" spans="1:26" ht="12" hidden="1" customHeight="1">
      <c r="A331" s="92">
        <v>0.20030000000000001</v>
      </c>
      <c r="B331" s="110">
        <v>0</v>
      </c>
      <c r="C331" s="111">
        <v>43282</v>
      </c>
      <c r="D331" s="111">
        <v>43312</v>
      </c>
      <c r="E331" s="112">
        <f t="shared" si="13"/>
        <v>0.30044999999999999</v>
      </c>
      <c r="F331" s="113">
        <f t="shared" si="14"/>
        <v>2.2133929699163168E-2</v>
      </c>
      <c r="G331" s="110">
        <f t="shared" si="15"/>
        <v>0.30044999999999999</v>
      </c>
      <c r="H331" s="119">
        <f t="shared" si="19"/>
        <v>2.2133929699163168E-2</v>
      </c>
      <c r="I331" s="112">
        <f t="shared" si="18"/>
        <v>0.06</v>
      </c>
      <c r="J331" s="113">
        <f t="shared" si="21"/>
        <v>4.8675505653430484E-3</v>
      </c>
      <c r="K331" s="102">
        <f t="shared" si="22"/>
        <v>4.8675505653430484E-3</v>
      </c>
      <c r="L331" s="115">
        <f t="shared" si="23"/>
        <v>30</v>
      </c>
      <c r="M331" s="63"/>
      <c r="N331" s="116">
        <f t="shared" si="24"/>
        <v>0</v>
      </c>
      <c r="O331" s="69"/>
      <c r="P331" s="66">
        <f t="shared" si="25"/>
        <v>0</v>
      </c>
      <c r="Q331" s="118">
        <f t="shared" si="20"/>
        <v>0</v>
      </c>
      <c r="R331" s="68"/>
      <c r="S331" s="123">
        <v>43282</v>
      </c>
      <c r="T331" s="69"/>
      <c r="U331" s="68"/>
      <c r="V331" s="68"/>
      <c r="W331" s="69"/>
      <c r="X331" s="68"/>
      <c r="Y331" s="68"/>
      <c r="Z331" s="68"/>
    </row>
    <row r="332" spans="1:26" ht="12.75" hidden="1" customHeight="1">
      <c r="A332" s="92">
        <v>0.19939999999999999</v>
      </c>
      <c r="B332" s="110">
        <v>0</v>
      </c>
      <c r="C332" s="111">
        <v>43313</v>
      </c>
      <c r="D332" s="111">
        <v>43343</v>
      </c>
      <c r="E332" s="112">
        <f t="shared" si="13"/>
        <v>0.29909999999999998</v>
      </c>
      <c r="F332" s="113">
        <f t="shared" si="14"/>
        <v>2.2045464310016527E-2</v>
      </c>
      <c r="G332" s="110">
        <f t="shared" si="15"/>
        <v>0.29909999999999998</v>
      </c>
      <c r="H332" s="119">
        <f t="shared" si="19"/>
        <v>2.2045464310016527E-2</v>
      </c>
      <c r="I332" s="112">
        <f t="shared" si="18"/>
        <v>0.06</v>
      </c>
      <c r="J332" s="113">
        <f t="shared" si="21"/>
        <v>4.8675505653430484E-3</v>
      </c>
      <c r="K332" s="102">
        <f t="shared" si="22"/>
        <v>4.8675505653430484E-3</v>
      </c>
      <c r="L332" s="115">
        <f t="shared" si="23"/>
        <v>30</v>
      </c>
      <c r="M332" s="63"/>
      <c r="N332" s="116">
        <f t="shared" si="24"/>
        <v>0</v>
      </c>
      <c r="O332" s="125"/>
      <c r="P332" s="66">
        <f t="shared" si="25"/>
        <v>0</v>
      </c>
      <c r="Q332" s="118">
        <f t="shared" si="20"/>
        <v>0</v>
      </c>
      <c r="R332" s="68"/>
      <c r="S332" s="123">
        <v>43313</v>
      </c>
      <c r="T332" s="69"/>
      <c r="U332" s="68"/>
      <c r="V332" s="68"/>
      <c r="W332" s="69"/>
      <c r="X332" s="68"/>
      <c r="Y332" s="68"/>
      <c r="Z332" s="68"/>
    </row>
    <row r="333" spans="1:26" ht="12" hidden="1" customHeight="1">
      <c r="A333" s="92">
        <v>0.1981</v>
      </c>
      <c r="B333" s="110">
        <v>0</v>
      </c>
      <c r="C333" s="111">
        <v>43344</v>
      </c>
      <c r="D333" s="111">
        <v>43373</v>
      </c>
      <c r="E333" s="112">
        <f t="shared" si="13"/>
        <v>0.29715000000000003</v>
      </c>
      <c r="F333" s="113">
        <f t="shared" si="14"/>
        <v>2.1917532081249247E-2</v>
      </c>
      <c r="G333" s="110">
        <f t="shared" si="15"/>
        <v>0.29715000000000003</v>
      </c>
      <c r="H333" s="119">
        <f t="shared" si="19"/>
        <v>2.1917532081249247E-2</v>
      </c>
      <c r="I333" s="112">
        <f t="shared" si="18"/>
        <v>0.06</v>
      </c>
      <c r="J333" s="113">
        <f t="shared" si="21"/>
        <v>4.8675505653430484E-3</v>
      </c>
      <c r="K333" s="102">
        <f t="shared" si="22"/>
        <v>4.8675505653430484E-3</v>
      </c>
      <c r="L333" s="115">
        <f t="shared" si="23"/>
        <v>30</v>
      </c>
      <c r="M333" s="63"/>
      <c r="N333" s="116">
        <f t="shared" si="24"/>
        <v>0</v>
      </c>
      <c r="O333" s="125"/>
      <c r="P333" s="66">
        <f t="shared" si="25"/>
        <v>0</v>
      </c>
      <c r="Q333" s="118">
        <f t="shared" si="20"/>
        <v>0</v>
      </c>
      <c r="R333" s="68"/>
      <c r="S333" s="123">
        <v>43344</v>
      </c>
      <c r="T333" s="69"/>
      <c r="U333" s="68"/>
      <c r="V333" s="68"/>
      <c r="W333" s="69"/>
      <c r="X333" s="68"/>
      <c r="Y333" s="68"/>
      <c r="Z333" s="68"/>
    </row>
    <row r="334" spans="1:26" ht="12" hidden="1" customHeight="1">
      <c r="A334" s="92">
        <v>0.1963</v>
      </c>
      <c r="B334" s="110">
        <v>0</v>
      </c>
      <c r="C334" s="111">
        <v>43374</v>
      </c>
      <c r="D334" s="111">
        <v>43404</v>
      </c>
      <c r="E334" s="112">
        <f t="shared" si="13"/>
        <v>0.29444999999999999</v>
      </c>
      <c r="F334" s="113">
        <f t="shared" si="14"/>
        <v>2.1740103800155453E-2</v>
      </c>
      <c r="G334" s="110">
        <f t="shared" si="15"/>
        <v>0.29444999999999999</v>
      </c>
      <c r="H334" s="119">
        <f t="shared" si="19"/>
        <v>2.1740103800155453E-2</v>
      </c>
      <c r="I334" s="112">
        <f t="shared" si="18"/>
        <v>0.06</v>
      </c>
      <c r="J334" s="113">
        <f t="shared" si="21"/>
        <v>4.8675505653430484E-3</v>
      </c>
      <c r="K334" s="102">
        <f t="shared" si="22"/>
        <v>4.8675505653430484E-3</v>
      </c>
      <c r="L334" s="115">
        <f t="shared" si="23"/>
        <v>30</v>
      </c>
      <c r="M334" s="63"/>
      <c r="N334" s="116">
        <f t="shared" si="24"/>
        <v>0</v>
      </c>
      <c r="O334" s="127"/>
      <c r="P334" s="66">
        <f t="shared" si="25"/>
        <v>0</v>
      </c>
      <c r="Q334" s="118">
        <f t="shared" si="20"/>
        <v>0</v>
      </c>
      <c r="R334" s="68"/>
      <c r="S334" s="123">
        <v>43374</v>
      </c>
      <c r="T334" s="69"/>
      <c r="U334" s="128"/>
      <c r="V334" s="68"/>
      <c r="W334" s="127"/>
      <c r="X334" s="68"/>
      <c r="Y334" s="68"/>
      <c r="Z334" s="68"/>
    </row>
    <row r="335" spans="1:26" ht="12.75" hidden="1" customHeight="1">
      <c r="A335" s="92">
        <v>0.19489999999999999</v>
      </c>
      <c r="B335" s="110">
        <v>0</v>
      </c>
      <c r="C335" s="111">
        <v>43405</v>
      </c>
      <c r="D335" s="111">
        <v>43434</v>
      </c>
      <c r="E335" s="112">
        <f t="shared" si="13"/>
        <v>0.29235</v>
      </c>
      <c r="F335" s="113">
        <f t="shared" si="14"/>
        <v>2.1601869331581591E-2</v>
      </c>
      <c r="G335" s="110">
        <f t="shared" si="15"/>
        <v>0.29235</v>
      </c>
      <c r="H335" s="119">
        <f t="shared" si="19"/>
        <v>2.1601869331581591E-2</v>
      </c>
      <c r="I335" s="112">
        <f t="shared" si="18"/>
        <v>0.06</v>
      </c>
      <c r="J335" s="113">
        <f t="shared" si="21"/>
        <v>4.8675505653430484E-3</v>
      </c>
      <c r="K335" s="102">
        <f t="shared" si="22"/>
        <v>4.8675505653430484E-3</v>
      </c>
      <c r="L335" s="115">
        <f t="shared" si="23"/>
        <v>30</v>
      </c>
      <c r="M335" s="63"/>
      <c r="N335" s="116">
        <f t="shared" si="24"/>
        <v>0</v>
      </c>
      <c r="O335" s="125"/>
      <c r="P335" s="66">
        <f t="shared" si="25"/>
        <v>0</v>
      </c>
      <c r="Q335" s="118">
        <f t="shared" si="20"/>
        <v>0</v>
      </c>
      <c r="R335" s="68"/>
      <c r="S335" s="123">
        <v>43405</v>
      </c>
      <c r="T335" s="69"/>
      <c r="U335" s="68"/>
      <c r="V335" s="68"/>
      <c r="W335" s="69"/>
      <c r="X335" s="68"/>
      <c r="Y335" s="68"/>
      <c r="Z335" s="68"/>
    </row>
    <row r="336" spans="1:26" ht="12" hidden="1" customHeight="1">
      <c r="A336" s="92">
        <v>0.19400000000000001</v>
      </c>
      <c r="B336" s="110">
        <v>0</v>
      </c>
      <c r="C336" s="111">
        <v>43435</v>
      </c>
      <c r="D336" s="111">
        <v>43465</v>
      </c>
      <c r="E336" s="112">
        <f t="shared" si="13"/>
        <v>0.29100000000000004</v>
      </c>
      <c r="F336" s="113">
        <f t="shared" si="14"/>
        <v>2.1512895544899102E-2</v>
      </c>
      <c r="G336" s="110">
        <f t="shared" si="15"/>
        <v>0.29100000000000004</v>
      </c>
      <c r="H336" s="119">
        <f t="shared" si="19"/>
        <v>2.1512895544899102E-2</v>
      </c>
      <c r="I336" s="112">
        <f t="shared" si="18"/>
        <v>0.06</v>
      </c>
      <c r="J336" s="113">
        <f t="shared" si="21"/>
        <v>4.8675505653430484E-3</v>
      </c>
      <c r="K336" s="102">
        <f t="shared" si="22"/>
        <v>4.8675505653430484E-3</v>
      </c>
      <c r="L336" s="115">
        <f t="shared" si="23"/>
        <v>30</v>
      </c>
      <c r="M336" s="63"/>
      <c r="N336" s="116">
        <f t="shared" si="24"/>
        <v>0</v>
      </c>
      <c r="O336" s="125"/>
      <c r="P336" s="66">
        <f t="shared" si="25"/>
        <v>0</v>
      </c>
      <c r="Q336" s="118">
        <f t="shared" si="20"/>
        <v>0</v>
      </c>
      <c r="R336" s="68"/>
      <c r="S336" s="123">
        <v>43435</v>
      </c>
      <c r="T336" s="69"/>
      <c r="U336" s="68"/>
      <c r="V336" s="68"/>
      <c r="W336" s="69"/>
      <c r="X336" s="68"/>
      <c r="Y336" s="68"/>
      <c r="Z336" s="68"/>
    </row>
    <row r="337" spans="1:26" ht="12" hidden="1" customHeight="1">
      <c r="A337" s="92">
        <v>0.19159999999999999</v>
      </c>
      <c r="B337" s="110">
        <v>0</v>
      </c>
      <c r="C337" s="111">
        <v>43466</v>
      </c>
      <c r="D337" s="111">
        <v>43496</v>
      </c>
      <c r="E337" s="112">
        <f t="shared" si="13"/>
        <v>0.28739999999999999</v>
      </c>
      <c r="F337" s="113">
        <f t="shared" si="14"/>
        <v>2.127521449135017E-2</v>
      </c>
      <c r="G337" s="110">
        <f t="shared" si="15"/>
        <v>0.28739999999999999</v>
      </c>
      <c r="H337" s="119">
        <f t="shared" si="19"/>
        <v>2.127521449135017E-2</v>
      </c>
      <c r="I337" s="112">
        <f t="shared" si="18"/>
        <v>0.06</v>
      </c>
      <c r="J337" s="113">
        <f t="shared" si="21"/>
        <v>4.8675505653430484E-3</v>
      </c>
      <c r="K337" s="102">
        <f t="shared" si="22"/>
        <v>4.8675505653430484E-3</v>
      </c>
      <c r="L337" s="115">
        <f t="shared" si="23"/>
        <v>30</v>
      </c>
      <c r="M337" s="63"/>
      <c r="N337" s="116">
        <f t="shared" si="24"/>
        <v>0</v>
      </c>
      <c r="O337" s="69"/>
      <c r="P337" s="66">
        <f t="shared" ref="P337:P379" si="27">IF(P336&lt;0,N337-O337,SUM(P336,N337)-O337)</f>
        <v>0</v>
      </c>
      <c r="Q337" s="118">
        <f t="shared" si="20"/>
        <v>0</v>
      </c>
      <c r="R337" s="68"/>
      <c r="S337" s="123">
        <v>43466</v>
      </c>
      <c r="T337" s="69"/>
      <c r="U337" s="68"/>
      <c r="V337" s="68"/>
      <c r="W337" s="69"/>
      <c r="X337" s="68"/>
      <c r="Y337" s="68"/>
      <c r="Z337" s="68"/>
    </row>
    <row r="338" spans="1:26" ht="12" hidden="1" customHeight="1">
      <c r="A338" s="92">
        <v>0.19700000000000001</v>
      </c>
      <c r="B338" s="129">
        <v>0</v>
      </c>
      <c r="C338" s="130">
        <v>43497</v>
      </c>
      <c r="D338" s="130">
        <v>43524</v>
      </c>
      <c r="E338" s="131">
        <f t="shared" si="13"/>
        <v>0.29549999999999998</v>
      </c>
      <c r="F338" s="132">
        <f t="shared" si="14"/>
        <v>2.1809143962671307E-2</v>
      </c>
      <c r="G338" s="129">
        <f t="shared" si="15"/>
        <v>0.29549999999999998</v>
      </c>
      <c r="H338" s="133">
        <f t="shared" si="19"/>
        <v>2.1809143962671307E-2</v>
      </c>
      <c r="I338" s="131">
        <f t="shared" si="18"/>
        <v>0.06</v>
      </c>
      <c r="J338" s="113">
        <f t="shared" si="21"/>
        <v>4.8675505653430484E-3</v>
      </c>
      <c r="K338" s="102">
        <f t="shared" si="22"/>
        <v>4.8675505653430484E-3</v>
      </c>
      <c r="L338" s="115">
        <f t="shared" si="23"/>
        <v>30</v>
      </c>
      <c r="M338" s="63"/>
      <c r="N338" s="116">
        <f t="shared" si="24"/>
        <v>0</v>
      </c>
      <c r="O338" s="125"/>
      <c r="P338" s="66">
        <f t="shared" si="27"/>
        <v>0</v>
      </c>
      <c r="Q338" s="118">
        <f t="shared" si="20"/>
        <v>0</v>
      </c>
      <c r="R338" s="68"/>
      <c r="S338" s="123">
        <v>43497</v>
      </c>
      <c r="T338" s="69"/>
      <c r="U338" s="68"/>
      <c r="V338" s="68"/>
      <c r="W338" s="69"/>
      <c r="X338" s="68"/>
      <c r="Y338" s="68"/>
      <c r="Z338" s="68"/>
    </row>
    <row r="339" spans="1:26" ht="12" hidden="1" customHeight="1">
      <c r="A339" s="112">
        <v>0.19370000000000001</v>
      </c>
      <c r="B339" s="110"/>
      <c r="C339" s="111">
        <v>43525</v>
      </c>
      <c r="D339" s="111">
        <v>43555</v>
      </c>
      <c r="E339" s="112">
        <f t="shared" si="13"/>
        <v>0.29055000000000003</v>
      </c>
      <c r="F339" s="113">
        <f t="shared" si="14"/>
        <v>2.1483218662772696E-2</v>
      </c>
      <c r="G339" s="110">
        <f t="shared" si="15"/>
        <v>0.29055000000000003</v>
      </c>
      <c r="H339" s="119">
        <f t="shared" si="19"/>
        <v>2.1483218662772696E-2</v>
      </c>
      <c r="I339" s="112">
        <f t="shared" si="18"/>
        <v>0.06</v>
      </c>
      <c r="J339" s="113">
        <f t="shared" si="21"/>
        <v>4.8675505653430484E-3</v>
      </c>
      <c r="K339" s="102">
        <f t="shared" si="22"/>
        <v>4.8675505653430484E-3</v>
      </c>
      <c r="L339" s="9">
        <f t="shared" si="23"/>
        <v>30</v>
      </c>
      <c r="M339" s="63"/>
      <c r="N339" s="116">
        <f t="shared" si="24"/>
        <v>0</v>
      </c>
      <c r="O339" s="69"/>
      <c r="P339" s="66">
        <f t="shared" si="27"/>
        <v>0</v>
      </c>
      <c r="Q339" s="118">
        <f t="shared" si="20"/>
        <v>0</v>
      </c>
      <c r="R339" s="68"/>
      <c r="S339" s="123">
        <v>43525</v>
      </c>
      <c r="T339" s="69"/>
      <c r="U339" s="128"/>
      <c r="V339" s="68"/>
      <c r="W339" s="69"/>
      <c r="X339" s="68"/>
      <c r="Y339" s="68"/>
      <c r="Z339" s="68"/>
    </row>
    <row r="340" spans="1:26" ht="12" hidden="1" customHeight="1">
      <c r="A340" s="131">
        <v>0.19320000000000001</v>
      </c>
      <c r="B340" s="129"/>
      <c r="C340" s="130">
        <v>43556</v>
      </c>
      <c r="D340" s="130">
        <v>43585</v>
      </c>
      <c r="E340" s="131">
        <f t="shared" si="13"/>
        <v>0.2898</v>
      </c>
      <c r="F340" s="132">
        <f t="shared" si="14"/>
        <v>2.1433736106823309E-2</v>
      </c>
      <c r="G340" s="129">
        <f t="shared" si="15"/>
        <v>0.2898</v>
      </c>
      <c r="H340" s="133">
        <f t="shared" si="19"/>
        <v>2.1433736106823309E-2</v>
      </c>
      <c r="I340" s="131">
        <f t="shared" si="18"/>
        <v>0.06</v>
      </c>
      <c r="J340" s="113">
        <f t="shared" si="21"/>
        <v>4.8675505653430484E-3</v>
      </c>
      <c r="K340" s="102">
        <f t="shared" si="22"/>
        <v>4.8675505653430484E-3</v>
      </c>
      <c r="L340" s="9">
        <f t="shared" si="23"/>
        <v>30</v>
      </c>
      <c r="M340" s="63"/>
      <c r="N340" s="134">
        <f t="shared" si="24"/>
        <v>0</v>
      </c>
      <c r="O340" s="135"/>
      <c r="P340" s="66">
        <f t="shared" si="27"/>
        <v>0</v>
      </c>
      <c r="Q340" s="136">
        <f t="shared" si="20"/>
        <v>0</v>
      </c>
      <c r="R340" s="68"/>
      <c r="S340" s="123">
        <v>43556</v>
      </c>
      <c r="T340" s="69"/>
      <c r="U340" s="68"/>
      <c r="V340" s="68"/>
      <c r="W340" s="69"/>
      <c r="X340" s="68"/>
      <c r="Y340" s="68"/>
      <c r="Z340" s="68"/>
    </row>
    <row r="341" spans="1:26" ht="12" hidden="1" customHeight="1">
      <c r="A341" s="112">
        <v>0.19339999999999999</v>
      </c>
      <c r="B341" s="110"/>
      <c r="C341" s="111">
        <v>43586</v>
      </c>
      <c r="D341" s="111">
        <v>43616</v>
      </c>
      <c r="E341" s="112">
        <f t="shared" si="13"/>
        <v>0.29009999999999997</v>
      </c>
      <c r="F341" s="113">
        <f t="shared" si="14"/>
        <v>2.1453532293473465E-2</v>
      </c>
      <c r="G341" s="110">
        <f t="shared" si="15"/>
        <v>0.29009999999999997</v>
      </c>
      <c r="H341" s="119">
        <f t="shared" si="19"/>
        <v>2.1453532293473465E-2</v>
      </c>
      <c r="I341" s="112">
        <f t="shared" si="18"/>
        <v>0.06</v>
      </c>
      <c r="J341" s="113">
        <f t="shared" si="21"/>
        <v>4.8675505653430484E-3</v>
      </c>
      <c r="K341" s="102">
        <f t="shared" si="22"/>
        <v>4.8675505653430484E-3</v>
      </c>
      <c r="L341" s="115">
        <f t="shared" si="23"/>
        <v>30</v>
      </c>
      <c r="M341" s="63"/>
      <c r="N341" s="116">
        <f t="shared" si="24"/>
        <v>0</v>
      </c>
      <c r="O341" s="125"/>
      <c r="P341" s="66">
        <f t="shared" si="27"/>
        <v>0</v>
      </c>
      <c r="Q341" s="118">
        <f t="shared" si="20"/>
        <v>0</v>
      </c>
      <c r="R341" s="68"/>
      <c r="S341" s="123">
        <v>43586</v>
      </c>
      <c r="T341" s="69"/>
      <c r="U341" s="68"/>
      <c r="V341" s="68"/>
      <c r="W341" s="69"/>
      <c r="X341" s="68"/>
      <c r="Y341" s="68"/>
      <c r="Z341" s="68"/>
    </row>
    <row r="342" spans="1:26" ht="12" hidden="1" customHeight="1">
      <c r="A342" s="112">
        <v>0.193</v>
      </c>
      <c r="B342" s="110"/>
      <c r="C342" s="111">
        <v>43617</v>
      </c>
      <c r="D342" s="111">
        <v>43646</v>
      </c>
      <c r="E342" s="112">
        <f t="shared" si="13"/>
        <v>0.28949999999999998</v>
      </c>
      <c r="F342" s="113">
        <f t="shared" si="14"/>
        <v>2.1413935698951558E-2</v>
      </c>
      <c r="G342" s="110">
        <f t="shared" si="15"/>
        <v>0.28949999999999998</v>
      </c>
      <c r="H342" s="119">
        <f t="shared" si="19"/>
        <v>2.1413935698951558E-2</v>
      </c>
      <c r="I342" s="112">
        <f t="shared" si="18"/>
        <v>0.06</v>
      </c>
      <c r="J342" s="113">
        <f t="shared" si="21"/>
        <v>4.8675505653430484E-3</v>
      </c>
      <c r="K342" s="102">
        <f t="shared" si="22"/>
        <v>4.8675505653430484E-3</v>
      </c>
      <c r="L342" s="115">
        <f t="shared" si="23"/>
        <v>30</v>
      </c>
      <c r="M342" s="63"/>
      <c r="N342" s="116">
        <f t="shared" si="24"/>
        <v>0</v>
      </c>
      <c r="O342" s="125"/>
      <c r="P342" s="66">
        <f t="shared" si="27"/>
        <v>0</v>
      </c>
      <c r="Q342" s="118">
        <f t="shared" si="20"/>
        <v>0</v>
      </c>
      <c r="R342" s="68"/>
      <c r="S342" s="123">
        <v>43617</v>
      </c>
      <c r="T342" s="69"/>
      <c r="U342" s="68"/>
      <c r="V342" s="68"/>
      <c r="W342" s="69"/>
      <c r="X342" s="68"/>
      <c r="Y342" s="68"/>
      <c r="Z342" s="68"/>
    </row>
    <row r="343" spans="1:26" ht="12" hidden="1" customHeight="1">
      <c r="A343" s="112">
        <v>0.1928</v>
      </c>
      <c r="B343" s="110"/>
      <c r="C343" s="130">
        <v>43647</v>
      </c>
      <c r="D343" s="111">
        <v>43677</v>
      </c>
      <c r="E343" s="112">
        <f t="shared" si="13"/>
        <v>0.28920000000000001</v>
      </c>
      <c r="F343" s="113">
        <f t="shared" si="14"/>
        <v>2.1394131067975497E-2</v>
      </c>
      <c r="G343" s="110">
        <f t="shared" si="15"/>
        <v>0.28920000000000001</v>
      </c>
      <c r="H343" s="119">
        <f t="shared" si="19"/>
        <v>2.1394131067975497E-2</v>
      </c>
      <c r="I343" s="112">
        <f t="shared" si="18"/>
        <v>0.06</v>
      </c>
      <c r="J343" s="113">
        <f t="shared" si="21"/>
        <v>4.8675505653430484E-3</v>
      </c>
      <c r="K343" s="102">
        <f t="shared" si="22"/>
        <v>4.8675505653430484E-3</v>
      </c>
      <c r="L343" s="115">
        <f t="shared" si="23"/>
        <v>30</v>
      </c>
      <c r="M343" s="63"/>
      <c r="N343" s="116">
        <f t="shared" si="24"/>
        <v>0</v>
      </c>
      <c r="O343" s="137"/>
      <c r="P343" s="66">
        <f t="shared" si="27"/>
        <v>0</v>
      </c>
      <c r="Q343" s="118">
        <f t="shared" si="20"/>
        <v>0</v>
      </c>
      <c r="R343" s="68"/>
      <c r="S343" s="123">
        <v>43647</v>
      </c>
      <c r="T343" s="69"/>
      <c r="U343" s="68"/>
      <c r="V343" s="68"/>
      <c r="W343" s="13"/>
      <c r="X343" s="68"/>
      <c r="Y343" s="68"/>
      <c r="Z343" s="68"/>
    </row>
    <row r="344" spans="1:26" ht="12" hidden="1" customHeight="1">
      <c r="A344" s="112">
        <v>0.19320000000000001</v>
      </c>
      <c r="B344" s="138"/>
      <c r="C344" s="111">
        <v>43678</v>
      </c>
      <c r="D344" s="111">
        <v>43708</v>
      </c>
      <c r="E344" s="112">
        <f t="shared" si="13"/>
        <v>0.2898</v>
      </c>
      <c r="F344" s="113">
        <f t="shared" si="14"/>
        <v>2.1433736106823309E-2</v>
      </c>
      <c r="G344" s="110">
        <f t="shared" si="15"/>
        <v>0.2898</v>
      </c>
      <c r="H344" s="119">
        <f t="shared" si="19"/>
        <v>2.1433736106823309E-2</v>
      </c>
      <c r="I344" s="112">
        <f t="shared" si="18"/>
        <v>0.06</v>
      </c>
      <c r="J344" s="113">
        <f t="shared" si="21"/>
        <v>4.8675505653430484E-3</v>
      </c>
      <c r="K344" s="102">
        <f t="shared" si="22"/>
        <v>4.8675505653430484E-3</v>
      </c>
      <c r="L344" s="115">
        <f t="shared" si="23"/>
        <v>30</v>
      </c>
      <c r="M344" s="63"/>
      <c r="N344" s="116">
        <f t="shared" si="24"/>
        <v>0</v>
      </c>
      <c r="O344" s="125"/>
      <c r="P344" s="66">
        <f t="shared" si="27"/>
        <v>0</v>
      </c>
      <c r="Q344" s="118">
        <f t="shared" si="20"/>
        <v>0</v>
      </c>
      <c r="R344" s="68"/>
      <c r="S344" s="123">
        <v>43678</v>
      </c>
      <c r="T344" s="69"/>
      <c r="U344" s="68"/>
      <c r="V344" s="68"/>
      <c r="W344" s="69"/>
      <c r="X344" s="68"/>
      <c r="Y344" s="68"/>
      <c r="Z344" s="68"/>
    </row>
    <row r="345" spans="1:26" ht="12" hidden="1" customHeight="1">
      <c r="A345" s="112">
        <v>0.19320000000000001</v>
      </c>
      <c r="B345" s="138"/>
      <c r="C345" s="130">
        <v>43709</v>
      </c>
      <c r="D345" s="111">
        <v>43738</v>
      </c>
      <c r="E345" s="112">
        <f t="shared" si="13"/>
        <v>0.2898</v>
      </c>
      <c r="F345" s="113">
        <f t="shared" si="14"/>
        <v>2.1433736106823309E-2</v>
      </c>
      <c r="G345" s="110">
        <f t="shared" si="15"/>
        <v>0.2898</v>
      </c>
      <c r="H345" s="119">
        <f t="shared" si="19"/>
        <v>2.1433736106823309E-2</v>
      </c>
      <c r="I345" s="112">
        <f t="shared" si="18"/>
        <v>0.06</v>
      </c>
      <c r="J345" s="113">
        <f t="shared" si="21"/>
        <v>4.8675505653430484E-3</v>
      </c>
      <c r="K345" s="102">
        <f t="shared" si="22"/>
        <v>4.8675505653430484E-3</v>
      </c>
      <c r="L345" s="115">
        <f t="shared" si="23"/>
        <v>30</v>
      </c>
      <c r="M345" s="63"/>
      <c r="N345" s="116">
        <f t="shared" si="24"/>
        <v>0</v>
      </c>
      <c r="O345" s="125"/>
      <c r="P345" s="66">
        <f t="shared" si="27"/>
        <v>0</v>
      </c>
      <c r="Q345" s="118">
        <f t="shared" si="20"/>
        <v>0</v>
      </c>
      <c r="R345" s="68"/>
      <c r="S345" s="123">
        <v>43709</v>
      </c>
      <c r="T345" s="69"/>
      <c r="U345" s="68"/>
      <c r="V345" s="68"/>
      <c r="W345" s="69"/>
      <c r="X345" s="68"/>
      <c r="Y345" s="68"/>
      <c r="Z345" s="68"/>
    </row>
    <row r="346" spans="1:26" ht="12" hidden="1" customHeight="1">
      <c r="A346" s="112">
        <v>0.191</v>
      </c>
      <c r="B346" s="138"/>
      <c r="C346" s="111">
        <v>43739</v>
      </c>
      <c r="D346" s="111">
        <v>43769</v>
      </c>
      <c r="E346" s="112">
        <f t="shared" si="13"/>
        <v>0.28649999999999998</v>
      </c>
      <c r="F346" s="113">
        <f t="shared" si="14"/>
        <v>2.1215699038257929E-2</v>
      </c>
      <c r="G346" s="110">
        <f t="shared" si="15"/>
        <v>0.28649999999999998</v>
      </c>
      <c r="H346" s="119">
        <f t="shared" si="19"/>
        <v>2.1215699038257929E-2</v>
      </c>
      <c r="I346" s="112">
        <f t="shared" si="18"/>
        <v>0.06</v>
      </c>
      <c r="J346" s="113">
        <f t="shared" si="21"/>
        <v>4.8675505653430484E-3</v>
      </c>
      <c r="K346" s="102">
        <f t="shared" si="22"/>
        <v>4.8675505653430484E-3</v>
      </c>
      <c r="L346" s="115">
        <f t="shared" si="23"/>
        <v>30</v>
      </c>
      <c r="M346" s="63"/>
      <c r="N346" s="116">
        <f t="shared" si="24"/>
        <v>0</v>
      </c>
      <c r="O346" s="125"/>
      <c r="P346" s="66">
        <f t="shared" si="27"/>
        <v>0</v>
      </c>
      <c r="Q346" s="118">
        <f t="shared" si="20"/>
        <v>0</v>
      </c>
      <c r="R346" s="68"/>
      <c r="S346" s="123">
        <v>43739</v>
      </c>
      <c r="T346" s="69"/>
      <c r="U346" s="68"/>
      <c r="V346" s="68"/>
      <c r="W346" s="69"/>
      <c r="X346" s="68"/>
      <c r="Y346" s="68"/>
      <c r="Z346" s="68"/>
    </row>
    <row r="347" spans="1:26" ht="12" hidden="1" customHeight="1">
      <c r="A347" s="112">
        <v>0.1903</v>
      </c>
      <c r="B347" s="138"/>
      <c r="C347" s="130">
        <v>43770</v>
      </c>
      <c r="D347" s="111">
        <v>43799</v>
      </c>
      <c r="E347" s="112">
        <f t="shared" si="13"/>
        <v>0.28544999999999998</v>
      </c>
      <c r="F347" s="113">
        <f t="shared" si="14"/>
        <v>2.1146216086632474E-2</v>
      </c>
      <c r="G347" s="110">
        <f t="shared" si="15"/>
        <v>0.28544999999999998</v>
      </c>
      <c r="H347" s="119">
        <f t="shared" si="19"/>
        <v>2.1146216086632474E-2</v>
      </c>
      <c r="I347" s="112">
        <f t="shared" si="18"/>
        <v>0.06</v>
      </c>
      <c r="J347" s="113">
        <f t="shared" si="21"/>
        <v>4.8675505653430484E-3</v>
      </c>
      <c r="K347" s="102">
        <f t="shared" si="22"/>
        <v>4.8675505653430484E-3</v>
      </c>
      <c r="L347" s="115">
        <f t="shared" si="23"/>
        <v>30</v>
      </c>
      <c r="M347" s="63"/>
      <c r="N347" s="116">
        <f t="shared" si="24"/>
        <v>0</v>
      </c>
      <c r="O347" s="125"/>
      <c r="P347" s="66">
        <f t="shared" si="27"/>
        <v>0</v>
      </c>
      <c r="Q347" s="118">
        <f t="shared" si="20"/>
        <v>0</v>
      </c>
      <c r="R347" s="68"/>
      <c r="S347" s="123">
        <v>43770</v>
      </c>
      <c r="T347" s="69"/>
      <c r="U347" s="68"/>
      <c r="V347" s="68"/>
      <c r="W347" s="69"/>
      <c r="X347" s="68"/>
      <c r="Y347" s="68"/>
      <c r="Z347" s="68"/>
    </row>
    <row r="348" spans="1:26" ht="12" hidden="1" customHeight="1">
      <c r="A348" s="112">
        <v>0.18909999999999999</v>
      </c>
      <c r="B348" s="138"/>
      <c r="C348" s="111">
        <v>43800</v>
      </c>
      <c r="D348" s="111">
        <v>43830</v>
      </c>
      <c r="E348" s="112">
        <f t="shared" si="13"/>
        <v>0.28364999999999996</v>
      </c>
      <c r="F348" s="113">
        <f t="shared" si="14"/>
        <v>2.102698132372427E-2</v>
      </c>
      <c r="G348" s="110">
        <f t="shared" si="15"/>
        <v>0.28364999999999996</v>
      </c>
      <c r="H348" s="119">
        <f t="shared" si="19"/>
        <v>2.102698132372427E-2</v>
      </c>
      <c r="I348" s="112">
        <f t="shared" si="18"/>
        <v>0.06</v>
      </c>
      <c r="J348" s="113">
        <f t="shared" si="21"/>
        <v>4.8675505653430484E-3</v>
      </c>
      <c r="K348" s="102">
        <f t="shared" si="22"/>
        <v>4.8675505653430484E-3</v>
      </c>
      <c r="L348" s="115">
        <f t="shared" si="23"/>
        <v>30</v>
      </c>
      <c r="M348" s="63"/>
      <c r="N348" s="116">
        <f t="shared" si="24"/>
        <v>0</v>
      </c>
      <c r="O348" s="125"/>
      <c r="P348" s="66">
        <f t="shared" si="27"/>
        <v>0</v>
      </c>
      <c r="Q348" s="118">
        <f t="shared" si="20"/>
        <v>0</v>
      </c>
      <c r="R348" s="68"/>
      <c r="S348" s="123">
        <v>43800</v>
      </c>
      <c r="T348" s="69"/>
      <c r="U348" s="68"/>
      <c r="V348" s="68"/>
      <c r="W348" s="69"/>
      <c r="X348" s="68"/>
      <c r="Y348" s="68"/>
      <c r="Z348" s="68"/>
    </row>
    <row r="349" spans="1:26" ht="12" hidden="1" customHeight="1">
      <c r="A349" s="112">
        <v>0.18770000000000001</v>
      </c>
      <c r="B349" s="138"/>
      <c r="C349" s="130">
        <v>43831</v>
      </c>
      <c r="D349" s="111">
        <v>43861</v>
      </c>
      <c r="E349" s="112">
        <f t="shared" si="13"/>
        <v>0.28155000000000002</v>
      </c>
      <c r="F349" s="113">
        <f t="shared" si="14"/>
        <v>2.0887680238021122E-2</v>
      </c>
      <c r="G349" s="110">
        <f t="shared" si="15"/>
        <v>0.28155000000000002</v>
      </c>
      <c r="H349" s="119">
        <f t="shared" si="19"/>
        <v>2.0887680238021122E-2</v>
      </c>
      <c r="I349" s="112">
        <f t="shared" si="18"/>
        <v>0.06</v>
      </c>
      <c r="J349" s="113">
        <f t="shared" si="21"/>
        <v>4.8675505653430484E-3</v>
      </c>
      <c r="K349" s="102">
        <f t="shared" si="22"/>
        <v>4.8675505653430484E-3</v>
      </c>
      <c r="L349" s="115">
        <f t="shared" si="23"/>
        <v>30</v>
      </c>
      <c r="M349" s="63"/>
      <c r="N349" s="116">
        <f t="shared" si="24"/>
        <v>0</v>
      </c>
      <c r="O349" s="125"/>
      <c r="P349" s="66">
        <f t="shared" si="27"/>
        <v>0</v>
      </c>
      <c r="Q349" s="118">
        <f t="shared" si="20"/>
        <v>0</v>
      </c>
      <c r="R349" s="68"/>
      <c r="S349" s="123">
        <v>43831</v>
      </c>
      <c r="T349" s="69"/>
      <c r="U349" s="68"/>
      <c r="V349" s="68"/>
      <c r="W349" s="69"/>
      <c r="X349" s="68"/>
      <c r="Y349" s="68"/>
      <c r="Z349" s="68"/>
    </row>
    <row r="350" spans="1:26" ht="12" hidden="1" customHeight="1">
      <c r="A350" s="112">
        <v>0.19059999999999999</v>
      </c>
      <c r="B350" s="138"/>
      <c r="C350" s="111">
        <v>43862</v>
      </c>
      <c r="D350" s="111">
        <v>43890</v>
      </c>
      <c r="E350" s="112">
        <f t="shared" si="13"/>
        <v>0.28589999999999999</v>
      </c>
      <c r="F350" s="113">
        <f t="shared" si="14"/>
        <v>2.1176000862688671E-2</v>
      </c>
      <c r="G350" s="110">
        <f t="shared" si="15"/>
        <v>0.28589999999999999</v>
      </c>
      <c r="H350" s="119">
        <f t="shared" si="19"/>
        <v>2.1176000862688671E-2</v>
      </c>
      <c r="I350" s="112">
        <f t="shared" si="18"/>
        <v>0.06</v>
      </c>
      <c r="J350" s="113">
        <f t="shared" si="21"/>
        <v>4.8675505653430484E-3</v>
      </c>
      <c r="K350" s="102">
        <f t="shared" si="22"/>
        <v>4.8675505653430484E-3</v>
      </c>
      <c r="L350" s="115">
        <f t="shared" si="23"/>
        <v>30</v>
      </c>
      <c r="M350" s="63"/>
      <c r="N350" s="116">
        <f t="shared" si="24"/>
        <v>0</v>
      </c>
      <c r="O350" s="125"/>
      <c r="P350" s="66">
        <f t="shared" si="27"/>
        <v>0</v>
      </c>
      <c r="Q350" s="118">
        <f t="shared" si="20"/>
        <v>0</v>
      </c>
      <c r="R350" s="68"/>
      <c r="S350" s="123">
        <v>43862</v>
      </c>
      <c r="T350" s="69"/>
      <c r="U350" s="68"/>
      <c r="V350" s="68"/>
      <c r="W350" s="69"/>
      <c r="X350" s="68"/>
      <c r="Y350" s="68"/>
      <c r="Z350" s="68"/>
    </row>
    <row r="351" spans="1:26" ht="12" hidden="1" customHeight="1">
      <c r="A351" s="112">
        <v>0.1895</v>
      </c>
      <c r="B351" s="112"/>
      <c r="C351" s="130">
        <v>43891</v>
      </c>
      <c r="D351" s="111">
        <v>43921</v>
      </c>
      <c r="E351" s="112">
        <f t="shared" si="13"/>
        <v>0.28425</v>
      </c>
      <c r="F351" s="113">
        <f t="shared" si="14"/>
        <v>2.1066743264638976E-2</v>
      </c>
      <c r="G351" s="110">
        <f t="shared" si="15"/>
        <v>0.28425</v>
      </c>
      <c r="H351" s="119">
        <f t="shared" si="19"/>
        <v>2.1066743264638976E-2</v>
      </c>
      <c r="I351" s="112">
        <f t="shared" si="18"/>
        <v>0.06</v>
      </c>
      <c r="J351" s="113">
        <f t="shared" si="21"/>
        <v>4.8675505653430484E-3</v>
      </c>
      <c r="K351" s="102">
        <f>IF(J351&gt;F351,MIN(H351,J351),MIN(F351,H351,J351))</f>
        <v>4.8675505653430484E-3</v>
      </c>
      <c r="L351" s="115">
        <f t="shared" si="23"/>
        <v>30</v>
      </c>
      <c r="M351" s="63"/>
      <c r="N351" s="116">
        <f t="shared" si="24"/>
        <v>0</v>
      </c>
      <c r="O351" s="125"/>
      <c r="P351" s="66">
        <f t="shared" si="27"/>
        <v>0</v>
      </c>
      <c r="Q351" s="118">
        <f t="shared" si="20"/>
        <v>0</v>
      </c>
      <c r="R351" s="68"/>
      <c r="S351" s="123">
        <v>43891</v>
      </c>
      <c r="T351" s="69"/>
      <c r="U351" s="68"/>
      <c r="V351" s="68"/>
      <c r="W351" s="69"/>
      <c r="X351" s="68"/>
      <c r="Y351" s="68"/>
      <c r="Z351" s="68"/>
    </row>
    <row r="352" spans="1:26" ht="12" hidden="1" customHeight="1">
      <c r="A352" s="112">
        <v>0.18690000000000001</v>
      </c>
      <c r="B352" s="112"/>
      <c r="C352" s="111">
        <v>43922</v>
      </c>
      <c r="D352" s="111">
        <v>43951</v>
      </c>
      <c r="E352" s="112">
        <f t="shared" si="13"/>
        <v>0.28034999999999999</v>
      </c>
      <c r="F352" s="113">
        <f t="shared" si="14"/>
        <v>2.0807985643612081E-2</v>
      </c>
      <c r="G352" s="110">
        <f t="shared" si="15"/>
        <v>0.28034999999999999</v>
      </c>
      <c r="H352" s="119">
        <f t="shared" si="19"/>
        <v>2.0807985643612081E-2</v>
      </c>
      <c r="I352" s="112">
        <f t="shared" si="18"/>
        <v>0.06</v>
      </c>
      <c r="J352" s="113">
        <f t="shared" si="21"/>
        <v>4.8675505653430484E-3</v>
      </c>
      <c r="K352" s="102">
        <f t="shared" si="22"/>
        <v>4.8675505653430484E-3</v>
      </c>
      <c r="L352" s="115">
        <f t="shared" si="23"/>
        <v>30</v>
      </c>
      <c r="M352" s="63"/>
      <c r="N352" s="116">
        <f t="shared" si="24"/>
        <v>0</v>
      </c>
      <c r="O352" s="125"/>
      <c r="P352" s="66">
        <f t="shared" si="27"/>
        <v>0</v>
      </c>
      <c r="Q352" s="118">
        <f t="shared" si="20"/>
        <v>0</v>
      </c>
      <c r="R352" s="68"/>
      <c r="S352" s="123">
        <v>43922</v>
      </c>
      <c r="T352" s="69"/>
      <c r="U352" s="68"/>
      <c r="V352" s="68"/>
      <c r="W352" s="69"/>
      <c r="X352" s="68"/>
      <c r="Y352" s="68"/>
      <c r="Z352" s="68"/>
    </row>
    <row r="353" spans="1:26" ht="12" hidden="1" customHeight="1">
      <c r="A353" s="112">
        <v>0.18190000000000001</v>
      </c>
      <c r="B353" s="112"/>
      <c r="C353" s="130">
        <v>43952</v>
      </c>
      <c r="D353" s="111">
        <v>43982</v>
      </c>
      <c r="E353" s="112">
        <f t="shared" si="13"/>
        <v>0.27285000000000004</v>
      </c>
      <c r="F353" s="113">
        <f t="shared" si="14"/>
        <v>2.0308337615317473E-2</v>
      </c>
      <c r="G353" s="110">
        <f t="shared" si="15"/>
        <v>0.27285000000000004</v>
      </c>
      <c r="H353" s="119">
        <f t="shared" si="19"/>
        <v>2.0308337615317473E-2</v>
      </c>
      <c r="I353" s="112">
        <f t="shared" si="18"/>
        <v>0.06</v>
      </c>
      <c r="J353" s="113">
        <f t="shared" si="21"/>
        <v>4.8675505653430484E-3</v>
      </c>
      <c r="K353" s="102">
        <f t="shared" si="22"/>
        <v>4.8675505653430484E-3</v>
      </c>
      <c r="L353" s="115">
        <f t="shared" si="23"/>
        <v>30</v>
      </c>
      <c r="M353" s="63"/>
      <c r="N353" s="116">
        <f t="shared" si="24"/>
        <v>0</v>
      </c>
      <c r="O353" s="125"/>
      <c r="P353" s="66">
        <f t="shared" si="27"/>
        <v>0</v>
      </c>
      <c r="Q353" s="118">
        <f t="shared" si="20"/>
        <v>0</v>
      </c>
      <c r="R353" s="68"/>
      <c r="S353" s="123">
        <v>43952</v>
      </c>
      <c r="T353" s="69"/>
      <c r="U353" s="68"/>
      <c r="V353" s="68"/>
      <c r="W353" s="69"/>
      <c r="X353" s="68"/>
      <c r="Y353" s="68"/>
      <c r="Z353" s="68"/>
    </row>
    <row r="354" spans="1:26" ht="12" hidden="1" customHeight="1">
      <c r="A354" s="112">
        <v>0.1812</v>
      </c>
      <c r="B354" s="112"/>
      <c r="C354" s="111">
        <v>43983</v>
      </c>
      <c r="D354" s="111">
        <v>44012</v>
      </c>
      <c r="E354" s="112">
        <f t="shared" si="13"/>
        <v>0.27179999999999999</v>
      </c>
      <c r="F354" s="113">
        <f t="shared" si="14"/>
        <v>2.0238171647650516E-2</v>
      </c>
      <c r="G354" s="110">
        <f t="shared" si="15"/>
        <v>0.27179999999999999</v>
      </c>
      <c r="H354" s="119">
        <f t="shared" si="19"/>
        <v>2.0238171647650516E-2</v>
      </c>
      <c r="I354" s="112">
        <f t="shared" si="18"/>
        <v>0.06</v>
      </c>
      <c r="J354" s="113">
        <f t="shared" si="21"/>
        <v>4.8675505653430484E-3</v>
      </c>
      <c r="K354" s="102">
        <f t="shared" si="22"/>
        <v>4.8675505653430484E-3</v>
      </c>
      <c r="L354" s="115">
        <f t="shared" si="23"/>
        <v>30</v>
      </c>
      <c r="M354" s="63"/>
      <c r="N354" s="116">
        <f t="shared" si="24"/>
        <v>0</v>
      </c>
      <c r="O354" s="125"/>
      <c r="P354" s="66">
        <f t="shared" si="27"/>
        <v>0</v>
      </c>
      <c r="Q354" s="118">
        <f t="shared" si="20"/>
        <v>0</v>
      </c>
      <c r="R354" s="68"/>
      <c r="S354" s="123">
        <v>43983</v>
      </c>
      <c r="T354" s="69"/>
      <c r="U354" s="68"/>
      <c r="V354" s="68"/>
      <c r="W354" s="69"/>
      <c r="X354" s="68"/>
      <c r="Y354" s="68"/>
      <c r="Z354" s="68"/>
    </row>
    <row r="355" spans="1:26" ht="12" hidden="1" customHeight="1">
      <c r="A355" s="112">
        <v>0.1812</v>
      </c>
      <c r="B355" s="112"/>
      <c r="C355" s="130">
        <v>44023</v>
      </c>
      <c r="D355" s="111">
        <v>44043</v>
      </c>
      <c r="E355" s="112">
        <f t="shared" si="13"/>
        <v>0.27179999999999999</v>
      </c>
      <c r="F355" s="113">
        <f t="shared" si="14"/>
        <v>2.0238171647650516E-2</v>
      </c>
      <c r="G355" s="110">
        <f t="shared" si="15"/>
        <v>0.27179999999999999</v>
      </c>
      <c r="H355" s="119">
        <f t="shared" si="19"/>
        <v>2.0238171647650516E-2</v>
      </c>
      <c r="I355" s="112">
        <f t="shared" si="18"/>
        <v>0.06</v>
      </c>
      <c r="J355" s="113">
        <f t="shared" si="21"/>
        <v>4.8675505653430484E-3</v>
      </c>
      <c r="K355" s="102">
        <f t="shared" si="22"/>
        <v>4.8675505653430484E-3</v>
      </c>
      <c r="L355" s="115">
        <f t="shared" si="23"/>
        <v>20</v>
      </c>
      <c r="M355" s="63">
        <v>0</v>
      </c>
      <c r="N355" s="116">
        <f t="shared" si="24"/>
        <v>0</v>
      </c>
      <c r="O355" s="125"/>
      <c r="P355" s="66">
        <f t="shared" si="27"/>
        <v>0</v>
      </c>
      <c r="Q355" s="118">
        <f t="shared" si="20"/>
        <v>0</v>
      </c>
      <c r="R355" s="68"/>
      <c r="S355" s="123">
        <v>44013</v>
      </c>
      <c r="T355" s="69"/>
      <c r="U355" s="68"/>
      <c r="V355" s="68"/>
      <c r="W355" s="69"/>
      <c r="X355" s="68"/>
      <c r="Y355" s="68"/>
      <c r="Z355" s="68"/>
    </row>
    <row r="356" spans="1:26" ht="12" hidden="1" customHeight="1">
      <c r="A356" s="112">
        <v>0.18290000000000001</v>
      </c>
      <c r="B356" s="112"/>
      <c r="C356" s="111">
        <v>44044</v>
      </c>
      <c r="D356" s="111">
        <v>44074</v>
      </c>
      <c r="E356" s="112">
        <f t="shared" si="13"/>
        <v>0.27434999999999998</v>
      </c>
      <c r="F356" s="113">
        <f t="shared" si="14"/>
        <v>2.040848272831397E-2</v>
      </c>
      <c r="G356" s="110">
        <f t="shared" si="15"/>
        <v>0.27434999999999998</v>
      </c>
      <c r="H356" s="119">
        <f t="shared" si="19"/>
        <v>2.040848272831397E-2</v>
      </c>
      <c r="I356" s="112">
        <f t="shared" si="18"/>
        <v>0.06</v>
      </c>
      <c r="J356" s="113">
        <f t="shared" si="21"/>
        <v>4.8675505653430484E-3</v>
      </c>
      <c r="K356" s="102">
        <f t="shared" si="22"/>
        <v>4.8675505653430484E-3</v>
      </c>
      <c r="L356" s="115">
        <f t="shared" si="23"/>
        <v>30</v>
      </c>
      <c r="M356" s="63">
        <v>0</v>
      </c>
      <c r="N356" s="116">
        <f t="shared" si="24"/>
        <v>0</v>
      </c>
      <c r="O356" s="125"/>
      <c r="P356" s="66">
        <f t="shared" si="27"/>
        <v>0</v>
      </c>
      <c r="Q356" s="118">
        <f t="shared" si="20"/>
        <v>0</v>
      </c>
      <c r="R356" s="68"/>
      <c r="S356" s="123">
        <v>44044</v>
      </c>
      <c r="T356" s="69"/>
      <c r="U356" s="68"/>
      <c r="V356" s="68"/>
      <c r="W356" s="69"/>
      <c r="X356" s="68"/>
      <c r="Y356" s="68"/>
      <c r="Z356" s="68"/>
    </row>
    <row r="357" spans="1:26" ht="12" hidden="1" customHeight="1">
      <c r="A357" s="112">
        <v>0.1835</v>
      </c>
      <c r="B357" s="112"/>
      <c r="C357" s="130">
        <v>44075</v>
      </c>
      <c r="D357" s="111">
        <v>44104</v>
      </c>
      <c r="E357" s="112">
        <f t="shared" ref="E357:E380" si="28">IF(A357="","",A357*1.5)</f>
        <v>0.27524999999999999</v>
      </c>
      <c r="F357" s="113">
        <f t="shared" si="14"/>
        <v>2.0468517942215714E-2</v>
      </c>
      <c r="G357" s="110">
        <f t="shared" si="15"/>
        <v>0.27524999999999999</v>
      </c>
      <c r="H357" s="119">
        <f t="shared" si="19"/>
        <v>2.0468517942215714E-2</v>
      </c>
      <c r="I357" s="112">
        <f t="shared" si="18"/>
        <v>0.06</v>
      </c>
      <c r="J357" s="113">
        <f t="shared" si="21"/>
        <v>4.8675505653430484E-3</v>
      </c>
      <c r="K357" s="102">
        <f t="shared" si="22"/>
        <v>4.8675505653430484E-3</v>
      </c>
      <c r="L357" s="115">
        <f t="shared" si="23"/>
        <v>30</v>
      </c>
      <c r="M357" s="63">
        <v>0</v>
      </c>
      <c r="N357" s="116">
        <f t="shared" si="24"/>
        <v>0</v>
      </c>
      <c r="O357" s="125"/>
      <c r="P357" s="66">
        <f t="shared" si="27"/>
        <v>0</v>
      </c>
      <c r="Q357" s="118">
        <f t="shared" si="20"/>
        <v>0</v>
      </c>
      <c r="R357" s="68"/>
      <c r="S357" s="123">
        <v>44075</v>
      </c>
      <c r="T357" s="69"/>
      <c r="U357" s="68"/>
      <c r="V357" s="68"/>
      <c r="W357" s="69"/>
      <c r="X357" s="68"/>
      <c r="Y357" s="68"/>
      <c r="Z357" s="68"/>
    </row>
    <row r="358" spans="1:26" ht="12" hidden="1" customHeight="1">
      <c r="A358" s="112">
        <v>0.18090000000000001</v>
      </c>
      <c r="B358" s="112"/>
      <c r="C358" s="111">
        <v>44105</v>
      </c>
      <c r="D358" s="111">
        <v>44135</v>
      </c>
      <c r="E358" s="112">
        <f t="shared" si="28"/>
        <v>0.27134999999999998</v>
      </c>
      <c r="F358" s="113">
        <f t="shared" si="14"/>
        <v>2.0208084261774895E-2</v>
      </c>
      <c r="G358" s="110">
        <f t="shared" si="15"/>
        <v>0.27134999999999998</v>
      </c>
      <c r="H358" s="119">
        <f t="shared" si="19"/>
        <v>2.0208084261774895E-2</v>
      </c>
      <c r="I358" s="112">
        <f t="shared" si="18"/>
        <v>0.06</v>
      </c>
      <c r="J358" s="113">
        <f t="shared" si="21"/>
        <v>4.8675505653430484E-3</v>
      </c>
      <c r="K358" s="102">
        <f t="shared" si="22"/>
        <v>4.8675505653430484E-3</v>
      </c>
      <c r="L358" s="115">
        <f t="shared" si="23"/>
        <v>30</v>
      </c>
      <c r="M358" s="63">
        <f t="shared" ref="M358:M369" si="29">IF(Q357&lt;M357,Q357,M357)+T357+U357</f>
        <v>0</v>
      </c>
      <c r="N358" s="116">
        <f t="shared" ref="N358:N377" si="30">((M358*K358)/30)*L358</f>
        <v>0</v>
      </c>
      <c r="O358" s="125"/>
      <c r="P358" s="66">
        <f t="shared" si="27"/>
        <v>0</v>
      </c>
      <c r="Q358" s="118">
        <f t="shared" ref="Q358:Q379" si="31">SUM(M358,P358)</f>
        <v>0</v>
      </c>
      <c r="R358" s="68"/>
      <c r="S358" s="123">
        <v>44105</v>
      </c>
      <c r="T358" s="69"/>
      <c r="U358" s="68"/>
      <c r="V358" s="68"/>
      <c r="W358" s="69"/>
      <c r="X358" s="68"/>
      <c r="Y358" s="68"/>
      <c r="Z358" s="68"/>
    </row>
    <row r="359" spans="1:26" ht="12" hidden="1" customHeight="1">
      <c r="A359" s="112">
        <v>0.1784</v>
      </c>
      <c r="B359" s="112"/>
      <c r="C359" s="130">
        <v>44136</v>
      </c>
      <c r="D359" s="111">
        <v>44165</v>
      </c>
      <c r="E359" s="112">
        <f t="shared" si="28"/>
        <v>0.2676</v>
      </c>
      <c r="F359" s="113">
        <f t="shared" si="14"/>
        <v>1.9956975716262315E-2</v>
      </c>
      <c r="G359" s="110">
        <f t="shared" si="15"/>
        <v>0.2676</v>
      </c>
      <c r="H359" s="119">
        <f t="shared" si="19"/>
        <v>1.9956975716262315E-2</v>
      </c>
      <c r="I359" s="112">
        <f t="shared" si="18"/>
        <v>0.06</v>
      </c>
      <c r="J359" s="113">
        <f t="shared" si="21"/>
        <v>4.8675505653430484E-3</v>
      </c>
      <c r="K359" s="102">
        <f t="shared" si="22"/>
        <v>4.8675505653430484E-3</v>
      </c>
      <c r="L359" s="115">
        <f t="shared" si="23"/>
        <v>30</v>
      </c>
      <c r="M359" s="63">
        <f t="shared" si="29"/>
        <v>0</v>
      </c>
      <c r="N359" s="116">
        <f t="shared" si="30"/>
        <v>0</v>
      </c>
      <c r="O359" s="125"/>
      <c r="P359" s="66">
        <f t="shared" si="27"/>
        <v>0</v>
      </c>
      <c r="Q359" s="118">
        <f t="shared" si="31"/>
        <v>0</v>
      </c>
      <c r="R359" s="68"/>
      <c r="S359" s="123">
        <v>44136</v>
      </c>
      <c r="T359" s="69"/>
      <c r="U359" s="68"/>
      <c r="V359" s="68"/>
      <c r="W359" s="69"/>
      <c r="X359" s="68"/>
      <c r="Y359" s="68"/>
      <c r="Z359" s="68"/>
    </row>
    <row r="360" spans="1:26" ht="12" hidden="1" customHeight="1">
      <c r="A360" s="112">
        <v>0.17460000000000001</v>
      </c>
      <c r="B360" s="112"/>
      <c r="C360" s="111">
        <v>44166</v>
      </c>
      <c r="D360" s="111">
        <v>44196</v>
      </c>
      <c r="E360" s="112">
        <f t="shared" si="28"/>
        <v>0.26190000000000002</v>
      </c>
      <c r="F360" s="113">
        <f t="shared" si="14"/>
        <v>1.9573983490916769E-2</v>
      </c>
      <c r="G360" s="110">
        <f t="shared" si="15"/>
        <v>0.26190000000000002</v>
      </c>
      <c r="H360" s="119">
        <f t="shared" si="19"/>
        <v>1.9573983490916769E-2</v>
      </c>
      <c r="I360" s="112">
        <f t="shared" si="18"/>
        <v>0.06</v>
      </c>
      <c r="J360" s="113">
        <f t="shared" si="21"/>
        <v>4.8675505653430484E-3</v>
      </c>
      <c r="K360" s="102">
        <f t="shared" si="22"/>
        <v>4.8675505653430484E-3</v>
      </c>
      <c r="L360" s="115">
        <f t="shared" si="23"/>
        <v>30</v>
      </c>
      <c r="M360" s="63">
        <f t="shared" si="29"/>
        <v>0</v>
      </c>
      <c r="N360" s="116">
        <f t="shared" si="30"/>
        <v>0</v>
      </c>
      <c r="O360" s="125"/>
      <c r="P360" s="66">
        <f t="shared" si="27"/>
        <v>0</v>
      </c>
      <c r="Q360" s="118">
        <f t="shared" si="31"/>
        <v>0</v>
      </c>
      <c r="R360" s="68"/>
      <c r="S360" s="123">
        <v>44166</v>
      </c>
      <c r="T360" s="69"/>
      <c r="U360" s="68"/>
      <c r="V360" s="68"/>
      <c r="W360" s="69"/>
      <c r="X360" s="68"/>
      <c r="Y360" s="68"/>
      <c r="Z360" s="68"/>
    </row>
    <row r="361" spans="1:26" ht="12" hidden="1" customHeight="1">
      <c r="A361" s="112">
        <v>0.17319999999999999</v>
      </c>
      <c r="B361" s="112"/>
      <c r="C361" s="130">
        <v>44197</v>
      </c>
      <c r="D361" s="111">
        <v>44227</v>
      </c>
      <c r="E361" s="112">
        <f t="shared" si="28"/>
        <v>0.25979999999999998</v>
      </c>
      <c r="F361" s="113">
        <f t="shared" si="14"/>
        <v>1.9432481245112987E-2</v>
      </c>
      <c r="G361" s="110">
        <f t="shared" si="15"/>
        <v>0.25979999999999998</v>
      </c>
      <c r="H361" s="119">
        <f t="shared" si="19"/>
        <v>1.9432481245112987E-2</v>
      </c>
      <c r="I361" s="112">
        <f t="shared" si="18"/>
        <v>0.06</v>
      </c>
      <c r="J361" s="113">
        <f t="shared" si="21"/>
        <v>4.8675505653430484E-3</v>
      </c>
      <c r="K361" s="102">
        <f t="shared" si="22"/>
        <v>4.8675505653430484E-3</v>
      </c>
      <c r="L361" s="115">
        <f t="shared" si="23"/>
        <v>30</v>
      </c>
      <c r="M361" s="63">
        <f t="shared" si="29"/>
        <v>0</v>
      </c>
      <c r="N361" s="116">
        <f t="shared" si="30"/>
        <v>0</v>
      </c>
      <c r="O361" s="125"/>
      <c r="P361" s="66">
        <f t="shared" si="27"/>
        <v>0</v>
      </c>
      <c r="Q361" s="118">
        <f t="shared" si="31"/>
        <v>0</v>
      </c>
      <c r="R361" s="68"/>
      <c r="S361" s="123">
        <v>44197</v>
      </c>
      <c r="T361" s="69"/>
      <c r="U361" s="68"/>
      <c r="V361" s="68"/>
      <c r="W361" s="69"/>
      <c r="X361" s="68"/>
      <c r="Y361" s="68"/>
      <c r="Z361" s="68"/>
    </row>
    <row r="362" spans="1:26" ht="12" hidden="1" customHeight="1">
      <c r="A362" s="112">
        <v>0.1754</v>
      </c>
      <c r="B362" s="112"/>
      <c r="C362" s="111">
        <v>44228</v>
      </c>
      <c r="D362" s="111">
        <v>44255</v>
      </c>
      <c r="E362" s="112">
        <f t="shared" si="28"/>
        <v>0.2631</v>
      </c>
      <c r="F362" s="113">
        <f t="shared" si="14"/>
        <v>1.9654745030757592E-2</v>
      </c>
      <c r="G362" s="110">
        <f t="shared" si="15"/>
        <v>0.2631</v>
      </c>
      <c r="H362" s="119">
        <f t="shared" si="19"/>
        <v>1.9654745030757592E-2</v>
      </c>
      <c r="I362" s="112">
        <f t="shared" si="18"/>
        <v>0.06</v>
      </c>
      <c r="J362" s="113">
        <f t="shared" si="21"/>
        <v>4.8675505653430484E-3</v>
      </c>
      <c r="K362" s="102">
        <f t="shared" si="22"/>
        <v>4.8675505653430484E-3</v>
      </c>
      <c r="L362" s="115">
        <f t="shared" si="23"/>
        <v>30</v>
      </c>
      <c r="M362" s="63">
        <f t="shared" si="29"/>
        <v>0</v>
      </c>
      <c r="N362" s="116">
        <f t="shared" si="30"/>
        <v>0</v>
      </c>
      <c r="O362" s="125"/>
      <c r="P362" s="66">
        <f t="shared" si="27"/>
        <v>0</v>
      </c>
      <c r="Q362" s="118">
        <f t="shared" si="31"/>
        <v>0</v>
      </c>
      <c r="R362" s="68"/>
      <c r="S362" s="123">
        <v>44228</v>
      </c>
      <c r="T362" s="69"/>
      <c r="U362" s="68"/>
      <c r="V362" s="68"/>
      <c r="W362" s="69"/>
      <c r="X362" s="68"/>
      <c r="Y362" s="68"/>
      <c r="Z362" s="68"/>
    </row>
    <row r="363" spans="1:26" ht="12" hidden="1" customHeight="1">
      <c r="A363" s="112">
        <v>0.1741</v>
      </c>
      <c r="B363" s="112"/>
      <c r="C363" s="130">
        <v>44256</v>
      </c>
      <c r="D363" s="111">
        <v>44286</v>
      </c>
      <c r="E363" s="112">
        <f t="shared" si="28"/>
        <v>0.26114999999999999</v>
      </c>
      <c r="F363" s="113">
        <f t="shared" si="14"/>
        <v>1.9523471771100809E-2</v>
      </c>
      <c r="G363" s="110">
        <f t="shared" si="15"/>
        <v>0.26114999999999999</v>
      </c>
      <c r="H363" s="119">
        <f t="shared" si="19"/>
        <v>1.9523471771100809E-2</v>
      </c>
      <c r="I363" s="112">
        <f t="shared" si="18"/>
        <v>0.06</v>
      </c>
      <c r="J363" s="113">
        <f t="shared" si="21"/>
        <v>4.8675505653430484E-3</v>
      </c>
      <c r="K363" s="102">
        <f t="shared" si="22"/>
        <v>4.8675505653430484E-3</v>
      </c>
      <c r="L363" s="115">
        <f t="shared" ref="L363:L379" si="32">IF(C363="",0,DAYS360(C363,D363+(1)))</f>
        <v>30</v>
      </c>
      <c r="M363" s="63">
        <f t="shared" si="29"/>
        <v>0</v>
      </c>
      <c r="N363" s="116">
        <f t="shared" si="30"/>
        <v>0</v>
      </c>
      <c r="O363" s="125"/>
      <c r="P363" s="66">
        <f t="shared" si="27"/>
        <v>0</v>
      </c>
      <c r="Q363" s="118">
        <f t="shared" si="31"/>
        <v>0</v>
      </c>
      <c r="R363" s="68"/>
      <c r="S363" s="123">
        <v>44256</v>
      </c>
      <c r="T363" s="69"/>
      <c r="U363" s="68"/>
      <c r="V363" s="68"/>
      <c r="W363" s="69"/>
      <c r="X363" s="68"/>
      <c r="Y363" s="68"/>
      <c r="Z363" s="68"/>
    </row>
    <row r="364" spans="1:26" ht="12" hidden="1" customHeight="1">
      <c r="A364" s="112">
        <v>0.1731</v>
      </c>
      <c r="B364" s="112"/>
      <c r="C364" s="111">
        <v>44287</v>
      </c>
      <c r="D364" s="111">
        <v>44316</v>
      </c>
      <c r="E364" s="112">
        <f t="shared" si="28"/>
        <v>0.25964999999999999</v>
      </c>
      <c r="F364" s="113">
        <f t="shared" si="14"/>
        <v>1.942236567004052E-2</v>
      </c>
      <c r="G364" s="110">
        <f t="shared" si="15"/>
        <v>0.25964999999999999</v>
      </c>
      <c r="H364" s="119">
        <f t="shared" si="19"/>
        <v>1.942236567004052E-2</v>
      </c>
      <c r="I364" s="112">
        <f t="shared" si="18"/>
        <v>0.06</v>
      </c>
      <c r="J364" s="113">
        <f t="shared" si="21"/>
        <v>4.8675505653430484E-3</v>
      </c>
      <c r="K364" s="102">
        <f t="shared" si="22"/>
        <v>4.8675505653430484E-3</v>
      </c>
      <c r="L364" s="115">
        <f t="shared" si="32"/>
        <v>30</v>
      </c>
      <c r="M364" s="63">
        <f t="shared" si="29"/>
        <v>0</v>
      </c>
      <c r="N364" s="116">
        <f t="shared" si="30"/>
        <v>0</v>
      </c>
      <c r="O364" s="125"/>
      <c r="P364" s="66">
        <f t="shared" si="27"/>
        <v>0</v>
      </c>
      <c r="Q364" s="118">
        <f t="shared" si="31"/>
        <v>0</v>
      </c>
      <c r="R364" s="68"/>
      <c r="S364" s="123">
        <v>44287</v>
      </c>
      <c r="T364" s="69"/>
      <c r="U364" s="68"/>
      <c r="V364" s="68"/>
      <c r="W364" s="68"/>
      <c r="X364" s="68"/>
      <c r="Y364" s="68"/>
      <c r="Z364" s="68"/>
    </row>
    <row r="365" spans="1:26" ht="12" hidden="1" customHeight="1">
      <c r="A365" s="112">
        <v>0.17219999999999999</v>
      </c>
      <c r="B365" s="112"/>
      <c r="C365" s="111">
        <v>44317</v>
      </c>
      <c r="D365" s="111">
        <v>44347</v>
      </c>
      <c r="E365" s="112">
        <f t="shared" si="28"/>
        <v>0.25829999999999997</v>
      </c>
      <c r="F365" s="113">
        <f t="shared" si="14"/>
        <v>1.9331275772907164E-2</v>
      </c>
      <c r="G365" s="110">
        <f t="shared" si="15"/>
        <v>0.25829999999999997</v>
      </c>
      <c r="H365" s="119">
        <f t="shared" si="19"/>
        <v>1.9331275772907164E-2</v>
      </c>
      <c r="I365" s="112">
        <f t="shared" si="18"/>
        <v>0.06</v>
      </c>
      <c r="J365" s="113">
        <f t="shared" si="21"/>
        <v>4.8675505653430484E-3</v>
      </c>
      <c r="K365" s="102">
        <f t="shared" si="22"/>
        <v>4.8675505653430484E-3</v>
      </c>
      <c r="L365" s="115">
        <f t="shared" si="32"/>
        <v>30</v>
      </c>
      <c r="M365" s="63">
        <f t="shared" si="29"/>
        <v>0</v>
      </c>
      <c r="N365" s="116">
        <f t="shared" si="30"/>
        <v>0</v>
      </c>
      <c r="O365" s="125"/>
      <c r="P365" s="66">
        <f t="shared" si="27"/>
        <v>0</v>
      </c>
      <c r="Q365" s="118">
        <f t="shared" si="31"/>
        <v>0</v>
      </c>
      <c r="R365" s="68"/>
      <c r="S365" s="123">
        <v>44317</v>
      </c>
      <c r="T365" s="69"/>
      <c r="U365" s="68"/>
      <c r="V365" s="68"/>
      <c r="W365" s="68"/>
      <c r="X365" s="68"/>
      <c r="Y365" s="68"/>
      <c r="Z365" s="68"/>
    </row>
    <row r="366" spans="1:26" ht="12" hidden="1" customHeight="1">
      <c r="A366" s="112">
        <v>0.1721</v>
      </c>
      <c r="B366" s="112"/>
      <c r="C366" s="111">
        <v>44348</v>
      </c>
      <c r="D366" s="111">
        <v>44377</v>
      </c>
      <c r="E366" s="112">
        <f t="shared" si="28"/>
        <v>0.25814999999999999</v>
      </c>
      <c r="F366" s="113">
        <f t="shared" si="14"/>
        <v>1.9321149143988858E-2</v>
      </c>
      <c r="G366" s="110">
        <f t="shared" si="15"/>
        <v>0.25814999999999999</v>
      </c>
      <c r="H366" s="119">
        <f t="shared" si="19"/>
        <v>1.9321149143988858E-2</v>
      </c>
      <c r="I366" s="112">
        <f t="shared" si="18"/>
        <v>0.06</v>
      </c>
      <c r="J366" s="113">
        <f t="shared" si="21"/>
        <v>4.8675505653430484E-3</v>
      </c>
      <c r="K366" s="102">
        <f t="shared" si="22"/>
        <v>4.8675505653430484E-3</v>
      </c>
      <c r="L366" s="115">
        <f t="shared" si="32"/>
        <v>30</v>
      </c>
      <c r="M366" s="63">
        <f t="shared" si="29"/>
        <v>0</v>
      </c>
      <c r="N366" s="116">
        <f t="shared" si="30"/>
        <v>0</v>
      </c>
      <c r="O366" s="125"/>
      <c r="P366" s="66">
        <f t="shared" si="27"/>
        <v>0</v>
      </c>
      <c r="Q366" s="118">
        <f t="shared" si="31"/>
        <v>0</v>
      </c>
      <c r="R366" s="68"/>
      <c r="S366" s="123">
        <v>44348</v>
      </c>
      <c r="T366" s="69"/>
      <c r="U366" s="68"/>
      <c r="V366" s="68"/>
      <c r="W366" s="68"/>
      <c r="X366" s="68"/>
      <c r="Y366" s="68"/>
      <c r="Z366" s="68"/>
    </row>
    <row r="367" spans="1:26" ht="12" hidden="1" customHeight="1">
      <c r="A367" s="112">
        <v>0.17180000000000001</v>
      </c>
      <c r="B367" s="112"/>
      <c r="C367" s="111">
        <v>44378</v>
      </c>
      <c r="D367" s="111">
        <v>44408</v>
      </c>
      <c r="E367" s="112">
        <f t="shared" si="28"/>
        <v>0.25770000000000004</v>
      </c>
      <c r="F367" s="113">
        <f t="shared" si="14"/>
        <v>1.9290762615578938E-2</v>
      </c>
      <c r="G367" s="110">
        <f t="shared" si="15"/>
        <v>0.25770000000000004</v>
      </c>
      <c r="H367" s="119">
        <f t="shared" si="19"/>
        <v>1.9290762615578938E-2</v>
      </c>
      <c r="I367" s="112">
        <f t="shared" si="18"/>
        <v>0.06</v>
      </c>
      <c r="J367" s="113">
        <f t="shared" si="21"/>
        <v>4.8675505653430484E-3</v>
      </c>
      <c r="K367" s="102">
        <f t="shared" si="22"/>
        <v>4.8675505653430484E-3</v>
      </c>
      <c r="L367" s="115">
        <f t="shared" si="32"/>
        <v>30</v>
      </c>
      <c r="M367" s="63">
        <f t="shared" si="29"/>
        <v>0</v>
      </c>
      <c r="N367" s="116">
        <f t="shared" si="30"/>
        <v>0</v>
      </c>
      <c r="O367" s="125"/>
      <c r="P367" s="66">
        <f t="shared" si="27"/>
        <v>0</v>
      </c>
      <c r="Q367" s="118">
        <f t="shared" si="31"/>
        <v>0</v>
      </c>
      <c r="R367" s="68"/>
      <c r="S367" s="123">
        <v>44378</v>
      </c>
      <c r="T367" s="69"/>
      <c r="U367" s="68"/>
      <c r="V367" s="68"/>
      <c r="W367" s="68"/>
      <c r="X367" s="68"/>
      <c r="Y367" s="68"/>
      <c r="Z367" s="68"/>
    </row>
    <row r="368" spans="1:26" ht="12.75" hidden="1" customHeight="1">
      <c r="A368" s="112">
        <v>0.1724</v>
      </c>
      <c r="B368" s="112"/>
      <c r="C368" s="111">
        <v>44409</v>
      </c>
      <c r="D368" s="111">
        <v>44439</v>
      </c>
      <c r="E368" s="112">
        <f t="shared" si="28"/>
        <v>0.2586</v>
      </c>
      <c r="F368" s="113">
        <f t="shared" si="14"/>
        <v>1.9351525711433615E-2</v>
      </c>
      <c r="G368" s="110">
        <f t="shared" si="15"/>
        <v>0.2586</v>
      </c>
      <c r="H368" s="119">
        <f t="shared" si="19"/>
        <v>1.9351525711433615E-2</v>
      </c>
      <c r="I368" s="112">
        <f t="shared" si="18"/>
        <v>0.06</v>
      </c>
      <c r="J368" s="113">
        <f t="shared" ref="J368:J379" si="33">IF($I$10&lt;&gt;"0",IF($I$11&gt;0,$I$11,(1+I368)^(1/12)-1))</f>
        <v>4.8675505653430484E-3</v>
      </c>
      <c r="K368" s="102">
        <f t="shared" si="22"/>
        <v>4.8675505653430484E-3</v>
      </c>
      <c r="L368" s="115">
        <f t="shared" si="32"/>
        <v>30</v>
      </c>
      <c r="M368" s="63">
        <f t="shared" si="29"/>
        <v>0</v>
      </c>
      <c r="N368" s="116">
        <f t="shared" si="30"/>
        <v>0</v>
      </c>
      <c r="O368" s="125"/>
      <c r="P368" s="66">
        <f t="shared" si="27"/>
        <v>0</v>
      </c>
      <c r="Q368" s="118">
        <f t="shared" si="31"/>
        <v>0</v>
      </c>
      <c r="S368" s="123">
        <v>44409</v>
      </c>
      <c r="V368" s="139"/>
    </row>
    <row r="369" spans="1:26" ht="12" hidden="1" customHeight="1">
      <c r="A369" s="112">
        <v>0.1719</v>
      </c>
      <c r="B369" s="112"/>
      <c r="C369" s="111">
        <v>44459</v>
      </c>
      <c r="D369" s="111">
        <v>44469</v>
      </c>
      <c r="E369" s="112">
        <f t="shared" si="28"/>
        <v>0.25785000000000002</v>
      </c>
      <c r="F369" s="113">
        <f t="shared" si="14"/>
        <v>1.9300892565577765E-2</v>
      </c>
      <c r="G369" s="110">
        <f t="shared" si="15"/>
        <v>0.25785000000000002</v>
      </c>
      <c r="H369" s="119">
        <f t="shared" si="19"/>
        <v>1.9300892565577765E-2</v>
      </c>
      <c r="I369" s="112">
        <f t="shared" ref="I369:I379" si="34">IF($I$10="Maxima Comercial",E369,IF($I$10="Maxima Legal",G369,$I$10))</f>
        <v>0.06</v>
      </c>
      <c r="J369" s="113">
        <f t="shared" si="33"/>
        <v>4.8675505653430484E-3</v>
      </c>
      <c r="K369" s="102">
        <f t="shared" si="22"/>
        <v>4.8675505653430484E-3</v>
      </c>
      <c r="L369" s="115">
        <f t="shared" si="32"/>
        <v>11</v>
      </c>
      <c r="M369" s="63">
        <f t="shared" si="29"/>
        <v>0</v>
      </c>
      <c r="N369" s="116">
        <f t="shared" si="30"/>
        <v>0</v>
      </c>
      <c r="O369" s="125"/>
      <c r="P369" s="66">
        <f t="shared" si="27"/>
        <v>0</v>
      </c>
      <c r="Q369" s="118">
        <f t="shared" si="31"/>
        <v>0</v>
      </c>
      <c r="R369" s="68"/>
      <c r="S369" s="123">
        <v>44440</v>
      </c>
      <c r="T369" s="69">
        <v>10000000</v>
      </c>
      <c r="U369" s="68"/>
      <c r="V369" s="128"/>
      <c r="W369" s="68"/>
      <c r="X369" s="68"/>
      <c r="Y369" s="68"/>
      <c r="Z369" s="68"/>
    </row>
    <row r="370" spans="1:26" ht="13.5" customHeight="1">
      <c r="A370" s="112">
        <v>0.17080000000000001</v>
      </c>
      <c r="B370" s="112"/>
      <c r="C370" s="111">
        <v>44470</v>
      </c>
      <c r="D370" s="111">
        <v>44500</v>
      </c>
      <c r="E370" s="112">
        <f t="shared" si="28"/>
        <v>0.25619999999999998</v>
      </c>
      <c r="F370" s="113">
        <f t="shared" si="14"/>
        <v>1.9189402159464075E-2</v>
      </c>
      <c r="G370" s="110">
        <f t="shared" si="15"/>
        <v>0.25619999999999998</v>
      </c>
      <c r="H370" s="119">
        <f t="shared" si="19"/>
        <v>1.9189402159464075E-2</v>
      </c>
      <c r="I370" s="112">
        <f t="shared" si="34"/>
        <v>0.06</v>
      </c>
      <c r="J370" s="113">
        <f t="shared" si="33"/>
        <v>4.8675505653430484E-3</v>
      </c>
      <c r="K370" s="102">
        <f t="shared" si="22"/>
        <v>4.8675505653430484E-3</v>
      </c>
      <c r="L370" s="115">
        <f t="shared" si="32"/>
        <v>30</v>
      </c>
      <c r="M370" s="63">
        <v>0</v>
      </c>
      <c r="N370" s="116">
        <f t="shared" si="30"/>
        <v>0</v>
      </c>
      <c r="O370" s="125"/>
      <c r="P370" s="66">
        <f t="shared" si="27"/>
        <v>0</v>
      </c>
      <c r="Q370" s="118">
        <f t="shared" si="31"/>
        <v>0</v>
      </c>
      <c r="S370" s="123">
        <v>44470</v>
      </c>
    </row>
    <row r="371" spans="1:26" ht="13.5" customHeight="1">
      <c r="A371" s="112">
        <v>0.17269999999999999</v>
      </c>
      <c r="B371" s="112"/>
      <c r="C371" s="111">
        <v>44501</v>
      </c>
      <c r="D371" s="111">
        <v>44530</v>
      </c>
      <c r="E371" s="112">
        <f t="shared" si="28"/>
        <v>0.25905</v>
      </c>
      <c r="F371" s="113">
        <f t="shared" si="14"/>
        <v>1.9381892324737526E-2</v>
      </c>
      <c r="G371" s="110">
        <f t="shared" si="15"/>
        <v>0.25905</v>
      </c>
      <c r="H371" s="119">
        <f t="shared" si="19"/>
        <v>1.9381892324737526E-2</v>
      </c>
      <c r="I371" s="112">
        <f t="shared" si="34"/>
        <v>0.06</v>
      </c>
      <c r="J371" s="113">
        <f t="shared" si="33"/>
        <v>4.8675505653430484E-3</v>
      </c>
      <c r="K371" s="102">
        <f t="shared" si="22"/>
        <v>4.8675505653430484E-3</v>
      </c>
      <c r="L371" s="115">
        <f t="shared" si="32"/>
        <v>30</v>
      </c>
      <c r="M371" s="63">
        <f t="shared" ref="M371:M379" si="35">IF(Q370&lt;M370,Q370,M370)+U371</f>
        <v>284625</v>
      </c>
      <c r="N371" s="116">
        <f t="shared" si="30"/>
        <v>1385.4265796607651</v>
      </c>
      <c r="O371" s="125">
        <v>275000</v>
      </c>
      <c r="P371" s="66">
        <f t="shared" si="27"/>
        <v>-273614.57342033926</v>
      </c>
      <c r="Q371" s="118">
        <f t="shared" si="31"/>
        <v>11010.426579660736</v>
      </c>
      <c r="R371" s="68"/>
      <c r="S371" s="123">
        <v>44501</v>
      </c>
      <c r="U371" s="18">
        <v>284625</v>
      </c>
      <c r="V371" s="140"/>
    </row>
    <row r="372" spans="1:26" ht="12.75" customHeight="1">
      <c r="A372" s="112">
        <v>0.17460000000000001</v>
      </c>
      <c r="B372" s="112"/>
      <c r="C372" s="111">
        <v>44531</v>
      </c>
      <c r="D372" s="111">
        <v>44561</v>
      </c>
      <c r="E372" s="112">
        <f t="shared" si="28"/>
        <v>0.26190000000000002</v>
      </c>
      <c r="F372" s="113">
        <f t="shared" si="14"/>
        <v>1.9573983490916769E-2</v>
      </c>
      <c r="G372" s="110">
        <f t="shared" si="15"/>
        <v>0.26190000000000002</v>
      </c>
      <c r="H372" s="119">
        <f t="shared" si="19"/>
        <v>1.9573983490916769E-2</v>
      </c>
      <c r="I372" s="112">
        <f t="shared" si="34"/>
        <v>0.06</v>
      </c>
      <c r="J372" s="113">
        <f t="shared" si="33"/>
        <v>4.8675505653430484E-3</v>
      </c>
      <c r="K372" s="102">
        <f t="shared" si="22"/>
        <v>4.8675505653430484E-3</v>
      </c>
      <c r="L372" s="115">
        <f t="shared" si="32"/>
        <v>30</v>
      </c>
      <c r="M372" s="63">
        <f t="shared" si="35"/>
        <v>419835.42657966074</v>
      </c>
      <c r="N372" s="116">
        <f t="shared" si="30"/>
        <v>2043.5701679988674</v>
      </c>
      <c r="O372" s="125"/>
      <c r="P372" s="66">
        <f t="shared" si="27"/>
        <v>2043.5701679988674</v>
      </c>
      <c r="Q372" s="118">
        <f t="shared" si="31"/>
        <v>421878.99674765958</v>
      </c>
      <c r="S372" s="123">
        <v>44531</v>
      </c>
      <c r="U372" s="19">
        <f>284625+124200</f>
        <v>408825</v>
      </c>
    </row>
    <row r="373" spans="1:26" ht="13.5" customHeight="1">
      <c r="A373" s="112">
        <v>0.17660000000000001</v>
      </c>
      <c r="B373" s="112"/>
      <c r="C373" s="111">
        <v>44562</v>
      </c>
      <c r="D373" s="111">
        <v>44592</v>
      </c>
      <c r="E373" s="112">
        <f t="shared" si="28"/>
        <v>0.26490000000000002</v>
      </c>
      <c r="F373" s="113">
        <f t="shared" si="14"/>
        <v>1.9775755563363528E-2</v>
      </c>
      <c r="G373" s="110">
        <f t="shared" si="15"/>
        <v>0.26490000000000002</v>
      </c>
      <c r="H373" s="119">
        <f t="shared" si="19"/>
        <v>1.9775755563363528E-2</v>
      </c>
      <c r="I373" s="112">
        <f t="shared" si="34"/>
        <v>0.06</v>
      </c>
      <c r="J373" s="113">
        <f t="shared" si="33"/>
        <v>4.8675505653430484E-3</v>
      </c>
      <c r="K373" s="102">
        <f t="shared" ref="K373:K379" si="36">IF(J373&gt;F373,MIN(H373,J373),MIN(F373,H373,J373))</f>
        <v>4.8675505653430484E-3</v>
      </c>
      <c r="L373" s="115">
        <f t="shared" si="32"/>
        <v>30</v>
      </c>
      <c r="M373" s="63">
        <f t="shared" si="35"/>
        <v>722527.92657966074</v>
      </c>
      <c r="N373" s="116">
        <f t="shared" si="30"/>
        <v>3516.9412174989684</v>
      </c>
      <c r="O373" s="125"/>
      <c r="P373" s="66">
        <f t="shared" si="27"/>
        <v>5560.5113854978354</v>
      </c>
      <c r="Q373" s="118">
        <f t="shared" si="31"/>
        <v>728088.43796515861</v>
      </c>
      <c r="R373" s="68"/>
      <c r="S373" s="123">
        <v>44562</v>
      </c>
      <c r="U373" s="19">
        <f t="shared" ref="U373:U379" si="37">275000+(275000*10.07%)</f>
        <v>302692.5</v>
      </c>
    </row>
    <row r="374" spans="1:26" ht="13.5" customHeight="1">
      <c r="A374" s="112">
        <v>0.183</v>
      </c>
      <c r="B374" s="112"/>
      <c r="C374" s="111">
        <v>44593</v>
      </c>
      <c r="D374" s="111">
        <v>44620</v>
      </c>
      <c r="E374" s="112">
        <f t="shared" si="28"/>
        <v>0.27449999999999997</v>
      </c>
      <c r="F374" s="113">
        <f t="shared" si="14"/>
        <v>2.0418491295787433E-2</v>
      </c>
      <c r="G374" s="110">
        <f t="shared" si="15"/>
        <v>0.27449999999999997</v>
      </c>
      <c r="H374" s="119">
        <f t="shared" si="19"/>
        <v>2.0418491295787433E-2</v>
      </c>
      <c r="I374" s="112">
        <f t="shared" si="34"/>
        <v>0.06</v>
      </c>
      <c r="J374" s="113">
        <f t="shared" si="33"/>
        <v>4.8675505653430484E-3</v>
      </c>
      <c r="K374" s="102">
        <f t="shared" si="36"/>
        <v>4.8675505653430484E-3</v>
      </c>
      <c r="L374" s="115">
        <f t="shared" si="32"/>
        <v>30</v>
      </c>
      <c r="M374" s="63">
        <f t="shared" si="35"/>
        <v>1025220.4265796607</v>
      </c>
      <c r="N374" s="116">
        <f t="shared" si="30"/>
        <v>4990.3122669990689</v>
      </c>
      <c r="O374" s="125"/>
      <c r="P374" s="66">
        <f t="shared" si="27"/>
        <v>10550.823652496903</v>
      </c>
      <c r="Q374" s="118">
        <f t="shared" si="31"/>
        <v>1035771.2502321576</v>
      </c>
      <c r="S374" s="123">
        <v>44593</v>
      </c>
      <c r="U374" s="19">
        <f t="shared" si="37"/>
        <v>302692.5</v>
      </c>
    </row>
    <row r="375" spans="1:26" ht="13.5" customHeight="1">
      <c r="A375" s="112">
        <v>0.1847</v>
      </c>
      <c r="B375" s="112"/>
      <c r="C375" s="111">
        <v>44621</v>
      </c>
      <c r="D375" s="111">
        <v>44651</v>
      </c>
      <c r="E375" s="112">
        <f t="shared" si="28"/>
        <v>0.27705000000000002</v>
      </c>
      <c r="F375" s="113">
        <f t="shared" si="14"/>
        <v>2.0588471944052777E-2</v>
      </c>
      <c r="G375" s="110">
        <f t="shared" si="15"/>
        <v>0.27705000000000002</v>
      </c>
      <c r="H375" s="119">
        <f t="shared" si="19"/>
        <v>2.0588471944052777E-2</v>
      </c>
      <c r="I375" s="112">
        <f t="shared" si="34"/>
        <v>0.06</v>
      </c>
      <c r="J375" s="113">
        <f t="shared" si="33"/>
        <v>4.8675505653430484E-3</v>
      </c>
      <c r="K375" s="102">
        <f t="shared" si="36"/>
        <v>4.8675505653430484E-3</v>
      </c>
      <c r="L375" s="115">
        <f t="shared" si="32"/>
        <v>30</v>
      </c>
      <c r="M375" s="63">
        <f t="shared" si="35"/>
        <v>1327912.9265796607</v>
      </c>
      <c r="N375" s="116">
        <f t="shared" si="30"/>
        <v>6463.6833164991695</v>
      </c>
      <c r="O375" s="125"/>
      <c r="P375" s="66">
        <f t="shared" si="27"/>
        <v>17014.506968996073</v>
      </c>
      <c r="Q375" s="118">
        <f t="shared" si="31"/>
        <v>1344927.4335486568</v>
      </c>
      <c r="R375" s="68"/>
      <c r="S375" s="123">
        <v>44621</v>
      </c>
      <c r="U375" s="19">
        <f t="shared" si="37"/>
        <v>302692.5</v>
      </c>
    </row>
    <row r="376" spans="1:26" ht="13.5" customHeight="1">
      <c r="A376" s="112">
        <v>0.1905</v>
      </c>
      <c r="B376" s="112"/>
      <c r="C376" s="111">
        <v>44652</v>
      </c>
      <c r="D376" s="111">
        <v>44681</v>
      </c>
      <c r="E376" s="112">
        <f t="shared" si="28"/>
        <v>0.28575</v>
      </c>
      <c r="F376" s="113">
        <f t="shared" si="14"/>
        <v>2.1166073665768392E-2</v>
      </c>
      <c r="G376" s="110">
        <f t="shared" si="15"/>
        <v>0.28575</v>
      </c>
      <c r="H376" s="119">
        <f t="shared" si="19"/>
        <v>2.1166073665768392E-2</v>
      </c>
      <c r="I376" s="112">
        <f t="shared" si="34"/>
        <v>0.06</v>
      </c>
      <c r="J376" s="113">
        <f t="shared" si="33"/>
        <v>4.8675505653430484E-3</v>
      </c>
      <c r="K376" s="102">
        <f t="shared" si="36"/>
        <v>4.8675505653430484E-3</v>
      </c>
      <c r="L376" s="115">
        <f t="shared" si="32"/>
        <v>30</v>
      </c>
      <c r="M376" s="63">
        <f t="shared" si="35"/>
        <v>1630605.4265796607</v>
      </c>
      <c r="N376" s="116">
        <f t="shared" si="30"/>
        <v>7937.0543659992709</v>
      </c>
      <c r="O376" s="125"/>
      <c r="P376" s="66">
        <f t="shared" si="27"/>
        <v>24951.561334995342</v>
      </c>
      <c r="Q376" s="118">
        <f t="shared" si="31"/>
        <v>1655556.9879146561</v>
      </c>
      <c r="R376" s="68"/>
      <c r="S376" s="123">
        <v>44652</v>
      </c>
      <c r="U376" s="19">
        <f t="shared" si="37"/>
        <v>302692.5</v>
      </c>
    </row>
    <row r="377" spans="1:26" ht="13.5" customHeight="1">
      <c r="A377" s="112">
        <v>0.1971</v>
      </c>
      <c r="B377" s="112"/>
      <c r="C377" s="111">
        <v>44682</v>
      </c>
      <c r="D377" s="111">
        <v>44712</v>
      </c>
      <c r="E377" s="112">
        <f t="shared" si="28"/>
        <v>0.29564999999999997</v>
      </c>
      <c r="F377" s="113">
        <f t="shared" si="14"/>
        <v>2.1819002655476094E-2</v>
      </c>
      <c r="G377" s="110">
        <f t="shared" si="15"/>
        <v>0.29564999999999997</v>
      </c>
      <c r="H377" s="119">
        <f t="shared" si="19"/>
        <v>2.1819002655476094E-2</v>
      </c>
      <c r="I377" s="112">
        <f t="shared" si="34"/>
        <v>0.06</v>
      </c>
      <c r="J377" s="113">
        <f t="shared" si="33"/>
        <v>4.8675505653430484E-3</v>
      </c>
      <c r="K377" s="102">
        <f t="shared" si="36"/>
        <v>4.8675505653430484E-3</v>
      </c>
      <c r="L377" s="115">
        <f t="shared" si="32"/>
        <v>30</v>
      </c>
      <c r="M377" s="63">
        <f t="shared" si="35"/>
        <v>1933297.9265796607</v>
      </c>
      <c r="N377" s="116">
        <f t="shared" si="30"/>
        <v>9410.4254154993705</v>
      </c>
      <c r="O377" s="125"/>
      <c r="P377" s="66">
        <f t="shared" si="27"/>
        <v>34361.986750494711</v>
      </c>
      <c r="Q377" s="118">
        <f t="shared" si="31"/>
        <v>1967659.9133301554</v>
      </c>
      <c r="R377" s="68"/>
      <c r="S377" s="123">
        <v>44682</v>
      </c>
      <c r="U377" s="19">
        <f t="shared" si="37"/>
        <v>302692.5</v>
      </c>
    </row>
    <row r="378" spans="1:26" ht="13.5" customHeight="1">
      <c r="A378" s="141">
        <v>0.20399999999999999</v>
      </c>
      <c r="B378" s="141"/>
      <c r="C378" s="111">
        <v>44713</v>
      </c>
      <c r="D378" s="111">
        <v>44742</v>
      </c>
      <c r="E378" s="112">
        <f t="shared" si="28"/>
        <v>0.30599999999999999</v>
      </c>
      <c r="F378" s="113">
        <f t="shared" si="14"/>
        <v>2.2496738540053407E-2</v>
      </c>
      <c r="G378" s="110">
        <f t="shared" si="15"/>
        <v>0.30599999999999999</v>
      </c>
      <c r="H378" s="119">
        <f t="shared" si="19"/>
        <v>2.2496738540053407E-2</v>
      </c>
      <c r="I378" s="112">
        <f t="shared" si="34"/>
        <v>0.06</v>
      </c>
      <c r="J378" s="113">
        <f t="shared" si="33"/>
        <v>4.8675505653430484E-3</v>
      </c>
      <c r="K378" s="102">
        <f t="shared" si="36"/>
        <v>4.8675505653430484E-3</v>
      </c>
      <c r="L378" s="115">
        <f t="shared" si="32"/>
        <v>30</v>
      </c>
      <c r="M378" s="63">
        <f t="shared" si="35"/>
        <v>2372696.4265796607</v>
      </c>
      <c r="N378" s="116">
        <f>((M378*K378)/30)*L378</f>
        <v>11549.219832585259</v>
      </c>
      <c r="O378" s="125"/>
      <c r="P378" s="66">
        <f t="shared" si="27"/>
        <v>45911.206583079969</v>
      </c>
      <c r="Q378" s="118">
        <f t="shared" si="31"/>
        <v>2418607.6331627406</v>
      </c>
      <c r="R378" s="68"/>
      <c r="S378" s="123">
        <v>44713</v>
      </c>
      <c r="U378" s="19">
        <f>275000+(275000*10.07%)+136706</f>
        <v>439398.5</v>
      </c>
    </row>
    <row r="379" spans="1:26" s="1" customFormat="1" ht="13.5" customHeight="1" thickBot="1">
      <c r="A379" s="142">
        <v>0.21279999999999999</v>
      </c>
      <c r="B379" s="141"/>
      <c r="C379" s="176">
        <v>44743</v>
      </c>
      <c r="D379" s="176">
        <v>44772</v>
      </c>
      <c r="E379" s="112">
        <f t="shared" si="28"/>
        <v>0.31919999999999998</v>
      </c>
      <c r="F379" s="113">
        <f t="shared" si="14"/>
        <v>2.3353989277085985E-2</v>
      </c>
      <c r="G379" s="110">
        <f>IF(A379="","",A379*1.5)</f>
        <v>0.31919999999999998</v>
      </c>
      <c r="H379" s="119">
        <f t="shared" si="19"/>
        <v>2.3353989277085985E-2</v>
      </c>
      <c r="I379" s="112">
        <f t="shared" si="34"/>
        <v>0.06</v>
      </c>
      <c r="J379" s="113">
        <f t="shared" si="33"/>
        <v>4.8675505653430484E-3</v>
      </c>
      <c r="K379" s="102">
        <f t="shared" si="36"/>
        <v>4.8675505653430484E-3</v>
      </c>
      <c r="L379" s="177">
        <f t="shared" si="32"/>
        <v>30</v>
      </c>
      <c r="M379" s="63">
        <f t="shared" si="35"/>
        <v>2675388.9265796607</v>
      </c>
      <c r="N379" s="116">
        <f>((M379*K379)/30)*L379</f>
        <v>13022.590882085358</v>
      </c>
      <c r="O379" s="149"/>
      <c r="P379" s="66">
        <f t="shared" si="27"/>
        <v>58933.797465165328</v>
      </c>
      <c r="Q379" s="118">
        <f t="shared" si="31"/>
        <v>2734322.7240448259</v>
      </c>
      <c r="R379" s="68"/>
      <c r="S379" s="123">
        <v>44743</v>
      </c>
      <c r="U379" s="19">
        <f t="shared" si="37"/>
        <v>302692.5</v>
      </c>
    </row>
    <row r="380" spans="1:26" ht="15" customHeight="1" thickBot="1">
      <c r="A380" s="142"/>
      <c r="B380" s="138">
        <v>0</v>
      </c>
      <c r="C380" s="143"/>
      <c r="D380" s="144"/>
      <c r="E380" s="145" t="str">
        <f t="shared" si="28"/>
        <v/>
      </c>
      <c r="F380" s="145" t="str">
        <f t="shared" si="14"/>
        <v/>
      </c>
      <c r="G380" s="146" t="str">
        <f t="shared" si="15"/>
        <v/>
      </c>
      <c r="H380" s="147" t="str">
        <f t="shared" si="19"/>
        <v/>
      </c>
      <c r="I380" s="146"/>
      <c r="J380" s="113"/>
      <c r="K380" s="212" t="s">
        <v>39</v>
      </c>
      <c r="L380" s="213"/>
      <c r="M380" s="214"/>
      <c r="N380" s="148">
        <f>SUM(N17:N379)</f>
        <v>60319.224044826093</v>
      </c>
      <c r="O380" s="149">
        <f>SUM(O18:O376)</f>
        <v>275000</v>
      </c>
      <c r="P380" s="66">
        <f>+P379</f>
        <v>58933.797465165328</v>
      </c>
      <c r="Q380" s="193">
        <f>+Q379</f>
        <v>2734322.7240448259</v>
      </c>
      <c r="S380" s="68"/>
      <c r="T380" s="125"/>
      <c r="W380" s="151"/>
    </row>
    <row r="381" spans="1:26" ht="15" customHeight="1">
      <c r="A381" s="152"/>
      <c r="B381" s="198"/>
      <c r="C381" s="198"/>
      <c r="D381" s="198"/>
      <c r="E381" s="198"/>
      <c r="F381" s="198"/>
      <c r="G381" s="198"/>
      <c r="H381" s="198"/>
      <c r="I381" s="198"/>
      <c r="J381" s="198"/>
      <c r="K381" s="215" t="s">
        <v>40</v>
      </c>
      <c r="L381" s="198"/>
      <c r="M381" s="198"/>
      <c r="N381" s="216" t="s">
        <v>41</v>
      </c>
      <c r="O381" s="198"/>
      <c r="P381" s="153"/>
      <c r="Q381" s="154">
        <f>+P380</f>
        <v>58933.797465165328</v>
      </c>
      <c r="S381" s="68"/>
      <c r="T381" s="155"/>
      <c r="W381" s="151"/>
    </row>
    <row r="382" spans="1:26" ht="15" hidden="1" customHeight="1">
      <c r="A382" s="152"/>
      <c r="K382" s="215" t="s">
        <v>42</v>
      </c>
      <c r="L382" s="198"/>
      <c r="M382" s="198"/>
      <c r="N382" s="156"/>
      <c r="O382" s="124"/>
      <c r="P382" s="153"/>
      <c r="Q382" s="154"/>
      <c r="S382" s="68"/>
      <c r="W382" s="151"/>
    </row>
    <row r="383" spans="1:26" ht="15" customHeight="1">
      <c r="A383" s="157"/>
      <c r="B383" s="13"/>
      <c r="C383" s="13"/>
      <c r="D383" s="158"/>
      <c r="E383" s="13"/>
      <c r="F383" s="220"/>
      <c r="G383" s="198"/>
      <c r="H383" s="198"/>
      <c r="I383" s="198"/>
      <c r="J383" s="198"/>
      <c r="K383" s="215" t="s">
        <v>43</v>
      </c>
      <c r="L383" s="198"/>
      <c r="M383" s="198"/>
      <c r="N383" s="216" t="s">
        <v>41</v>
      </c>
      <c r="O383" s="198"/>
      <c r="P383" s="153"/>
      <c r="Q383" s="154">
        <f>+M379</f>
        <v>2675388.9265796607</v>
      </c>
      <c r="S383" s="68"/>
      <c r="W383" s="151"/>
    </row>
    <row r="384" spans="1:26" ht="15.75" customHeight="1">
      <c r="A384" s="157"/>
      <c r="B384" s="13"/>
      <c r="C384" s="13"/>
      <c r="D384" s="158"/>
      <c r="E384" s="13"/>
      <c r="F384" s="159"/>
      <c r="K384" s="215" t="s">
        <v>44</v>
      </c>
      <c r="L384" s="198"/>
      <c r="M384" s="198"/>
      <c r="N384" s="160"/>
      <c r="P384" s="153"/>
      <c r="Q384" s="154">
        <f>+(Q381+Q383)*N384</f>
        <v>0</v>
      </c>
      <c r="S384" s="68"/>
      <c r="W384" s="140"/>
    </row>
    <row r="385" spans="1:23" ht="15.75" customHeight="1">
      <c r="A385" s="157"/>
      <c r="B385" s="13"/>
      <c r="C385" s="13"/>
      <c r="D385" s="158"/>
      <c r="E385" s="13"/>
      <c r="F385" s="159"/>
      <c r="K385" s="215" t="s">
        <v>42</v>
      </c>
      <c r="L385" s="198"/>
      <c r="M385" s="198"/>
      <c r="N385" s="160"/>
      <c r="P385" s="153"/>
      <c r="Q385" s="154">
        <f>+Q380*N385</f>
        <v>0</v>
      </c>
      <c r="S385" s="68"/>
      <c r="T385" s="125"/>
      <c r="W385" s="140"/>
    </row>
    <row r="386" spans="1:23" ht="15.75" customHeight="1">
      <c r="A386" s="157"/>
      <c r="B386" s="13"/>
      <c r="C386" s="13"/>
      <c r="D386" s="158"/>
      <c r="E386" s="13"/>
      <c r="F386" s="159"/>
      <c r="K386" s="215" t="s">
        <v>45</v>
      </c>
      <c r="L386" s="198"/>
      <c r="M386" s="198"/>
      <c r="N386" s="160">
        <v>0.2</v>
      </c>
      <c r="P386" s="153"/>
      <c r="Q386" s="154"/>
      <c r="S386" s="68"/>
      <c r="T386" s="155"/>
      <c r="W386" s="140"/>
    </row>
    <row r="387" spans="1:23" ht="21" customHeight="1" thickBot="1">
      <c r="A387" s="161"/>
      <c r="B387" s="162"/>
      <c r="C387" s="163"/>
      <c r="D387" s="164"/>
      <c r="E387" s="165"/>
      <c r="F387" s="217"/>
      <c r="G387" s="213"/>
      <c r="H387" s="213"/>
      <c r="I387" s="213"/>
      <c r="J387" s="213"/>
      <c r="K387" s="218" t="str">
        <f>IF(Q387&gt;0,"TOTAL: INTERESES+CAPITAL+COSTAS","TOTAL: ABONAR A COSTAS")</f>
        <v>TOTAL: INTERESES+CAPITAL+COSTAS</v>
      </c>
      <c r="L387" s="213"/>
      <c r="M387" s="213"/>
      <c r="N387" s="219" t="s">
        <v>41</v>
      </c>
      <c r="O387" s="213"/>
      <c r="P387" s="167"/>
      <c r="Q387" s="192">
        <f>+Q381+Q383+Q384</f>
        <v>2734322.7240448259</v>
      </c>
      <c r="S387" s="68"/>
    </row>
    <row r="388" spans="1:23" ht="12" customHeight="1">
      <c r="A388" s="13"/>
      <c r="B388" s="13"/>
      <c r="C388" s="13"/>
      <c r="D388" s="168"/>
      <c r="E388" s="168"/>
      <c r="F388" s="168"/>
      <c r="G388" s="13"/>
      <c r="H388" s="168"/>
      <c r="I388" s="168"/>
      <c r="J388" s="168"/>
      <c r="K388" s="169"/>
      <c r="L388" s="168"/>
      <c r="M388" s="168"/>
      <c r="N388" s="168"/>
      <c r="O388" s="170"/>
      <c r="P388" s="168"/>
      <c r="Q388" s="168"/>
    </row>
    <row r="389" spans="1:23" ht="12" customHeight="1">
      <c r="A389" s="13"/>
      <c r="B389" s="171"/>
      <c r="C389" s="172"/>
      <c r="D389" s="13"/>
      <c r="E389" s="13"/>
      <c r="F389" s="171"/>
      <c r="G389" s="13"/>
      <c r="H389" s="13"/>
      <c r="I389" s="13"/>
      <c r="J389" s="13"/>
      <c r="K389" s="173"/>
      <c r="L389" s="13"/>
      <c r="M389" s="13"/>
      <c r="N389" s="13"/>
      <c r="O389" s="14"/>
      <c r="P389" s="13"/>
      <c r="Q389" s="174">
        <f>+Q387+Q388</f>
        <v>2734322.7240448259</v>
      </c>
    </row>
    <row r="390" spans="1:23" ht="12" customHeight="1">
      <c r="A390" s="13"/>
      <c r="B390" s="171"/>
      <c r="C390" s="171"/>
      <c r="D390" s="13"/>
      <c r="E390" s="13"/>
      <c r="F390" s="171"/>
      <c r="G390" s="13"/>
      <c r="H390" s="13"/>
      <c r="I390" s="13"/>
      <c r="J390" s="13"/>
      <c r="K390" s="173"/>
      <c r="L390" s="13"/>
      <c r="M390" s="13"/>
      <c r="N390" s="13"/>
      <c r="O390" s="14"/>
      <c r="P390" s="13"/>
      <c r="Q390" s="13"/>
    </row>
    <row r="391" spans="1:23" ht="12" customHeight="1"/>
    <row r="392" spans="1:23" ht="12" customHeight="1"/>
    <row r="393" spans="1:23" ht="12" customHeight="1"/>
    <row r="394" spans="1:23" ht="12" customHeight="1"/>
    <row r="395" spans="1:23" ht="12" customHeight="1"/>
    <row r="396" spans="1:23" ht="12" customHeight="1"/>
    <row r="397" spans="1:23" ht="12" customHeight="1"/>
    <row r="398" spans="1:23" ht="12" hidden="1" customHeight="1"/>
    <row r="399" spans="1:23" ht="12" hidden="1" customHeight="1"/>
    <row r="400" spans="1:23" ht="12" hidden="1" customHeight="1"/>
    <row r="401" ht="12" hidden="1" customHeight="1"/>
    <row r="402" ht="12" hidden="1" customHeight="1"/>
    <row r="403" ht="12" hidden="1" customHeight="1"/>
    <row r="404" ht="12" hidden="1" customHeight="1"/>
    <row r="405" ht="12" hidden="1" customHeight="1"/>
    <row r="406" ht="12" hidden="1" customHeight="1"/>
    <row r="407" ht="12" hidden="1" customHeight="1"/>
    <row r="408" ht="12" hidden="1" customHeight="1"/>
    <row r="409" ht="12" hidden="1" customHeight="1"/>
    <row r="410" ht="12" hidden="1" customHeight="1"/>
    <row r="411" ht="12" hidden="1" customHeight="1"/>
    <row r="412" ht="12" hidden="1" customHeight="1"/>
    <row r="413" ht="12" hidden="1" customHeight="1"/>
    <row r="414" ht="12" hidden="1" customHeight="1"/>
    <row r="415" ht="12" hidden="1" customHeight="1"/>
    <row r="416" ht="12" hidden="1" customHeight="1"/>
    <row r="417" ht="12" hidden="1" customHeight="1"/>
    <row r="418" ht="12" hidden="1" customHeight="1"/>
    <row r="419" ht="12" hidden="1" customHeight="1"/>
    <row r="420" ht="12" hidden="1" customHeight="1"/>
    <row r="421" ht="12" hidden="1" customHeight="1"/>
    <row r="422" ht="12" hidden="1" customHeight="1"/>
    <row r="423" ht="12" hidden="1" customHeight="1"/>
    <row r="424" ht="12" hidden="1" customHeight="1"/>
    <row r="425" ht="12" hidden="1" customHeight="1"/>
    <row r="426" ht="12" hidden="1" customHeight="1"/>
    <row r="427" ht="12" hidden="1" customHeight="1"/>
    <row r="428" ht="12" hidden="1" customHeight="1"/>
    <row r="429" ht="12" hidden="1" customHeight="1"/>
    <row r="430" ht="12" hidden="1" customHeight="1"/>
    <row r="431" ht="12" hidden="1" customHeight="1"/>
    <row r="432" ht="12" hidden="1" customHeight="1"/>
    <row r="433" ht="12" hidden="1" customHeight="1"/>
    <row r="434" ht="12" hidden="1" customHeight="1"/>
    <row r="435" ht="12" hidden="1" customHeight="1"/>
    <row r="436" ht="12" hidden="1" customHeight="1"/>
    <row r="437" ht="12" hidden="1" customHeight="1"/>
    <row r="438" ht="12" hidden="1" customHeight="1"/>
    <row r="439" ht="12" hidden="1" customHeight="1"/>
    <row r="440" ht="12" hidden="1" customHeight="1"/>
    <row r="441" ht="12" hidden="1" customHeight="1"/>
    <row r="442" ht="12" hidden="1" customHeight="1"/>
    <row r="443" ht="12" hidden="1" customHeight="1"/>
    <row r="444" ht="12" hidden="1" customHeight="1"/>
    <row r="445" ht="12" hidden="1" customHeight="1"/>
    <row r="446" ht="12" hidden="1" customHeight="1"/>
    <row r="447" ht="12" hidden="1" customHeight="1"/>
    <row r="448" ht="12" hidden="1" customHeight="1"/>
    <row r="449" ht="12" hidden="1" customHeight="1"/>
    <row r="450" ht="12" hidden="1" customHeight="1"/>
    <row r="451" ht="12" hidden="1" customHeight="1"/>
    <row r="452" ht="12" hidden="1" customHeight="1"/>
    <row r="453" ht="12" hidden="1" customHeight="1"/>
    <row r="454" ht="12" hidden="1" customHeight="1"/>
    <row r="455" ht="12" hidden="1" customHeight="1"/>
    <row r="456" ht="12" hidden="1" customHeight="1"/>
    <row r="457" ht="12" hidden="1" customHeight="1"/>
    <row r="458" ht="12" hidden="1" customHeight="1"/>
    <row r="459" ht="12" hidden="1" customHeight="1"/>
    <row r="460" ht="12" hidden="1" customHeight="1"/>
    <row r="461" ht="12" hidden="1" customHeight="1"/>
    <row r="462" ht="12" hidden="1" customHeight="1"/>
    <row r="463" ht="12" hidden="1" customHeight="1"/>
    <row r="464" ht="12" hidden="1" customHeight="1"/>
    <row r="465" ht="12" hidden="1" customHeight="1"/>
    <row r="466" ht="12" hidden="1" customHeight="1"/>
    <row r="467" ht="12" hidden="1" customHeight="1"/>
    <row r="468" ht="12" hidden="1" customHeight="1"/>
    <row r="469" ht="12" hidden="1" customHeight="1"/>
    <row r="470" ht="12" hidden="1" customHeight="1"/>
    <row r="471" ht="12" hidden="1" customHeight="1"/>
    <row r="472" ht="12" hidden="1" customHeight="1"/>
    <row r="473" ht="12" hidden="1" customHeight="1"/>
    <row r="474" ht="12" hidden="1" customHeight="1"/>
    <row r="475" ht="12" hidden="1" customHeight="1"/>
    <row r="476" ht="12" hidden="1" customHeight="1"/>
    <row r="477" ht="12" hidden="1" customHeight="1"/>
    <row r="478" ht="12" hidden="1" customHeight="1"/>
    <row r="479" ht="12" hidden="1" customHeight="1"/>
    <row r="480" ht="12" hidden="1" customHeight="1"/>
    <row r="481" ht="12" hidden="1" customHeight="1"/>
    <row r="482" ht="12" hidden="1" customHeight="1"/>
    <row r="483" ht="12" hidden="1" customHeight="1"/>
    <row r="484" ht="12" hidden="1" customHeight="1"/>
    <row r="485" ht="12" hidden="1" customHeight="1"/>
    <row r="486" ht="12" hidden="1" customHeight="1"/>
    <row r="487" ht="12" hidden="1" customHeight="1"/>
    <row r="488" ht="12" hidden="1" customHeight="1"/>
    <row r="489" ht="12" hidden="1" customHeight="1"/>
    <row r="490" ht="12" hidden="1" customHeight="1"/>
    <row r="491" ht="12" hidden="1" customHeight="1"/>
    <row r="492" ht="12" hidden="1" customHeight="1"/>
    <row r="493" ht="12" hidden="1" customHeight="1"/>
    <row r="494" ht="12" hidden="1" customHeight="1"/>
    <row r="495" ht="12" hidden="1" customHeight="1"/>
    <row r="496" ht="12" hidden="1" customHeight="1"/>
    <row r="497" ht="12" hidden="1" customHeight="1"/>
    <row r="498" ht="12" hidden="1" customHeight="1"/>
    <row r="499" ht="12" hidden="1" customHeight="1"/>
    <row r="500" ht="12" hidden="1" customHeight="1"/>
    <row r="501" ht="12" hidden="1" customHeight="1"/>
    <row r="502" ht="12" hidden="1" customHeight="1"/>
    <row r="503" ht="12" hidden="1" customHeight="1"/>
    <row r="504" ht="12" hidden="1" customHeight="1"/>
    <row r="505" ht="12" hidden="1" customHeight="1"/>
    <row r="506" ht="12" hidden="1" customHeight="1"/>
    <row r="507" ht="12" hidden="1" customHeight="1"/>
    <row r="508" ht="12" hidden="1" customHeight="1"/>
    <row r="509" ht="12" hidden="1" customHeight="1"/>
    <row r="510" ht="12" hidden="1" customHeight="1"/>
    <row r="511" ht="12" hidden="1" customHeight="1"/>
    <row r="512" ht="12" hidden="1" customHeight="1"/>
    <row r="513" ht="12" hidden="1" customHeight="1"/>
    <row r="514" ht="12" hidden="1" customHeight="1"/>
    <row r="515" ht="12" hidden="1" customHeight="1"/>
    <row r="516" ht="12" hidden="1" customHeight="1"/>
    <row r="517" ht="12" hidden="1" customHeight="1"/>
    <row r="518" ht="12" hidden="1" customHeight="1"/>
    <row r="519" ht="12" hidden="1" customHeight="1"/>
    <row r="520" ht="12" hidden="1" customHeight="1"/>
    <row r="521" ht="12" hidden="1" customHeight="1"/>
    <row r="522" ht="12" hidden="1" customHeight="1"/>
    <row r="523" ht="12" hidden="1" customHeight="1"/>
    <row r="524" ht="12" hidden="1" customHeight="1"/>
    <row r="525" ht="12" hidden="1" customHeight="1"/>
    <row r="526" ht="12" hidden="1" customHeight="1"/>
    <row r="527" ht="12" hidden="1" customHeight="1"/>
    <row r="528" ht="12" hidden="1" customHeight="1"/>
    <row r="529" ht="12" hidden="1" customHeight="1"/>
    <row r="530" ht="12" hidden="1" customHeight="1"/>
    <row r="531" ht="12" hidden="1" customHeight="1"/>
    <row r="532" ht="12" hidden="1" customHeight="1"/>
    <row r="533" ht="12" hidden="1" customHeight="1"/>
    <row r="534" ht="12" hidden="1" customHeight="1"/>
    <row r="535" ht="12" hidden="1" customHeight="1"/>
    <row r="536" ht="12" hidden="1" customHeight="1"/>
    <row r="537" ht="12" hidden="1" customHeight="1"/>
    <row r="538" ht="12" hidden="1" customHeight="1"/>
    <row r="539" ht="12" hidden="1" customHeight="1"/>
    <row r="540" ht="12" hidden="1" customHeight="1"/>
    <row r="541" ht="12" hidden="1" customHeight="1"/>
    <row r="542" ht="12" hidden="1" customHeight="1"/>
    <row r="543" ht="12" hidden="1" customHeight="1"/>
    <row r="544" ht="12" hidden="1" customHeight="1"/>
    <row r="545" ht="12" hidden="1" customHeight="1"/>
    <row r="546" ht="12" hidden="1" customHeight="1"/>
    <row r="547" ht="12" hidden="1" customHeight="1"/>
    <row r="548" ht="12" hidden="1" customHeight="1"/>
    <row r="549" ht="12" hidden="1" customHeight="1"/>
    <row r="550" ht="12" hidden="1" customHeight="1"/>
    <row r="551" ht="12" hidden="1" customHeight="1"/>
    <row r="552" ht="12" hidden="1" customHeight="1"/>
    <row r="553" ht="12" hidden="1" customHeight="1"/>
    <row r="554" ht="12" hidden="1" customHeight="1"/>
    <row r="555" ht="12" hidden="1" customHeight="1"/>
    <row r="556" ht="12" hidden="1" customHeight="1"/>
    <row r="557" ht="12" hidden="1" customHeight="1"/>
    <row r="558" ht="12" hidden="1" customHeight="1"/>
    <row r="559" ht="12" hidden="1" customHeight="1"/>
    <row r="560" ht="12" hidden="1" customHeight="1"/>
    <row r="561" ht="12" hidden="1" customHeight="1"/>
    <row r="562" ht="12" hidden="1" customHeight="1"/>
    <row r="563" ht="12" hidden="1" customHeight="1"/>
    <row r="564" ht="12" hidden="1" customHeight="1"/>
    <row r="565" ht="12" hidden="1" customHeight="1"/>
    <row r="566" ht="12" hidden="1" customHeight="1"/>
    <row r="567" ht="12" hidden="1" customHeight="1"/>
    <row r="568" ht="12" hidden="1" customHeight="1"/>
    <row r="569" ht="12" hidden="1" customHeight="1"/>
    <row r="570" ht="12" hidden="1" customHeight="1"/>
    <row r="571" ht="12" hidden="1" customHeight="1"/>
    <row r="572" ht="12" hidden="1" customHeight="1"/>
    <row r="573" ht="12" hidden="1" customHeight="1"/>
    <row r="574" ht="12" hidden="1" customHeight="1"/>
    <row r="575" ht="12" hidden="1" customHeight="1"/>
    <row r="576" ht="12" hidden="1" customHeight="1"/>
    <row r="577" spans="11:15" ht="12" hidden="1" customHeight="1"/>
    <row r="578" spans="11:15" ht="12" hidden="1" customHeight="1"/>
    <row r="579" spans="11:15" ht="12" hidden="1" customHeight="1"/>
    <row r="580" spans="11:15" ht="12" hidden="1" customHeight="1"/>
    <row r="581" spans="11:15" ht="12" hidden="1" customHeight="1"/>
    <row r="582" spans="11:15" ht="12" hidden="1" customHeight="1"/>
    <row r="583" spans="11:15" ht="12" hidden="1" customHeight="1"/>
    <row r="584" spans="11:15" ht="12" hidden="1" customHeight="1"/>
    <row r="585" spans="11:15" ht="15.75" customHeight="1"/>
    <row r="586" spans="11:15" ht="15.75" customHeight="1"/>
    <row r="587" spans="11:15" ht="15.75" customHeight="1"/>
    <row r="588" spans="11:15" ht="15.75" customHeight="1">
      <c r="K588" s="175"/>
      <c r="O588" s="124"/>
    </row>
    <row r="589" spans="11:15" ht="15.75" customHeight="1">
      <c r="K589" s="175"/>
      <c r="O589" s="124"/>
    </row>
    <row r="590" spans="11:15" ht="15.75" customHeight="1">
      <c r="K590" s="175"/>
      <c r="O590" s="124"/>
    </row>
    <row r="591" spans="11:15" ht="15.75" customHeight="1">
      <c r="K591" s="175"/>
      <c r="O591" s="124"/>
    </row>
    <row r="592" spans="11:15" ht="15.75" customHeight="1">
      <c r="K592" s="175"/>
      <c r="O592" s="124"/>
    </row>
    <row r="593" spans="11:15" ht="15.75" customHeight="1">
      <c r="K593" s="175"/>
      <c r="O593" s="124"/>
    </row>
    <row r="594" spans="11:15" ht="15.75" customHeight="1">
      <c r="K594" s="175"/>
      <c r="O594" s="124"/>
    </row>
    <row r="595" spans="11:15" ht="15.75" customHeight="1">
      <c r="K595" s="175"/>
      <c r="O595" s="124"/>
    </row>
    <row r="596" spans="11:15" ht="15.75" customHeight="1">
      <c r="K596" s="175"/>
      <c r="O596" s="124"/>
    </row>
    <row r="597" spans="11:15" ht="15.75" customHeight="1">
      <c r="K597" s="175"/>
      <c r="O597" s="124"/>
    </row>
    <row r="598" spans="11:15" ht="15.75" customHeight="1">
      <c r="K598" s="175"/>
      <c r="O598" s="124"/>
    </row>
    <row r="599" spans="11:15" ht="15.75" customHeight="1">
      <c r="K599" s="175"/>
      <c r="O599" s="124"/>
    </row>
    <row r="600" spans="11:15" ht="15.75" customHeight="1">
      <c r="K600" s="175"/>
      <c r="O600" s="124"/>
    </row>
    <row r="601" spans="11:15" ht="15.75" customHeight="1">
      <c r="K601" s="175"/>
      <c r="O601" s="124"/>
    </row>
    <row r="602" spans="11:15" ht="15.75" customHeight="1">
      <c r="K602" s="175"/>
      <c r="O602" s="124"/>
    </row>
    <row r="603" spans="11:15" ht="15.75" customHeight="1">
      <c r="K603" s="175"/>
      <c r="O603" s="124"/>
    </row>
    <row r="604" spans="11:15" ht="15.75" customHeight="1">
      <c r="K604" s="175"/>
      <c r="O604" s="124"/>
    </row>
    <row r="605" spans="11:15" ht="15.75" customHeight="1">
      <c r="K605" s="175"/>
      <c r="O605" s="124"/>
    </row>
    <row r="606" spans="11:15" ht="15.75" customHeight="1">
      <c r="K606" s="175"/>
      <c r="O606" s="124"/>
    </row>
    <row r="607" spans="11:15" ht="15.75" customHeight="1">
      <c r="K607" s="175"/>
      <c r="O607" s="124"/>
    </row>
    <row r="608" spans="11:15" ht="15.75" customHeight="1">
      <c r="K608" s="175"/>
      <c r="O608" s="124"/>
    </row>
    <row r="609" spans="11:15" ht="15.75" customHeight="1">
      <c r="K609" s="175"/>
      <c r="O609" s="124"/>
    </row>
    <row r="610" spans="11:15" ht="15.75" customHeight="1">
      <c r="K610" s="175"/>
      <c r="O610" s="124"/>
    </row>
    <row r="611" spans="11:15" ht="15.75" customHeight="1">
      <c r="K611" s="175"/>
      <c r="O611" s="124"/>
    </row>
    <row r="612" spans="11:15" ht="15.75" customHeight="1">
      <c r="K612" s="175"/>
      <c r="O612" s="124"/>
    </row>
    <row r="613" spans="11:15" ht="15.75" customHeight="1">
      <c r="K613" s="175"/>
      <c r="O613" s="124"/>
    </row>
    <row r="614" spans="11:15" ht="15.75" customHeight="1">
      <c r="K614" s="175"/>
      <c r="O614" s="124"/>
    </row>
    <row r="615" spans="11:15" ht="15.75" customHeight="1">
      <c r="K615" s="175"/>
      <c r="O615" s="124"/>
    </row>
    <row r="616" spans="11:15" ht="15.75" customHeight="1">
      <c r="K616" s="175"/>
      <c r="O616" s="124"/>
    </row>
    <row r="617" spans="11:15" ht="15.75" customHeight="1">
      <c r="K617" s="175"/>
      <c r="O617" s="124"/>
    </row>
    <row r="618" spans="11:15" ht="15.75" customHeight="1">
      <c r="K618" s="175"/>
      <c r="O618" s="124"/>
    </row>
    <row r="619" spans="11:15" ht="15.75" customHeight="1">
      <c r="K619" s="175"/>
      <c r="O619" s="124"/>
    </row>
    <row r="620" spans="11:15" ht="15.75" customHeight="1">
      <c r="K620" s="175"/>
      <c r="O620" s="124"/>
    </row>
    <row r="621" spans="11:15" ht="15.75" customHeight="1">
      <c r="K621" s="175"/>
      <c r="O621" s="124"/>
    </row>
    <row r="622" spans="11:15" ht="15.75" customHeight="1">
      <c r="K622" s="175"/>
      <c r="O622" s="124"/>
    </row>
    <row r="623" spans="11:15" ht="15.75" customHeight="1">
      <c r="K623" s="175"/>
      <c r="O623" s="124"/>
    </row>
    <row r="624" spans="11:15" ht="15.75" customHeight="1">
      <c r="K624" s="175"/>
      <c r="O624" s="124"/>
    </row>
    <row r="625" spans="11:15" ht="15.75" customHeight="1">
      <c r="K625" s="175"/>
      <c r="O625" s="124"/>
    </row>
    <row r="626" spans="11:15" ht="15.75" customHeight="1">
      <c r="K626" s="175"/>
      <c r="O626" s="124"/>
    </row>
    <row r="627" spans="11:15" ht="15.75" customHeight="1">
      <c r="K627" s="175"/>
      <c r="O627" s="124"/>
    </row>
    <row r="628" spans="11:15" ht="15.75" customHeight="1">
      <c r="K628" s="175"/>
      <c r="O628" s="124"/>
    </row>
    <row r="629" spans="11:15" ht="15.75" customHeight="1">
      <c r="K629" s="175"/>
      <c r="O629" s="124"/>
    </row>
    <row r="630" spans="11:15" ht="15.75" customHeight="1">
      <c r="K630" s="175"/>
      <c r="O630" s="124"/>
    </row>
    <row r="631" spans="11:15" ht="15.75" customHeight="1">
      <c r="K631" s="175"/>
      <c r="O631" s="124"/>
    </row>
    <row r="632" spans="11:15" ht="15.75" customHeight="1">
      <c r="K632" s="175"/>
      <c r="O632" s="124"/>
    </row>
    <row r="633" spans="11:15" ht="15.75" customHeight="1">
      <c r="K633" s="175"/>
      <c r="O633" s="124"/>
    </row>
    <row r="634" spans="11:15" ht="15.75" customHeight="1">
      <c r="K634" s="175"/>
      <c r="O634" s="124"/>
    </row>
    <row r="635" spans="11:15" ht="15.75" customHeight="1">
      <c r="K635" s="175"/>
      <c r="O635" s="124"/>
    </row>
    <row r="636" spans="11:15" ht="15.75" customHeight="1">
      <c r="K636" s="175"/>
      <c r="O636" s="124"/>
    </row>
    <row r="637" spans="11:15" ht="15.75" customHeight="1">
      <c r="K637" s="175"/>
      <c r="O637" s="124"/>
    </row>
    <row r="638" spans="11:15" ht="15.75" customHeight="1">
      <c r="K638" s="175"/>
      <c r="O638" s="124"/>
    </row>
    <row r="639" spans="11:15" ht="15.75" customHeight="1">
      <c r="K639" s="175"/>
      <c r="O639" s="124"/>
    </row>
    <row r="640" spans="11:15" ht="15.75" customHeight="1">
      <c r="K640" s="175"/>
      <c r="O640" s="124"/>
    </row>
    <row r="641" spans="11:15" ht="15.75" customHeight="1">
      <c r="K641" s="175"/>
      <c r="O641" s="124"/>
    </row>
    <row r="642" spans="11:15" ht="15.75" customHeight="1">
      <c r="K642" s="175"/>
      <c r="O642" s="124"/>
    </row>
    <row r="643" spans="11:15" ht="15.75" customHeight="1">
      <c r="K643" s="175"/>
      <c r="O643" s="124"/>
    </row>
    <row r="644" spans="11:15" ht="15.75" customHeight="1">
      <c r="K644" s="175"/>
      <c r="O644" s="124"/>
    </row>
    <row r="645" spans="11:15" ht="15.75" customHeight="1">
      <c r="K645" s="175"/>
      <c r="O645" s="124"/>
    </row>
    <row r="646" spans="11:15" ht="15.75" customHeight="1">
      <c r="K646" s="175"/>
      <c r="O646" s="124"/>
    </row>
    <row r="647" spans="11:15" ht="15.75" customHeight="1">
      <c r="K647" s="175"/>
      <c r="O647" s="124"/>
    </row>
    <row r="648" spans="11:15" ht="15.75" customHeight="1">
      <c r="K648" s="175"/>
      <c r="O648" s="124"/>
    </row>
    <row r="649" spans="11:15" ht="15.75" customHeight="1">
      <c r="K649" s="175"/>
      <c r="O649" s="124"/>
    </row>
    <row r="650" spans="11:15" ht="15.75" customHeight="1">
      <c r="K650" s="175"/>
      <c r="O650" s="124"/>
    </row>
    <row r="651" spans="11:15" ht="15.75" customHeight="1">
      <c r="K651" s="175"/>
      <c r="O651" s="124"/>
    </row>
    <row r="652" spans="11:15" ht="15.75" customHeight="1">
      <c r="K652" s="175"/>
      <c r="O652" s="124"/>
    </row>
    <row r="653" spans="11:15" ht="15.75" customHeight="1">
      <c r="K653" s="175"/>
      <c r="O653" s="124"/>
    </row>
    <row r="654" spans="11:15" ht="15.75" customHeight="1">
      <c r="K654" s="175"/>
      <c r="O654" s="124"/>
    </row>
    <row r="655" spans="11:15" ht="15.75" customHeight="1">
      <c r="K655" s="175"/>
      <c r="O655" s="124"/>
    </row>
    <row r="656" spans="11:15" ht="15.75" customHeight="1">
      <c r="K656" s="175"/>
      <c r="O656" s="124"/>
    </row>
    <row r="657" spans="11:15" ht="15.75" customHeight="1">
      <c r="K657" s="175"/>
      <c r="O657" s="124"/>
    </row>
    <row r="658" spans="11:15" ht="15.75" customHeight="1">
      <c r="K658" s="175"/>
      <c r="O658" s="124"/>
    </row>
    <row r="659" spans="11:15" ht="15.75" customHeight="1">
      <c r="K659" s="175"/>
      <c r="O659" s="124"/>
    </row>
    <row r="660" spans="11:15" ht="15.75" customHeight="1">
      <c r="K660" s="175"/>
      <c r="O660" s="124"/>
    </row>
    <row r="661" spans="11:15" ht="15.75" customHeight="1">
      <c r="K661" s="175"/>
      <c r="O661" s="124"/>
    </row>
    <row r="662" spans="11:15" ht="15.75" customHeight="1">
      <c r="K662" s="175"/>
      <c r="O662" s="124"/>
    </row>
    <row r="663" spans="11:15" ht="15.75" customHeight="1">
      <c r="K663" s="175"/>
      <c r="O663" s="124"/>
    </row>
    <row r="664" spans="11:15" ht="15.75" customHeight="1">
      <c r="K664" s="175"/>
      <c r="O664" s="124"/>
    </row>
    <row r="665" spans="11:15" ht="15.75" customHeight="1">
      <c r="K665" s="175"/>
      <c r="O665" s="124"/>
    </row>
    <row r="666" spans="11:15" ht="15.75" customHeight="1">
      <c r="K666" s="175"/>
      <c r="O666" s="124"/>
    </row>
    <row r="667" spans="11:15" ht="15.75" customHeight="1">
      <c r="K667" s="175"/>
      <c r="O667" s="124"/>
    </row>
    <row r="668" spans="11:15" ht="15.75" customHeight="1">
      <c r="K668" s="175"/>
      <c r="O668" s="124"/>
    </row>
    <row r="669" spans="11:15" ht="15.75" customHeight="1">
      <c r="K669" s="175"/>
      <c r="O669" s="124"/>
    </row>
    <row r="670" spans="11:15" ht="15.75" customHeight="1">
      <c r="K670" s="175"/>
      <c r="O670" s="124"/>
    </row>
    <row r="671" spans="11:15" ht="15.75" customHeight="1">
      <c r="K671" s="175"/>
      <c r="O671" s="124"/>
    </row>
    <row r="672" spans="11:15" ht="15.75" customHeight="1">
      <c r="K672" s="175"/>
      <c r="O672" s="124"/>
    </row>
    <row r="673" spans="11:15" ht="15.75" customHeight="1">
      <c r="K673" s="175"/>
      <c r="O673" s="124"/>
    </row>
    <row r="674" spans="11:15" ht="15.75" customHeight="1">
      <c r="K674" s="175"/>
      <c r="O674" s="124"/>
    </row>
    <row r="675" spans="11:15" ht="15.75" customHeight="1">
      <c r="K675" s="175"/>
      <c r="O675" s="124"/>
    </row>
    <row r="676" spans="11:15" ht="15.75" customHeight="1">
      <c r="K676" s="175"/>
      <c r="O676" s="124"/>
    </row>
    <row r="677" spans="11:15" ht="15.75" customHeight="1">
      <c r="K677" s="175"/>
      <c r="O677" s="124"/>
    </row>
    <row r="678" spans="11:15" ht="15.75" customHeight="1">
      <c r="K678" s="175"/>
      <c r="O678" s="124"/>
    </row>
    <row r="679" spans="11:15" ht="15.75" customHeight="1">
      <c r="K679" s="175"/>
      <c r="O679" s="124"/>
    </row>
    <row r="680" spans="11:15" ht="15.75" customHeight="1">
      <c r="K680" s="175"/>
      <c r="O680" s="124"/>
    </row>
    <row r="681" spans="11:15" ht="15.75" customHeight="1">
      <c r="K681" s="175"/>
      <c r="O681" s="124"/>
    </row>
    <row r="682" spans="11:15" ht="15.75" customHeight="1">
      <c r="K682" s="175"/>
      <c r="O682" s="124"/>
    </row>
    <row r="683" spans="11:15" ht="15.75" customHeight="1">
      <c r="K683" s="175"/>
      <c r="O683" s="124"/>
    </row>
    <row r="684" spans="11:15" ht="15.75" customHeight="1">
      <c r="K684" s="175"/>
      <c r="O684" s="124"/>
    </row>
    <row r="685" spans="11:15" ht="15.75" customHeight="1">
      <c r="K685" s="175"/>
      <c r="O685" s="124"/>
    </row>
    <row r="686" spans="11:15" ht="15.75" customHeight="1">
      <c r="K686" s="175"/>
      <c r="O686" s="124"/>
    </row>
    <row r="687" spans="11:15" ht="15.75" customHeight="1">
      <c r="K687" s="175"/>
      <c r="O687" s="124"/>
    </row>
    <row r="688" spans="11:15" ht="15.75" customHeight="1">
      <c r="K688" s="175"/>
      <c r="O688" s="124"/>
    </row>
    <row r="689" spans="11:15" ht="15.75" customHeight="1">
      <c r="K689" s="175"/>
      <c r="O689" s="124"/>
    </row>
    <row r="690" spans="11:15" ht="15.75" customHeight="1">
      <c r="K690" s="175"/>
      <c r="O690" s="124"/>
    </row>
    <row r="691" spans="11:15" ht="15.75" customHeight="1">
      <c r="K691" s="175"/>
      <c r="O691" s="124"/>
    </row>
    <row r="692" spans="11:15" ht="15.75" customHeight="1">
      <c r="K692" s="175"/>
      <c r="O692" s="124"/>
    </row>
    <row r="693" spans="11:15" ht="15.75" customHeight="1">
      <c r="K693" s="175"/>
      <c r="O693" s="124"/>
    </row>
    <row r="694" spans="11:15" ht="15.75" customHeight="1">
      <c r="K694" s="175"/>
      <c r="O694" s="124"/>
    </row>
    <row r="695" spans="11:15" ht="15.75" customHeight="1">
      <c r="K695" s="175"/>
      <c r="O695" s="124"/>
    </row>
    <row r="696" spans="11:15" ht="15.75" customHeight="1">
      <c r="K696" s="175"/>
      <c r="O696" s="124"/>
    </row>
    <row r="697" spans="11:15" ht="15.75" customHeight="1">
      <c r="K697" s="175"/>
      <c r="O697" s="124"/>
    </row>
    <row r="698" spans="11:15" ht="15.75" customHeight="1">
      <c r="K698" s="175"/>
      <c r="O698" s="124"/>
    </row>
    <row r="699" spans="11:15" ht="15.75" customHeight="1">
      <c r="K699" s="175"/>
      <c r="O699" s="124"/>
    </row>
    <row r="700" spans="11:15" ht="15.75" customHeight="1">
      <c r="K700" s="175"/>
      <c r="O700" s="124"/>
    </row>
    <row r="701" spans="11:15" ht="15.75" customHeight="1">
      <c r="K701" s="175"/>
      <c r="O701" s="124"/>
    </row>
    <row r="702" spans="11:15" ht="15.75" customHeight="1">
      <c r="K702" s="175"/>
      <c r="O702" s="124"/>
    </row>
    <row r="703" spans="11:15" ht="15.75" customHeight="1">
      <c r="K703" s="175"/>
      <c r="O703" s="124"/>
    </row>
    <row r="704" spans="11:15" ht="15.75" customHeight="1">
      <c r="K704" s="175"/>
      <c r="O704" s="124"/>
    </row>
    <row r="705" spans="11:15" ht="15.75" customHeight="1">
      <c r="K705" s="175"/>
      <c r="O705" s="124"/>
    </row>
    <row r="706" spans="11:15" ht="15.75" customHeight="1">
      <c r="K706" s="175"/>
      <c r="O706" s="124"/>
    </row>
    <row r="707" spans="11:15" ht="15.75" customHeight="1">
      <c r="K707" s="175"/>
      <c r="O707" s="124"/>
    </row>
    <row r="708" spans="11:15" ht="15.75" customHeight="1">
      <c r="K708" s="175"/>
      <c r="O708" s="124"/>
    </row>
    <row r="709" spans="11:15" ht="15.75" customHeight="1">
      <c r="K709" s="175"/>
      <c r="O709" s="124"/>
    </row>
    <row r="710" spans="11:15" ht="15.75" customHeight="1">
      <c r="K710" s="175"/>
      <c r="O710" s="124"/>
    </row>
    <row r="711" spans="11:15" ht="15.75" customHeight="1">
      <c r="K711" s="175"/>
      <c r="O711" s="124"/>
    </row>
    <row r="712" spans="11:15" ht="15.75" customHeight="1">
      <c r="K712" s="175"/>
      <c r="O712" s="124"/>
    </row>
    <row r="713" spans="11:15" ht="15.75" customHeight="1">
      <c r="K713" s="175"/>
      <c r="O713" s="124"/>
    </row>
    <row r="714" spans="11:15" ht="15.75" customHeight="1">
      <c r="K714" s="175"/>
      <c r="O714" s="124"/>
    </row>
    <row r="715" spans="11:15" ht="15.75" customHeight="1">
      <c r="K715" s="175"/>
      <c r="O715" s="124"/>
    </row>
    <row r="716" spans="11:15" ht="15.75" customHeight="1">
      <c r="K716" s="175"/>
      <c r="O716" s="124"/>
    </row>
    <row r="717" spans="11:15" ht="15.75" customHeight="1">
      <c r="K717" s="175"/>
      <c r="O717" s="124"/>
    </row>
    <row r="718" spans="11:15" ht="15.75" customHeight="1">
      <c r="K718" s="175"/>
      <c r="O718" s="124"/>
    </row>
    <row r="719" spans="11:15" ht="15.75" customHeight="1">
      <c r="K719" s="175"/>
      <c r="O719" s="124"/>
    </row>
    <row r="720" spans="11:15" ht="15.75" customHeight="1">
      <c r="K720" s="175"/>
      <c r="O720" s="124"/>
    </row>
    <row r="721" spans="11:15" ht="15.75" customHeight="1">
      <c r="K721" s="175"/>
      <c r="O721" s="124"/>
    </row>
    <row r="722" spans="11:15" ht="15.75" customHeight="1">
      <c r="K722" s="175"/>
      <c r="O722" s="124"/>
    </row>
    <row r="723" spans="11:15" ht="15.75" customHeight="1">
      <c r="K723" s="175"/>
      <c r="O723" s="124"/>
    </row>
    <row r="724" spans="11:15" ht="15.75" customHeight="1">
      <c r="K724" s="175"/>
      <c r="O724" s="124"/>
    </row>
    <row r="725" spans="11:15" ht="15.75" customHeight="1">
      <c r="K725" s="175"/>
      <c r="O725" s="124"/>
    </row>
    <row r="726" spans="11:15" ht="15.75" customHeight="1">
      <c r="K726" s="175"/>
      <c r="O726" s="124"/>
    </row>
    <row r="727" spans="11:15" ht="15.75" customHeight="1">
      <c r="K727" s="175"/>
      <c r="O727" s="124"/>
    </row>
    <row r="728" spans="11:15" ht="15.75" customHeight="1">
      <c r="K728" s="175"/>
      <c r="O728" s="124"/>
    </row>
    <row r="729" spans="11:15" ht="15.75" customHeight="1">
      <c r="K729" s="175"/>
      <c r="O729" s="124"/>
    </row>
    <row r="730" spans="11:15" ht="15.75" customHeight="1">
      <c r="K730" s="175"/>
      <c r="O730" s="124"/>
    </row>
    <row r="731" spans="11:15" ht="15.75" customHeight="1">
      <c r="K731" s="175"/>
      <c r="O731" s="124"/>
    </row>
    <row r="732" spans="11:15" ht="15.75" customHeight="1">
      <c r="K732" s="175"/>
      <c r="O732" s="124"/>
    </row>
    <row r="733" spans="11:15" ht="15.75" customHeight="1">
      <c r="K733" s="175"/>
      <c r="O733" s="124"/>
    </row>
    <row r="734" spans="11:15" ht="15.75" customHeight="1">
      <c r="K734" s="175"/>
      <c r="O734" s="124"/>
    </row>
    <row r="735" spans="11:15" ht="15.75" customHeight="1">
      <c r="K735" s="175"/>
      <c r="O735" s="124"/>
    </row>
    <row r="736" spans="11:15" ht="15.75" customHeight="1">
      <c r="K736" s="175"/>
      <c r="O736" s="124"/>
    </row>
    <row r="737" spans="11:15" ht="15.75" customHeight="1">
      <c r="K737" s="175"/>
      <c r="O737" s="124"/>
    </row>
    <row r="738" spans="11:15" ht="15.75" customHeight="1">
      <c r="K738" s="175"/>
      <c r="O738" s="124"/>
    </row>
    <row r="739" spans="11:15" ht="15.75" customHeight="1">
      <c r="K739" s="175"/>
      <c r="O739" s="124"/>
    </row>
    <row r="740" spans="11:15" ht="15.75" customHeight="1">
      <c r="K740" s="175"/>
      <c r="O740" s="124"/>
    </row>
    <row r="741" spans="11:15" ht="15.75" customHeight="1">
      <c r="K741" s="175"/>
      <c r="O741" s="124"/>
    </row>
    <row r="742" spans="11:15" ht="15.75" customHeight="1">
      <c r="K742" s="175"/>
      <c r="O742" s="124"/>
    </row>
    <row r="743" spans="11:15" ht="15.75" customHeight="1">
      <c r="K743" s="175"/>
      <c r="O743" s="124"/>
    </row>
    <row r="744" spans="11:15" ht="15.75" customHeight="1">
      <c r="K744" s="175"/>
      <c r="O744" s="124"/>
    </row>
    <row r="745" spans="11:15" ht="15.75" customHeight="1">
      <c r="K745" s="175"/>
      <c r="O745" s="124"/>
    </row>
    <row r="746" spans="11:15" ht="15.75" customHeight="1">
      <c r="K746" s="175"/>
      <c r="O746" s="124"/>
    </row>
    <row r="747" spans="11:15" ht="15.75" customHeight="1">
      <c r="K747" s="175"/>
      <c r="O747" s="124"/>
    </row>
    <row r="748" spans="11:15" ht="15.75" customHeight="1">
      <c r="K748" s="175"/>
      <c r="O748" s="124"/>
    </row>
    <row r="749" spans="11:15" ht="15.75" customHeight="1">
      <c r="K749" s="175"/>
      <c r="O749" s="124"/>
    </row>
    <row r="750" spans="11:15" ht="15.75" customHeight="1">
      <c r="K750" s="175"/>
      <c r="O750" s="124"/>
    </row>
    <row r="751" spans="11:15" ht="15.75" customHeight="1">
      <c r="K751" s="175"/>
      <c r="O751" s="124"/>
    </row>
    <row r="752" spans="11:15" ht="15.75" customHeight="1">
      <c r="K752" s="175"/>
      <c r="O752" s="124"/>
    </row>
    <row r="753" spans="11:15" ht="15.75" customHeight="1">
      <c r="K753" s="175"/>
      <c r="O753" s="124"/>
    </row>
    <row r="754" spans="11:15" ht="15.75" customHeight="1">
      <c r="K754" s="175"/>
      <c r="O754" s="124"/>
    </row>
    <row r="755" spans="11:15" ht="15.75" customHeight="1">
      <c r="K755" s="175"/>
      <c r="O755" s="124"/>
    </row>
    <row r="756" spans="11:15" ht="15.75" customHeight="1">
      <c r="K756" s="175"/>
      <c r="O756" s="124"/>
    </row>
    <row r="757" spans="11:15" ht="15.75" customHeight="1">
      <c r="K757" s="175"/>
      <c r="O757" s="124"/>
    </row>
    <row r="758" spans="11:15" ht="15.75" customHeight="1">
      <c r="K758" s="175"/>
      <c r="O758" s="124"/>
    </row>
    <row r="759" spans="11:15" ht="15.75" customHeight="1">
      <c r="K759" s="175"/>
      <c r="O759" s="124"/>
    </row>
    <row r="760" spans="11:15" ht="15.75" customHeight="1">
      <c r="K760" s="175"/>
      <c r="O760" s="124"/>
    </row>
    <row r="761" spans="11:15" ht="15.75" customHeight="1">
      <c r="K761" s="175"/>
      <c r="O761" s="124"/>
    </row>
    <row r="762" spans="11:15" ht="15.75" customHeight="1">
      <c r="K762" s="175"/>
      <c r="O762" s="124"/>
    </row>
    <row r="763" spans="11:15" ht="15.75" customHeight="1">
      <c r="K763" s="175"/>
      <c r="O763" s="124"/>
    </row>
    <row r="764" spans="11:15" ht="15.75" customHeight="1">
      <c r="K764" s="175"/>
      <c r="O764" s="124"/>
    </row>
    <row r="765" spans="11:15" ht="15.75" customHeight="1">
      <c r="K765" s="175"/>
      <c r="O765" s="124"/>
    </row>
    <row r="766" spans="11:15" ht="15.75" customHeight="1">
      <c r="K766" s="175"/>
      <c r="O766" s="124"/>
    </row>
    <row r="767" spans="11:15" ht="15.75" customHeight="1">
      <c r="K767" s="175"/>
      <c r="O767" s="124"/>
    </row>
    <row r="768" spans="11:15" ht="15.75" customHeight="1">
      <c r="K768" s="175"/>
      <c r="O768" s="124"/>
    </row>
    <row r="769" spans="11:15" ht="15.75" customHeight="1">
      <c r="K769" s="175"/>
      <c r="O769" s="124"/>
    </row>
    <row r="770" spans="11:15" ht="15.75" customHeight="1">
      <c r="K770" s="175"/>
      <c r="O770" s="124"/>
    </row>
    <row r="771" spans="11:15" ht="15.75" customHeight="1">
      <c r="K771" s="175"/>
      <c r="O771" s="124"/>
    </row>
    <row r="772" spans="11:15" ht="15.75" customHeight="1">
      <c r="K772" s="175"/>
      <c r="O772" s="124"/>
    </row>
    <row r="773" spans="11:15" ht="15.75" customHeight="1">
      <c r="K773" s="175"/>
      <c r="O773" s="124"/>
    </row>
    <row r="774" spans="11:15" ht="15.75" customHeight="1">
      <c r="K774" s="175"/>
      <c r="O774" s="124"/>
    </row>
    <row r="775" spans="11:15" ht="15.75" customHeight="1">
      <c r="K775" s="175"/>
      <c r="O775" s="124"/>
    </row>
    <row r="776" spans="11:15" ht="15.75" customHeight="1">
      <c r="K776" s="175"/>
      <c r="O776" s="124"/>
    </row>
    <row r="777" spans="11:15" ht="15.75" customHeight="1">
      <c r="K777" s="175"/>
      <c r="O777" s="124"/>
    </row>
    <row r="778" spans="11:15" ht="15.75" customHeight="1">
      <c r="K778" s="175"/>
      <c r="O778" s="124"/>
    </row>
    <row r="779" spans="11:15" ht="15.75" customHeight="1">
      <c r="K779" s="175"/>
      <c r="O779" s="124"/>
    </row>
    <row r="780" spans="11:15" ht="15.75" customHeight="1">
      <c r="K780" s="175"/>
      <c r="O780" s="124"/>
    </row>
    <row r="781" spans="11:15" ht="15.75" customHeight="1">
      <c r="K781" s="175"/>
      <c r="O781" s="124"/>
    </row>
    <row r="782" spans="11:15" ht="15.75" customHeight="1">
      <c r="K782" s="175"/>
      <c r="O782" s="124"/>
    </row>
    <row r="783" spans="11:15" ht="15.75" customHeight="1">
      <c r="K783" s="175"/>
      <c r="O783" s="124"/>
    </row>
    <row r="784" spans="11:15" ht="15.75" customHeight="1">
      <c r="K784" s="175"/>
      <c r="O784" s="124"/>
    </row>
    <row r="785" spans="11:15" ht="15.75" customHeight="1">
      <c r="K785" s="175"/>
      <c r="O785" s="124"/>
    </row>
    <row r="786" spans="11:15" ht="15.75" customHeight="1">
      <c r="K786" s="175"/>
      <c r="O786" s="124"/>
    </row>
    <row r="787" spans="11:15" ht="15.75" customHeight="1">
      <c r="K787" s="175"/>
      <c r="O787" s="124"/>
    </row>
    <row r="788" spans="11:15" ht="15.75" customHeight="1">
      <c r="K788" s="175"/>
      <c r="O788" s="124"/>
    </row>
    <row r="789" spans="11:15" ht="15.75" customHeight="1">
      <c r="K789" s="175"/>
      <c r="O789" s="124"/>
    </row>
    <row r="790" spans="11:15" ht="15.75" customHeight="1">
      <c r="K790" s="175"/>
      <c r="O790" s="124"/>
    </row>
    <row r="791" spans="11:15" ht="15.75" customHeight="1">
      <c r="K791" s="175"/>
      <c r="O791" s="124"/>
    </row>
    <row r="792" spans="11:15" ht="15.75" customHeight="1">
      <c r="K792" s="175"/>
      <c r="O792" s="124"/>
    </row>
    <row r="793" spans="11:15" ht="15.75" customHeight="1">
      <c r="K793" s="175"/>
      <c r="O793" s="124"/>
    </row>
    <row r="794" spans="11:15" ht="15.75" customHeight="1">
      <c r="K794" s="175"/>
      <c r="O794" s="124"/>
    </row>
    <row r="795" spans="11:15" ht="15.75" customHeight="1">
      <c r="K795" s="175"/>
      <c r="O795" s="124"/>
    </row>
    <row r="796" spans="11:15" ht="15.75" customHeight="1">
      <c r="K796" s="175"/>
      <c r="O796" s="124"/>
    </row>
    <row r="797" spans="11:15" ht="15.75" customHeight="1">
      <c r="K797" s="175"/>
      <c r="O797" s="124"/>
    </row>
    <row r="798" spans="11:15" ht="15.75" customHeight="1">
      <c r="K798" s="175"/>
      <c r="O798" s="124"/>
    </row>
    <row r="799" spans="11:15" ht="15.75" customHeight="1">
      <c r="K799" s="175"/>
      <c r="O799" s="124"/>
    </row>
    <row r="800" spans="11:15" ht="15.75" customHeight="1">
      <c r="K800" s="175"/>
      <c r="O800" s="124"/>
    </row>
    <row r="801" spans="11:15" ht="15.75" customHeight="1">
      <c r="K801" s="175"/>
      <c r="O801" s="124"/>
    </row>
    <row r="802" spans="11:15" ht="15.75" customHeight="1">
      <c r="K802" s="175"/>
      <c r="O802" s="124"/>
    </row>
    <row r="803" spans="11:15" ht="15.75" customHeight="1">
      <c r="K803" s="175"/>
      <c r="O803" s="124"/>
    </row>
    <row r="804" spans="11:15" ht="15.75" customHeight="1">
      <c r="K804" s="175"/>
      <c r="O804" s="124"/>
    </row>
    <row r="805" spans="11:15" ht="15.75" customHeight="1">
      <c r="K805" s="175"/>
      <c r="O805" s="124"/>
    </row>
    <row r="806" spans="11:15" ht="15.75" customHeight="1">
      <c r="K806" s="175"/>
      <c r="O806" s="124"/>
    </row>
    <row r="807" spans="11:15" ht="15.75" customHeight="1">
      <c r="K807" s="175"/>
      <c r="O807" s="124"/>
    </row>
    <row r="808" spans="11:15" ht="15.75" customHeight="1">
      <c r="K808" s="175"/>
      <c r="O808" s="124"/>
    </row>
    <row r="809" spans="11:15" ht="15.75" customHeight="1">
      <c r="K809" s="175"/>
      <c r="O809" s="124"/>
    </row>
    <row r="810" spans="11:15" ht="15.75" customHeight="1">
      <c r="K810" s="175"/>
      <c r="O810" s="124"/>
    </row>
    <row r="811" spans="11:15" ht="15.75" customHeight="1">
      <c r="K811" s="175"/>
      <c r="O811" s="124"/>
    </row>
    <row r="812" spans="11:15" ht="15.75" customHeight="1">
      <c r="K812" s="175"/>
      <c r="O812" s="124"/>
    </row>
    <row r="813" spans="11:15" ht="15.75" customHeight="1">
      <c r="K813" s="175"/>
      <c r="O813" s="124"/>
    </row>
    <row r="814" spans="11:15" ht="15.75" customHeight="1">
      <c r="K814" s="175"/>
      <c r="O814" s="124"/>
    </row>
    <row r="815" spans="11:15" ht="15.75" customHeight="1">
      <c r="K815" s="175"/>
      <c r="O815" s="124"/>
    </row>
    <row r="816" spans="11:15" ht="15.75" customHeight="1">
      <c r="K816" s="175"/>
      <c r="O816" s="124"/>
    </row>
    <row r="817" spans="11:15" ht="15.75" customHeight="1">
      <c r="K817" s="175"/>
      <c r="O817" s="124"/>
    </row>
    <row r="818" spans="11:15" ht="15.75" customHeight="1">
      <c r="K818" s="175"/>
      <c r="O818" s="124"/>
    </row>
    <row r="819" spans="11:15" ht="15.75" customHeight="1">
      <c r="K819" s="175"/>
      <c r="O819" s="124"/>
    </row>
    <row r="820" spans="11:15" ht="15.75" customHeight="1">
      <c r="K820" s="175"/>
      <c r="O820" s="124"/>
    </row>
    <row r="821" spans="11:15" ht="15.75" customHeight="1">
      <c r="K821" s="175"/>
      <c r="O821" s="124"/>
    </row>
    <row r="822" spans="11:15" ht="15.75" customHeight="1">
      <c r="K822" s="175"/>
      <c r="O822" s="124"/>
    </row>
    <row r="823" spans="11:15" ht="15.75" customHeight="1">
      <c r="K823" s="175"/>
      <c r="O823" s="124"/>
    </row>
    <row r="824" spans="11:15" ht="15.75" customHeight="1">
      <c r="K824" s="175"/>
      <c r="O824" s="124"/>
    </row>
    <row r="825" spans="11:15" ht="15.75" customHeight="1">
      <c r="K825" s="175"/>
      <c r="O825" s="124"/>
    </row>
    <row r="826" spans="11:15" ht="15.75" customHeight="1">
      <c r="K826" s="175"/>
      <c r="O826" s="124"/>
    </row>
    <row r="827" spans="11:15" ht="15.75" customHeight="1">
      <c r="K827" s="175"/>
      <c r="O827" s="124"/>
    </row>
    <row r="828" spans="11:15" ht="15.75" customHeight="1">
      <c r="K828" s="175"/>
      <c r="O828" s="124"/>
    </row>
    <row r="829" spans="11:15" ht="15.75" customHeight="1">
      <c r="K829" s="175"/>
      <c r="O829" s="124"/>
    </row>
    <row r="830" spans="11:15" ht="15.75" customHeight="1">
      <c r="K830" s="175"/>
      <c r="O830" s="124"/>
    </row>
    <row r="831" spans="11:15" ht="15.75" customHeight="1">
      <c r="K831" s="175"/>
      <c r="O831" s="124"/>
    </row>
    <row r="832" spans="11:15" ht="15.75" customHeight="1">
      <c r="K832" s="175"/>
      <c r="O832" s="124"/>
    </row>
    <row r="833" spans="11:15" ht="15.75" customHeight="1">
      <c r="K833" s="175"/>
      <c r="O833" s="124"/>
    </row>
    <row r="834" spans="11:15" ht="15.75" customHeight="1">
      <c r="K834" s="175"/>
      <c r="O834" s="124"/>
    </row>
    <row r="835" spans="11:15" ht="15.75" customHeight="1">
      <c r="K835" s="175"/>
      <c r="O835" s="124"/>
    </row>
    <row r="836" spans="11:15" ht="15.75" customHeight="1">
      <c r="K836" s="175"/>
      <c r="O836" s="124"/>
    </row>
    <row r="837" spans="11:15" ht="15.75" customHeight="1">
      <c r="K837" s="175"/>
      <c r="O837" s="124"/>
    </row>
    <row r="838" spans="11:15" ht="15.75" customHeight="1">
      <c r="K838" s="175"/>
      <c r="O838" s="124"/>
    </row>
    <row r="839" spans="11:15" ht="15.75" customHeight="1">
      <c r="K839" s="175"/>
      <c r="O839" s="124"/>
    </row>
    <row r="840" spans="11:15" ht="15.75" customHeight="1">
      <c r="K840" s="175"/>
      <c r="O840" s="124"/>
    </row>
    <row r="841" spans="11:15" ht="15.75" customHeight="1">
      <c r="K841" s="175"/>
      <c r="O841" s="124"/>
    </row>
    <row r="842" spans="11:15" ht="15.75" customHeight="1">
      <c r="K842" s="175"/>
      <c r="O842" s="124"/>
    </row>
    <row r="843" spans="11:15" ht="15.75" customHeight="1">
      <c r="K843" s="175"/>
      <c r="O843" s="124"/>
    </row>
    <row r="844" spans="11:15" ht="15.75" customHeight="1">
      <c r="K844" s="175"/>
      <c r="O844" s="124"/>
    </row>
    <row r="845" spans="11:15" ht="15.75" customHeight="1">
      <c r="K845" s="175"/>
      <c r="O845" s="124"/>
    </row>
    <row r="846" spans="11:15" ht="15.75" customHeight="1">
      <c r="K846" s="175"/>
      <c r="O846" s="124"/>
    </row>
    <row r="847" spans="11:15" ht="15.75" customHeight="1">
      <c r="K847" s="175"/>
      <c r="O847" s="124"/>
    </row>
    <row r="848" spans="11:15" ht="15.75" customHeight="1">
      <c r="K848" s="175"/>
      <c r="O848" s="124"/>
    </row>
    <row r="849" spans="11:15" ht="15.75" customHeight="1">
      <c r="K849" s="175"/>
      <c r="O849" s="124"/>
    </row>
    <row r="850" spans="11:15" ht="15.75" customHeight="1">
      <c r="K850" s="175"/>
      <c r="O850" s="124"/>
    </row>
    <row r="851" spans="11:15" ht="15.75" customHeight="1">
      <c r="K851" s="175"/>
      <c r="O851" s="124"/>
    </row>
    <row r="852" spans="11:15" ht="15.75" customHeight="1">
      <c r="K852" s="175"/>
      <c r="O852" s="124"/>
    </row>
    <row r="853" spans="11:15" ht="15.75" customHeight="1">
      <c r="K853" s="175"/>
      <c r="O853" s="124"/>
    </row>
    <row r="854" spans="11:15" ht="15.75" customHeight="1">
      <c r="K854" s="175"/>
      <c r="O854" s="124"/>
    </row>
    <row r="855" spans="11:15" ht="15.75" customHeight="1">
      <c r="K855" s="175"/>
      <c r="O855" s="124"/>
    </row>
    <row r="856" spans="11:15" ht="15.75" customHeight="1">
      <c r="K856" s="175"/>
      <c r="O856" s="124"/>
    </row>
    <row r="857" spans="11:15" ht="15.75" customHeight="1">
      <c r="K857" s="175"/>
      <c r="O857" s="124"/>
    </row>
    <row r="858" spans="11:15" ht="15.75" customHeight="1">
      <c r="K858" s="175"/>
      <c r="O858" s="124"/>
    </row>
    <row r="859" spans="11:15" ht="15.75" customHeight="1">
      <c r="K859" s="175"/>
      <c r="O859" s="124"/>
    </row>
    <row r="860" spans="11:15" ht="15.75" customHeight="1">
      <c r="K860" s="175"/>
      <c r="O860" s="124"/>
    </row>
    <row r="861" spans="11:15" ht="15.75" customHeight="1">
      <c r="K861" s="175"/>
      <c r="O861" s="124"/>
    </row>
    <row r="862" spans="11:15" ht="15.75" customHeight="1">
      <c r="K862" s="175"/>
      <c r="O862" s="124"/>
    </row>
    <row r="863" spans="11:15" ht="15.75" customHeight="1">
      <c r="K863" s="175"/>
      <c r="O863" s="124"/>
    </row>
    <row r="864" spans="11:15" ht="15.75" customHeight="1">
      <c r="K864" s="175"/>
      <c r="O864" s="124"/>
    </row>
    <row r="865" spans="11:15" ht="15.75" customHeight="1">
      <c r="K865" s="175"/>
      <c r="O865" s="124"/>
    </row>
    <row r="866" spans="11:15" ht="15.75" customHeight="1">
      <c r="K866" s="175"/>
      <c r="O866" s="124"/>
    </row>
    <row r="867" spans="11:15" ht="15.75" customHeight="1">
      <c r="K867" s="175"/>
      <c r="O867" s="124"/>
    </row>
    <row r="868" spans="11:15" ht="15.75" customHeight="1">
      <c r="K868" s="175"/>
      <c r="O868" s="124"/>
    </row>
    <row r="869" spans="11:15" ht="15.75" customHeight="1">
      <c r="K869" s="175"/>
      <c r="O869" s="124"/>
    </row>
    <row r="870" spans="11:15" ht="15.75" customHeight="1">
      <c r="K870" s="175"/>
      <c r="O870" s="124"/>
    </row>
    <row r="871" spans="11:15" ht="15.75" customHeight="1">
      <c r="K871" s="175"/>
      <c r="O871" s="124"/>
    </row>
    <row r="872" spans="11:15" ht="15.75" customHeight="1">
      <c r="K872" s="175"/>
      <c r="O872" s="124"/>
    </row>
    <row r="873" spans="11:15" ht="15.75" customHeight="1">
      <c r="K873" s="175"/>
      <c r="O873" s="124"/>
    </row>
    <row r="874" spans="11:15" ht="15.75" customHeight="1">
      <c r="K874" s="175"/>
      <c r="O874" s="124"/>
    </row>
    <row r="875" spans="11:15" ht="15.75" customHeight="1">
      <c r="K875" s="175"/>
      <c r="O875" s="124"/>
    </row>
    <row r="876" spans="11:15" ht="15.75" customHeight="1">
      <c r="K876" s="175"/>
      <c r="O876" s="124"/>
    </row>
    <row r="877" spans="11:15" ht="15.75" customHeight="1">
      <c r="K877" s="175"/>
      <c r="O877" s="124"/>
    </row>
    <row r="878" spans="11:15" ht="15.75" customHeight="1">
      <c r="K878" s="175"/>
      <c r="O878" s="124"/>
    </row>
    <row r="879" spans="11:15" ht="15.75" customHeight="1">
      <c r="K879" s="175"/>
      <c r="O879" s="124"/>
    </row>
    <row r="880" spans="11:15" ht="15.75" customHeight="1">
      <c r="K880" s="175"/>
      <c r="O880" s="124"/>
    </row>
    <row r="881" spans="11:15" ht="15.75" customHeight="1">
      <c r="K881" s="175"/>
      <c r="O881" s="124"/>
    </row>
    <row r="882" spans="11:15" ht="15.75" customHeight="1">
      <c r="K882" s="175"/>
      <c r="O882" s="124"/>
    </row>
    <row r="883" spans="11:15" ht="15.75" customHeight="1">
      <c r="K883" s="175"/>
      <c r="O883" s="124"/>
    </row>
    <row r="884" spans="11:15" ht="15.75" customHeight="1">
      <c r="K884" s="175"/>
      <c r="O884" s="124"/>
    </row>
    <row r="885" spans="11:15" ht="15.75" customHeight="1">
      <c r="K885" s="175"/>
      <c r="O885" s="124"/>
    </row>
    <row r="886" spans="11:15" ht="15.75" customHeight="1">
      <c r="K886" s="175"/>
      <c r="O886" s="124"/>
    </row>
    <row r="887" spans="11:15" ht="15.75" customHeight="1">
      <c r="K887" s="175"/>
      <c r="O887" s="124"/>
    </row>
    <row r="888" spans="11:15" ht="15.75" customHeight="1">
      <c r="K888" s="175"/>
      <c r="O888" s="124"/>
    </row>
    <row r="889" spans="11:15" ht="15.75" customHeight="1">
      <c r="K889" s="175"/>
      <c r="O889" s="124"/>
    </row>
    <row r="890" spans="11:15" ht="15.75" customHeight="1">
      <c r="K890" s="175"/>
      <c r="O890" s="124"/>
    </row>
    <row r="891" spans="11:15" ht="15.75" customHeight="1">
      <c r="K891" s="175"/>
      <c r="O891" s="124"/>
    </row>
    <row r="892" spans="11:15" ht="15.75" customHeight="1">
      <c r="K892" s="175"/>
      <c r="O892" s="124"/>
    </row>
    <row r="893" spans="11:15" ht="15.75" customHeight="1">
      <c r="K893" s="175"/>
      <c r="O893" s="124"/>
    </row>
    <row r="894" spans="11:15" ht="15.75" customHeight="1">
      <c r="K894" s="175"/>
      <c r="O894" s="124"/>
    </row>
    <row r="895" spans="11:15" ht="15.75" customHeight="1">
      <c r="K895" s="175"/>
      <c r="O895" s="124"/>
    </row>
    <row r="896" spans="11:15" ht="15.75" customHeight="1">
      <c r="K896" s="175"/>
      <c r="O896" s="124"/>
    </row>
    <row r="897" spans="11:15" ht="15.75" customHeight="1">
      <c r="K897" s="175"/>
      <c r="O897" s="124"/>
    </row>
    <row r="898" spans="11:15" ht="15.75" customHeight="1">
      <c r="K898" s="175"/>
      <c r="O898" s="124"/>
    </row>
    <row r="899" spans="11:15" ht="15.75" customHeight="1">
      <c r="K899" s="175"/>
      <c r="O899" s="124"/>
    </row>
    <row r="900" spans="11:15" ht="15.75" customHeight="1">
      <c r="K900" s="175"/>
      <c r="O900" s="124"/>
    </row>
    <row r="901" spans="11:15" ht="15.75" customHeight="1">
      <c r="K901" s="175"/>
      <c r="O901" s="124"/>
    </row>
    <row r="902" spans="11:15" ht="15.75" customHeight="1">
      <c r="K902" s="175"/>
      <c r="O902" s="124"/>
    </row>
    <row r="903" spans="11:15" ht="15.75" customHeight="1">
      <c r="K903" s="175"/>
      <c r="O903" s="124"/>
    </row>
    <row r="904" spans="11:15" ht="15.75" customHeight="1">
      <c r="K904" s="175"/>
      <c r="O904" s="124"/>
    </row>
    <row r="905" spans="11:15" ht="15.75" customHeight="1">
      <c r="K905" s="175"/>
      <c r="O905" s="124"/>
    </row>
    <row r="906" spans="11:15" ht="15.75" customHeight="1">
      <c r="K906" s="175"/>
      <c r="O906" s="124"/>
    </row>
    <row r="907" spans="11:15" ht="15.75" customHeight="1">
      <c r="K907" s="175"/>
      <c r="O907" s="124"/>
    </row>
    <row r="908" spans="11:15" ht="15.75" customHeight="1">
      <c r="K908" s="175"/>
      <c r="O908" s="124"/>
    </row>
    <row r="909" spans="11:15" ht="15.75" customHeight="1">
      <c r="K909" s="175"/>
      <c r="O909" s="124"/>
    </row>
    <row r="910" spans="11:15" ht="15.75" customHeight="1">
      <c r="K910" s="175"/>
      <c r="O910" s="124"/>
    </row>
    <row r="911" spans="11:15" ht="15.75" customHeight="1">
      <c r="K911" s="175"/>
      <c r="O911" s="124"/>
    </row>
    <row r="912" spans="11:15" ht="15.75" customHeight="1">
      <c r="K912" s="175"/>
      <c r="O912" s="124"/>
    </row>
    <row r="913" spans="11:15" ht="15.75" customHeight="1">
      <c r="K913" s="175"/>
      <c r="O913" s="124"/>
    </row>
    <row r="914" spans="11:15" ht="15.75" customHeight="1">
      <c r="K914" s="175"/>
      <c r="O914" s="124"/>
    </row>
    <row r="915" spans="11:15" ht="15.75" customHeight="1">
      <c r="K915" s="175"/>
      <c r="O915" s="124"/>
    </row>
    <row r="916" spans="11:15" ht="15.75" customHeight="1">
      <c r="K916" s="175"/>
      <c r="O916" s="124"/>
    </row>
    <row r="917" spans="11:15" ht="15.75" customHeight="1">
      <c r="K917" s="175"/>
      <c r="O917" s="124"/>
    </row>
    <row r="918" spans="11:15" ht="15.75" customHeight="1">
      <c r="K918" s="175"/>
      <c r="O918" s="124"/>
    </row>
    <row r="919" spans="11:15" ht="15.75" customHeight="1">
      <c r="K919" s="175"/>
      <c r="O919" s="124"/>
    </row>
    <row r="920" spans="11:15" ht="15.75" customHeight="1">
      <c r="K920" s="175"/>
      <c r="O920" s="124"/>
    </row>
    <row r="921" spans="11:15" ht="15.75" customHeight="1">
      <c r="K921" s="175"/>
      <c r="O921" s="124"/>
    </row>
    <row r="922" spans="11:15" ht="15.75" customHeight="1">
      <c r="K922" s="175"/>
      <c r="O922" s="124"/>
    </row>
    <row r="923" spans="11:15" ht="15.75" customHeight="1">
      <c r="K923" s="175"/>
      <c r="O923" s="124"/>
    </row>
    <row r="924" spans="11:15" ht="15.75" customHeight="1">
      <c r="K924" s="175"/>
      <c r="O924" s="124"/>
    </row>
    <row r="925" spans="11:15" ht="15.75" customHeight="1">
      <c r="K925" s="175"/>
      <c r="O925" s="124"/>
    </row>
    <row r="926" spans="11:15" ht="15.75" customHeight="1">
      <c r="K926" s="175"/>
      <c r="O926" s="124"/>
    </row>
    <row r="927" spans="11:15" ht="15.75" customHeight="1">
      <c r="K927" s="175"/>
      <c r="O927" s="124"/>
    </row>
    <row r="928" spans="11:15" ht="15.75" customHeight="1">
      <c r="K928" s="175"/>
      <c r="O928" s="124"/>
    </row>
    <row r="929" spans="11:15" ht="15.75" customHeight="1">
      <c r="K929" s="175"/>
      <c r="O929" s="124"/>
    </row>
    <row r="930" spans="11:15" ht="15.75" customHeight="1">
      <c r="K930" s="175"/>
      <c r="O930" s="124"/>
    </row>
    <row r="931" spans="11:15" ht="15.75" customHeight="1">
      <c r="K931" s="175"/>
      <c r="O931" s="124"/>
    </row>
    <row r="932" spans="11:15" ht="15.75" customHeight="1">
      <c r="K932" s="175"/>
      <c r="O932" s="124"/>
    </row>
    <row r="933" spans="11:15" ht="15.75" customHeight="1">
      <c r="K933" s="175"/>
      <c r="O933" s="124"/>
    </row>
    <row r="934" spans="11:15" ht="15.75" customHeight="1">
      <c r="K934" s="175"/>
      <c r="O934" s="124"/>
    </row>
    <row r="935" spans="11:15" ht="15.75" customHeight="1">
      <c r="K935" s="175"/>
      <c r="O935" s="124"/>
    </row>
    <row r="936" spans="11:15" ht="15.75" customHeight="1">
      <c r="K936" s="175"/>
      <c r="O936" s="124"/>
    </row>
    <row r="937" spans="11:15" ht="15.75" customHeight="1">
      <c r="K937" s="175"/>
      <c r="O937" s="124"/>
    </row>
    <row r="938" spans="11:15" ht="15.75" customHeight="1">
      <c r="K938" s="175"/>
      <c r="O938" s="124"/>
    </row>
    <row r="939" spans="11:15" ht="15.75" customHeight="1">
      <c r="K939" s="175"/>
      <c r="O939" s="124"/>
    </row>
    <row r="940" spans="11:15" ht="15.75" customHeight="1">
      <c r="K940" s="175"/>
      <c r="O940" s="124"/>
    </row>
    <row r="941" spans="11:15" ht="15.75" customHeight="1">
      <c r="K941" s="175"/>
      <c r="O941" s="124"/>
    </row>
    <row r="942" spans="11:15" ht="15.75" customHeight="1">
      <c r="K942" s="175"/>
      <c r="O942" s="124"/>
    </row>
    <row r="943" spans="11:15" ht="15.75" customHeight="1">
      <c r="K943" s="175"/>
      <c r="O943" s="124"/>
    </row>
    <row r="944" spans="11:15" ht="15.75" customHeight="1">
      <c r="K944" s="175"/>
      <c r="O944" s="124"/>
    </row>
    <row r="945" spans="11:15" ht="15.75" customHeight="1">
      <c r="K945" s="175"/>
      <c r="O945" s="124"/>
    </row>
    <row r="946" spans="11:15" ht="15.75" customHeight="1">
      <c r="K946" s="175"/>
      <c r="O946" s="124"/>
    </row>
    <row r="947" spans="11:15" ht="15.75" customHeight="1">
      <c r="K947" s="175"/>
      <c r="O947" s="124"/>
    </row>
    <row r="948" spans="11:15" ht="15.75" customHeight="1">
      <c r="K948" s="175"/>
      <c r="O948" s="124"/>
    </row>
    <row r="949" spans="11:15" ht="15.75" customHeight="1">
      <c r="K949" s="175"/>
      <c r="O949" s="124"/>
    </row>
    <row r="950" spans="11:15" ht="15.75" customHeight="1">
      <c r="K950" s="175"/>
      <c r="O950" s="124"/>
    </row>
    <row r="951" spans="11:15" ht="15.75" customHeight="1">
      <c r="K951" s="175"/>
      <c r="O951" s="124"/>
    </row>
    <row r="952" spans="11:15" ht="15.75" customHeight="1">
      <c r="K952" s="175"/>
      <c r="O952" s="124"/>
    </row>
    <row r="953" spans="11:15" ht="15.75" customHeight="1">
      <c r="K953" s="175"/>
      <c r="O953" s="124"/>
    </row>
    <row r="954" spans="11:15" ht="15.75" customHeight="1">
      <c r="K954" s="175"/>
      <c r="O954" s="124"/>
    </row>
    <row r="955" spans="11:15" ht="15.75" customHeight="1">
      <c r="K955" s="175"/>
      <c r="O955" s="124"/>
    </row>
    <row r="956" spans="11:15" ht="15.75" customHeight="1">
      <c r="K956" s="175"/>
      <c r="O956" s="124"/>
    </row>
    <row r="957" spans="11:15" ht="15.75" customHeight="1">
      <c r="K957" s="175"/>
      <c r="O957" s="124"/>
    </row>
    <row r="958" spans="11:15" ht="15.75" customHeight="1">
      <c r="K958" s="175"/>
      <c r="O958" s="124"/>
    </row>
    <row r="959" spans="11:15" ht="15.75" customHeight="1">
      <c r="K959" s="175"/>
      <c r="O959" s="124"/>
    </row>
    <row r="960" spans="11:15" ht="15.75" customHeight="1">
      <c r="K960" s="175"/>
      <c r="O960" s="124"/>
    </row>
    <row r="961" spans="11:15" ht="15.75" customHeight="1">
      <c r="K961" s="175"/>
      <c r="O961" s="124"/>
    </row>
    <row r="962" spans="11:15" ht="15.75" customHeight="1">
      <c r="K962" s="175"/>
      <c r="O962" s="124"/>
    </row>
    <row r="963" spans="11:15" ht="15.75" customHeight="1">
      <c r="K963" s="175"/>
      <c r="O963" s="124"/>
    </row>
    <row r="964" spans="11:15" ht="15.75" customHeight="1">
      <c r="K964" s="175"/>
      <c r="O964" s="124"/>
    </row>
    <row r="965" spans="11:15" ht="15.75" customHeight="1">
      <c r="K965" s="175"/>
      <c r="O965" s="124"/>
    </row>
    <row r="966" spans="11:15" ht="15.75" customHeight="1">
      <c r="K966" s="175"/>
      <c r="O966" s="124"/>
    </row>
    <row r="967" spans="11:15" ht="15.75" customHeight="1">
      <c r="K967" s="175"/>
      <c r="O967" s="124"/>
    </row>
    <row r="968" spans="11:15" ht="15.75" customHeight="1">
      <c r="K968" s="175"/>
      <c r="O968" s="124"/>
    </row>
    <row r="969" spans="11:15" ht="15.75" customHeight="1">
      <c r="K969" s="175"/>
      <c r="O969" s="124"/>
    </row>
    <row r="970" spans="11:15" ht="15.75" customHeight="1">
      <c r="K970" s="175"/>
      <c r="O970" s="124"/>
    </row>
    <row r="971" spans="11:15" ht="15.75" customHeight="1">
      <c r="K971" s="175"/>
      <c r="O971" s="124"/>
    </row>
    <row r="972" spans="11:15" ht="15.75" customHeight="1">
      <c r="K972" s="175"/>
      <c r="O972" s="124"/>
    </row>
    <row r="973" spans="11:15" ht="15.75" customHeight="1">
      <c r="K973" s="175"/>
      <c r="O973" s="124"/>
    </row>
    <row r="974" spans="11:15" ht="15.75" customHeight="1">
      <c r="K974" s="175"/>
      <c r="O974" s="124"/>
    </row>
    <row r="975" spans="11:15" ht="15.75" customHeight="1">
      <c r="K975" s="175"/>
      <c r="O975" s="124"/>
    </row>
    <row r="976" spans="11:15" ht="15.75" customHeight="1">
      <c r="K976" s="175"/>
      <c r="O976" s="124"/>
    </row>
    <row r="977" spans="11:15" ht="15.75" customHeight="1">
      <c r="K977" s="175"/>
      <c r="O977" s="124"/>
    </row>
    <row r="978" spans="11:15" ht="15.75" customHeight="1">
      <c r="K978" s="175"/>
      <c r="O978" s="124"/>
    </row>
    <row r="979" spans="11:15" ht="15.75" customHeight="1">
      <c r="K979" s="175"/>
      <c r="O979" s="124"/>
    </row>
    <row r="980" spans="11:15" ht="15.75" customHeight="1">
      <c r="K980" s="175"/>
      <c r="O980" s="124"/>
    </row>
    <row r="981" spans="11:15" ht="15.75" customHeight="1">
      <c r="K981" s="175"/>
      <c r="O981" s="124"/>
    </row>
    <row r="982" spans="11:15" ht="15.75" customHeight="1">
      <c r="K982" s="175"/>
      <c r="O982" s="124"/>
    </row>
    <row r="983" spans="11:15" ht="15.75" customHeight="1">
      <c r="K983" s="175"/>
      <c r="O983" s="124"/>
    </row>
    <row r="984" spans="11:15" ht="15.75" customHeight="1">
      <c r="K984" s="175"/>
      <c r="O984" s="124"/>
    </row>
    <row r="985" spans="11:15" ht="15.75" customHeight="1">
      <c r="K985" s="175"/>
      <c r="O985" s="124"/>
    </row>
    <row r="986" spans="11:15" ht="15.75" customHeight="1">
      <c r="K986" s="175"/>
      <c r="O986" s="124"/>
    </row>
    <row r="987" spans="11:15" ht="15.75" customHeight="1">
      <c r="K987" s="175"/>
      <c r="O987" s="124"/>
    </row>
    <row r="988" spans="11:15" ht="15.75" customHeight="1">
      <c r="K988" s="175"/>
      <c r="O988" s="124"/>
    </row>
    <row r="989" spans="11:15" ht="15.75" customHeight="1">
      <c r="K989" s="175"/>
      <c r="O989" s="124"/>
    </row>
    <row r="990" spans="11:15" ht="15.75" customHeight="1">
      <c r="K990" s="175"/>
      <c r="O990" s="124"/>
    </row>
    <row r="991" spans="11:15" ht="15.75" customHeight="1">
      <c r="K991" s="175"/>
      <c r="O991" s="124"/>
    </row>
    <row r="992" spans="11:15" ht="15.75" customHeight="1">
      <c r="K992" s="175"/>
      <c r="O992" s="124"/>
    </row>
    <row r="993" spans="11:15" ht="15.75" customHeight="1">
      <c r="K993" s="175"/>
      <c r="O993" s="124"/>
    </row>
    <row r="994" spans="11:15" ht="15.75" customHeight="1">
      <c r="K994" s="175"/>
      <c r="O994" s="124"/>
    </row>
    <row r="995" spans="11:15" ht="15.75" customHeight="1">
      <c r="K995" s="175"/>
      <c r="O995" s="124"/>
    </row>
    <row r="996" spans="11:15" ht="15.75" customHeight="1">
      <c r="K996" s="175"/>
      <c r="O996" s="124"/>
    </row>
    <row r="997" spans="11:15" ht="15.75" customHeight="1">
      <c r="K997" s="175"/>
      <c r="O997" s="124"/>
    </row>
    <row r="998" spans="11:15" ht="15.75" customHeight="1">
      <c r="K998" s="175"/>
      <c r="O998" s="124"/>
    </row>
    <row r="999" spans="11:15" ht="15.75" customHeight="1">
      <c r="K999" s="175"/>
      <c r="O999" s="124"/>
    </row>
    <row r="1000" spans="11:15" ht="15.75" customHeight="1">
      <c r="K1000" s="175"/>
      <c r="O1000" s="124"/>
    </row>
    <row r="1001" spans="11:15" ht="15.75" customHeight="1">
      <c r="K1001" s="175"/>
      <c r="O1001" s="124"/>
    </row>
    <row r="1002" spans="11:15" ht="15.75" customHeight="1">
      <c r="K1002" s="175"/>
      <c r="O1002" s="124"/>
    </row>
    <row r="1003" spans="11:15" ht="15.75" customHeight="1">
      <c r="K1003" s="175"/>
      <c r="O1003" s="124"/>
    </row>
    <row r="1004" spans="11:15" ht="15.75" customHeight="1">
      <c r="K1004" s="175"/>
      <c r="O1004" s="124"/>
    </row>
    <row r="1005" spans="11:15" ht="15.75" customHeight="1">
      <c r="K1005" s="175"/>
      <c r="O1005" s="124"/>
    </row>
    <row r="1006" spans="11:15" ht="15.75" customHeight="1">
      <c r="K1006" s="175"/>
      <c r="O1006" s="124"/>
    </row>
    <row r="1007" spans="11:15" ht="15.75" customHeight="1">
      <c r="K1007" s="175"/>
      <c r="O1007" s="124"/>
    </row>
    <row r="1008" spans="11:15" ht="15.75" customHeight="1">
      <c r="K1008" s="175"/>
      <c r="O1008" s="124"/>
    </row>
    <row r="1009" spans="11:15" ht="15.75" customHeight="1">
      <c r="K1009" s="175"/>
      <c r="O1009" s="124"/>
    </row>
    <row r="1010" spans="11:15" ht="15" customHeight="1">
      <c r="K1010" s="175"/>
      <c r="O1010" s="124"/>
    </row>
    <row r="1011" spans="11:15" ht="15" customHeight="1">
      <c r="K1011" s="175"/>
      <c r="O1011" s="124"/>
    </row>
    <row r="1012" spans="11:15" ht="15" customHeight="1">
      <c r="K1012" s="175"/>
      <c r="O1012" s="124"/>
    </row>
  </sheetData>
  <mergeCells count="34">
    <mergeCell ref="B381:J381"/>
    <mergeCell ref="K381:M381"/>
    <mergeCell ref="N381:O381"/>
    <mergeCell ref="K386:M386"/>
    <mergeCell ref="F387:J387"/>
    <mergeCell ref="K387:M387"/>
    <mergeCell ref="N387:O387"/>
    <mergeCell ref="K382:M382"/>
    <mergeCell ref="F383:J383"/>
    <mergeCell ref="K383:M383"/>
    <mergeCell ref="N383:O383"/>
    <mergeCell ref="K384:M384"/>
    <mergeCell ref="K385:M385"/>
    <mergeCell ref="E13:F13"/>
    <mergeCell ref="G13:H13"/>
    <mergeCell ref="I13:J13"/>
    <mergeCell ref="S13:S14"/>
    <mergeCell ref="K380:M380"/>
    <mergeCell ref="T13:T14"/>
    <mergeCell ref="I10:J10"/>
    <mergeCell ref="A1:Q1"/>
    <mergeCell ref="C2:F2"/>
    <mergeCell ref="M2:Q2"/>
    <mergeCell ref="C4:E4"/>
    <mergeCell ref="C5:E5"/>
    <mergeCell ref="C6:E6"/>
    <mergeCell ref="C7:E7"/>
    <mergeCell ref="C8:E8"/>
    <mergeCell ref="A9:C9"/>
    <mergeCell ref="D9:E9"/>
    <mergeCell ref="A10:H10"/>
    <mergeCell ref="A11:H11"/>
    <mergeCell ref="I11:J11"/>
    <mergeCell ref="C13:D13"/>
  </mergeCell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1014"/>
  <sheetViews>
    <sheetView tabSelected="1" topLeftCell="G15" zoomScale="110" zoomScaleNormal="110" workbookViewId="0">
      <selection activeCell="U389" sqref="U389"/>
    </sheetView>
  </sheetViews>
  <sheetFormatPr baseColWidth="10" defaultColWidth="14.44140625" defaultRowHeight="14.4"/>
  <cols>
    <col min="1" max="1" width="18" style="1" customWidth="1"/>
    <col min="2" max="2" width="9" style="1" hidden="1" customWidth="1"/>
    <col min="3" max="3" width="11" style="1" customWidth="1"/>
    <col min="4" max="4" width="9.44140625" style="1" customWidth="1"/>
    <col min="5" max="5" width="8.44140625" style="1" customWidth="1"/>
    <col min="6" max="6" width="12.6640625" style="1" customWidth="1"/>
    <col min="7" max="7" width="9" style="1" customWidth="1"/>
    <col min="8" max="8" width="8.109375" style="1" customWidth="1"/>
    <col min="9" max="9" width="8.6640625" style="1" customWidth="1"/>
    <col min="10" max="10" width="7.33203125" style="1" customWidth="1"/>
    <col min="11" max="11" width="16" style="1" customWidth="1"/>
    <col min="12" max="12" width="5" style="1" customWidth="1"/>
    <col min="13" max="13" width="15.44140625" style="1" customWidth="1"/>
    <col min="14" max="14" width="12.109375" style="1" customWidth="1"/>
    <col min="15" max="15" width="12.77734375" style="1" customWidth="1"/>
    <col min="16" max="16" width="12.44140625" style="1" customWidth="1"/>
    <col min="17" max="17" width="15.33203125" style="1" bestFit="1" customWidth="1"/>
    <col min="18" max="18" width="2.109375" style="1" hidden="1" customWidth="1"/>
    <col min="19" max="19" width="9.44140625" style="1" customWidth="1"/>
    <col min="20" max="20" width="12.44140625" style="1" bestFit="1" customWidth="1"/>
    <col min="21" max="21" width="15.44140625" style="1" customWidth="1"/>
    <col min="22" max="22" width="12.6640625" style="1" bestFit="1" customWidth="1"/>
    <col min="23" max="23" width="15.33203125" style="1" customWidth="1"/>
    <col min="24" max="26" width="10" style="1" customWidth="1"/>
    <col min="27" max="16384" width="14.44140625" style="1"/>
  </cols>
  <sheetData>
    <row r="1" spans="1:26" ht="19.5" customHeight="1" thickBot="1">
      <c r="A1" s="197"/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</row>
    <row r="2" spans="1:26" ht="18.75" customHeight="1">
      <c r="A2" s="2" t="s">
        <v>0</v>
      </c>
      <c r="B2" s="3"/>
      <c r="C2" s="199" t="s">
        <v>46</v>
      </c>
      <c r="D2" s="200"/>
      <c r="E2" s="200"/>
      <c r="F2" s="200"/>
      <c r="G2" s="4"/>
      <c r="H2" s="4"/>
      <c r="I2" s="4"/>
      <c r="J2" s="4"/>
      <c r="K2" s="5"/>
      <c r="L2" s="4"/>
      <c r="M2" s="201" t="s">
        <v>1</v>
      </c>
      <c r="N2" s="202"/>
      <c r="O2" s="202"/>
      <c r="P2" s="202"/>
      <c r="Q2" s="203"/>
    </row>
    <row r="3" spans="1:26" ht="15" customHeight="1">
      <c r="A3" s="6"/>
      <c r="B3" s="7"/>
      <c r="C3" s="8"/>
      <c r="D3" s="8"/>
      <c r="E3" s="8"/>
      <c r="F3" s="9"/>
      <c r="G3" s="9"/>
      <c r="H3" s="10"/>
      <c r="I3" s="10"/>
      <c r="J3" s="10"/>
      <c r="K3" s="11"/>
      <c r="L3" s="9"/>
      <c r="M3" s="12"/>
      <c r="N3" s="13"/>
      <c r="O3" s="14"/>
      <c r="P3" s="15"/>
      <c r="Q3" s="16"/>
    </row>
    <row r="4" spans="1:26" ht="15" customHeight="1">
      <c r="A4" s="6" t="s">
        <v>2</v>
      </c>
      <c r="B4" s="7"/>
      <c r="C4" s="204">
        <f>Q385</f>
        <v>779500</v>
      </c>
      <c r="D4" s="205"/>
      <c r="E4" s="205"/>
      <c r="F4" s="9"/>
      <c r="G4" s="9"/>
      <c r="H4" s="10"/>
      <c r="I4" s="10"/>
      <c r="J4" s="10"/>
      <c r="K4" s="11"/>
      <c r="L4" s="9"/>
      <c r="M4" s="12"/>
      <c r="N4" s="13"/>
      <c r="O4" s="14"/>
      <c r="P4" s="15"/>
      <c r="Q4" s="16"/>
      <c r="T4" s="1" t="s">
        <v>3</v>
      </c>
      <c r="U4" s="1" t="s">
        <v>4</v>
      </c>
      <c r="V4" s="1" t="s">
        <v>5</v>
      </c>
    </row>
    <row r="5" spans="1:26" ht="15" hidden="1" customHeight="1">
      <c r="A5" s="6" t="s">
        <v>6</v>
      </c>
      <c r="B5" s="7"/>
      <c r="C5" s="204">
        <v>0</v>
      </c>
      <c r="D5" s="205"/>
      <c r="E5" s="205"/>
      <c r="F5" s="9"/>
      <c r="G5" s="9"/>
      <c r="H5" s="10"/>
      <c r="I5" s="10"/>
      <c r="J5" s="10"/>
      <c r="K5" s="11"/>
      <c r="L5" s="9"/>
      <c r="M5" s="12"/>
      <c r="N5" s="13"/>
      <c r="O5" s="14"/>
      <c r="P5" s="15"/>
      <c r="Q5" s="16"/>
    </row>
    <row r="6" spans="1:26" ht="15" customHeight="1">
      <c r="A6" s="6" t="s">
        <v>7</v>
      </c>
      <c r="B6" s="7"/>
      <c r="C6" s="204">
        <f>Q384</f>
        <v>0</v>
      </c>
      <c r="D6" s="205"/>
      <c r="E6" s="205"/>
      <c r="F6" s="9"/>
      <c r="G6" s="9"/>
      <c r="H6" s="10"/>
      <c r="I6" s="10"/>
      <c r="J6" s="10"/>
      <c r="K6" s="11"/>
      <c r="L6" s="9"/>
      <c r="M6" s="12"/>
      <c r="N6" s="13"/>
      <c r="O6" s="14"/>
      <c r="P6" s="15"/>
      <c r="Q6" s="16"/>
      <c r="T6" s="1">
        <v>2021</v>
      </c>
      <c r="U6" s="17">
        <v>3.5000000000000003E-2</v>
      </c>
      <c r="V6" s="18">
        <v>284625</v>
      </c>
    </row>
    <row r="7" spans="1:26" ht="15" customHeight="1">
      <c r="A7" s="6" t="s">
        <v>8</v>
      </c>
      <c r="B7" s="7"/>
      <c r="C7" s="204">
        <f>+Q383</f>
        <v>17540.218462213674</v>
      </c>
      <c r="D7" s="205"/>
      <c r="E7" s="205"/>
      <c r="F7" s="9"/>
      <c r="G7" s="9"/>
      <c r="H7" s="10"/>
      <c r="I7" s="10"/>
      <c r="J7" s="10"/>
      <c r="K7" s="11"/>
      <c r="L7" s="9"/>
      <c r="M7" s="12"/>
      <c r="N7" s="13"/>
      <c r="O7" s="14"/>
      <c r="P7" s="15"/>
      <c r="Q7" s="16"/>
      <c r="U7" s="17"/>
      <c r="V7" s="19"/>
    </row>
    <row r="8" spans="1:26" ht="15" customHeight="1">
      <c r="A8" s="6" t="s">
        <v>9</v>
      </c>
      <c r="B8" s="9"/>
      <c r="C8" s="204">
        <f>+Q385</f>
        <v>779500</v>
      </c>
      <c r="D8" s="205"/>
      <c r="E8" s="205"/>
      <c r="F8" s="9"/>
      <c r="G8" s="9"/>
      <c r="H8" s="10"/>
      <c r="I8" s="10"/>
      <c r="J8" s="10"/>
      <c r="K8" s="11"/>
      <c r="L8" s="9"/>
      <c r="M8" s="12"/>
      <c r="N8" s="13"/>
      <c r="O8" s="14"/>
      <c r="P8" s="15"/>
      <c r="Q8" s="16"/>
    </row>
    <row r="9" spans="1:26" ht="15" hidden="1" customHeight="1">
      <c r="A9" s="206" t="s">
        <v>10</v>
      </c>
      <c r="B9" s="198"/>
      <c r="C9" s="198"/>
      <c r="D9" s="204">
        <v>0</v>
      </c>
      <c r="E9" s="205"/>
      <c r="F9" s="9"/>
      <c r="G9" s="9"/>
      <c r="H9" s="10"/>
      <c r="I9" s="10"/>
      <c r="J9" s="10"/>
      <c r="K9" s="11"/>
      <c r="L9" s="9"/>
      <c r="M9" s="12"/>
      <c r="N9" s="13"/>
      <c r="O9" s="14"/>
      <c r="P9" s="15"/>
      <c r="Q9" s="16"/>
    </row>
    <row r="10" spans="1:26" ht="16.5" customHeight="1">
      <c r="A10" s="207" t="s">
        <v>11</v>
      </c>
      <c r="B10" s="198"/>
      <c r="C10" s="198"/>
      <c r="D10" s="198"/>
      <c r="E10" s="198"/>
      <c r="F10" s="198"/>
      <c r="G10" s="198"/>
      <c r="H10" s="198"/>
      <c r="I10" s="195">
        <v>0.06</v>
      </c>
      <c r="J10" s="196"/>
      <c r="K10" s="11"/>
      <c r="L10" s="9"/>
      <c r="M10" s="12"/>
      <c r="N10" s="13"/>
      <c r="O10" s="14"/>
      <c r="P10" s="15"/>
      <c r="Q10" s="16"/>
    </row>
    <row r="11" spans="1:26" ht="16.5" customHeight="1">
      <c r="A11" s="207" t="s">
        <v>12</v>
      </c>
      <c r="B11" s="198"/>
      <c r="C11" s="198"/>
      <c r="D11" s="198"/>
      <c r="E11" s="198"/>
      <c r="F11" s="198"/>
      <c r="G11" s="198"/>
      <c r="H11" s="198"/>
      <c r="I11" s="195">
        <v>0</v>
      </c>
      <c r="J11" s="196"/>
      <c r="K11" s="11"/>
      <c r="L11" s="9"/>
      <c r="M11" s="12"/>
      <c r="N11" s="13"/>
      <c r="O11" s="14"/>
      <c r="P11" s="15"/>
      <c r="Q11" s="16"/>
    </row>
    <row r="12" spans="1:26" ht="13.5" customHeight="1" thickBot="1">
      <c r="A12" s="20"/>
      <c r="B12" s="21"/>
      <c r="C12" s="22"/>
      <c r="D12" s="22"/>
      <c r="E12" s="21"/>
      <c r="F12" s="21"/>
      <c r="G12" s="22"/>
      <c r="H12" s="21"/>
      <c r="I12" s="23"/>
      <c r="J12" s="10"/>
      <c r="K12" s="11"/>
      <c r="L12" s="9"/>
      <c r="M12" s="12"/>
      <c r="N12" s="13"/>
      <c r="O12" s="14"/>
      <c r="P12" s="15"/>
      <c r="Q12" s="16"/>
    </row>
    <row r="13" spans="1:26" ht="15" customHeight="1" thickBot="1">
      <c r="A13" s="24" t="s">
        <v>13</v>
      </c>
      <c r="B13" s="25"/>
      <c r="C13" s="208" t="s">
        <v>14</v>
      </c>
      <c r="D13" s="209"/>
      <c r="E13" s="210" t="s">
        <v>15</v>
      </c>
      <c r="F13" s="209"/>
      <c r="G13" s="210" t="s">
        <v>16</v>
      </c>
      <c r="H13" s="209"/>
      <c r="I13" s="211" t="s">
        <v>17</v>
      </c>
      <c r="J13" s="209"/>
      <c r="K13" s="26" t="s">
        <v>18</v>
      </c>
      <c r="L13" s="27"/>
      <c r="M13" s="28" t="s">
        <v>19</v>
      </c>
      <c r="N13" s="29" t="s">
        <v>20</v>
      </c>
      <c r="O13" s="30" t="s">
        <v>21</v>
      </c>
      <c r="P13" s="31" t="s">
        <v>22</v>
      </c>
      <c r="Q13" s="32" t="s">
        <v>23</v>
      </c>
      <c r="S13" s="194"/>
      <c r="T13" s="194"/>
    </row>
    <row r="14" spans="1:26" ht="12.75" customHeight="1" thickBot="1">
      <c r="A14" s="33" t="s">
        <v>24</v>
      </c>
      <c r="B14" s="34" t="s">
        <v>25</v>
      </c>
      <c r="C14" s="33" t="s">
        <v>26</v>
      </c>
      <c r="D14" s="34" t="s">
        <v>27</v>
      </c>
      <c r="E14" s="33" t="s">
        <v>28</v>
      </c>
      <c r="F14" s="34" t="s">
        <v>29</v>
      </c>
      <c r="G14" s="33" t="s">
        <v>28</v>
      </c>
      <c r="H14" s="35" t="s">
        <v>30</v>
      </c>
      <c r="I14" s="36" t="s">
        <v>31</v>
      </c>
      <c r="J14" s="35" t="s">
        <v>29</v>
      </c>
      <c r="K14" s="37" t="s">
        <v>32</v>
      </c>
      <c r="L14" s="38" t="s">
        <v>33</v>
      </c>
      <c r="M14" s="39" t="s">
        <v>34</v>
      </c>
      <c r="N14" s="40" t="s">
        <v>35</v>
      </c>
      <c r="O14" s="41"/>
      <c r="P14" s="42" t="s">
        <v>36</v>
      </c>
      <c r="Q14" s="42" t="s">
        <v>37</v>
      </c>
      <c r="S14" s="198"/>
      <c r="T14" s="198"/>
    </row>
    <row r="15" spans="1:26" ht="16.5" customHeight="1">
      <c r="A15" s="43"/>
      <c r="B15" s="44"/>
      <c r="C15" s="43"/>
      <c r="D15" s="44"/>
      <c r="E15" s="43"/>
      <c r="F15" s="44"/>
      <c r="G15" s="43"/>
      <c r="H15" s="45"/>
      <c r="I15" s="46"/>
      <c r="J15" s="45"/>
      <c r="K15" s="47"/>
      <c r="L15" s="43"/>
      <c r="M15" s="48">
        <f>$C$8</f>
        <v>779500</v>
      </c>
      <c r="N15" s="49"/>
      <c r="O15" s="50"/>
      <c r="P15" s="51">
        <f>$D$9</f>
        <v>0</v>
      </c>
      <c r="Q15" s="51">
        <f>$C$8</f>
        <v>779500</v>
      </c>
      <c r="R15" s="52"/>
      <c r="S15" s="52"/>
      <c r="T15" s="52"/>
      <c r="U15" s="52"/>
      <c r="V15" s="52"/>
      <c r="W15" s="52"/>
      <c r="X15" s="52"/>
      <c r="Y15" s="52"/>
      <c r="Z15" s="52"/>
    </row>
    <row r="16" spans="1:26" ht="10.5" hidden="1" customHeight="1">
      <c r="A16" s="53"/>
      <c r="B16" s="54"/>
      <c r="C16" s="55"/>
      <c r="D16" s="56"/>
      <c r="E16" s="57" t="str">
        <f t="shared" ref="E16:E101" si="0">IF(A16="","",A16*2)</f>
        <v/>
      </c>
      <c r="F16" s="58" t="str">
        <f t="shared" ref="F16:F125" si="1">IF(E16="","",(1+E16)^(1/12)-1)</f>
        <v/>
      </c>
      <c r="G16" s="59" t="str">
        <f t="shared" ref="G16:G125" si="2">IF(B16="","",B16*1.5)</f>
        <v/>
      </c>
      <c r="H16" s="60" t="str">
        <f t="shared" ref="H16:H270" si="3">IF(G16="","",(1+G16)^(1/12)-1)</f>
        <v/>
      </c>
      <c r="I16" s="57"/>
      <c r="J16" s="58"/>
      <c r="K16" s="61"/>
      <c r="L16" s="62"/>
      <c r="M16" s="63"/>
      <c r="N16" s="64" t="str">
        <f>IF(L16&lt;=30,IF(L16&gt;0,(((M16*K16)/30)*L16),""))</f>
        <v/>
      </c>
      <c r="O16" s="65"/>
      <c r="P16" s="66">
        <f>IF(P15&lt;0,N16-O16,SUM(P15,N16)-O16)</f>
        <v>0</v>
      </c>
      <c r="Q16" s="67">
        <f t="shared" ref="Q16:Q270" si="4">SUM(M16,P16)</f>
        <v>0</v>
      </c>
      <c r="R16" s="68"/>
      <c r="T16" s="69"/>
      <c r="U16" s="68"/>
      <c r="V16" s="68"/>
      <c r="W16" s="68"/>
      <c r="X16" s="68"/>
      <c r="Y16" s="68"/>
      <c r="Z16" s="68"/>
    </row>
    <row r="17" spans="1:26" ht="12" hidden="1" customHeight="1">
      <c r="A17" s="57">
        <v>0.34329999999999999</v>
      </c>
      <c r="B17" s="60">
        <v>0.37609999999999999</v>
      </c>
      <c r="C17" s="55">
        <v>33848</v>
      </c>
      <c r="D17" s="56">
        <v>33877</v>
      </c>
      <c r="E17" s="53">
        <f t="shared" si="0"/>
        <v>0.68659999999999999</v>
      </c>
      <c r="F17" s="70">
        <f t="shared" si="1"/>
        <v>4.452219968940474E-2</v>
      </c>
      <c r="G17" s="71">
        <f t="shared" si="2"/>
        <v>0.56414999999999993</v>
      </c>
      <c r="H17" s="72">
        <f t="shared" si="3"/>
        <v>3.7982105771938057E-2</v>
      </c>
      <c r="I17" s="53">
        <f t="shared" ref="I17:I264" si="5">IF($I$10="Maxima Comercial",E17,IF($I$10="Maxima Legal",G17,$I$10))</f>
        <v>0.06</v>
      </c>
      <c r="J17" s="70">
        <f t="shared" ref="J17:J271" si="6">IF($I$10&lt;&gt;"0",IF($I$11&gt;0,$I$11,(1+I17)^(1/12)-1))</f>
        <v>4.8675505653430484E-3</v>
      </c>
      <c r="K17" s="73">
        <f t="shared" ref="K17:K271" si="7">IF(J17&gt;F17,MIN(H17,J17),MIN(F17,H17,J17))</f>
        <v>4.8675505653430484E-3</v>
      </c>
      <c r="L17" s="74">
        <f t="shared" ref="L17:L271" si="8">IF(C17="",0,DAYS360(C17,D17+(1)))</f>
        <v>30</v>
      </c>
      <c r="M17" s="63"/>
      <c r="N17" s="64">
        <f t="shared" ref="N17:N271" si="9">((M17*K17)/30)*L17</f>
        <v>0</v>
      </c>
      <c r="O17" s="65"/>
      <c r="P17" s="66">
        <f t="shared" ref="P17:P80" si="10">IF(P16&lt;0,N17-O17,SUM(P16,N17)-O17)</f>
        <v>0</v>
      </c>
      <c r="Q17" s="67">
        <f t="shared" si="4"/>
        <v>0</v>
      </c>
      <c r="R17" s="68"/>
      <c r="T17" s="69"/>
      <c r="U17" s="68"/>
      <c r="V17" s="68"/>
      <c r="W17" s="68"/>
      <c r="X17" s="68"/>
      <c r="Y17" s="68"/>
      <c r="Z17" s="68"/>
    </row>
    <row r="18" spans="1:26" ht="12" hidden="1" customHeight="1">
      <c r="A18" s="57">
        <v>0.34329999999999999</v>
      </c>
      <c r="B18" s="60">
        <v>0.37609999999999999</v>
      </c>
      <c r="C18" s="55">
        <v>33878</v>
      </c>
      <c r="D18" s="56">
        <v>33908</v>
      </c>
      <c r="E18" s="53">
        <f t="shared" si="0"/>
        <v>0.68659999999999999</v>
      </c>
      <c r="F18" s="70">
        <f t="shared" si="1"/>
        <v>4.452219968940474E-2</v>
      </c>
      <c r="G18" s="71">
        <f t="shared" si="2"/>
        <v>0.56414999999999993</v>
      </c>
      <c r="H18" s="72">
        <f t="shared" si="3"/>
        <v>3.7982105771938057E-2</v>
      </c>
      <c r="I18" s="53">
        <f t="shared" si="5"/>
        <v>0.06</v>
      </c>
      <c r="J18" s="70">
        <f t="shared" si="6"/>
        <v>4.8675505653430484E-3</v>
      </c>
      <c r="K18" s="73">
        <f t="shared" si="7"/>
        <v>4.8675505653430484E-3</v>
      </c>
      <c r="L18" s="74">
        <f t="shared" si="8"/>
        <v>30</v>
      </c>
      <c r="M18" s="63"/>
      <c r="N18" s="64">
        <f t="shared" si="9"/>
        <v>0</v>
      </c>
      <c r="O18" s="65"/>
      <c r="P18" s="66">
        <f t="shared" si="10"/>
        <v>0</v>
      </c>
      <c r="Q18" s="67">
        <f t="shared" si="4"/>
        <v>0</v>
      </c>
      <c r="R18" s="68"/>
      <c r="T18" s="69"/>
      <c r="U18" s="68"/>
      <c r="V18" s="68"/>
      <c r="W18" s="68"/>
      <c r="X18" s="68"/>
      <c r="Y18" s="68"/>
      <c r="Z18" s="68"/>
    </row>
    <row r="19" spans="1:26" ht="12" hidden="1" customHeight="1">
      <c r="A19" s="57">
        <v>0.32150000000000001</v>
      </c>
      <c r="B19" s="60">
        <v>0.36270000000000002</v>
      </c>
      <c r="C19" s="55">
        <v>33909</v>
      </c>
      <c r="D19" s="56">
        <v>33938</v>
      </c>
      <c r="E19" s="53">
        <f t="shared" si="0"/>
        <v>0.64300000000000002</v>
      </c>
      <c r="F19" s="70">
        <f t="shared" si="1"/>
        <v>4.2244943858609441E-2</v>
      </c>
      <c r="G19" s="71">
        <f t="shared" si="2"/>
        <v>0.54405000000000003</v>
      </c>
      <c r="H19" s="72">
        <f t="shared" si="3"/>
        <v>3.6863961742151563E-2</v>
      </c>
      <c r="I19" s="53">
        <f t="shared" si="5"/>
        <v>0.06</v>
      </c>
      <c r="J19" s="70">
        <f t="shared" si="6"/>
        <v>4.8675505653430484E-3</v>
      </c>
      <c r="K19" s="73">
        <f t="shared" si="7"/>
        <v>4.8675505653430484E-3</v>
      </c>
      <c r="L19" s="74">
        <f t="shared" si="8"/>
        <v>30</v>
      </c>
      <c r="M19" s="63"/>
      <c r="N19" s="64">
        <f t="shared" si="9"/>
        <v>0</v>
      </c>
      <c r="O19" s="65"/>
      <c r="P19" s="66">
        <f t="shared" si="10"/>
        <v>0</v>
      </c>
      <c r="Q19" s="67">
        <f t="shared" si="4"/>
        <v>0</v>
      </c>
      <c r="R19" s="68"/>
      <c r="T19" s="69"/>
      <c r="U19" s="68"/>
      <c r="V19" s="68"/>
      <c r="W19" s="68"/>
      <c r="X19" s="68"/>
      <c r="Y19" s="68"/>
      <c r="Z19" s="68"/>
    </row>
    <row r="20" spans="1:26" ht="12" hidden="1" customHeight="1">
      <c r="A20" s="57">
        <v>0.32150000000000001</v>
      </c>
      <c r="B20" s="60">
        <v>0.36270000000000002</v>
      </c>
      <c r="C20" s="55">
        <v>33939</v>
      </c>
      <c r="D20" s="56">
        <v>33969</v>
      </c>
      <c r="E20" s="53">
        <f t="shared" si="0"/>
        <v>0.64300000000000002</v>
      </c>
      <c r="F20" s="70">
        <f t="shared" si="1"/>
        <v>4.2244943858609441E-2</v>
      </c>
      <c r="G20" s="71">
        <f t="shared" si="2"/>
        <v>0.54405000000000003</v>
      </c>
      <c r="H20" s="72">
        <f t="shared" si="3"/>
        <v>3.6863961742151563E-2</v>
      </c>
      <c r="I20" s="53">
        <f t="shared" si="5"/>
        <v>0.06</v>
      </c>
      <c r="J20" s="70">
        <f t="shared" si="6"/>
        <v>4.8675505653430484E-3</v>
      </c>
      <c r="K20" s="73">
        <f>IF(J20&gt;F20,MIN(H20,J20),MIN(F20,H20,J20))</f>
        <v>4.8675505653430484E-3</v>
      </c>
      <c r="L20" s="74">
        <f t="shared" si="8"/>
        <v>30</v>
      </c>
      <c r="M20" s="63"/>
      <c r="N20" s="64">
        <f t="shared" si="9"/>
        <v>0</v>
      </c>
      <c r="O20" s="65"/>
      <c r="P20" s="66">
        <f t="shared" si="10"/>
        <v>0</v>
      </c>
      <c r="Q20" s="67">
        <f t="shared" si="4"/>
        <v>0</v>
      </c>
      <c r="R20" s="68"/>
      <c r="T20" s="69"/>
      <c r="U20" s="68"/>
      <c r="V20" s="68"/>
      <c r="W20" s="68"/>
      <c r="X20" s="68"/>
      <c r="Y20" s="68"/>
      <c r="Z20" s="68"/>
    </row>
    <row r="21" spans="1:26" ht="12" hidden="1" customHeight="1">
      <c r="A21" s="57">
        <v>0.34389999999999998</v>
      </c>
      <c r="B21" s="60">
        <v>0.36230000000000001</v>
      </c>
      <c r="C21" s="55">
        <v>33970</v>
      </c>
      <c r="D21" s="56">
        <v>34000</v>
      </c>
      <c r="E21" s="53">
        <f t="shared" si="0"/>
        <v>0.68779999999999997</v>
      </c>
      <c r="F21" s="70">
        <f t="shared" si="1"/>
        <v>4.4584110144516353E-2</v>
      </c>
      <c r="G21" s="71">
        <f t="shared" si="2"/>
        <v>0.54344999999999999</v>
      </c>
      <c r="H21" s="72">
        <f t="shared" si="3"/>
        <v>3.6830379647134315E-2</v>
      </c>
      <c r="I21" s="53">
        <f t="shared" si="5"/>
        <v>0.06</v>
      </c>
      <c r="J21" s="70">
        <f t="shared" si="6"/>
        <v>4.8675505653430484E-3</v>
      </c>
      <c r="K21" s="73">
        <f>IF(J21&gt;F21,MIN(H21,J21),MIN(F21,H21,J21))</f>
        <v>4.8675505653430484E-3</v>
      </c>
      <c r="L21" s="74">
        <f t="shared" si="8"/>
        <v>30</v>
      </c>
      <c r="M21" s="63"/>
      <c r="N21" s="64">
        <f t="shared" si="9"/>
        <v>0</v>
      </c>
      <c r="O21" s="65"/>
      <c r="P21" s="66">
        <f t="shared" si="10"/>
        <v>0</v>
      </c>
      <c r="Q21" s="67">
        <f t="shared" si="4"/>
        <v>0</v>
      </c>
      <c r="R21" s="68"/>
      <c r="T21" s="69"/>
      <c r="U21" s="68"/>
      <c r="V21" s="68"/>
      <c r="W21" s="68"/>
      <c r="X21" s="68"/>
      <c r="Y21" s="68"/>
      <c r="Z21" s="68"/>
    </row>
    <row r="22" spans="1:26" ht="12" hidden="1" customHeight="1">
      <c r="A22" s="57">
        <v>0.34389999999999998</v>
      </c>
      <c r="B22" s="60">
        <v>0.36230000000000001</v>
      </c>
      <c r="C22" s="55">
        <v>34001</v>
      </c>
      <c r="D22" s="56">
        <v>34028</v>
      </c>
      <c r="E22" s="53">
        <f t="shared" si="0"/>
        <v>0.68779999999999997</v>
      </c>
      <c r="F22" s="70">
        <f t="shared" si="1"/>
        <v>4.4584110144516353E-2</v>
      </c>
      <c r="G22" s="71">
        <f t="shared" si="2"/>
        <v>0.54344999999999999</v>
      </c>
      <c r="H22" s="72">
        <f t="shared" si="3"/>
        <v>3.6830379647134315E-2</v>
      </c>
      <c r="I22" s="53">
        <f t="shared" si="5"/>
        <v>0.06</v>
      </c>
      <c r="J22" s="70">
        <f t="shared" si="6"/>
        <v>4.8675505653430484E-3</v>
      </c>
      <c r="K22" s="73">
        <f t="shared" si="7"/>
        <v>4.8675505653430484E-3</v>
      </c>
      <c r="L22" s="74">
        <f t="shared" si="8"/>
        <v>30</v>
      </c>
      <c r="M22" s="63"/>
      <c r="N22" s="64">
        <f t="shared" si="9"/>
        <v>0</v>
      </c>
      <c r="O22" s="65"/>
      <c r="P22" s="66">
        <f t="shared" si="10"/>
        <v>0</v>
      </c>
      <c r="Q22" s="67">
        <f t="shared" si="4"/>
        <v>0</v>
      </c>
      <c r="R22" s="68"/>
      <c r="T22" s="69"/>
      <c r="U22" s="68"/>
      <c r="V22" s="68"/>
      <c r="W22" s="68"/>
      <c r="X22" s="68"/>
      <c r="Y22" s="68"/>
      <c r="Z22" s="68"/>
    </row>
    <row r="23" spans="1:26" ht="12" hidden="1" customHeight="1">
      <c r="A23" s="57">
        <v>0.34739999999999999</v>
      </c>
      <c r="B23" s="60">
        <v>0.36359999999999998</v>
      </c>
      <c r="C23" s="55">
        <v>34029</v>
      </c>
      <c r="D23" s="56">
        <v>34059</v>
      </c>
      <c r="E23" s="53">
        <f t="shared" si="0"/>
        <v>0.69479999999999997</v>
      </c>
      <c r="F23" s="70">
        <f t="shared" si="1"/>
        <v>4.4944452304188642E-2</v>
      </c>
      <c r="G23" s="71">
        <f t="shared" si="2"/>
        <v>0.5454</v>
      </c>
      <c r="H23" s="72">
        <f t="shared" si="3"/>
        <v>3.6939477740691062E-2</v>
      </c>
      <c r="I23" s="53">
        <f t="shared" si="5"/>
        <v>0.06</v>
      </c>
      <c r="J23" s="70">
        <f t="shared" si="6"/>
        <v>4.8675505653430484E-3</v>
      </c>
      <c r="K23" s="73">
        <f t="shared" si="7"/>
        <v>4.8675505653430484E-3</v>
      </c>
      <c r="L23" s="74">
        <f t="shared" si="8"/>
        <v>30</v>
      </c>
      <c r="M23" s="63"/>
      <c r="N23" s="64">
        <f t="shared" si="9"/>
        <v>0</v>
      </c>
      <c r="O23" s="65"/>
      <c r="P23" s="66">
        <f t="shared" si="10"/>
        <v>0</v>
      </c>
      <c r="Q23" s="67">
        <f t="shared" si="4"/>
        <v>0</v>
      </c>
      <c r="R23" s="68"/>
      <c r="T23" s="69"/>
      <c r="U23" s="68"/>
      <c r="V23" s="68"/>
      <c r="W23" s="68"/>
      <c r="X23" s="68"/>
      <c r="Y23" s="68"/>
      <c r="Z23" s="68"/>
    </row>
    <row r="24" spans="1:26" ht="12" hidden="1" customHeight="1">
      <c r="A24" s="57">
        <v>0.34739999999999999</v>
      </c>
      <c r="B24" s="60">
        <v>0.36359999999999998</v>
      </c>
      <c r="C24" s="55">
        <v>34060</v>
      </c>
      <c r="D24" s="56">
        <v>34089</v>
      </c>
      <c r="E24" s="53">
        <f t="shared" si="0"/>
        <v>0.69479999999999997</v>
      </c>
      <c r="F24" s="70">
        <f t="shared" si="1"/>
        <v>4.4944452304188642E-2</v>
      </c>
      <c r="G24" s="71">
        <f t="shared" si="2"/>
        <v>0.5454</v>
      </c>
      <c r="H24" s="72">
        <f t="shared" si="3"/>
        <v>3.6939477740691062E-2</v>
      </c>
      <c r="I24" s="53">
        <f t="shared" si="5"/>
        <v>0.06</v>
      </c>
      <c r="J24" s="70">
        <f t="shared" si="6"/>
        <v>4.8675505653430484E-3</v>
      </c>
      <c r="K24" s="73">
        <f t="shared" si="7"/>
        <v>4.8675505653430484E-3</v>
      </c>
      <c r="L24" s="74">
        <f t="shared" si="8"/>
        <v>30</v>
      </c>
      <c r="M24" s="63"/>
      <c r="N24" s="64">
        <f t="shared" si="9"/>
        <v>0</v>
      </c>
      <c r="O24" s="65"/>
      <c r="P24" s="66">
        <f t="shared" si="10"/>
        <v>0</v>
      </c>
      <c r="Q24" s="67">
        <f t="shared" si="4"/>
        <v>0</v>
      </c>
      <c r="R24" s="68"/>
      <c r="T24" s="69"/>
      <c r="U24" s="68"/>
      <c r="V24" s="68"/>
      <c r="W24" s="68"/>
      <c r="X24" s="68"/>
      <c r="Y24" s="68"/>
      <c r="Z24" s="68"/>
    </row>
    <row r="25" spans="1:26" ht="12" hidden="1" customHeight="1">
      <c r="A25" s="57">
        <v>0.35099999999999998</v>
      </c>
      <c r="B25" s="60">
        <v>0.3725</v>
      </c>
      <c r="C25" s="55">
        <v>34090</v>
      </c>
      <c r="D25" s="56">
        <v>34120</v>
      </c>
      <c r="E25" s="53">
        <f t="shared" si="0"/>
        <v>0.70199999999999996</v>
      </c>
      <c r="F25" s="70">
        <f t="shared" si="1"/>
        <v>4.5313669431561454E-2</v>
      </c>
      <c r="G25" s="71">
        <f t="shared" si="2"/>
        <v>0.55874999999999997</v>
      </c>
      <c r="H25" s="72">
        <f t="shared" si="3"/>
        <v>3.7683008706393739E-2</v>
      </c>
      <c r="I25" s="53">
        <f t="shared" si="5"/>
        <v>0.06</v>
      </c>
      <c r="J25" s="70">
        <f t="shared" si="6"/>
        <v>4.8675505653430484E-3</v>
      </c>
      <c r="K25" s="73">
        <f t="shared" si="7"/>
        <v>4.8675505653430484E-3</v>
      </c>
      <c r="L25" s="74">
        <f t="shared" si="8"/>
        <v>30</v>
      </c>
      <c r="M25" s="63"/>
      <c r="N25" s="64">
        <f t="shared" si="9"/>
        <v>0</v>
      </c>
      <c r="O25" s="65"/>
      <c r="P25" s="66">
        <f t="shared" si="10"/>
        <v>0</v>
      </c>
      <c r="Q25" s="67">
        <f t="shared" si="4"/>
        <v>0</v>
      </c>
      <c r="R25" s="68"/>
      <c r="T25" s="69"/>
      <c r="U25" s="68"/>
      <c r="V25" s="68"/>
      <c r="W25" s="68"/>
      <c r="X25" s="68"/>
      <c r="Y25" s="68"/>
      <c r="Z25" s="68"/>
    </row>
    <row r="26" spans="1:26" ht="12" hidden="1" customHeight="1">
      <c r="A26" s="57">
        <v>0.35099999999999998</v>
      </c>
      <c r="B26" s="60">
        <v>0.3725</v>
      </c>
      <c r="C26" s="55">
        <v>34121</v>
      </c>
      <c r="D26" s="56">
        <v>34150</v>
      </c>
      <c r="E26" s="53">
        <f t="shared" si="0"/>
        <v>0.70199999999999996</v>
      </c>
      <c r="F26" s="70">
        <f t="shared" si="1"/>
        <v>4.5313669431561454E-2</v>
      </c>
      <c r="G26" s="71">
        <f t="shared" si="2"/>
        <v>0.55874999999999997</v>
      </c>
      <c r="H26" s="72">
        <f t="shared" si="3"/>
        <v>3.7683008706393739E-2</v>
      </c>
      <c r="I26" s="53">
        <f t="shared" si="5"/>
        <v>0.06</v>
      </c>
      <c r="J26" s="70">
        <f t="shared" si="6"/>
        <v>4.8675505653430484E-3</v>
      </c>
      <c r="K26" s="73">
        <f t="shared" si="7"/>
        <v>4.8675505653430484E-3</v>
      </c>
      <c r="L26" s="74">
        <f t="shared" si="8"/>
        <v>30</v>
      </c>
      <c r="M26" s="63"/>
      <c r="N26" s="64">
        <f t="shared" si="9"/>
        <v>0</v>
      </c>
      <c r="O26" s="65"/>
      <c r="P26" s="66">
        <f t="shared" si="10"/>
        <v>0</v>
      </c>
      <c r="Q26" s="67">
        <f t="shared" si="4"/>
        <v>0</v>
      </c>
      <c r="R26" s="68"/>
      <c r="T26" s="69"/>
      <c r="U26" s="68"/>
      <c r="V26" s="68"/>
      <c r="W26" s="68"/>
      <c r="X26" s="68"/>
      <c r="Y26" s="68"/>
      <c r="Z26" s="68"/>
    </row>
    <row r="27" spans="1:26" ht="12" hidden="1" customHeight="1">
      <c r="A27" s="57">
        <v>0.3543</v>
      </c>
      <c r="B27" s="60">
        <v>0.37509999999999999</v>
      </c>
      <c r="C27" s="55">
        <v>34151</v>
      </c>
      <c r="D27" s="56">
        <v>34181</v>
      </c>
      <c r="E27" s="53">
        <f t="shared" si="0"/>
        <v>0.70860000000000001</v>
      </c>
      <c r="F27" s="70">
        <f t="shared" si="1"/>
        <v>4.5650862863313435E-2</v>
      </c>
      <c r="G27" s="71">
        <f t="shared" si="2"/>
        <v>0.56264999999999998</v>
      </c>
      <c r="H27" s="72">
        <f t="shared" si="3"/>
        <v>3.7899118317422653E-2</v>
      </c>
      <c r="I27" s="53">
        <f t="shared" si="5"/>
        <v>0.06</v>
      </c>
      <c r="J27" s="70">
        <f t="shared" si="6"/>
        <v>4.8675505653430484E-3</v>
      </c>
      <c r="K27" s="73">
        <f t="shared" si="7"/>
        <v>4.8675505653430484E-3</v>
      </c>
      <c r="L27" s="74">
        <f t="shared" si="8"/>
        <v>30</v>
      </c>
      <c r="M27" s="63"/>
      <c r="N27" s="64">
        <f t="shared" si="9"/>
        <v>0</v>
      </c>
      <c r="O27" s="65"/>
      <c r="P27" s="66">
        <f t="shared" si="10"/>
        <v>0</v>
      </c>
      <c r="Q27" s="67">
        <f t="shared" si="4"/>
        <v>0</v>
      </c>
      <c r="R27" s="68"/>
      <c r="T27" s="69"/>
      <c r="U27" s="68"/>
      <c r="V27" s="68"/>
      <c r="W27" s="68"/>
      <c r="X27" s="68"/>
      <c r="Y27" s="68"/>
      <c r="Z27" s="68"/>
    </row>
    <row r="28" spans="1:26" ht="12" hidden="1" customHeight="1">
      <c r="A28" s="57">
        <v>0.3543</v>
      </c>
      <c r="B28" s="60">
        <v>0.37509999999999999</v>
      </c>
      <c r="C28" s="55">
        <v>34182</v>
      </c>
      <c r="D28" s="56">
        <v>34212</v>
      </c>
      <c r="E28" s="53">
        <f t="shared" si="0"/>
        <v>0.70860000000000001</v>
      </c>
      <c r="F28" s="70">
        <f t="shared" si="1"/>
        <v>4.5650862863313435E-2</v>
      </c>
      <c r="G28" s="71">
        <f t="shared" si="2"/>
        <v>0.56264999999999998</v>
      </c>
      <c r="H28" s="72">
        <f t="shared" si="3"/>
        <v>3.7899118317422653E-2</v>
      </c>
      <c r="I28" s="53">
        <f t="shared" si="5"/>
        <v>0.06</v>
      </c>
      <c r="J28" s="70">
        <f t="shared" si="6"/>
        <v>4.8675505653430484E-3</v>
      </c>
      <c r="K28" s="73">
        <f t="shared" si="7"/>
        <v>4.8675505653430484E-3</v>
      </c>
      <c r="L28" s="74">
        <f t="shared" si="8"/>
        <v>30</v>
      </c>
      <c r="M28" s="63"/>
      <c r="N28" s="64">
        <f t="shared" si="9"/>
        <v>0</v>
      </c>
      <c r="O28" s="65"/>
      <c r="P28" s="66">
        <f t="shared" si="10"/>
        <v>0</v>
      </c>
      <c r="Q28" s="67">
        <f t="shared" si="4"/>
        <v>0</v>
      </c>
      <c r="R28" s="68"/>
      <c r="T28" s="69"/>
      <c r="U28" s="68"/>
      <c r="V28" s="68"/>
      <c r="W28" s="68"/>
      <c r="X28" s="68"/>
      <c r="Y28" s="68"/>
      <c r="Z28" s="68"/>
    </row>
    <row r="29" spans="1:26" ht="12" hidden="1" customHeight="1">
      <c r="A29" s="57">
        <v>0.35659999999999997</v>
      </c>
      <c r="B29" s="60">
        <v>0.376</v>
      </c>
      <c r="C29" s="55">
        <v>34213</v>
      </c>
      <c r="D29" s="56">
        <v>34242</v>
      </c>
      <c r="E29" s="53">
        <f t="shared" si="0"/>
        <v>0.71319999999999995</v>
      </c>
      <c r="F29" s="70">
        <f t="shared" si="1"/>
        <v>4.588517111023438E-2</v>
      </c>
      <c r="G29" s="71">
        <f t="shared" si="2"/>
        <v>0.56400000000000006</v>
      </c>
      <c r="H29" s="72">
        <f t="shared" si="3"/>
        <v>3.7973810310092837E-2</v>
      </c>
      <c r="I29" s="53">
        <f t="shared" si="5"/>
        <v>0.06</v>
      </c>
      <c r="J29" s="70">
        <f t="shared" si="6"/>
        <v>4.8675505653430484E-3</v>
      </c>
      <c r="K29" s="73">
        <f t="shared" si="7"/>
        <v>4.8675505653430484E-3</v>
      </c>
      <c r="L29" s="74">
        <f t="shared" si="8"/>
        <v>30</v>
      </c>
      <c r="M29" s="63"/>
      <c r="N29" s="64">
        <f t="shared" si="9"/>
        <v>0</v>
      </c>
      <c r="O29" s="65"/>
      <c r="P29" s="66">
        <f t="shared" si="10"/>
        <v>0</v>
      </c>
      <c r="Q29" s="67">
        <f t="shared" si="4"/>
        <v>0</v>
      </c>
      <c r="R29" s="68"/>
      <c r="T29" s="69"/>
      <c r="U29" s="68"/>
      <c r="V29" s="68"/>
      <c r="W29" s="68"/>
      <c r="X29" s="68"/>
      <c r="Y29" s="68"/>
      <c r="Z29" s="68"/>
    </row>
    <row r="30" spans="1:26" ht="12" hidden="1" customHeight="1">
      <c r="A30" s="57">
        <v>0.35659999999999997</v>
      </c>
      <c r="B30" s="60">
        <v>0.376</v>
      </c>
      <c r="C30" s="55">
        <v>34243</v>
      </c>
      <c r="D30" s="56">
        <v>34273</v>
      </c>
      <c r="E30" s="53">
        <f t="shared" si="0"/>
        <v>0.71319999999999995</v>
      </c>
      <c r="F30" s="70">
        <f t="shared" si="1"/>
        <v>4.588517111023438E-2</v>
      </c>
      <c r="G30" s="71">
        <f t="shared" si="2"/>
        <v>0.56400000000000006</v>
      </c>
      <c r="H30" s="72">
        <f t="shared" si="3"/>
        <v>3.7973810310092837E-2</v>
      </c>
      <c r="I30" s="53">
        <f t="shared" si="5"/>
        <v>0.06</v>
      </c>
      <c r="J30" s="70">
        <f t="shared" si="6"/>
        <v>4.8675505653430484E-3</v>
      </c>
      <c r="K30" s="73">
        <f t="shared" si="7"/>
        <v>4.8675505653430484E-3</v>
      </c>
      <c r="L30" s="74">
        <f t="shared" si="8"/>
        <v>30</v>
      </c>
      <c r="M30" s="63"/>
      <c r="N30" s="64">
        <f t="shared" si="9"/>
        <v>0</v>
      </c>
      <c r="O30" s="65"/>
      <c r="P30" s="66">
        <f t="shared" si="10"/>
        <v>0</v>
      </c>
      <c r="Q30" s="67">
        <f t="shared" si="4"/>
        <v>0</v>
      </c>
      <c r="R30" s="68"/>
      <c r="T30" s="69"/>
      <c r="U30" s="68"/>
      <c r="V30" s="68"/>
      <c r="W30" s="68"/>
      <c r="X30" s="68"/>
      <c r="Y30" s="68"/>
      <c r="Z30" s="68"/>
    </row>
    <row r="31" spans="1:26" ht="12" hidden="1" customHeight="1">
      <c r="A31" s="57">
        <v>0.35870000000000002</v>
      </c>
      <c r="B31" s="60">
        <v>0.37890000000000001</v>
      </c>
      <c r="C31" s="55">
        <v>34274</v>
      </c>
      <c r="D31" s="56">
        <v>34303</v>
      </c>
      <c r="E31" s="53">
        <f t="shared" si="0"/>
        <v>0.71740000000000004</v>
      </c>
      <c r="F31" s="70">
        <f t="shared" si="1"/>
        <v>4.6098601613274504E-2</v>
      </c>
      <c r="G31" s="71">
        <f t="shared" si="2"/>
        <v>0.56835000000000002</v>
      </c>
      <c r="H31" s="72">
        <f t="shared" si="3"/>
        <v>3.8214083137792176E-2</v>
      </c>
      <c r="I31" s="53">
        <f t="shared" si="5"/>
        <v>0.06</v>
      </c>
      <c r="J31" s="70">
        <f t="shared" si="6"/>
        <v>4.8675505653430484E-3</v>
      </c>
      <c r="K31" s="73">
        <f t="shared" si="7"/>
        <v>4.8675505653430484E-3</v>
      </c>
      <c r="L31" s="74">
        <f t="shared" si="8"/>
        <v>30</v>
      </c>
      <c r="M31" s="63"/>
      <c r="N31" s="64">
        <f t="shared" si="9"/>
        <v>0</v>
      </c>
      <c r="O31" s="65"/>
      <c r="P31" s="66">
        <f t="shared" si="10"/>
        <v>0</v>
      </c>
      <c r="Q31" s="67">
        <f t="shared" si="4"/>
        <v>0</v>
      </c>
      <c r="R31" s="68"/>
      <c r="T31" s="69"/>
      <c r="U31" s="68"/>
      <c r="V31" s="68"/>
      <c r="W31" s="68"/>
      <c r="X31" s="68"/>
      <c r="Y31" s="68"/>
      <c r="Z31" s="68"/>
    </row>
    <row r="32" spans="1:26" ht="12" hidden="1" customHeight="1">
      <c r="A32" s="57">
        <v>0.35870000000000002</v>
      </c>
      <c r="B32" s="60">
        <v>0.37890000000000001</v>
      </c>
      <c r="C32" s="55">
        <v>34304</v>
      </c>
      <c r="D32" s="56">
        <v>34334</v>
      </c>
      <c r="E32" s="53">
        <f t="shared" si="0"/>
        <v>0.71740000000000004</v>
      </c>
      <c r="F32" s="70">
        <f t="shared" si="1"/>
        <v>4.6098601613274504E-2</v>
      </c>
      <c r="G32" s="71">
        <f t="shared" si="2"/>
        <v>0.56835000000000002</v>
      </c>
      <c r="H32" s="72">
        <f t="shared" si="3"/>
        <v>3.8214083137792176E-2</v>
      </c>
      <c r="I32" s="53">
        <f t="shared" si="5"/>
        <v>0.06</v>
      </c>
      <c r="J32" s="70">
        <f t="shared" si="6"/>
        <v>4.8675505653430484E-3</v>
      </c>
      <c r="K32" s="73">
        <f t="shared" si="7"/>
        <v>4.8675505653430484E-3</v>
      </c>
      <c r="L32" s="74">
        <f t="shared" si="8"/>
        <v>30</v>
      </c>
      <c r="M32" s="63"/>
      <c r="N32" s="64">
        <f t="shared" si="9"/>
        <v>0</v>
      </c>
      <c r="O32" s="65"/>
      <c r="P32" s="66">
        <f t="shared" si="10"/>
        <v>0</v>
      </c>
      <c r="Q32" s="67">
        <f t="shared" si="4"/>
        <v>0</v>
      </c>
      <c r="R32" s="68"/>
      <c r="T32" s="69"/>
      <c r="U32" s="68"/>
      <c r="V32" s="68"/>
      <c r="W32" s="68"/>
      <c r="X32" s="68"/>
      <c r="Y32" s="68"/>
      <c r="Z32" s="68"/>
    </row>
    <row r="33" spans="1:26" ht="12" hidden="1" customHeight="1">
      <c r="A33" s="57">
        <v>0.35020000000000001</v>
      </c>
      <c r="B33" s="60">
        <v>0.37369999999999998</v>
      </c>
      <c r="C33" s="55">
        <v>34335</v>
      </c>
      <c r="D33" s="56">
        <v>34365</v>
      </c>
      <c r="E33" s="53">
        <f t="shared" si="0"/>
        <v>0.70040000000000002</v>
      </c>
      <c r="F33" s="70">
        <f t="shared" si="1"/>
        <v>4.5231745081395047E-2</v>
      </c>
      <c r="G33" s="71">
        <f t="shared" si="2"/>
        <v>0.56054999999999999</v>
      </c>
      <c r="H33" s="72">
        <f t="shared" si="3"/>
        <v>3.7782813120072811E-2</v>
      </c>
      <c r="I33" s="53">
        <f t="shared" si="5"/>
        <v>0.06</v>
      </c>
      <c r="J33" s="70">
        <f t="shared" si="6"/>
        <v>4.8675505653430484E-3</v>
      </c>
      <c r="K33" s="73">
        <f t="shared" si="7"/>
        <v>4.8675505653430484E-3</v>
      </c>
      <c r="L33" s="74">
        <f t="shared" si="8"/>
        <v>30</v>
      </c>
      <c r="M33" s="63"/>
      <c r="N33" s="64">
        <f t="shared" si="9"/>
        <v>0</v>
      </c>
      <c r="O33" s="65"/>
      <c r="P33" s="66">
        <f t="shared" si="10"/>
        <v>0</v>
      </c>
      <c r="Q33" s="67">
        <f t="shared" si="4"/>
        <v>0</v>
      </c>
      <c r="R33" s="68"/>
      <c r="T33" s="69"/>
      <c r="U33" s="68"/>
      <c r="V33" s="68"/>
      <c r="W33" s="68"/>
      <c r="X33" s="68"/>
      <c r="Y33" s="68"/>
      <c r="Z33" s="68"/>
    </row>
    <row r="34" spans="1:26" ht="12" hidden="1" customHeight="1">
      <c r="A34" s="57">
        <v>0.35020000000000001</v>
      </c>
      <c r="B34" s="60">
        <v>0.37369999999999998</v>
      </c>
      <c r="C34" s="55">
        <v>34366</v>
      </c>
      <c r="D34" s="56">
        <v>34393</v>
      </c>
      <c r="E34" s="53">
        <f t="shared" si="0"/>
        <v>0.70040000000000002</v>
      </c>
      <c r="F34" s="70">
        <f t="shared" si="1"/>
        <v>4.5231745081395047E-2</v>
      </c>
      <c r="G34" s="71">
        <f t="shared" si="2"/>
        <v>0.56054999999999999</v>
      </c>
      <c r="H34" s="72">
        <f t="shared" si="3"/>
        <v>3.7782813120072811E-2</v>
      </c>
      <c r="I34" s="53">
        <f t="shared" si="5"/>
        <v>0.06</v>
      </c>
      <c r="J34" s="70">
        <f t="shared" si="6"/>
        <v>4.8675505653430484E-3</v>
      </c>
      <c r="K34" s="73">
        <f t="shared" si="7"/>
        <v>4.8675505653430484E-3</v>
      </c>
      <c r="L34" s="74">
        <f t="shared" si="8"/>
        <v>30</v>
      </c>
      <c r="M34" s="63"/>
      <c r="N34" s="64">
        <f t="shared" si="9"/>
        <v>0</v>
      </c>
      <c r="O34" s="65"/>
      <c r="P34" s="66">
        <f t="shared" si="10"/>
        <v>0</v>
      </c>
      <c r="Q34" s="67">
        <f t="shared" si="4"/>
        <v>0</v>
      </c>
      <c r="R34" s="68"/>
      <c r="T34" s="69"/>
      <c r="U34" s="68"/>
      <c r="V34" s="68"/>
      <c r="W34" s="68"/>
      <c r="X34" s="68"/>
      <c r="Y34" s="68"/>
      <c r="Z34" s="68"/>
    </row>
    <row r="35" spans="1:26" ht="12" hidden="1" customHeight="1">
      <c r="A35" s="57">
        <v>0.35420000000000001</v>
      </c>
      <c r="B35" s="60">
        <v>0.37330000000000002</v>
      </c>
      <c r="C35" s="55">
        <v>34394</v>
      </c>
      <c r="D35" s="56">
        <v>34424</v>
      </c>
      <c r="E35" s="53">
        <f t="shared" si="0"/>
        <v>0.70840000000000003</v>
      </c>
      <c r="F35" s="70">
        <f t="shared" si="1"/>
        <v>4.5640662436390755E-2</v>
      </c>
      <c r="G35" s="71">
        <f t="shared" si="2"/>
        <v>0.55995000000000006</v>
      </c>
      <c r="H35" s="72">
        <f t="shared" si="3"/>
        <v>3.7749556712522336E-2</v>
      </c>
      <c r="I35" s="53">
        <f t="shared" si="5"/>
        <v>0.06</v>
      </c>
      <c r="J35" s="70">
        <f t="shared" si="6"/>
        <v>4.8675505653430484E-3</v>
      </c>
      <c r="K35" s="73">
        <f t="shared" si="7"/>
        <v>4.8675505653430484E-3</v>
      </c>
      <c r="L35" s="74">
        <f t="shared" si="8"/>
        <v>30</v>
      </c>
      <c r="M35" s="63"/>
      <c r="N35" s="64">
        <f t="shared" si="9"/>
        <v>0</v>
      </c>
      <c r="O35" s="65"/>
      <c r="P35" s="66">
        <f t="shared" si="10"/>
        <v>0</v>
      </c>
      <c r="Q35" s="67">
        <f t="shared" si="4"/>
        <v>0</v>
      </c>
      <c r="R35" s="68"/>
      <c r="T35" s="69"/>
      <c r="U35" s="68"/>
      <c r="V35" s="68"/>
      <c r="W35" s="68"/>
      <c r="X35" s="68"/>
      <c r="Y35" s="68"/>
      <c r="Z35" s="68"/>
    </row>
    <row r="36" spans="1:26" ht="12" hidden="1" customHeight="1">
      <c r="A36" s="57">
        <v>0.35420000000000001</v>
      </c>
      <c r="B36" s="60">
        <v>0.37330000000000002</v>
      </c>
      <c r="C36" s="55">
        <v>34425</v>
      </c>
      <c r="D36" s="56">
        <v>34454</v>
      </c>
      <c r="E36" s="53">
        <f t="shared" si="0"/>
        <v>0.70840000000000003</v>
      </c>
      <c r="F36" s="70">
        <f t="shared" si="1"/>
        <v>4.5640662436390755E-2</v>
      </c>
      <c r="G36" s="71">
        <f t="shared" si="2"/>
        <v>0.55995000000000006</v>
      </c>
      <c r="H36" s="72">
        <f t="shared" si="3"/>
        <v>3.7749556712522336E-2</v>
      </c>
      <c r="I36" s="53">
        <f t="shared" si="5"/>
        <v>0.06</v>
      </c>
      <c r="J36" s="70">
        <f t="shared" si="6"/>
        <v>4.8675505653430484E-3</v>
      </c>
      <c r="K36" s="73">
        <f t="shared" si="7"/>
        <v>4.8675505653430484E-3</v>
      </c>
      <c r="L36" s="74">
        <f t="shared" si="8"/>
        <v>30</v>
      </c>
      <c r="M36" s="63"/>
      <c r="N36" s="64">
        <f t="shared" si="9"/>
        <v>0</v>
      </c>
      <c r="O36" s="65"/>
      <c r="P36" s="66">
        <f t="shared" si="10"/>
        <v>0</v>
      </c>
      <c r="Q36" s="67">
        <f t="shared" si="4"/>
        <v>0</v>
      </c>
      <c r="R36" s="68"/>
      <c r="T36" s="69"/>
      <c r="U36" s="68"/>
      <c r="V36" s="68"/>
      <c r="W36" s="68"/>
      <c r="X36" s="68"/>
      <c r="Y36" s="68"/>
      <c r="Z36" s="68"/>
    </row>
    <row r="37" spans="1:26" ht="12" hidden="1" customHeight="1">
      <c r="A37" s="57">
        <v>0.36130000000000001</v>
      </c>
      <c r="B37" s="60">
        <v>0.38119999999999998</v>
      </c>
      <c r="C37" s="55">
        <v>34455</v>
      </c>
      <c r="D37" s="56">
        <v>34485</v>
      </c>
      <c r="E37" s="53">
        <f t="shared" si="0"/>
        <v>0.72260000000000002</v>
      </c>
      <c r="F37" s="70">
        <f t="shared" si="1"/>
        <v>4.6362186989505227E-2</v>
      </c>
      <c r="G37" s="71">
        <f t="shared" si="2"/>
        <v>0.57179999999999997</v>
      </c>
      <c r="H37" s="72">
        <f t="shared" si="3"/>
        <v>3.8404210360355906E-2</v>
      </c>
      <c r="I37" s="53">
        <f t="shared" si="5"/>
        <v>0.06</v>
      </c>
      <c r="J37" s="70">
        <f t="shared" si="6"/>
        <v>4.8675505653430484E-3</v>
      </c>
      <c r="K37" s="73">
        <f t="shared" si="7"/>
        <v>4.8675505653430484E-3</v>
      </c>
      <c r="L37" s="74">
        <f t="shared" si="8"/>
        <v>30</v>
      </c>
      <c r="M37" s="63"/>
      <c r="N37" s="64">
        <f t="shared" si="9"/>
        <v>0</v>
      </c>
      <c r="O37" s="65"/>
      <c r="P37" s="66">
        <f t="shared" si="10"/>
        <v>0</v>
      </c>
      <c r="Q37" s="67">
        <f t="shared" si="4"/>
        <v>0</v>
      </c>
      <c r="R37" s="68"/>
      <c r="T37" s="69"/>
      <c r="U37" s="68"/>
      <c r="V37" s="68"/>
      <c r="W37" s="68"/>
      <c r="X37" s="68"/>
      <c r="Y37" s="68"/>
      <c r="Z37" s="68"/>
    </row>
    <row r="38" spans="1:26" ht="12" hidden="1" customHeight="1">
      <c r="A38" s="57">
        <v>0.36130000000000001</v>
      </c>
      <c r="B38" s="60">
        <v>0.38119999999999998</v>
      </c>
      <c r="C38" s="55">
        <v>34486</v>
      </c>
      <c r="D38" s="56">
        <v>34515</v>
      </c>
      <c r="E38" s="53">
        <f t="shared" si="0"/>
        <v>0.72260000000000002</v>
      </c>
      <c r="F38" s="70">
        <f t="shared" si="1"/>
        <v>4.6362186989505227E-2</v>
      </c>
      <c r="G38" s="71">
        <f t="shared" si="2"/>
        <v>0.57179999999999997</v>
      </c>
      <c r="H38" s="72">
        <f t="shared" si="3"/>
        <v>3.8404210360355906E-2</v>
      </c>
      <c r="I38" s="53">
        <f t="shared" si="5"/>
        <v>0.06</v>
      </c>
      <c r="J38" s="70">
        <f t="shared" si="6"/>
        <v>4.8675505653430484E-3</v>
      </c>
      <c r="K38" s="73">
        <f t="shared" si="7"/>
        <v>4.8675505653430484E-3</v>
      </c>
      <c r="L38" s="74">
        <f t="shared" si="8"/>
        <v>30</v>
      </c>
      <c r="M38" s="63"/>
      <c r="N38" s="64">
        <f t="shared" si="9"/>
        <v>0</v>
      </c>
      <c r="O38" s="65"/>
      <c r="P38" s="66">
        <f t="shared" si="10"/>
        <v>0</v>
      </c>
      <c r="Q38" s="67">
        <f t="shared" si="4"/>
        <v>0</v>
      </c>
      <c r="R38" s="68"/>
      <c r="T38" s="69"/>
      <c r="U38" s="68"/>
      <c r="V38" s="68"/>
      <c r="W38" s="68"/>
      <c r="X38" s="68"/>
      <c r="Y38" s="68"/>
      <c r="Z38" s="68"/>
    </row>
    <row r="39" spans="1:26" ht="12" hidden="1" customHeight="1">
      <c r="A39" s="57">
        <v>0.36249999999999999</v>
      </c>
      <c r="B39" s="60">
        <v>0.3846</v>
      </c>
      <c r="C39" s="55">
        <v>34516</v>
      </c>
      <c r="D39" s="56">
        <v>34546</v>
      </c>
      <c r="E39" s="53">
        <f t="shared" si="0"/>
        <v>0.72499999999999998</v>
      </c>
      <c r="F39" s="70">
        <f t="shared" si="1"/>
        <v>4.6483595860520976E-2</v>
      </c>
      <c r="G39" s="71">
        <f t="shared" si="2"/>
        <v>0.57689999999999997</v>
      </c>
      <c r="H39" s="72">
        <f t="shared" si="3"/>
        <v>3.8684568443883238E-2</v>
      </c>
      <c r="I39" s="53">
        <f t="shared" si="5"/>
        <v>0.06</v>
      </c>
      <c r="J39" s="70">
        <f t="shared" si="6"/>
        <v>4.8675505653430484E-3</v>
      </c>
      <c r="K39" s="73">
        <f t="shared" si="7"/>
        <v>4.8675505653430484E-3</v>
      </c>
      <c r="L39" s="74">
        <f t="shared" si="8"/>
        <v>30</v>
      </c>
      <c r="M39" s="63"/>
      <c r="N39" s="64">
        <f t="shared" si="9"/>
        <v>0</v>
      </c>
      <c r="O39" s="65"/>
      <c r="P39" s="66">
        <f t="shared" si="10"/>
        <v>0</v>
      </c>
      <c r="Q39" s="67">
        <f t="shared" si="4"/>
        <v>0</v>
      </c>
      <c r="R39" s="68"/>
      <c r="T39" s="69"/>
      <c r="U39" s="68"/>
      <c r="V39" s="68"/>
      <c r="W39" s="68"/>
      <c r="X39" s="68"/>
      <c r="Y39" s="68"/>
      <c r="Z39" s="68"/>
    </row>
    <row r="40" spans="1:26" ht="12" hidden="1" customHeight="1">
      <c r="A40" s="57">
        <v>0.36249999999999999</v>
      </c>
      <c r="B40" s="60">
        <v>0.3846</v>
      </c>
      <c r="C40" s="55">
        <v>34547</v>
      </c>
      <c r="D40" s="56">
        <v>34577</v>
      </c>
      <c r="E40" s="53">
        <f t="shared" si="0"/>
        <v>0.72499999999999998</v>
      </c>
      <c r="F40" s="70">
        <f t="shared" si="1"/>
        <v>4.6483595860520976E-2</v>
      </c>
      <c r="G40" s="71">
        <f t="shared" si="2"/>
        <v>0.57689999999999997</v>
      </c>
      <c r="H40" s="72">
        <f t="shared" si="3"/>
        <v>3.8684568443883238E-2</v>
      </c>
      <c r="I40" s="53">
        <f t="shared" si="5"/>
        <v>0.06</v>
      </c>
      <c r="J40" s="70">
        <f t="shared" si="6"/>
        <v>4.8675505653430484E-3</v>
      </c>
      <c r="K40" s="73">
        <f t="shared" si="7"/>
        <v>4.8675505653430484E-3</v>
      </c>
      <c r="L40" s="74">
        <f t="shared" si="8"/>
        <v>30</v>
      </c>
      <c r="M40" s="63"/>
      <c r="N40" s="64">
        <f t="shared" si="9"/>
        <v>0</v>
      </c>
      <c r="O40" s="65"/>
      <c r="P40" s="66">
        <f t="shared" si="10"/>
        <v>0</v>
      </c>
      <c r="Q40" s="67">
        <f t="shared" si="4"/>
        <v>0</v>
      </c>
      <c r="R40" s="68"/>
      <c r="T40" s="69"/>
      <c r="U40" s="68"/>
      <c r="V40" s="68"/>
      <c r="W40" s="68"/>
      <c r="X40" s="68"/>
      <c r="Y40" s="68"/>
      <c r="Z40" s="68"/>
    </row>
    <row r="41" spans="1:26" ht="12" hidden="1" customHeight="1">
      <c r="A41" s="57">
        <v>0.36890000000000001</v>
      </c>
      <c r="B41" s="60">
        <v>0.39029999999999998</v>
      </c>
      <c r="C41" s="55">
        <v>34578</v>
      </c>
      <c r="D41" s="56">
        <v>34607</v>
      </c>
      <c r="E41" s="53">
        <f t="shared" si="0"/>
        <v>0.73780000000000001</v>
      </c>
      <c r="F41" s="70">
        <f t="shared" si="1"/>
        <v>4.7128506436650452E-2</v>
      </c>
      <c r="G41" s="71">
        <f t="shared" si="2"/>
        <v>0.58545000000000003</v>
      </c>
      <c r="H41" s="72">
        <f t="shared" si="3"/>
        <v>3.915272113132473E-2</v>
      </c>
      <c r="I41" s="53">
        <f t="shared" si="5"/>
        <v>0.06</v>
      </c>
      <c r="J41" s="70">
        <f t="shared" si="6"/>
        <v>4.8675505653430484E-3</v>
      </c>
      <c r="K41" s="73">
        <f t="shared" si="7"/>
        <v>4.8675505653430484E-3</v>
      </c>
      <c r="L41" s="74">
        <f t="shared" si="8"/>
        <v>30</v>
      </c>
      <c r="M41" s="63"/>
      <c r="N41" s="64">
        <f t="shared" si="9"/>
        <v>0</v>
      </c>
      <c r="O41" s="65"/>
      <c r="P41" s="66">
        <f t="shared" si="10"/>
        <v>0</v>
      </c>
      <c r="Q41" s="67">
        <f t="shared" si="4"/>
        <v>0</v>
      </c>
      <c r="R41" s="68"/>
      <c r="T41" s="69"/>
      <c r="U41" s="68"/>
      <c r="V41" s="68"/>
      <c r="W41" s="68"/>
      <c r="X41" s="68"/>
      <c r="Y41" s="68"/>
      <c r="Z41" s="68"/>
    </row>
    <row r="42" spans="1:26" ht="12" hidden="1" customHeight="1">
      <c r="A42" s="57">
        <v>0.36890000000000001</v>
      </c>
      <c r="B42" s="60">
        <v>0.39029999999999998</v>
      </c>
      <c r="C42" s="55">
        <v>34608</v>
      </c>
      <c r="D42" s="56">
        <v>34638</v>
      </c>
      <c r="E42" s="53">
        <f t="shared" si="0"/>
        <v>0.73780000000000001</v>
      </c>
      <c r="F42" s="70">
        <f t="shared" si="1"/>
        <v>4.7128506436650452E-2</v>
      </c>
      <c r="G42" s="71">
        <f t="shared" si="2"/>
        <v>0.58545000000000003</v>
      </c>
      <c r="H42" s="72">
        <f t="shared" si="3"/>
        <v>3.915272113132473E-2</v>
      </c>
      <c r="I42" s="53">
        <f t="shared" si="5"/>
        <v>0.06</v>
      </c>
      <c r="J42" s="70">
        <f t="shared" si="6"/>
        <v>4.8675505653430484E-3</v>
      </c>
      <c r="K42" s="73">
        <f t="shared" si="7"/>
        <v>4.8675505653430484E-3</v>
      </c>
      <c r="L42" s="74">
        <f t="shared" si="8"/>
        <v>30</v>
      </c>
      <c r="M42" s="63"/>
      <c r="N42" s="64">
        <f t="shared" si="9"/>
        <v>0</v>
      </c>
      <c r="O42" s="65"/>
      <c r="P42" s="66">
        <f t="shared" si="10"/>
        <v>0</v>
      </c>
      <c r="Q42" s="67">
        <f t="shared" si="4"/>
        <v>0</v>
      </c>
      <c r="R42" s="68"/>
      <c r="T42" s="69"/>
      <c r="U42" s="68"/>
      <c r="V42" s="68"/>
      <c r="W42" s="68"/>
      <c r="X42" s="68"/>
      <c r="Y42" s="68"/>
      <c r="Z42" s="68"/>
    </row>
    <row r="43" spans="1:26" ht="12" hidden="1" customHeight="1">
      <c r="A43" s="57">
        <v>0.3876</v>
      </c>
      <c r="B43" s="60">
        <v>0.40460000000000002</v>
      </c>
      <c r="C43" s="55">
        <v>34639</v>
      </c>
      <c r="D43" s="56">
        <v>34668</v>
      </c>
      <c r="E43" s="53">
        <f t="shared" si="0"/>
        <v>0.7752</v>
      </c>
      <c r="F43" s="70">
        <f t="shared" si="1"/>
        <v>4.8988211025409178E-2</v>
      </c>
      <c r="G43" s="71">
        <f t="shared" si="2"/>
        <v>0.6069</v>
      </c>
      <c r="H43" s="72">
        <f t="shared" si="3"/>
        <v>4.0317100932568239E-2</v>
      </c>
      <c r="I43" s="53">
        <f t="shared" si="5"/>
        <v>0.06</v>
      </c>
      <c r="J43" s="70">
        <f t="shared" si="6"/>
        <v>4.8675505653430484E-3</v>
      </c>
      <c r="K43" s="73">
        <f t="shared" si="7"/>
        <v>4.8675505653430484E-3</v>
      </c>
      <c r="L43" s="74">
        <f t="shared" si="8"/>
        <v>30</v>
      </c>
      <c r="M43" s="63"/>
      <c r="N43" s="64">
        <f t="shared" si="9"/>
        <v>0</v>
      </c>
      <c r="O43" s="65"/>
      <c r="P43" s="66">
        <f t="shared" si="10"/>
        <v>0</v>
      </c>
      <c r="Q43" s="67">
        <f t="shared" si="4"/>
        <v>0</v>
      </c>
      <c r="R43" s="68"/>
      <c r="T43" s="69"/>
      <c r="U43" s="68"/>
      <c r="V43" s="68"/>
      <c r="W43" s="68"/>
      <c r="X43" s="68"/>
      <c r="Y43" s="68"/>
      <c r="Z43" s="68"/>
    </row>
    <row r="44" spans="1:26" ht="12" hidden="1" customHeight="1">
      <c r="A44" s="57">
        <v>0.3876</v>
      </c>
      <c r="B44" s="60">
        <v>0.40460000000000002</v>
      </c>
      <c r="C44" s="55">
        <v>34669</v>
      </c>
      <c r="D44" s="56">
        <v>34699</v>
      </c>
      <c r="E44" s="53">
        <f t="shared" si="0"/>
        <v>0.7752</v>
      </c>
      <c r="F44" s="70">
        <f t="shared" si="1"/>
        <v>4.8988211025409178E-2</v>
      </c>
      <c r="G44" s="71">
        <f t="shared" si="2"/>
        <v>0.6069</v>
      </c>
      <c r="H44" s="72">
        <f t="shared" si="3"/>
        <v>4.0317100932568239E-2</v>
      </c>
      <c r="I44" s="53">
        <f t="shared" si="5"/>
        <v>0.06</v>
      </c>
      <c r="J44" s="70">
        <f t="shared" si="6"/>
        <v>4.8675505653430484E-3</v>
      </c>
      <c r="K44" s="73">
        <f t="shared" si="7"/>
        <v>4.8675505653430484E-3</v>
      </c>
      <c r="L44" s="74">
        <f t="shared" si="8"/>
        <v>30</v>
      </c>
      <c r="M44" s="63"/>
      <c r="N44" s="64">
        <f t="shared" si="9"/>
        <v>0</v>
      </c>
      <c r="O44" s="65"/>
      <c r="P44" s="66">
        <f t="shared" si="10"/>
        <v>0</v>
      </c>
      <c r="Q44" s="67">
        <f t="shared" si="4"/>
        <v>0</v>
      </c>
      <c r="R44" s="68"/>
      <c r="T44" s="69"/>
      <c r="U44" s="68"/>
      <c r="V44" s="68"/>
      <c r="W44" s="68"/>
      <c r="X44" s="68"/>
      <c r="Y44" s="68"/>
      <c r="Z44" s="68"/>
    </row>
    <row r="45" spans="1:26" ht="12" hidden="1" customHeight="1">
      <c r="A45" s="57">
        <v>0.4012</v>
      </c>
      <c r="B45" s="60">
        <v>0.41699999999999998</v>
      </c>
      <c r="C45" s="55">
        <v>34700</v>
      </c>
      <c r="D45" s="56">
        <v>34730</v>
      </c>
      <c r="E45" s="53">
        <f t="shared" si="0"/>
        <v>0.8024</v>
      </c>
      <c r="F45" s="70">
        <f t="shared" si="1"/>
        <v>5.0318297993817263E-2</v>
      </c>
      <c r="G45" s="71">
        <f t="shared" si="2"/>
        <v>0.62549999999999994</v>
      </c>
      <c r="H45" s="72">
        <f t="shared" si="3"/>
        <v>4.131529595176775E-2</v>
      </c>
      <c r="I45" s="53">
        <f t="shared" si="5"/>
        <v>0.06</v>
      </c>
      <c r="J45" s="70">
        <f t="shared" si="6"/>
        <v>4.8675505653430484E-3</v>
      </c>
      <c r="K45" s="73">
        <f t="shared" si="7"/>
        <v>4.8675505653430484E-3</v>
      </c>
      <c r="L45" s="74">
        <f t="shared" si="8"/>
        <v>30</v>
      </c>
      <c r="M45" s="63"/>
      <c r="N45" s="64">
        <f t="shared" si="9"/>
        <v>0</v>
      </c>
      <c r="O45" s="65"/>
      <c r="P45" s="66">
        <f t="shared" si="10"/>
        <v>0</v>
      </c>
      <c r="Q45" s="67">
        <f t="shared" si="4"/>
        <v>0</v>
      </c>
      <c r="R45" s="68"/>
      <c r="T45" s="69"/>
      <c r="U45" s="68"/>
      <c r="V45" s="68"/>
      <c r="W45" s="68"/>
      <c r="X45" s="68"/>
      <c r="Y45" s="68"/>
      <c r="Z45" s="68"/>
    </row>
    <row r="46" spans="1:26" ht="12" hidden="1" customHeight="1">
      <c r="A46" s="57">
        <v>0.4012</v>
      </c>
      <c r="B46" s="60">
        <v>0.41699999999999998</v>
      </c>
      <c r="C46" s="55">
        <v>34731</v>
      </c>
      <c r="D46" s="56">
        <v>34758</v>
      </c>
      <c r="E46" s="53">
        <f t="shared" si="0"/>
        <v>0.8024</v>
      </c>
      <c r="F46" s="70">
        <f t="shared" si="1"/>
        <v>5.0318297993817263E-2</v>
      </c>
      <c r="G46" s="71">
        <f t="shared" si="2"/>
        <v>0.62549999999999994</v>
      </c>
      <c r="H46" s="72">
        <f t="shared" si="3"/>
        <v>4.131529595176775E-2</v>
      </c>
      <c r="I46" s="53">
        <f t="shared" si="5"/>
        <v>0.06</v>
      </c>
      <c r="J46" s="70">
        <f t="shared" si="6"/>
        <v>4.8675505653430484E-3</v>
      </c>
      <c r="K46" s="73">
        <f t="shared" si="7"/>
        <v>4.8675505653430484E-3</v>
      </c>
      <c r="L46" s="74">
        <f t="shared" si="8"/>
        <v>30</v>
      </c>
      <c r="M46" s="63"/>
      <c r="N46" s="64">
        <f t="shared" si="9"/>
        <v>0</v>
      </c>
      <c r="O46" s="65"/>
      <c r="P46" s="66">
        <f t="shared" si="10"/>
        <v>0</v>
      </c>
      <c r="Q46" s="67">
        <f t="shared" si="4"/>
        <v>0</v>
      </c>
      <c r="R46" s="68"/>
      <c r="T46" s="69"/>
      <c r="U46" s="68"/>
      <c r="V46" s="68"/>
      <c r="W46" s="68"/>
      <c r="X46" s="68"/>
      <c r="Y46" s="68"/>
      <c r="Z46" s="68"/>
    </row>
    <row r="47" spans="1:26" ht="12" hidden="1" customHeight="1">
      <c r="A47" s="53">
        <v>0.4274</v>
      </c>
      <c r="B47" s="54">
        <v>0.43709999999999999</v>
      </c>
      <c r="C47" s="75">
        <v>34759</v>
      </c>
      <c r="D47" s="76">
        <v>34789</v>
      </c>
      <c r="E47" s="53">
        <f t="shared" si="0"/>
        <v>0.8548</v>
      </c>
      <c r="F47" s="70">
        <f t="shared" si="1"/>
        <v>5.2829609931055899E-2</v>
      </c>
      <c r="G47" s="71">
        <f t="shared" si="2"/>
        <v>0.65564999999999996</v>
      </c>
      <c r="H47" s="72">
        <f t="shared" si="3"/>
        <v>4.2911311287610943E-2</v>
      </c>
      <c r="I47" s="53">
        <f t="shared" si="5"/>
        <v>0.06</v>
      </c>
      <c r="J47" s="70">
        <f t="shared" si="6"/>
        <v>4.8675505653430484E-3</v>
      </c>
      <c r="K47" s="73">
        <f t="shared" si="7"/>
        <v>4.8675505653430484E-3</v>
      </c>
      <c r="L47" s="74">
        <f t="shared" si="8"/>
        <v>30</v>
      </c>
      <c r="M47" s="63"/>
      <c r="N47" s="64">
        <f t="shared" si="9"/>
        <v>0</v>
      </c>
      <c r="O47" s="65"/>
      <c r="P47" s="66">
        <f t="shared" si="10"/>
        <v>0</v>
      </c>
      <c r="Q47" s="67">
        <f t="shared" si="4"/>
        <v>0</v>
      </c>
      <c r="R47" s="68"/>
      <c r="T47" s="69"/>
      <c r="U47" s="68"/>
      <c r="V47" s="68"/>
      <c r="W47" s="68"/>
      <c r="X47" s="68"/>
      <c r="Y47" s="68"/>
      <c r="Z47" s="68"/>
    </row>
    <row r="48" spans="1:26" ht="12" hidden="1" customHeight="1">
      <c r="A48" s="53">
        <v>0.4274</v>
      </c>
      <c r="B48" s="54">
        <v>0.43709999999999999</v>
      </c>
      <c r="C48" s="75">
        <v>34790</v>
      </c>
      <c r="D48" s="76">
        <v>34819</v>
      </c>
      <c r="E48" s="53">
        <f t="shared" si="0"/>
        <v>0.8548</v>
      </c>
      <c r="F48" s="70">
        <f t="shared" si="1"/>
        <v>5.2829609931055899E-2</v>
      </c>
      <c r="G48" s="71">
        <f t="shared" si="2"/>
        <v>0.65564999999999996</v>
      </c>
      <c r="H48" s="72">
        <f t="shared" si="3"/>
        <v>4.2911311287610943E-2</v>
      </c>
      <c r="I48" s="53">
        <f t="shared" si="5"/>
        <v>0.06</v>
      </c>
      <c r="J48" s="70">
        <f t="shared" si="6"/>
        <v>4.8675505653430484E-3</v>
      </c>
      <c r="K48" s="73">
        <f t="shared" si="7"/>
        <v>4.8675505653430484E-3</v>
      </c>
      <c r="L48" s="74">
        <f t="shared" si="8"/>
        <v>30</v>
      </c>
      <c r="M48" s="63"/>
      <c r="N48" s="64">
        <f>((M48*K48)/30)*L48</f>
        <v>0</v>
      </c>
      <c r="O48" s="65"/>
      <c r="P48" s="66">
        <f t="shared" si="10"/>
        <v>0</v>
      </c>
      <c r="Q48" s="67">
        <f>SUM(M48,P48)</f>
        <v>0</v>
      </c>
      <c r="R48" s="68"/>
      <c r="T48" s="69"/>
      <c r="U48" s="68"/>
      <c r="V48" s="68"/>
      <c r="W48" s="68"/>
      <c r="X48" s="68"/>
      <c r="Y48" s="68"/>
      <c r="Z48" s="68"/>
    </row>
    <row r="49" spans="1:26" ht="12" hidden="1" customHeight="1">
      <c r="A49" s="53">
        <v>0.42449999999999999</v>
      </c>
      <c r="B49" s="54">
        <v>0.43859999999999999</v>
      </c>
      <c r="C49" s="75">
        <v>34820</v>
      </c>
      <c r="D49" s="76">
        <v>34850</v>
      </c>
      <c r="E49" s="53">
        <f t="shared" si="0"/>
        <v>0.84899999999999998</v>
      </c>
      <c r="F49" s="70">
        <f t="shared" si="1"/>
        <v>5.2554864177548177E-2</v>
      </c>
      <c r="G49" s="71">
        <f t="shared" si="2"/>
        <v>0.65789999999999993</v>
      </c>
      <c r="H49" s="72">
        <f t="shared" si="3"/>
        <v>4.3029346003530922E-2</v>
      </c>
      <c r="I49" s="53">
        <f t="shared" si="5"/>
        <v>0.06</v>
      </c>
      <c r="J49" s="70">
        <f t="shared" si="6"/>
        <v>4.8675505653430484E-3</v>
      </c>
      <c r="K49" s="73">
        <f t="shared" si="7"/>
        <v>4.8675505653430484E-3</v>
      </c>
      <c r="L49" s="74">
        <f t="shared" si="8"/>
        <v>30</v>
      </c>
      <c r="M49" s="63"/>
      <c r="N49" s="64">
        <f t="shared" si="9"/>
        <v>0</v>
      </c>
      <c r="O49" s="65"/>
      <c r="P49" s="66">
        <f t="shared" si="10"/>
        <v>0</v>
      </c>
      <c r="Q49" s="67">
        <f t="shared" si="4"/>
        <v>0</v>
      </c>
      <c r="R49" s="68"/>
      <c r="T49" s="69"/>
      <c r="U49" s="68"/>
      <c r="V49" s="68"/>
      <c r="W49" s="68"/>
      <c r="X49" s="68"/>
      <c r="Y49" s="68"/>
      <c r="Z49" s="68"/>
    </row>
    <row r="50" spans="1:26" ht="12" hidden="1" customHeight="1">
      <c r="A50" s="53">
        <v>0.42449999999999999</v>
      </c>
      <c r="B50" s="77">
        <v>0.43859999999999999</v>
      </c>
      <c r="C50" s="75">
        <v>34851</v>
      </c>
      <c r="D50" s="76">
        <v>34880</v>
      </c>
      <c r="E50" s="53">
        <f t="shared" si="0"/>
        <v>0.84899999999999998</v>
      </c>
      <c r="F50" s="70">
        <f t="shared" si="1"/>
        <v>5.2554864177548177E-2</v>
      </c>
      <c r="G50" s="71">
        <f t="shared" si="2"/>
        <v>0.65789999999999993</v>
      </c>
      <c r="H50" s="72">
        <f t="shared" si="3"/>
        <v>4.3029346003530922E-2</v>
      </c>
      <c r="I50" s="53">
        <f t="shared" si="5"/>
        <v>0.06</v>
      </c>
      <c r="J50" s="70">
        <f t="shared" si="6"/>
        <v>4.8675505653430484E-3</v>
      </c>
      <c r="K50" s="73">
        <f t="shared" si="7"/>
        <v>4.8675505653430484E-3</v>
      </c>
      <c r="L50" s="74">
        <f t="shared" si="8"/>
        <v>30</v>
      </c>
      <c r="M50" s="63"/>
      <c r="N50" s="64">
        <f t="shared" si="9"/>
        <v>0</v>
      </c>
      <c r="O50" s="65"/>
      <c r="P50" s="66">
        <f t="shared" si="10"/>
        <v>0</v>
      </c>
      <c r="Q50" s="67">
        <f t="shared" si="4"/>
        <v>0</v>
      </c>
      <c r="R50" s="68"/>
      <c r="T50" s="69"/>
      <c r="U50" s="68"/>
      <c r="V50" s="68"/>
      <c r="W50" s="68"/>
      <c r="X50" s="68"/>
      <c r="Y50" s="68"/>
      <c r="Z50" s="68"/>
    </row>
    <row r="51" spans="1:26" ht="12" hidden="1" customHeight="1">
      <c r="A51" s="53">
        <v>0.43840000000000001</v>
      </c>
      <c r="B51" s="54">
        <v>0.45329999999999998</v>
      </c>
      <c r="C51" s="75">
        <v>34881</v>
      </c>
      <c r="D51" s="76">
        <v>34911</v>
      </c>
      <c r="E51" s="53">
        <f t="shared" si="0"/>
        <v>0.87680000000000002</v>
      </c>
      <c r="F51" s="70">
        <f t="shared" si="1"/>
        <v>5.3864639738528952E-2</v>
      </c>
      <c r="G51" s="71">
        <f t="shared" si="2"/>
        <v>0.67994999999999994</v>
      </c>
      <c r="H51" s="72">
        <f t="shared" si="3"/>
        <v>4.4178378943438679E-2</v>
      </c>
      <c r="I51" s="53">
        <f t="shared" si="5"/>
        <v>0.06</v>
      </c>
      <c r="J51" s="70">
        <f t="shared" si="6"/>
        <v>4.8675505653430484E-3</v>
      </c>
      <c r="K51" s="73">
        <f t="shared" si="7"/>
        <v>4.8675505653430484E-3</v>
      </c>
      <c r="L51" s="74">
        <f t="shared" si="8"/>
        <v>30</v>
      </c>
      <c r="M51" s="63"/>
      <c r="N51" s="64">
        <f t="shared" si="9"/>
        <v>0</v>
      </c>
      <c r="O51" s="65"/>
      <c r="P51" s="66">
        <f t="shared" si="10"/>
        <v>0</v>
      </c>
      <c r="Q51" s="67">
        <f t="shared" si="4"/>
        <v>0</v>
      </c>
      <c r="R51" s="68"/>
      <c r="T51" s="69"/>
      <c r="U51" s="68"/>
      <c r="V51" s="68"/>
      <c r="W51" s="68"/>
      <c r="X51" s="68"/>
      <c r="Y51" s="68"/>
      <c r="Z51" s="68"/>
    </row>
    <row r="52" spans="1:26" ht="12" hidden="1" customHeight="1">
      <c r="A52" s="53">
        <v>0.43840000000000001</v>
      </c>
      <c r="B52" s="54">
        <v>0.45329999999999998</v>
      </c>
      <c r="C52" s="75">
        <v>34912</v>
      </c>
      <c r="D52" s="76">
        <v>34942</v>
      </c>
      <c r="E52" s="53">
        <f t="shared" si="0"/>
        <v>0.87680000000000002</v>
      </c>
      <c r="F52" s="70">
        <f t="shared" si="1"/>
        <v>5.3864639738528952E-2</v>
      </c>
      <c r="G52" s="71">
        <f t="shared" si="2"/>
        <v>0.67994999999999994</v>
      </c>
      <c r="H52" s="72">
        <f t="shared" si="3"/>
        <v>4.4178378943438679E-2</v>
      </c>
      <c r="I52" s="53">
        <f t="shared" si="5"/>
        <v>0.06</v>
      </c>
      <c r="J52" s="70">
        <f t="shared" si="6"/>
        <v>4.8675505653430484E-3</v>
      </c>
      <c r="K52" s="73">
        <f t="shared" si="7"/>
        <v>4.8675505653430484E-3</v>
      </c>
      <c r="L52" s="74">
        <f t="shared" si="8"/>
        <v>30</v>
      </c>
      <c r="M52" s="63"/>
      <c r="N52" s="64">
        <f t="shared" si="9"/>
        <v>0</v>
      </c>
      <c r="O52" s="65"/>
      <c r="P52" s="66">
        <f t="shared" si="10"/>
        <v>0</v>
      </c>
      <c r="Q52" s="67">
        <f t="shared" si="4"/>
        <v>0</v>
      </c>
      <c r="R52" s="68"/>
      <c r="T52" s="69"/>
      <c r="U52" s="68"/>
      <c r="V52" s="68"/>
      <c r="W52" s="68"/>
      <c r="X52" s="68"/>
      <c r="Y52" s="68"/>
      <c r="Z52" s="68"/>
    </row>
    <row r="53" spans="1:26" ht="12" hidden="1" customHeight="1">
      <c r="A53" s="53">
        <v>0.44619999999999999</v>
      </c>
      <c r="B53" s="54">
        <v>0.46350000000000002</v>
      </c>
      <c r="C53" s="75">
        <v>34943</v>
      </c>
      <c r="D53" s="76">
        <v>34972</v>
      </c>
      <c r="E53" s="53">
        <f t="shared" si="0"/>
        <v>0.89239999999999997</v>
      </c>
      <c r="F53" s="70">
        <f t="shared" si="1"/>
        <v>5.4591852139502794E-2</v>
      </c>
      <c r="G53" s="71">
        <f t="shared" si="2"/>
        <v>0.69525000000000003</v>
      </c>
      <c r="H53" s="72">
        <f t="shared" si="3"/>
        <v>4.4967570459174766E-2</v>
      </c>
      <c r="I53" s="53">
        <f t="shared" si="5"/>
        <v>0.06</v>
      </c>
      <c r="J53" s="70">
        <f t="shared" si="6"/>
        <v>4.8675505653430484E-3</v>
      </c>
      <c r="K53" s="73">
        <f t="shared" si="7"/>
        <v>4.8675505653430484E-3</v>
      </c>
      <c r="L53" s="74">
        <f t="shared" si="8"/>
        <v>30</v>
      </c>
      <c r="M53" s="63"/>
      <c r="N53" s="64">
        <f t="shared" si="9"/>
        <v>0</v>
      </c>
      <c r="O53" s="65"/>
      <c r="P53" s="66">
        <f t="shared" si="10"/>
        <v>0</v>
      </c>
      <c r="Q53" s="67">
        <f t="shared" si="4"/>
        <v>0</v>
      </c>
      <c r="R53" s="68"/>
      <c r="T53" s="69"/>
      <c r="U53" s="68"/>
      <c r="V53" s="68"/>
      <c r="W53" s="68"/>
      <c r="X53" s="68"/>
      <c r="Y53" s="68"/>
      <c r="Z53" s="68"/>
    </row>
    <row r="54" spans="1:26" ht="12" hidden="1" customHeight="1">
      <c r="A54" s="53">
        <v>0.44619999999999999</v>
      </c>
      <c r="B54" s="54">
        <v>0.46350000000000002</v>
      </c>
      <c r="C54" s="75">
        <v>34973</v>
      </c>
      <c r="D54" s="76">
        <v>35003</v>
      </c>
      <c r="E54" s="53">
        <f t="shared" si="0"/>
        <v>0.89239999999999997</v>
      </c>
      <c r="F54" s="70">
        <f t="shared" si="1"/>
        <v>5.4591852139502794E-2</v>
      </c>
      <c r="G54" s="71">
        <f t="shared" si="2"/>
        <v>0.69525000000000003</v>
      </c>
      <c r="H54" s="72">
        <f t="shared" si="3"/>
        <v>4.4967570459174766E-2</v>
      </c>
      <c r="I54" s="53">
        <f t="shared" si="5"/>
        <v>0.06</v>
      </c>
      <c r="J54" s="70">
        <f t="shared" si="6"/>
        <v>4.8675505653430484E-3</v>
      </c>
      <c r="K54" s="73">
        <f t="shared" si="7"/>
        <v>4.8675505653430484E-3</v>
      </c>
      <c r="L54" s="74">
        <f t="shared" si="8"/>
        <v>30</v>
      </c>
      <c r="M54" s="63"/>
      <c r="N54" s="64">
        <f t="shared" si="9"/>
        <v>0</v>
      </c>
      <c r="O54" s="65"/>
      <c r="P54" s="66">
        <f t="shared" si="10"/>
        <v>0</v>
      </c>
      <c r="Q54" s="67">
        <f t="shared" si="4"/>
        <v>0</v>
      </c>
      <c r="R54" s="68"/>
      <c r="T54" s="69"/>
      <c r="U54" s="68"/>
      <c r="V54" s="68"/>
      <c r="W54" s="68"/>
      <c r="X54" s="68"/>
      <c r="Y54" s="68"/>
      <c r="Z54" s="68"/>
    </row>
    <row r="55" spans="1:26" ht="12" hidden="1" customHeight="1">
      <c r="A55" s="53">
        <v>0.42720000000000002</v>
      </c>
      <c r="B55" s="54">
        <v>0.43480000000000002</v>
      </c>
      <c r="C55" s="75">
        <v>35004</v>
      </c>
      <c r="D55" s="76">
        <v>35033</v>
      </c>
      <c r="E55" s="53">
        <f t="shared" si="0"/>
        <v>0.85440000000000005</v>
      </c>
      <c r="F55" s="70">
        <f t="shared" si="1"/>
        <v>5.2810687249567723E-2</v>
      </c>
      <c r="G55" s="71">
        <f t="shared" si="2"/>
        <v>0.6522</v>
      </c>
      <c r="H55" s="72">
        <f t="shared" si="3"/>
        <v>4.2730038828439509E-2</v>
      </c>
      <c r="I55" s="53">
        <f t="shared" si="5"/>
        <v>0.06</v>
      </c>
      <c r="J55" s="70">
        <f t="shared" si="6"/>
        <v>4.8675505653430484E-3</v>
      </c>
      <c r="K55" s="73">
        <f t="shared" si="7"/>
        <v>4.8675505653430484E-3</v>
      </c>
      <c r="L55" s="74">
        <f t="shared" si="8"/>
        <v>30</v>
      </c>
      <c r="M55" s="63"/>
      <c r="N55" s="64">
        <f t="shared" si="9"/>
        <v>0</v>
      </c>
      <c r="O55" s="65"/>
      <c r="P55" s="66">
        <f t="shared" si="10"/>
        <v>0</v>
      </c>
      <c r="Q55" s="67">
        <f t="shared" si="4"/>
        <v>0</v>
      </c>
      <c r="R55" s="68"/>
      <c r="T55" s="69"/>
      <c r="U55" s="68"/>
      <c r="V55" s="68"/>
      <c r="W55" s="68"/>
      <c r="X55" s="68"/>
      <c r="Y55" s="68"/>
      <c r="Z55" s="68"/>
    </row>
    <row r="56" spans="1:26" ht="12" hidden="1" customHeight="1">
      <c r="A56" s="53">
        <v>0.42720000000000002</v>
      </c>
      <c r="B56" s="54">
        <v>0.43480000000000002</v>
      </c>
      <c r="C56" s="75">
        <v>35034</v>
      </c>
      <c r="D56" s="76">
        <v>35064</v>
      </c>
      <c r="E56" s="53">
        <f t="shared" si="0"/>
        <v>0.85440000000000005</v>
      </c>
      <c r="F56" s="70">
        <f t="shared" si="1"/>
        <v>5.2810687249567723E-2</v>
      </c>
      <c r="G56" s="71">
        <f t="shared" si="2"/>
        <v>0.6522</v>
      </c>
      <c r="H56" s="72">
        <f t="shared" si="3"/>
        <v>4.2730038828439509E-2</v>
      </c>
      <c r="I56" s="53">
        <f t="shared" si="5"/>
        <v>0.06</v>
      </c>
      <c r="J56" s="70">
        <f t="shared" si="6"/>
        <v>4.8675505653430484E-3</v>
      </c>
      <c r="K56" s="73">
        <f t="shared" si="7"/>
        <v>4.8675505653430484E-3</v>
      </c>
      <c r="L56" s="74">
        <f t="shared" si="8"/>
        <v>30</v>
      </c>
      <c r="M56" s="63"/>
      <c r="N56" s="64">
        <f t="shared" si="9"/>
        <v>0</v>
      </c>
      <c r="O56" s="65"/>
      <c r="P56" s="66">
        <f t="shared" si="10"/>
        <v>0</v>
      </c>
      <c r="Q56" s="67">
        <f t="shared" si="4"/>
        <v>0</v>
      </c>
      <c r="R56" s="68"/>
      <c r="T56" s="69"/>
      <c r="U56" s="68"/>
      <c r="V56" s="68"/>
      <c r="W56" s="68"/>
      <c r="X56" s="68"/>
      <c r="Y56" s="68"/>
      <c r="Z56" s="68"/>
    </row>
    <row r="57" spans="1:26" ht="12" hidden="1" customHeight="1">
      <c r="A57" s="53">
        <v>0.4027</v>
      </c>
      <c r="B57" s="54">
        <v>0.42320000000000002</v>
      </c>
      <c r="C57" s="75">
        <v>35065</v>
      </c>
      <c r="D57" s="76">
        <v>35095</v>
      </c>
      <c r="E57" s="53">
        <f t="shared" si="0"/>
        <v>0.8054</v>
      </c>
      <c r="F57" s="70">
        <f t="shared" si="1"/>
        <v>5.0463870271181266E-2</v>
      </c>
      <c r="G57" s="71">
        <f t="shared" si="2"/>
        <v>0.63480000000000003</v>
      </c>
      <c r="H57" s="72">
        <f t="shared" si="3"/>
        <v>4.1810473334071618E-2</v>
      </c>
      <c r="I57" s="53">
        <f t="shared" si="5"/>
        <v>0.06</v>
      </c>
      <c r="J57" s="70">
        <f t="shared" si="6"/>
        <v>4.8675505653430484E-3</v>
      </c>
      <c r="K57" s="73">
        <f t="shared" si="7"/>
        <v>4.8675505653430484E-3</v>
      </c>
      <c r="L57" s="74">
        <f t="shared" si="8"/>
        <v>30</v>
      </c>
      <c r="M57" s="63"/>
      <c r="N57" s="64">
        <f t="shared" si="9"/>
        <v>0</v>
      </c>
      <c r="O57" s="65"/>
      <c r="P57" s="66">
        <f t="shared" si="10"/>
        <v>0</v>
      </c>
      <c r="Q57" s="67">
        <f t="shared" si="4"/>
        <v>0</v>
      </c>
      <c r="R57" s="68"/>
      <c r="T57" s="69"/>
      <c r="U57" s="68"/>
      <c r="V57" s="68"/>
      <c r="W57" s="68"/>
      <c r="X57" s="68"/>
      <c r="Y57" s="68"/>
      <c r="Z57" s="68"/>
    </row>
    <row r="58" spans="1:26" ht="12" hidden="1" customHeight="1">
      <c r="A58" s="53">
        <v>0.4027</v>
      </c>
      <c r="B58" s="54">
        <v>0.42320000000000002</v>
      </c>
      <c r="C58" s="75">
        <v>35096</v>
      </c>
      <c r="D58" s="76">
        <v>35124</v>
      </c>
      <c r="E58" s="53">
        <f t="shared" si="0"/>
        <v>0.8054</v>
      </c>
      <c r="F58" s="70">
        <f t="shared" si="1"/>
        <v>5.0463870271181266E-2</v>
      </c>
      <c r="G58" s="71">
        <f t="shared" si="2"/>
        <v>0.63480000000000003</v>
      </c>
      <c r="H58" s="72">
        <f t="shared" si="3"/>
        <v>4.1810473334071618E-2</v>
      </c>
      <c r="I58" s="53">
        <f t="shared" si="5"/>
        <v>0.06</v>
      </c>
      <c r="J58" s="70">
        <f t="shared" si="6"/>
        <v>4.8675505653430484E-3</v>
      </c>
      <c r="K58" s="73">
        <f t="shared" si="7"/>
        <v>4.8675505653430484E-3</v>
      </c>
      <c r="L58" s="74">
        <f t="shared" si="8"/>
        <v>30</v>
      </c>
      <c r="M58" s="63"/>
      <c r="N58" s="64">
        <f t="shared" si="9"/>
        <v>0</v>
      </c>
      <c r="O58" s="65"/>
      <c r="P58" s="66">
        <f t="shared" si="10"/>
        <v>0</v>
      </c>
      <c r="Q58" s="67">
        <f t="shared" si="4"/>
        <v>0</v>
      </c>
      <c r="R58" s="68"/>
      <c r="T58" s="69"/>
      <c r="U58" s="68"/>
      <c r="V58" s="68"/>
      <c r="W58" s="68"/>
      <c r="X58" s="68"/>
      <c r="Y58" s="68"/>
      <c r="Z58" s="68"/>
    </row>
    <row r="59" spans="1:26" ht="12" hidden="1" customHeight="1">
      <c r="A59" s="53">
        <v>0.41370000000000001</v>
      </c>
      <c r="B59" s="54">
        <v>0.43319999999999997</v>
      </c>
      <c r="C59" s="75">
        <v>35125</v>
      </c>
      <c r="D59" s="76">
        <v>35155</v>
      </c>
      <c r="E59" s="53">
        <f t="shared" si="0"/>
        <v>0.82740000000000002</v>
      </c>
      <c r="F59" s="70">
        <f t="shared" si="1"/>
        <v>5.1524675284036814E-2</v>
      </c>
      <c r="G59" s="71">
        <f t="shared" si="2"/>
        <v>0.64979999999999993</v>
      </c>
      <c r="H59" s="72">
        <f t="shared" si="3"/>
        <v>4.2603731491371866E-2</v>
      </c>
      <c r="I59" s="53">
        <f t="shared" si="5"/>
        <v>0.06</v>
      </c>
      <c r="J59" s="70">
        <f t="shared" si="6"/>
        <v>4.8675505653430484E-3</v>
      </c>
      <c r="K59" s="73">
        <f t="shared" si="7"/>
        <v>4.8675505653430484E-3</v>
      </c>
      <c r="L59" s="74">
        <f t="shared" si="8"/>
        <v>30</v>
      </c>
      <c r="M59" s="63"/>
      <c r="N59" s="64">
        <f t="shared" si="9"/>
        <v>0</v>
      </c>
      <c r="O59" s="65"/>
      <c r="P59" s="66">
        <f t="shared" si="10"/>
        <v>0</v>
      </c>
      <c r="Q59" s="67">
        <f t="shared" si="4"/>
        <v>0</v>
      </c>
      <c r="R59" s="68"/>
      <c r="T59" s="69"/>
      <c r="U59" s="68"/>
      <c r="V59" s="68"/>
      <c r="W59" s="68"/>
      <c r="X59" s="68"/>
      <c r="Y59" s="68"/>
      <c r="Z59" s="68"/>
    </row>
    <row r="60" spans="1:26" ht="12" hidden="1" customHeight="1">
      <c r="A60" s="53">
        <v>0.41370000000000001</v>
      </c>
      <c r="B60" s="54">
        <v>0.43319999999999997</v>
      </c>
      <c r="C60" s="75">
        <v>35156</v>
      </c>
      <c r="D60" s="76">
        <v>35185</v>
      </c>
      <c r="E60" s="53">
        <f t="shared" si="0"/>
        <v>0.82740000000000002</v>
      </c>
      <c r="F60" s="70">
        <f t="shared" si="1"/>
        <v>5.1524675284036814E-2</v>
      </c>
      <c r="G60" s="71">
        <f t="shared" si="2"/>
        <v>0.64979999999999993</v>
      </c>
      <c r="H60" s="72">
        <f t="shared" si="3"/>
        <v>4.2603731491371866E-2</v>
      </c>
      <c r="I60" s="53">
        <f t="shared" si="5"/>
        <v>0.06</v>
      </c>
      <c r="J60" s="70">
        <f t="shared" si="6"/>
        <v>4.8675505653430484E-3</v>
      </c>
      <c r="K60" s="73">
        <f t="shared" si="7"/>
        <v>4.8675505653430484E-3</v>
      </c>
      <c r="L60" s="74">
        <f t="shared" si="8"/>
        <v>30</v>
      </c>
      <c r="M60" s="63"/>
      <c r="N60" s="64">
        <f t="shared" si="9"/>
        <v>0</v>
      </c>
      <c r="O60" s="65"/>
      <c r="P60" s="66">
        <f t="shared" si="10"/>
        <v>0</v>
      </c>
      <c r="Q60" s="67">
        <f t="shared" si="4"/>
        <v>0</v>
      </c>
      <c r="R60" s="68"/>
      <c r="T60" s="69"/>
      <c r="U60" s="68"/>
      <c r="V60" s="68"/>
      <c r="W60" s="68"/>
      <c r="X60" s="68"/>
      <c r="Y60" s="68"/>
      <c r="Z60" s="68"/>
    </row>
    <row r="61" spans="1:26" ht="12" hidden="1" customHeight="1">
      <c r="A61" s="53">
        <v>0.4219</v>
      </c>
      <c r="B61" s="54">
        <v>0.43780000000000002</v>
      </c>
      <c r="C61" s="75">
        <v>35186</v>
      </c>
      <c r="D61" s="76">
        <v>35216</v>
      </c>
      <c r="E61" s="53">
        <f t="shared" si="0"/>
        <v>0.84379999999999999</v>
      </c>
      <c r="F61" s="70">
        <f t="shared" si="1"/>
        <v>5.2307867919265227E-2</v>
      </c>
      <c r="G61" s="71">
        <f t="shared" si="2"/>
        <v>0.65670000000000006</v>
      </c>
      <c r="H61" s="72">
        <f t="shared" si="3"/>
        <v>4.2966412441443502E-2</v>
      </c>
      <c r="I61" s="53">
        <f t="shared" si="5"/>
        <v>0.06</v>
      </c>
      <c r="J61" s="70">
        <f t="shared" si="6"/>
        <v>4.8675505653430484E-3</v>
      </c>
      <c r="K61" s="73">
        <f t="shared" si="7"/>
        <v>4.8675505653430484E-3</v>
      </c>
      <c r="L61" s="74">
        <f t="shared" si="8"/>
        <v>30</v>
      </c>
      <c r="M61" s="63"/>
      <c r="N61" s="64">
        <f t="shared" si="9"/>
        <v>0</v>
      </c>
      <c r="O61" s="65"/>
      <c r="P61" s="66">
        <f t="shared" si="10"/>
        <v>0</v>
      </c>
      <c r="Q61" s="67">
        <f t="shared" si="4"/>
        <v>0</v>
      </c>
      <c r="R61" s="68"/>
      <c r="T61" s="69"/>
      <c r="U61" s="68"/>
      <c r="V61" s="68"/>
      <c r="W61" s="68"/>
      <c r="X61" s="68"/>
      <c r="Y61" s="68"/>
      <c r="Z61" s="68"/>
    </row>
    <row r="62" spans="1:26" ht="12" hidden="1" customHeight="1">
      <c r="A62" s="53">
        <v>0.4219</v>
      </c>
      <c r="B62" s="54">
        <v>0.43780000000000002</v>
      </c>
      <c r="C62" s="75">
        <v>35217</v>
      </c>
      <c r="D62" s="76">
        <v>35246</v>
      </c>
      <c r="E62" s="53">
        <f t="shared" si="0"/>
        <v>0.84379999999999999</v>
      </c>
      <c r="F62" s="70">
        <f t="shared" si="1"/>
        <v>5.2307867919265227E-2</v>
      </c>
      <c r="G62" s="71">
        <f t="shared" si="2"/>
        <v>0.65670000000000006</v>
      </c>
      <c r="H62" s="72">
        <f t="shared" si="3"/>
        <v>4.2966412441443502E-2</v>
      </c>
      <c r="I62" s="53">
        <f t="shared" si="5"/>
        <v>0.06</v>
      </c>
      <c r="J62" s="70">
        <f t="shared" si="6"/>
        <v>4.8675505653430484E-3</v>
      </c>
      <c r="K62" s="73">
        <f t="shared" si="7"/>
        <v>4.8675505653430484E-3</v>
      </c>
      <c r="L62" s="74">
        <f t="shared" si="8"/>
        <v>30</v>
      </c>
      <c r="M62" s="63"/>
      <c r="N62" s="64">
        <f t="shared" si="9"/>
        <v>0</v>
      </c>
      <c r="O62" s="65"/>
      <c r="P62" s="66">
        <f t="shared" si="10"/>
        <v>0</v>
      </c>
      <c r="Q62" s="67">
        <f t="shared" si="4"/>
        <v>0</v>
      </c>
      <c r="R62" s="68"/>
      <c r="T62" s="69"/>
      <c r="U62" s="68"/>
      <c r="V62" s="68"/>
      <c r="W62" s="68"/>
      <c r="X62" s="68"/>
      <c r="Y62" s="68"/>
      <c r="Z62" s="68"/>
    </row>
    <row r="63" spans="1:26" ht="12" hidden="1" customHeight="1">
      <c r="A63" s="53">
        <v>0.4294</v>
      </c>
      <c r="B63" s="54">
        <v>0.44529999999999997</v>
      </c>
      <c r="C63" s="75">
        <v>35247</v>
      </c>
      <c r="D63" s="76">
        <v>35277</v>
      </c>
      <c r="E63" s="53">
        <f t="shared" si="0"/>
        <v>0.85880000000000001</v>
      </c>
      <c r="F63" s="70">
        <f t="shared" si="1"/>
        <v>5.3018631280505879E-2</v>
      </c>
      <c r="G63" s="71">
        <f t="shared" si="2"/>
        <v>0.66794999999999993</v>
      </c>
      <c r="H63" s="72">
        <f t="shared" si="3"/>
        <v>4.3554781452751712E-2</v>
      </c>
      <c r="I63" s="53">
        <f t="shared" si="5"/>
        <v>0.06</v>
      </c>
      <c r="J63" s="70">
        <f t="shared" si="6"/>
        <v>4.8675505653430484E-3</v>
      </c>
      <c r="K63" s="73">
        <f t="shared" si="7"/>
        <v>4.8675505653430484E-3</v>
      </c>
      <c r="L63" s="74">
        <f t="shared" si="8"/>
        <v>30</v>
      </c>
      <c r="M63" s="63"/>
      <c r="N63" s="64">
        <f t="shared" si="9"/>
        <v>0</v>
      </c>
      <c r="O63" s="65"/>
      <c r="P63" s="66">
        <f t="shared" si="10"/>
        <v>0</v>
      </c>
      <c r="Q63" s="67">
        <f t="shared" si="4"/>
        <v>0</v>
      </c>
      <c r="R63" s="68"/>
      <c r="T63" s="69"/>
      <c r="U63" s="68"/>
      <c r="V63" s="68"/>
      <c r="W63" s="68"/>
      <c r="X63" s="68"/>
      <c r="Y63" s="68"/>
      <c r="Z63" s="68"/>
    </row>
    <row r="64" spans="1:26" ht="12" hidden="1" customHeight="1">
      <c r="A64" s="53">
        <v>0.4294</v>
      </c>
      <c r="B64" s="54">
        <v>0.44529999999999997</v>
      </c>
      <c r="C64" s="75">
        <v>35278</v>
      </c>
      <c r="D64" s="76">
        <v>35308</v>
      </c>
      <c r="E64" s="53">
        <f t="shared" si="0"/>
        <v>0.85880000000000001</v>
      </c>
      <c r="F64" s="70">
        <f t="shared" si="1"/>
        <v>5.3018631280505879E-2</v>
      </c>
      <c r="G64" s="71">
        <f t="shared" si="2"/>
        <v>0.66794999999999993</v>
      </c>
      <c r="H64" s="72">
        <f t="shared" si="3"/>
        <v>4.3554781452751712E-2</v>
      </c>
      <c r="I64" s="53">
        <f t="shared" si="5"/>
        <v>0.06</v>
      </c>
      <c r="J64" s="70">
        <f t="shared" si="6"/>
        <v>4.8675505653430484E-3</v>
      </c>
      <c r="K64" s="73">
        <f t="shared" si="7"/>
        <v>4.8675505653430484E-3</v>
      </c>
      <c r="L64" s="74">
        <f t="shared" si="8"/>
        <v>30</v>
      </c>
      <c r="M64" s="63"/>
      <c r="N64" s="64">
        <f t="shared" si="9"/>
        <v>0</v>
      </c>
      <c r="O64" s="65"/>
      <c r="P64" s="66">
        <f t="shared" si="10"/>
        <v>0</v>
      </c>
      <c r="Q64" s="67">
        <f t="shared" si="4"/>
        <v>0</v>
      </c>
      <c r="R64" s="68"/>
      <c r="T64" s="69"/>
      <c r="U64" s="68"/>
      <c r="V64" s="68"/>
      <c r="W64" s="68"/>
      <c r="X64" s="68"/>
      <c r="Y64" s="68"/>
      <c r="Z64" s="68"/>
    </row>
    <row r="65" spans="1:26" ht="12" hidden="1" customHeight="1">
      <c r="A65" s="53">
        <v>0.4229</v>
      </c>
      <c r="B65" s="54">
        <v>0.44040000000000001</v>
      </c>
      <c r="C65" s="75">
        <v>35309</v>
      </c>
      <c r="D65" s="76">
        <v>35338</v>
      </c>
      <c r="E65" s="53">
        <f t="shared" si="0"/>
        <v>0.8458</v>
      </c>
      <c r="F65" s="70">
        <f t="shared" si="1"/>
        <v>5.2402941956856797E-2</v>
      </c>
      <c r="G65" s="71">
        <f t="shared" si="2"/>
        <v>0.66060000000000008</v>
      </c>
      <c r="H65" s="72">
        <f t="shared" si="3"/>
        <v>4.3170793987365563E-2</v>
      </c>
      <c r="I65" s="53">
        <f t="shared" si="5"/>
        <v>0.06</v>
      </c>
      <c r="J65" s="70">
        <f t="shared" si="6"/>
        <v>4.8675505653430484E-3</v>
      </c>
      <c r="K65" s="73">
        <f t="shared" si="7"/>
        <v>4.8675505653430484E-3</v>
      </c>
      <c r="L65" s="74">
        <f t="shared" si="8"/>
        <v>30</v>
      </c>
      <c r="M65" s="63"/>
      <c r="N65" s="64">
        <f t="shared" si="9"/>
        <v>0</v>
      </c>
      <c r="O65" s="65"/>
      <c r="P65" s="66">
        <f t="shared" si="10"/>
        <v>0</v>
      </c>
      <c r="Q65" s="67">
        <f t="shared" si="4"/>
        <v>0</v>
      </c>
      <c r="R65" s="68"/>
      <c r="T65" s="69"/>
      <c r="U65" s="68"/>
      <c r="V65" s="68"/>
      <c r="W65" s="68"/>
      <c r="X65" s="68"/>
      <c r="Y65" s="68"/>
      <c r="Z65" s="68"/>
    </row>
    <row r="66" spans="1:26" ht="12" hidden="1" customHeight="1">
      <c r="A66" s="53">
        <v>0.4229</v>
      </c>
      <c r="B66" s="54">
        <v>0.44040000000000001</v>
      </c>
      <c r="C66" s="75">
        <v>35339</v>
      </c>
      <c r="D66" s="76">
        <v>35369</v>
      </c>
      <c r="E66" s="53">
        <f t="shared" si="0"/>
        <v>0.8458</v>
      </c>
      <c r="F66" s="70">
        <f t="shared" si="1"/>
        <v>5.2402941956856797E-2</v>
      </c>
      <c r="G66" s="71">
        <f t="shared" si="2"/>
        <v>0.66060000000000008</v>
      </c>
      <c r="H66" s="72">
        <f t="shared" si="3"/>
        <v>4.3170793987365563E-2</v>
      </c>
      <c r="I66" s="53">
        <f t="shared" si="5"/>
        <v>0.06</v>
      </c>
      <c r="J66" s="70">
        <f t="shared" si="6"/>
        <v>4.8675505653430484E-3</v>
      </c>
      <c r="K66" s="73">
        <f t="shared" si="7"/>
        <v>4.8675505653430484E-3</v>
      </c>
      <c r="L66" s="74">
        <f t="shared" si="8"/>
        <v>30</v>
      </c>
      <c r="M66" s="63"/>
      <c r="N66" s="64">
        <f t="shared" si="9"/>
        <v>0</v>
      </c>
      <c r="O66" s="65"/>
      <c r="P66" s="66">
        <f t="shared" si="10"/>
        <v>0</v>
      </c>
      <c r="Q66" s="67">
        <f t="shared" si="4"/>
        <v>0</v>
      </c>
      <c r="R66" s="68"/>
      <c r="T66" s="69"/>
      <c r="U66" s="68"/>
      <c r="V66" s="68"/>
      <c r="W66" s="68"/>
      <c r="X66" s="68"/>
      <c r="Y66" s="68"/>
      <c r="Z66" s="68"/>
    </row>
    <row r="67" spans="1:26" ht="12" hidden="1" customHeight="1">
      <c r="A67" s="53">
        <v>0.41370000000000001</v>
      </c>
      <c r="B67" s="54">
        <v>0.42949999999999999</v>
      </c>
      <c r="C67" s="75">
        <v>35370</v>
      </c>
      <c r="D67" s="76">
        <v>35399</v>
      </c>
      <c r="E67" s="53">
        <f t="shared" si="0"/>
        <v>0.82740000000000002</v>
      </c>
      <c r="F67" s="70">
        <f t="shared" si="1"/>
        <v>5.1524675284036814E-2</v>
      </c>
      <c r="G67" s="71">
        <f t="shared" si="2"/>
        <v>0.64424999999999999</v>
      </c>
      <c r="H67" s="72">
        <f t="shared" si="3"/>
        <v>4.2310999453555986E-2</v>
      </c>
      <c r="I67" s="53">
        <f t="shared" si="5"/>
        <v>0.06</v>
      </c>
      <c r="J67" s="70">
        <f t="shared" si="6"/>
        <v>4.8675505653430484E-3</v>
      </c>
      <c r="K67" s="73">
        <f t="shared" si="7"/>
        <v>4.8675505653430484E-3</v>
      </c>
      <c r="L67" s="74">
        <f t="shared" si="8"/>
        <v>30</v>
      </c>
      <c r="M67" s="63"/>
      <c r="N67" s="64">
        <f t="shared" si="9"/>
        <v>0</v>
      </c>
      <c r="O67" s="65"/>
      <c r="P67" s="66">
        <f t="shared" si="10"/>
        <v>0</v>
      </c>
      <c r="Q67" s="67">
        <f t="shared" si="4"/>
        <v>0</v>
      </c>
      <c r="R67" s="68"/>
      <c r="T67" s="69"/>
      <c r="U67" s="68"/>
      <c r="V67" s="68"/>
      <c r="W67" s="68"/>
      <c r="X67" s="68"/>
      <c r="Y67" s="68"/>
      <c r="Z67" s="68"/>
    </row>
    <row r="68" spans="1:26" ht="12" hidden="1" customHeight="1">
      <c r="A68" s="53">
        <v>0.41370000000000001</v>
      </c>
      <c r="B68" s="54">
        <v>0.42949999999999999</v>
      </c>
      <c r="C68" s="75">
        <v>35400</v>
      </c>
      <c r="D68" s="76">
        <v>35430</v>
      </c>
      <c r="E68" s="53">
        <f t="shared" si="0"/>
        <v>0.82740000000000002</v>
      </c>
      <c r="F68" s="70">
        <f t="shared" si="1"/>
        <v>5.1524675284036814E-2</v>
      </c>
      <c r="G68" s="71">
        <f t="shared" si="2"/>
        <v>0.64424999999999999</v>
      </c>
      <c r="H68" s="72">
        <f t="shared" si="3"/>
        <v>4.2310999453555986E-2</v>
      </c>
      <c r="I68" s="53">
        <f t="shared" si="5"/>
        <v>0.06</v>
      </c>
      <c r="J68" s="70">
        <f t="shared" si="6"/>
        <v>4.8675505653430484E-3</v>
      </c>
      <c r="K68" s="73">
        <f t="shared" si="7"/>
        <v>4.8675505653430484E-3</v>
      </c>
      <c r="L68" s="74">
        <f t="shared" si="8"/>
        <v>30</v>
      </c>
      <c r="M68" s="63"/>
      <c r="N68" s="64">
        <f t="shared" si="9"/>
        <v>0</v>
      </c>
      <c r="O68" s="65"/>
      <c r="P68" s="66">
        <f t="shared" si="10"/>
        <v>0</v>
      </c>
      <c r="Q68" s="67">
        <f t="shared" si="4"/>
        <v>0</v>
      </c>
      <c r="R68" s="68"/>
      <c r="T68" s="69"/>
      <c r="U68" s="68"/>
      <c r="V68" s="68"/>
      <c r="W68" s="68"/>
      <c r="X68" s="68"/>
      <c r="Y68" s="68"/>
      <c r="Z68" s="68"/>
    </row>
    <row r="69" spans="1:26" ht="12" hidden="1" customHeight="1">
      <c r="A69" s="53">
        <v>0.3977</v>
      </c>
      <c r="B69" s="54">
        <v>0.4168</v>
      </c>
      <c r="C69" s="75">
        <v>35431</v>
      </c>
      <c r="D69" s="76">
        <v>35461</v>
      </c>
      <c r="E69" s="53">
        <f t="shared" si="0"/>
        <v>0.7954</v>
      </c>
      <c r="F69" s="70">
        <f t="shared" si="1"/>
        <v>4.997776371234286E-2</v>
      </c>
      <c r="G69" s="71">
        <f t="shared" si="2"/>
        <v>0.62519999999999998</v>
      </c>
      <c r="H69" s="72">
        <f t="shared" si="3"/>
        <v>4.1299279289348068E-2</v>
      </c>
      <c r="I69" s="53">
        <f t="shared" si="5"/>
        <v>0.06</v>
      </c>
      <c r="J69" s="70">
        <f t="shared" si="6"/>
        <v>4.8675505653430484E-3</v>
      </c>
      <c r="K69" s="73">
        <f t="shared" si="7"/>
        <v>4.8675505653430484E-3</v>
      </c>
      <c r="L69" s="74">
        <f t="shared" si="8"/>
        <v>30</v>
      </c>
      <c r="M69" s="63"/>
      <c r="N69" s="64">
        <f t="shared" si="9"/>
        <v>0</v>
      </c>
      <c r="O69" s="65"/>
      <c r="P69" s="66">
        <f t="shared" si="10"/>
        <v>0</v>
      </c>
      <c r="Q69" s="67">
        <f t="shared" si="4"/>
        <v>0</v>
      </c>
      <c r="R69" s="68"/>
      <c r="T69" s="69"/>
      <c r="U69" s="68"/>
      <c r="V69" s="68"/>
      <c r="W69" s="68"/>
      <c r="X69" s="68"/>
      <c r="Y69" s="68"/>
      <c r="Z69" s="68"/>
    </row>
    <row r="70" spans="1:26" ht="12" hidden="1" customHeight="1">
      <c r="A70" s="53">
        <v>0.3977</v>
      </c>
      <c r="B70" s="54">
        <v>0.4168</v>
      </c>
      <c r="C70" s="75">
        <v>35462</v>
      </c>
      <c r="D70" s="76">
        <v>35489</v>
      </c>
      <c r="E70" s="53">
        <f t="shared" si="0"/>
        <v>0.7954</v>
      </c>
      <c r="F70" s="70">
        <f t="shared" si="1"/>
        <v>4.997776371234286E-2</v>
      </c>
      <c r="G70" s="71">
        <f t="shared" si="2"/>
        <v>0.62519999999999998</v>
      </c>
      <c r="H70" s="72">
        <f t="shared" si="3"/>
        <v>4.1299279289348068E-2</v>
      </c>
      <c r="I70" s="53">
        <f t="shared" si="5"/>
        <v>0.06</v>
      </c>
      <c r="J70" s="70">
        <f t="shared" si="6"/>
        <v>4.8675505653430484E-3</v>
      </c>
      <c r="K70" s="73">
        <f t="shared" si="7"/>
        <v>4.8675505653430484E-3</v>
      </c>
      <c r="L70" s="74">
        <f t="shared" si="8"/>
        <v>30</v>
      </c>
      <c r="M70" s="63"/>
      <c r="N70" s="64">
        <f t="shared" si="9"/>
        <v>0</v>
      </c>
      <c r="O70" s="65"/>
      <c r="P70" s="66">
        <f t="shared" si="10"/>
        <v>0</v>
      </c>
      <c r="Q70" s="67">
        <f t="shared" si="4"/>
        <v>0</v>
      </c>
      <c r="R70" s="68"/>
      <c r="T70" s="69"/>
      <c r="U70" s="68"/>
      <c r="V70" s="68"/>
      <c r="W70" s="68"/>
      <c r="X70" s="68"/>
      <c r="Y70" s="68"/>
      <c r="Z70" s="68"/>
    </row>
    <row r="71" spans="1:26" ht="12" hidden="1" customHeight="1">
      <c r="A71" s="53">
        <v>0.38950000000000001</v>
      </c>
      <c r="B71" s="54">
        <v>0.40629999999999999</v>
      </c>
      <c r="C71" s="75">
        <v>35490</v>
      </c>
      <c r="D71" s="76">
        <v>35520</v>
      </c>
      <c r="E71" s="53">
        <f t="shared" si="0"/>
        <v>0.77900000000000003</v>
      </c>
      <c r="F71" s="70">
        <f t="shared" si="1"/>
        <v>4.9175150040962068E-2</v>
      </c>
      <c r="G71" s="71">
        <f t="shared" si="2"/>
        <v>0.60945000000000005</v>
      </c>
      <c r="H71" s="72">
        <f t="shared" si="3"/>
        <v>4.0454574799869247E-2</v>
      </c>
      <c r="I71" s="53">
        <f t="shared" si="5"/>
        <v>0.06</v>
      </c>
      <c r="J71" s="70">
        <f t="shared" si="6"/>
        <v>4.8675505653430484E-3</v>
      </c>
      <c r="K71" s="73">
        <f t="shared" si="7"/>
        <v>4.8675505653430484E-3</v>
      </c>
      <c r="L71" s="74">
        <f t="shared" si="8"/>
        <v>30</v>
      </c>
      <c r="M71" s="63"/>
      <c r="N71" s="64">
        <f t="shared" si="9"/>
        <v>0</v>
      </c>
      <c r="O71" s="65"/>
      <c r="P71" s="66">
        <f t="shared" si="10"/>
        <v>0</v>
      </c>
      <c r="Q71" s="67">
        <f t="shared" si="4"/>
        <v>0</v>
      </c>
      <c r="R71" s="68"/>
      <c r="T71" s="69"/>
      <c r="U71" s="68"/>
      <c r="V71" s="68"/>
      <c r="W71" s="68"/>
      <c r="X71" s="68"/>
      <c r="Y71" s="68"/>
      <c r="Z71" s="68"/>
    </row>
    <row r="72" spans="1:26" ht="12" hidden="1" customHeight="1">
      <c r="A72" s="53">
        <v>0.38950000000000001</v>
      </c>
      <c r="B72" s="54">
        <v>0.40629999999999999</v>
      </c>
      <c r="C72" s="75">
        <v>35521</v>
      </c>
      <c r="D72" s="76">
        <v>35550</v>
      </c>
      <c r="E72" s="53">
        <f t="shared" si="0"/>
        <v>0.77900000000000003</v>
      </c>
      <c r="F72" s="70">
        <f t="shared" si="1"/>
        <v>4.9175150040962068E-2</v>
      </c>
      <c r="G72" s="71">
        <f t="shared" si="2"/>
        <v>0.60945000000000005</v>
      </c>
      <c r="H72" s="72">
        <f t="shared" si="3"/>
        <v>4.0454574799869247E-2</v>
      </c>
      <c r="I72" s="53">
        <f t="shared" si="5"/>
        <v>0.06</v>
      </c>
      <c r="J72" s="70">
        <f t="shared" si="6"/>
        <v>4.8675505653430484E-3</v>
      </c>
      <c r="K72" s="73">
        <f t="shared" si="7"/>
        <v>4.8675505653430484E-3</v>
      </c>
      <c r="L72" s="74">
        <f t="shared" si="8"/>
        <v>30</v>
      </c>
      <c r="M72" s="63"/>
      <c r="N72" s="64">
        <f t="shared" si="9"/>
        <v>0</v>
      </c>
      <c r="O72" s="65"/>
      <c r="P72" s="66">
        <f t="shared" si="10"/>
        <v>0</v>
      </c>
      <c r="Q72" s="67">
        <f t="shared" si="4"/>
        <v>0</v>
      </c>
      <c r="R72" s="68"/>
      <c r="T72" s="69"/>
      <c r="U72" s="68"/>
      <c r="V72" s="68"/>
      <c r="W72" s="68"/>
      <c r="X72" s="68"/>
      <c r="Y72" s="68"/>
      <c r="Z72" s="68"/>
    </row>
    <row r="73" spans="1:26" ht="12" hidden="1" customHeight="1">
      <c r="A73" s="53">
        <v>0.36990000000000001</v>
      </c>
      <c r="B73" s="54">
        <v>0.38679999999999998</v>
      </c>
      <c r="C73" s="75">
        <v>35551</v>
      </c>
      <c r="D73" s="76">
        <v>35581</v>
      </c>
      <c r="E73" s="53">
        <f t="shared" si="0"/>
        <v>0.73980000000000001</v>
      </c>
      <c r="F73" s="70">
        <f t="shared" si="1"/>
        <v>4.722888014341553E-2</v>
      </c>
      <c r="G73" s="71">
        <f t="shared" si="2"/>
        <v>0.58019999999999994</v>
      </c>
      <c r="H73" s="72">
        <f t="shared" si="3"/>
        <v>3.8865534040415151E-2</v>
      </c>
      <c r="I73" s="53">
        <f t="shared" si="5"/>
        <v>0.06</v>
      </c>
      <c r="J73" s="70">
        <f t="shared" si="6"/>
        <v>4.8675505653430484E-3</v>
      </c>
      <c r="K73" s="73">
        <f t="shared" si="7"/>
        <v>4.8675505653430484E-3</v>
      </c>
      <c r="L73" s="74">
        <f t="shared" si="8"/>
        <v>30</v>
      </c>
      <c r="M73" s="63"/>
      <c r="N73" s="64">
        <f t="shared" si="9"/>
        <v>0</v>
      </c>
      <c r="O73" s="65"/>
      <c r="P73" s="66">
        <f t="shared" si="10"/>
        <v>0</v>
      </c>
      <c r="Q73" s="67">
        <f t="shared" si="4"/>
        <v>0</v>
      </c>
      <c r="R73" s="68"/>
      <c r="T73" s="69"/>
      <c r="U73" s="68"/>
      <c r="V73" s="68"/>
      <c r="W73" s="68"/>
      <c r="X73" s="68"/>
      <c r="Y73" s="68"/>
      <c r="Z73" s="68"/>
    </row>
    <row r="74" spans="1:26" ht="12" hidden="1" customHeight="1">
      <c r="A74" s="53">
        <v>0.36990000000000001</v>
      </c>
      <c r="B74" s="54">
        <v>0.38679999999999998</v>
      </c>
      <c r="C74" s="75">
        <v>35582</v>
      </c>
      <c r="D74" s="76">
        <v>35611</v>
      </c>
      <c r="E74" s="53">
        <f t="shared" si="0"/>
        <v>0.73980000000000001</v>
      </c>
      <c r="F74" s="70">
        <f t="shared" si="1"/>
        <v>4.722888014341553E-2</v>
      </c>
      <c r="G74" s="71">
        <f t="shared" si="2"/>
        <v>0.58019999999999994</v>
      </c>
      <c r="H74" s="72">
        <f t="shared" si="3"/>
        <v>3.8865534040415151E-2</v>
      </c>
      <c r="I74" s="53">
        <f t="shared" si="5"/>
        <v>0.06</v>
      </c>
      <c r="J74" s="70">
        <f t="shared" si="6"/>
        <v>4.8675505653430484E-3</v>
      </c>
      <c r="K74" s="73">
        <f t="shared" si="7"/>
        <v>4.8675505653430484E-3</v>
      </c>
      <c r="L74" s="74">
        <f t="shared" si="8"/>
        <v>30</v>
      </c>
      <c r="M74" s="63"/>
      <c r="N74" s="64">
        <f t="shared" si="9"/>
        <v>0</v>
      </c>
      <c r="O74" s="65"/>
      <c r="P74" s="66">
        <f t="shared" si="10"/>
        <v>0</v>
      </c>
      <c r="Q74" s="67">
        <f t="shared" si="4"/>
        <v>0</v>
      </c>
      <c r="R74" s="68"/>
      <c r="T74" s="69"/>
      <c r="U74" s="68"/>
      <c r="V74" s="68"/>
      <c r="W74" s="68"/>
      <c r="X74" s="68"/>
      <c r="Y74" s="68"/>
      <c r="Z74" s="68"/>
    </row>
    <row r="75" spans="1:26" ht="12" hidden="1" customHeight="1">
      <c r="A75" s="53">
        <v>0.36499999999999999</v>
      </c>
      <c r="B75" s="54">
        <v>0.38290000000000002</v>
      </c>
      <c r="C75" s="75">
        <v>35612</v>
      </c>
      <c r="D75" s="76">
        <v>35642</v>
      </c>
      <c r="E75" s="53">
        <f t="shared" si="0"/>
        <v>0.73</v>
      </c>
      <c r="F75" s="70">
        <f t="shared" si="1"/>
        <v>4.6736034485882039E-2</v>
      </c>
      <c r="G75" s="71">
        <f t="shared" si="2"/>
        <v>0.57435000000000003</v>
      </c>
      <c r="H75" s="72">
        <f t="shared" si="3"/>
        <v>3.8544493466863505E-2</v>
      </c>
      <c r="I75" s="53">
        <f t="shared" si="5"/>
        <v>0.06</v>
      </c>
      <c r="J75" s="70">
        <f t="shared" si="6"/>
        <v>4.8675505653430484E-3</v>
      </c>
      <c r="K75" s="73">
        <f t="shared" si="7"/>
        <v>4.8675505653430484E-3</v>
      </c>
      <c r="L75" s="74">
        <f t="shared" si="8"/>
        <v>30</v>
      </c>
      <c r="M75" s="63"/>
      <c r="N75" s="64">
        <f t="shared" si="9"/>
        <v>0</v>
      </c>
      <c r="O75" s="65"/>
      <c r="P75" s="66">
        <f t="shared" si="10"/>
        <v>0</v>
      </c>
      <c r="Q75" s="67">
        <f t="shared" si="4"/>
        <v>0</v>
      </c>
      <c r="R75" s="68"/>
      <c r="T75" s="69"/>
      <c r="U75" s="68"/>
      <c r="V75" s="68"/>
      <c r="W75" s="68"/>
      <c r="X75" s="68"/>
      <c r="Y75" s="68"/>
      <c r="Z75" s="68"/>
    </row>
    <row r="76" spans="1:26" ht="12" hidden="1" customHeight="1">
      <c r="A76" s="53">
        <v>0.36499999999999999</v>
      </c>
      <c r="B76" s="54">
        <v>0.38290000000000002</v>
      </c>
      <c r="C76" s="75">
        <v>35643</v>
      </c>
      <c r="D76" s="76">
        <v>35673</v>
      </c>
      <c r="E76" s="53">
        <f t="shared" si="0"/>
        <v>0.73</v>
      </c>
      <c r="F76" s="70">
        <f t="shared" si="1"/>
        <v>4.6736034485882039E-2</v>
      </c>
      <c r="G76" s="71">
        <f t="shared" si="2"/>
        <v>0.57435000000000003</v>
      </c>
      <c r="H76" s="72">
        <f t="shared" si="3"/>
        <v>3.8544493466863505E-2</v>
      </c>
      <c r="I76" s="53">
        <f t="shared" si="5"/>
        <v>0.06</v>
      </c>
      <c r="J76" s="70">
        <f t="shared" si="6"/>
        <v>4.8675505653430484E-3</v>
      </c>
      <c r="K76" s="73">
        <f t="shared" si="7"/>
        <v>4.8675505653430484E-3</v>
      </c>
      <c r="L76" s="74">
        <f t="shared" si="8"/>
        <v>30</v>
      </c>
      <c r="M76" s="63"/>
      <c r="N76" s="64">
        <f t="shared" si="9"/>
        <v>0</v>
      </c>
      <c r="O76" s="65"/>
      <c r="P76" s="66">
        <f t="shared" si="10"/>
        <v>0</v>
      </c>
      <c r="Q76" s="67">
        <f t="shared" si="4"/>
        <v>0</v>
      </c>
      <c r="R76" s="68"/>
      <c r="T76" s="69"/>
      <c r="U76" s="68"/>
      <c r="V76" s="68"/>
      <c r="W76" s="68"/>
      <c r="X76" s="68"/>
      <c r="Y76" s="68"/>
      <c r="Z76" s="68"/>
    </row>
    <row r="77" spans="1:26" ht="12" hidden="1" customHeight="1">
      <c r="A77" s="53">
        <v>0.31840000000000002</v>
      </c>
      <c r="B77" s="54">
        <v>0.36820000000000003</v>
      </c>
      <c r="C77" s="75">
        <v>35674</v>
      </c>
      <c r="D77" s="76">
        <v>35703</v>
      </c>
      <c r="E77" s="53">
        <f t="shared" si="0"/>
        <v>0.63680000000000003</v>
      </c>
      <c r="F77" s="70">
        <f t="shared" si="1"/>
        <v>4.1916625642664185E-2</v>
      </c>
      <c r="G77" s="71">
        <f t="shared" si="2"/>
        <v>0.55230000000000001</v>
      </c>
      <c r="H77" s="72">
        <f t="shared" si="3"/>
        <v>3.7324506552336878E-2</v>
      </c>
      <c r="I77" s="53">
        <f t="shared" si="5"/>
        <v>0.06</v>
      </c>
      <c r="J77" s="70">
        <f t="shared" si="6"/>
        <v>4.8675505653430484E-3</v>
      </c>
      <c r="K77" s="73">
        <f t="shared" si="7"/>
        <v>4.8675505653430484E-3</v>
      </c>
      <c r="L77" s="74">
        <f t="shared" si="8"/>
        <v>30</v>
      </c>
      <c r="M77" s="63"/>
      <c r="N77" s="64">
        <f t="shared" si="9"/>
        <v>0</v>
      </c>
      <c r="O77" s="65"/>
      <c r="P77" s="66">
        <f t="shared" si="10"/>
        <v>0</v>
      </c>
      <c r="Q77" s="67">
        <f t="shared" si="4"/>
        <v>0</v>
      </c>
      <c r="R77" s="68"/>
      <c r="T77" s="69"/>
      <c r="U77" s="68"/>
      <c r="V77" s="68"/>
      <c r="W77" s="68"/>
      <c r="X77" s="68"/>
      <c r="Y77" s="68"/>
      <c r="Z77" s="68"/>
    </row>
    <row r="78" spans="1:26" ht="12" hidden="1" customHeight="1">
      <c r="A78" s="53">
        <v>0.31330000000000002</v>
      </c>
      <c r="B78" s="54">
        <v>0.35439999999999999</v>
      </c>
      <c r="C78" s="75">
        <v>35704</v>
      </c>
      <c r="D78" s="76">
        <v>35734</v>
      </c>
      <c r="E78" s="53">
        <f t="shared" si="0"/>
        <v>0.62660000000000005</v>
      </c>
      <c r="F78" s="70">
        <f t="shared" si="1"/>
        <v>4.1374000540415734E-2</v>
      </c>
      <c r="G78" s="71">
        <f t="shared" si="2"/>
        <v>0.53159999999999996</v>
      </c>
      <c r="H78" s="72">
        <f t="shared" si="3"/>
        <v>3.6164669276984585E-2</v>
      </c>
      <c r="I78" s="53">
        <f t="shared" si="5"/>
        <v>0.06</v>
      </c>
      <c r="J78" s="70">
        <f t="shared" si="6"/>
        <v>4.8675505653430484E-3</v>
      </c>
      <c r="K78" s="73">
        <f t="shared" si="7"/>
        <v>4.8675505653430484E-3</v>
      </c>
      <c r="L78" s="74">
        <f t="shared" si="8"/>
        <v>30</v>
      </c>
      <c r="M78" s="63"/>
      <c r="N78" s="64">
        <f t="shared" si="9"/>
        <v>0</v>
      </c>
      <c r="O78" s="65"/>
      <c r="P78" s="66">
        <f t="shared" si="10"/>
        <v>0</v>
      </c>
      <c r="Q78" s="67">
        <f t="shared" si="4"/>
        <v>0</v>
      </c>
      <c r="R78" s="68"/>
      <c r="T78" s="69"/>
      <c r="U78" s="68"/>
      <c r="V78" s="68"/>
      <c r="W78" s="68"/>
      <c r="X78" s="68"/>
      <c r="Y78" s="68"/>
      <c r="Z78" s="68"/>
    </row>
    <row r="79" spans="1:26" ht="12" hidden="1" customHeight="1">
      <c r="A79" s="53">
        <v>0.31469999999999998</v>
      </c>
      <c r="B79" s="54">
        <v>0.3599</v>
      </c>
      <c r="C79" s="75">
        <v>35735</v>
      </c>
      <c r="D79" s="76">
        <v>35764</v>
      </c>
      <c r="E79" s="53">
        <f t="shared" si="0"/>
        <v>0.62939999999999996</v>
      </c>
      <c r="F79" s="70">
        <f t="shared" si="1"/>
        <v>4.1523266351609411E-2</v>
      </c>
      <c r="G79" s="71">
        <f t="shared" si="2"/>
        <v>0.53984999999999994</v>
      </c>
      <c r="H79" s="72">
        <f t="shared" si="3"/>
        <v>3.6628635416855237E-2</v>
      </c>
      <c r="I79" s="53">
        <f t="shared" si="5"/>
        <v>0.06</v>
      </c>
      <c r="J79" s="70">
        <f t="shared" si="6"/>
        <v>4.8675505653430484E-3</v>
      </c>
      <c r="K79" s="73">
        <f t="shared" si="7"/>
        <v>4.8675505653430484E-3</v>
      </c>
      <c r="L79" s="74">
        <f t="shared" si="8"/>
        <v>30</v>
      </c>
      <c r="M79" s="63"/>
      <c r="N79" s="64">
        <f t="shared" si="9"/>
        <v>0</v>
      </c>
      <c r="O79" s="65"/>
      <c r="P79" s="66">
        <f t="shared" si="10"/>
        <v>0</v>
      </c>
      <c r="Q79" s="67">
        <f t="shared" si="4"/>
        <v>0</v>
      </c>
      <c r="R79" s="68"/>
      <c r="T79" s="69"/>
      <c r="U79" s="68"/>
      <c r="V79" s="68"/>
      <c r="W79" s="68"/>
      <c r="X79" s="68"/>
      <c r="Y79" s="68"/>
      <c r="Z79" s="68"/>
    </row>
    <row r="80" spans="1:26" ht="12" hidden="1" customHeight="1">
      <c r="A80" s="53">
        <v>0.31740000000000002</v>
      </c>
      <c r="B80" s="54">
        <v>0.36009999999999998</v>
      </c>
      <c r="C80" s="75">
        <v>35765</v>
      </c>
      <c r="D80" s="76">
        <v>35795</v>
      </c>
      <c r="E80" s="53">
        <f t="shared" si="0"/>
        <v>0.63480000000000003</v>
      </c>
      <c r="F80" s="70">
        <f t="shared" si="1"/>
        <v>4.1810473334071618E-2</v>
      </c>
      <c r="G80" s="71">
        <f t="shared" si="2"/>
        <v>0.54014999999999991</v>
      </c>
      <c r="H80" s="72">
        <f t="shared" si="3"/>
        <v>3.664546394044188E-2</v>
      </c>
      <c r="I80" s="53">
        <f t="shared" si="5"/>
        <v>0.06</v>
      </c>
      <c r="J80" s="70">
        <f t="shared" si="6"/>
        <v>4.8675505653430484E-3</v>
      </c>
      <c r="K80" s="73">
        <f t="shared" si="7"/>
        <v>4.8675505653430484E-3</v>
      </c>
      <c r="L80" s="74">
        <f t="shared" si="8"/>
        <v>30</v>
      </c>
      <c r="M80" s="63"/>
      <c r="N80" s="64">
        <f t="shared" si="9"/>
        <v>0</v>
      </c>
      <c r="O80" s="65"/>
      <c r="P80" s="66">
        <f t="shared" si="10"/>
        <v>0</v>
      </c>
      <c r="Q80" s="67">
        <f t="shared" si="4"/>
        <v>0</v>
      </c>
      <c r="R80" s="68"/>
      <c r="T80" s="69"/>
      <c r="U80" s="68"/>
      <c r="V80" s="68"/>
      <c r="W80" s="68"/>
      <c r="X80" s="68"/>
      <c r="Y80" s="68"/>
      <c r="Z80" s="68"/>
    </row>
    <row r="81" spans="1:26" ht="12" hidden="1" customHeight="1">
      <c r="A81" s="53">
        <v>0.31690000000000002</v>
      </c>
      <c r="B81" s="54">
        <v>0.35289999999999999</v>
      </c>
      <c r="C81" s="75">
        <v>35796</v>
      </c>
      <c r="D81" s="76">
        <v>35826</v>
      </c>
      <c r="E81" s="53">
        <f t="shared" si="0"/>
        <v>0.63380000000000003</v>
      </c>
      <c r="F81" s="70">
        <f t="shared" si="1"/>
        <v>4.1757352530811698E-2</v>
      </c>
      <c r="G81" s="71">
        <f t="shared" si="2"/>
        <v>0.52934999999999999</v>
      </c>
      <c r="H81" s="72">
        <f t="shared" si="3"/>
        <v>3.6037735475261679E-2</v>
      </c>
      <c r="I81" s="53">
        <f t="shared" si="5"/>
        <v>0.06</v>
      </c>
      <c r="J81" s="70">
        <f t="shared" si="6"/>
        <v>4.8675505653430484E-3</v>
      </c>
      <c r="K81" s="73">
        <f t="shared" si="7"/>
        <v>4.8675505653430484E-3</v>
      </c>
      <c r="L81" s="74">
        <f t="shared" si="8"/>
        <v>30</v>
      </c>
      <c r="M81" s="63"/>
      <c r="N81" s="64">
        <f t="shared" si="9"/>
        <v>0</v>
      </c>
      <c r="O81" s="65"/>
      <c r="P81" s="66">
        <f t="shared" ref="P81:P144" si="11">IF(P80&lt;0,N81-O81,SUM(P80,N81)-O81)</f>
        <v>0</v>
      </c>
      <c r="Q81" s="67">
        <f t="shared" si="4"/>
        <v>0</v>
      </c>
      <c r="R81" s="68"/>
      <c r="T81" s="69"/>
      <c r="U81" s="68"/>
      <c r="V81" s="68"/>
      <c r="W81" s="68"/>
      <c r="X81" s="68"/>
      <c r="Y81" s="68"/>
      <c r="Z81" s="68"/>
    </row>
    <row r="82" spans="1:26" ht="12" hidden="1" customHeight="1">
      <c r="A82" s="53">
        <v>0.3256</v>
      </c>
      <c r="B82" s="54">
        <v>0.37069999999999997</v>
      </c>
      <c r="C82" s="75">
        <v>35827</v>
      </c>
      <c r="D82" s="76">
        <v>35854</v>
      </c>
      <c r="E82" s="53">
        <f t="shared" si="0"/>
        <v>0.6512</v>
      </c>
      <c r="F82" s="70">
        <f t="shared" si="1"/>
        <v>4.2677431223817175E-2</v>
      </c>
      <c r="G82" s="71">
        <f t="shared" si="2"/>
        <v>0.55604999999999993</v>
      </c>
      <c r="H82" s="72">
        <f t="shared" si="3"/>
        <v>3.7533103819577862E-2</v>
      </c>
      <c r="I82" s="53">
        <f t="shared" si="5"/>
        <v>0.06</v>
      </c>
      <c r="J82" s="70">
        <f t="shared" si="6"/>
        <v>4.8675505653430484E-3</v>
      </c>
      <c r="K82" s="73">
        <f t="shared" si="7"/>
        <v>4.8675505653430484E-3</v>
      </c>
      <c r="L82" s="74">
        <f t="shared" si="8"/>
        <v>30</v>
      </c>
      <c r="M82" s="63"/>
      <c r="N82" s="64">
        <f t="shared" si="9"/>
        <v>0</v>
      </c>
      <c r="O82" s="65"/>
      <c r="P82" s="66">
        <f t="shared" si="11"/>
        <v>0</v>
      </c>
      <c r="Q82" s="67">
        <f t="shared" si="4"/>
        <v>0</v>
      </c>
      <c r="R82" s="68"/>
      <c r="T82" s="69"/>
      <c r="U82" s="68"/>
      <c r="V82" s="68"/>
      <c r="W82" s="68"/>
      <c r="X82" s="68"/>
      <c r="Y82" s="68"/>
      <c r="Z82" s="68"/>
    </row>
    <row r="83" spans="1:26" ht="12" hidden="1" customHeight="1">
      <c r="A83" s="53">
        <v>0.32150000000000001</v>
      </c>
      <c r="B83" s="54">
        <v>0.35599999999999998</v>
      </c>
      <c r="C83" s="75">
        <v>35855</v>
      </c>
      <c r="D83" s="76">
        <v>35885</v>
      </c>
      <c r="E83" s="53">
        <f t="shared" si="0"/>
        <v>0.64300000000000002</v>
      </c>
      <c r="F83" s="70">
        <f t="shared" si="1"/>
        <v>4.2244943858609441E-2</v>
      </c>
      <c r="G83" s="71">
        <f t="shared" si="2"/>
        <v>0.53400000000000003</v>
      </c>
      <c r="H83" s="72">
        <f t="shared" si="3"/>
        <v>3.629987706448512E-2</v>
      </c>
      <c r="I83" s="53">
        <f t="shared" si="5"/>
        <v>0.06</v>
      </c>
      <c r="J83" s="70">
        <f t="shared" si="6"/>
        <v>4.8675505653430484E-3</v>
      </c>
      <c r="K83" s="73">
        <f t="shared" si="7"/>
        <v>4.8675505653430484E-3</v>
      </c>
      <c r="L83" s="74">
        <f t="shared" si="8"/>
        <v>30</v>
      </c>
      <c r="M83" s="63"/>
      <c r="N83" s="64">
        <f t="shared" si="9"/>
        <v>0</v>
      </c>
      <c r="O83" s="65"/>
      <c r="P83" s="66">
        <f t="shared" si="11"/>
        <v>0</v>
      </c>
      <c r="Q83" s="67">
        <f t="shared" si="4"/>
        <v>0</v>
      </c>
      <c r="R83" s="68"/>
      <c r="T83" s="69"/>
      <c r="U83" s="68"/>
      <c r="V83" s="68"/>
      <c r="W83" s="68"/>
      <c r="X83" s="68"/>
      <c r="Y83" s="68"/>
      <c r="Z83" s="68"/>
    </row>
    <row r="84" spans="1:26" ht="12" hidden="1" customHeight="1">
      <c r="A84" s="53">
        <v>0.36280000000000001</v>
      </c>
      <c r="B84" s="54">
        <v>0.3901</v>
      </c>
      <c r="C84" s="75">
        <v>35886</v>
      </c>
      <c r="D84" s="76">
        <v>35915</v>
      </c>
      <c r="E84" s="53">
        <f t="shared" si="0"/>
        <v>0.72560000000000002</v>
      </c>
      <c r="F84" s="70">
        <f t="shared" si="1"/>
        <v>4.6513923883773289E-2</v>
      </c>
      <c r="G84" s="71">
        <f t="shared" si="2"/>
        <v>0.58515000000000006</v>
      </c>
      <c r="H84" s="72">
        <f t="shared" si="3"/>
        <v>3.9136333940720247E-2</v>
      </c>
      <c r="I84" s="53">
        <f t="shared" si="5"/>
        <v>0.06</v>
      </c>
      <c r="J84" s="70">
        <f t="shared" si="6"/>
        <v>4.8675505653430484E-3</v>
      </c>
      <c r="K84" s="73">
        <f t="shared" si="7"/>
        <v>4.8675505653430484E-3</v>
      </c>
      <c r="L84" s="74">
        <f t="shared" si="8"/>
        <v>30</v>
      </c>
      <c r="M84" s="63"/>
      <c r="N84" s="64">
        <f t="shared" si="9"/>
        <v>0</v>
      </c>
      <c r="O84" s="65"/>
      <c r="P84" s="66">
        <f t="shared" si="11"/>
        <v>0</v>
      </c>
      <c r="Q84" s="67">
        <f t="shared" si="4"/>
        <v>0</v>
      </c>
      <c r="R84" s="68"/>
      <c r="T84" s="69"/>
      <c r="U84" s="68"/>
      <c r="V84" s="68"/>
      <c r="W84" s="68"/>
      <c r="X84" s="68"/>
      <c r="Y84" s="68"/>
      <c r="Z84" s="68"/>
    </row>
    <row r="85" spans="1:26" ht="12" hidden="1" customHeight="1">
      <c r="A85" s="53">
        <v>0.38390000000000002</v>
      </c>
      <c r="B85" s="54">
        <v>0.40579999999999999</v>
      </c>
      <c r="C85" s="75">
        <v>35916</v>
      </c>
      <c r="D85" s="76">
        <v>35946</v>
      </c>
      <c r="E85" s="53">
        <f t="shared" si="0"/>
        <v>0.76780000000000004</v>
      </c>
      <c r="F85" s="70">
        <f t="shared" si="1"/>
        <v>4.86231167964013E-2</v>
      </c>
      <c r="G85" s="71">
        <f t="shared" si="2"/>
        <v>0.60870000000000002</v>
      </c>
      <c r="H85" s="72">
        <f t="shared" si="3"/>
        <v>4.0414162047700763E-2</v>
      </c>
      <c r="I85" s="53">
        <f t="shared" si="5"/>
        <v>0.06</v>
      </c>
      <c r="J85" s="70">
        <f t="shared" si="6"/>
        <v>4.8675505653430484E-3</v>
      </c>
      <c r="K85" s="73">
        <f t="shared" si="7"/>
        <v>4.8675505653430484E-3</v>
      </c>
      <c r="L85" s="74">
        <f t="shared" si="8"/>
        <v>30</v>
      </c>
      <c r="M85" s="63"/>
      <c r="N85" s="64">
        <f>((M85*K85)/30)*L85</f>
        <v>0</v>
      </c>
      <c r="O85" s="65"/>
      <c r="P85" s="66">
        <f t="shared" si="11"/>
        <v>0</v>
      </c>
      <c r="Q85" s="67">
        <f>SUM(M85,P85)</f>
        <v>0</v>
      </c>
      <c r="R85" s="68"/>
      <c r="T85" s="69"/>
      <c r="U85" s="68"/>
      <c r="V85" s="68"/>
      <c r="W85" s="68"/>
      <c r="X85" s="68"/>
      <c r="Y85" s="68"/>
      <c r="Z85" s="68"/>
    </row>
    <row r="86" spans="1:26" ht="12" hidden="1" customHeight="1">
      <c r="A86" s="53">
        <v>0.39510000000000001</v>
      </c>
      <c r="B86" s="54">
        <v>0.41649999999999998</v>
      </c>
      <c r="C86" s="75">
        <v>35947</v>
      </c>
      <c r="D86" s="76">
        <v>35976</v>
      </c>
      <c r="E86" s="53">
        <f t="shared" si="0"/>
        <v>0.79020000000000001</v>
      </c>
      <c r="F86" s="70">
        <f t="shared" si="1"/>
        <v>4.9724006628283579E-2</v>
      </c>
      <c r="G86" s="71">
        <f t="shared" si="2"/>
        <v>0.62474999999999992</v>
      </c>
      <c r="H86" s="72">
        <f t="shared" si="3"/>
        <v>4.1275249213404086E-2</v>
      </c>
      <c r="I86" s="53">
        <f t="shared" si="5"/>
        <v>0.06</v>
      </c>
      <c r="J86" s="70">
        <f t="shared" si="6"/>
        <v>4.8675505653430484E-3</v>
      </c>
      <c r="K86" s="73">
        <f t="shared" si="7"/>
        <v>4.8675505653430484E-3</v>
      </c>
      <c r="L86" s="74">
        <f t="shared" si="8"/>
        <v>30</v>
      </c>
      <c r="M86" s="63"/>
      <c r="N86" s="64">
        <f t="shared" si="9"/>
        <v>0</v>
      </c>
      <c r="O86" s="65"/>
      <c r="P86" s="66">
        <f t="shared" si="11"/>
        <v>0</v>
      </c>
      <c r="Q86" s="67">
        <f t="shared" si="4"/>
        <v>0</v>
      </c>
      <c r="R86" s="68"/>
      <c r="T86" s="69"/>
      <c r="U86" s="68"/>
      <c r="V86" s="68"/>
      <c r="W86" s="68"/>
      <c r="X86" s="68"/>
      <c r="Y86" s="68"/>
      <c r="Z86" s="68"/>
    </row>
    <row r="87" spans="1:26" ht="12" hidden="1" customHeight="1">
      <c r="A87" s="53">
        <v>0.4783</v>
      </c>
      <c r="B87" s="54">
        <v>0.4798</v>
      </c>
      <c r="C87" s="75">
        <v>35977</v>
      </c>
      <c r="D87" s="76">
        <v>36007</v>
      </c>
      <c r="E87" s="53">
        <f t="shared" si="0"/>
        <v>0.95660000000000001</v>
      </c>
      <c r="F87" s="70">
        <f t="shared" si="1"/>
        <v>5.7527908655271354E-2</v>
      </c>
      <c r="G87" s="71">
        <f t="shared" si="2"/>
        <v>0.71970000000000001</v>
      </c>
      <c r="H87" s="72">
        <f t="shared" si="3"/>
        <v>4.6215277557030365E-2</v>
      </c>
      <c r="I87" s="53">
        <f t="shared" si="5"/>
        <v>0.06</v>
      </c>
      <c r="J87" s="70">
        <f t="shared" si="6"/>
        <v>4.8675505653430484E-3</v>
      </c>
      <c r="K87" s="73">
        <f t="shared" si="7"/>
        <v>4.8675505653430484E-3</v>
      </c>
      <c r="L87" s="74">
        <f t="shared" si="8"/>
        <v>30</v>
      </c>
      <c r="M87" s="63"/>
      <c r="N87" s="64">
        <f t="shared" si="9"/>
        <v>0</v>
      </c>
      <c r="O87" s="65"/>
      <c r="P87" s="66">
        <f t="shared" si="11"/>
        <v>0</v>
      </c>
      <c r="Q87" s="67">
        <f t="shared" si="4"/>
        <v>0</v>
      </c>
      <c r="R87" s="68"/>
      <c r="T87" s="69"/>
      <c r="U87" s="68"/>
      <c r="V87" s="68"/>
      <c r="W87" s="68"/>
      <c r="X87" s="68"/>
      <c r="Y87" s="68"/>
      <c r="Z87" s="68"/>
    </row>
    <row r="88" spans="1:26" ht="12" hidden="1" customHeight="1">
      <c r="A88" s="53">
        <v>0.48409999999999997</v>
      </c>
      <c r="B88" s="54">
        <v>0.49690000000000001</v>
      </c>
      <c r="C88" s="75">
        <v>36008</v>
      </c>
      <c r="D88" s="76">
        <v>36038</v>
      </c>
      <c r="E88" s="53">
        <f t="shared" si="0"/>
        <v>0.96819999999999995</v>
      </c>
      <c r="F88" s="70">
        <f t="shared" si="1"/>
        <v>5.8048970508948194E-2</v>
      </c>
      <c r="G88" s="71">
        <f t="shared" si="2"/>
        <v>0.74534999999999996</v>
      </c>
      <c r="H88" s="72">
        <f t="shared" si="3"/>
        <v>4.7506864188586517E-2</v>
      </c>
      <c r="I88" s="53">
        <f t="shared" si="5"/>
        <v>0.06</v>
      </c>
      <c r="J88" s="70">
        <f t="shared" si="6"/>
        <v>4.8675505653430484E-3</v>
      </c>
      <c r="K88" s="73">
        <f t="shared" si="7"/>
        <v>4.8675505653430484E-3</v>
      </c>
      <c r="L88" s="74">
        <f t="shared" si="8"/>
        <v>30</v>
      </c>
      <c r="M88" s="63"/>
      <c r="N88" s="64">
        <f t="shared" si="9"/>
        <v>0</v>
      </c>
      <c r="O88" s="65"/>
      <c r="P88" s="66">
        <f t="shared" si="11"/>
        <v>0</v>
      </c>
      <c r="Q88" s="67">
        <f t="shared" si="4"/>
        <v>0</v>
      </c>
      <c r="R88" s="68"/>
      <c r="T88" s="69"/>
      <c r="U88" s="68"/>
      <c r="V88" s="68"/>
      <c r="W88" s="68"/>
      <c r="X88" s="68"/>
      <c r="Y88" s="68"/>
      <c r="Z88" s="68"/>
    </row>
    <row r="89" spans="1:26" ht="12" hidden="1" customHeight="1">
      <c r="A89" s="53">
        <v>0.432</v>
      </c>
      <c r="B89" s="54">
        <v>0.4531</v>
      </c>
      <c r="C89" s="75">
        <v>36039</v>
      </c>
      <c r="D89" s="76">
        <v>36068</v>
      </c>
      <c r="E89" s="53">
        <f t="shared" si="0"/>
        <v>0.86399999999999999</v>
      </c>
      <c r="F89" s="70">
        <f t="shared" si="1"/>
        <v>5.3263802382199854E-2</v>
      </c>
      <c r="G89" s="71">
        <f t="shared" si="2"/>
        <v>0.67964999999999998</v>
      </c>
      <c r="H89" s="72">
        <f t="shared" si="3"/>
        <v>4.416283884027683E-2</v>
      </c>
      <c r="I89" s="53">
        <f t="shared" si="5"/>
        <v>0.06</v>
      </c>
      <c r="J89" s="70">
        <f t="shared" si="6"/>
        <v>4.8675505653430484E-3</v>
      </c>
      <c r="K89" s="73">
        <f t="shared" si="7"/>
        <v>4.8675505653430484E-3</v>
      </c>
      <c r="L89" s="74">
        <f t="shared" si="8"/>
        <v>30</v>
      </c>
      <c r="M89" s="63"/>
      <c r="N89" s="64">
        <f t="shared" si="9"/>
        <v>0</v>
      </c>
      <c r="O89" s="65"/>
      <c r="P89" s="66">
        <f t="shared" si="11"/>
        <v>0</v>
      </c>
      <c r="Q89" s="67">
        <f t="shared" si="4"/>
        <v>0</v>
      </c>
      <c r="R89" s="68"/>
      <c r="T89" s="69"/>
      <c r="U89" s="68"/>
      <c r="V89" s="68"/>
      <c r="W89" s="68"/>
      <c r="X89" s="68"/>
      <c r="Y89" s="68"/>
      <c r="Z89" s="68"/>
    </row>
    <row r="90" spans="1:26" ht="12" hidden="1" customHeight="1">
      <c r="A90" s="53">
        <v>0.46</v>
      </c>
      <c r="B90" s="54">
        <v>0.4728</v>
      </c>
      <c r="C90" s="75">
        <v>36069</v>
      </c>
      <c r="D90" s="76">
        <v>36099</v>
      </c>
      <c r="E90" s="53">
        <f t="shared" si="0"/>
        <v>0.92</v>
      </c>
      <c r="F90" s="70">
        <f t="shared" si="1"/>
        <v>5.5865101328561151E-2</v>
      </c>
      <c r="G90" s="71">
        <f t="shared" si="2"/>
        <v>0.70920000000000005</v>
      </c>
      <c r="H90" s="72">
        <f t="shared" si="3"/>
        <v>4.5681457578360618E-2</v>
      </c>
      <c r="I90" s="53">
        <f t="shared" si="5"/>
        <v>0.06</v>
      </c>
      <c r="J90" s="70">
        <f t="shared" si="6"/>
        <v>4.8675505653430484E-3</v>
      </c>
      <c r="K90" s="73">
        <f t="shared" si="7"/>
        <v>4.8675505653430484E-3</v>
      </c>
      <c r="L90" s="74">
        <f t="shared" si="8"/>
        <v>30</v>
      </c>
      <c r="M90" s="63"/>
      <c r="N90" s="64">
        <f t="shared" si="9"/>
        <v>0</v>
      </c>
      <c r="O90" s="65"/>
      <c r="P90" s="66">
        <f t="shared" si="11"/>
        <v>0</v>
      </c>
      <c r="Q90" s="67">
        <f t="shared" si="4"/>
        <v>0</v>
      </c>
      <c r="R90" s="68"/>
      <c r="T90" s="69"/>
      <c r="U90" s="68"/>
      <c r="V90" s="68"/>
      <c r="W90" s="68"/>
      <c r="X90" s="68"/>
      <c r="Y90" s="68"/>
      <c r="Z90" s="68"/>
    </row>
    <row r="91" spans="1:26" ht="12" hidden="1" customHeight="1">
      <c r="A91" s="53">
        <v>0.49990000000000001</v>
      </c>
      <c r="B91" s="54">
        <v>0.50409999999999999</v>
      </c>
      <c r="C91" s="75">
        <v>36100</v>
      </c>
      <c r="D91" s="76">
        <v>36129</v>
      </c>
      <c r="E91" s="53">
        <f t="shared" si="0"/>
        <v>0.99980000000000002</v>
      </c>
      <c r="F91" s="70">
        <f t="shared" si="1"/>
        <v>5.9454265095493675E-2</v>
      </c>
      <c r="G91" s="71">
        <f t="shared" si="2"/>
        <v>0.75614999999999999</v>
      </c>
      <c r="H91" s="72">
        <f t="shared" si="3"/>
        <v>4.8045491365309445E-2</v>
      </c>
      <c r="I91" s="53">
        <f t="shared" si="5"/>
        <v>0.06</v>
      </c>
      <c r="J91" s="70">
        <f t="shared" si="6"/>
        <v>4.8675505653430484E-3</v>
      </c>
      <c r="K91" s="73">
        <f t="shared" si="7"/>
        <v>4.8675505653430484E-3</v>
      </c>
      <c r="L91" s="74">
        <f t="shared" si="8"/>
        <v>30</v>
      </c>
      <c r="M91" s="63"/>
      <c r="N91" s="64">
        <f t="shared" si="9"/>
        <v>0</v>
      </c>
      <c r="O91" s="65"/>
      <c r="P91" s="66">
        <f t="shared" si="11"/>
        <v>0</v>
      </c>
      <c r="Q91" s="67">
        <f t="shared" si="4"/>
        <v>0</v>
      </c>
      <c r="R91" s="68"/>
      <c r="T91" s="69"/>
      <c r="U91" s="68"/>
      <c r="V91" s="68"/>
      <c r="W91" s="68"/>
      <c r="X91" s="68"/>
      <c r="Y91" s="68"/>
      <c r="Z91" s="68"/>
    </row>
    <row r="92" spans="1:26" ht="12" hidden="1" customHeight="1">
      <c r="A92" s="53">
        <v>0.47710000000000002</v>
      </c>
      <c r="B92" s="54">
        <v>0.48899999999999999</v>
      </c>
      <c r="C92" s="75">
        <v>36130</v>
      </c>
      <c r="D92" s="76">
        <v>36160</v>
      </c>
      <c r="E92" s="53">
        <f t="shared" si="0"/>
        <v>0.95420000000000005</v>
      </c>
      <c r="F92" s="70">
        <f t="shared" si="1"/>
        <v>5.7419749305694934E-2</v>
      </c>
      <c r="G92" s="71">
        <f t="shared" si="2"/>
        <v>0.73350000000000004</v>
      </c>
      <c r="H92" s="72">
        <f t="shared" si="3"/>
        <v>4.6912343898358966E-2</v>
      </c>
      <c r="I92" s="53">
        <f t="shared" si="5"/>
        <v>0.06</v>
      </c>
      <c r="J92" s="70">
        <f t="shared" si="6"/>
        <v>4.8675505653430484E-3</v>
      </c>
      <c r="K92" s="73">
        <f t="shared" si="7"/>
        <v>4.8675505653430484E-3</v>
      </c>
      <c r="L92" s="74">
        <f t="shared" si="8"/>
        <v>30</v>
      </c>
      <c r="M92" s="63"/>
      <c r="N92" s="64">
        <f t="shared" si="9"/>
        <v>0</v>
      </c>
      <c r="O92" s="65"/>
      <c r="P92" s="66">
        <f t="shared" si="11"/>
        <v>0</v>
      </c>
      <c r="Q92" s="67">
        <f t="shared" si="4"/>
        <v>0</v>
      </c>
      <c r="R92" s="68"/>
      <c r="T92" s="69"/>
      <c r="U92" s="68"/>
      <c r="V92" s="68"/>
      <c r="W92" s="68"/>
      <c r="X92" s="68"/>
      <c r="Y92" s="68"/>
      <c r="Z92" s="68"/>
    </row>
    <row r="93" spans="1:26" ht="12" hidden="1" customHeight="1">
      <c r="A93" s="53">
        <v>0.45490000000000003</v>
      </c>
      <c r="B93" s="54">
        <v>0.46739999999999998</v>
      </c>
      <c r="C93" s="75">
        <v>36161</v>
      </c>
      <c r="D93" s="76">
        <v>36191</v>
      </c>
      <c r="E93" s="53">
        <f t="shared" si="0"/>
        <v>0.90980000000000005</v>
      </c>
      <c r="F93" s="70">
        <f t="shared" si="1"/>
        <v>5.5396519002858025E-2</v>
      </c>
      <c r="G93" s="71">
        <f t="shared" si="2"/>
        <v>0.70109999999999995</v>
      </c>
      <c r="H93" s="72">
        <f t="shared" si="3"/>
        <v>4.5267595675717143E-2</v>
      </c>
      <c r="I93" s="53">
        <f t="shared" si="5"/>
        <v>0.06</v>
      </c>
      <c r="J93" s="70">
        <f t="shared" si="6"/>
        <v>4.8675505653430484E-3</v>
      </c>
      <c r="K93" s="73">
        <f t="shared" si="7"/>
        <v>4.8675505653430484E-3</v>
      </c>
      <c r="L93" s="74">
        <f t="shared" si="8"/>
        <v>30</v>
      </c>
      <c r="M93" s="63"/>
      <c r="N93" s="64">
        <f t="shared" si="9"/>
        <v>0</v>
      </c>
      <c r="O93" s="65"/>
      <c r="P93" s="66">
        <f t="shared" si="11"/>
        <v>0</v>
      </c>
      <c r="Q93" s="67">
        <f t="shared" si="4"/>
        <v>0</v>
      </c>
      <c r="R93" s="68"/>
      <c r="T93" s="69"/>
      <c r="U93" s="68"/>
      <c r="V93" s="68"/>
      <c r="W93" s="68"/>
      <c r="X93" s="68"/>
      <c r="Y93" s="68"/>
      <c r="Z93" s="68"/>
    </row>
    <row r="94" spans="1:26" ht="12" hidden="1" customHeight="1">
      <c r="A94" s="53">
        <v>0.4239</v>
      </c>
      <c r="B94" s="54">
        <v>0.4446</v>
      </c>
      <c r="C94" s="75">
        <v>36192</v>
      </c>
      <c r="D94" s="76">
        <v>36219</v>
      </c>
      <c r="E94" s="53">
        <f t="shared" si="0"/>
        <v>0.8478</v>
      </c>
      <c r="F94" s="70">
        <f t="shared" si="1"/>
        <v>5.2497921609402587E-2</v>
      </c>
      <c r="G94" s="71">
        <f t="shared" si="2"/>
        <v>0.66690000000000005</v>
      </c>
      <c r="H94" s="72">
        <f t="shared" si="3"/>
        <v>4.3500021178309645E-2</v>
      </c>
      <c r="I94" s="53">
        <f t="shared" si="5"/>
        <v>0.06</v>
      </c>
      <c r="J94" s="70">
        <f t="shared" si="6"/>
        <v>4.8675505653430484E-3</v>
      </c>
      <c r="K94" s="73">
        <f t="shared" si="7"/>
        <v>4.8675505653430484E-3</v>
      </c>
      <c r="L94" s="74">
        <f t="shared" si="8"/>
        <v>30</v>
      </c>
      <c r="M94" s="63"/>
      <c r="N94" s="64">
        <f t="shared" si="9"/>
        <v>0</v>
      </c>
      <c r="O94" s="65"/>
      <c r="P94" s="66">
        <f t="shared" si="11"/>
        <v>0</v>
      </c>
      <c r="Q94" s="67">
        <f t="shared" si="4"/>
        <v>0</v>
      </c>
      <c r="R94" s="68"/>
      <c r="T94" s="69"/>
      <c r="U94" s="68"/>
      <c r="V94" s="68"/>
      <c r="W94" s="68"/>
      <c r="X94" s="68"/>
      <c r="Y94" s="68"/>
      <c r="Z94" s="68"/>
    </row>
    <row r="95" spans="1:26" ht="12" hidden="1" customHeight="1">
      <c r="A95" s="53">
        <v>0.40989999999999999</v>
      </c>
      <c r="B95" s="54">
        <v>0.44319999999999998</v>
      </c>
      <c r="C95" s="75">
        <v>36220</v>
      </c>
      <c r="D95" s="76">
        <v>36233</v>
      </c>
      <c r="E95" s="53">
        <f t="shared" si="0"/>
        <v>0.81979999999999997</v>
      </c>
      <c r="F95" s="70">
        <f t="shared" si="1"/>
        <v>5.1159545343120172E-2</v>
      </c>
      <c r="G95" s="71">
        <f t="shared" si="2"/>
        <v>0.66479999999999995</v>
      </c>
      <c r="H95" s="72">
        <f t="shared" si="3"/>
        <v>4.3390405704907931E-2</v>
      </c>
      <c r="I95" s="53">
        <f t="shared" si="5"/>
        <v>0.06</v>
      </c>
      <c r="J95" s="70">
        <f t="shared" si="6"/>
        <v>4.8675505653430484E-3</v>
      </c>
      <c r="K95" s="73">
        <f t="shared" si="7"/>
        <v>4.8675505653430484E-3</v>
      </c>
      <c r="L95" s="74">
        <f t="shared" si="8"/>
        <v>14</v>
      </c>
      <c r="M95" s="63"/>
      <c r="N95" s="64">
        <f t="shared" si="9"/>
        <v>0</v>
      </c>
      <c r="O95" s="65"/>
      <c r="P95" s="66">
        <f t="shared" si="11"/>
        <v>0</v>
      </c>
      <c r="Q95" s="67">
        <f t="shared" si="4"/>
        <v>0</v>
      </c>
      <c r="R95" s="68"/>
      <c r="T95" s="69"/>
      <c r="U95" s="68"/>
      <c r="V95" s="68"/>
      <c r="W95" s="68"/>
      <c r="X95" s="68"/>
      <c r="Y95" s="68"/>
      <c r="Z95" s="68"/>
    </row>
    <row r="96" spans="1:26" ht="12" hidden="1" customHeight="1">
      <c r="A96" s="53">
        <v>0.39760000000000001</v>
      </c>
      <c r="B96" s="54">
        <v>0.36809999999999998</v>
      </c>
      <c r="C96" s="75">
        <v>36234</v>
      </c>
      <c r="D96" s="76">
        <v>36250</v>
      </c>
      <c r="E96" s="53">
        <f t="shared" si="0"/>
        <v>0.79520000000000002</v>
      </c>
      <c r="F96" s="70">
        <f t="shared" si="1"/>
        <v>4.9968016289525075E-2</v>
      </c>
      <c r="G96" s="71">
        <f t="shared" si="2"/>
        <v>0.55214999999999992</v>
      </c>
      <c r="H96" s="72">
        <f t="shared" si="3"/>
        <v>3.7316153057107337E-2</v>
      </c>
      <c r="I96" s="53">
        <f t="shared" si="5"/>
        <v>0.06</v>
      </c>
      <c r="J96" s="70">
        <f t="shared" si="6"/>
        <v>4.8675505653430484E-3</v>
      </c>
      <c r="K96" s="73">
        <f t="shared" si="7"/>
        <v>4.8675505653430484E-3</v>
      </c>
      <c r="L96" s="74">
        <f t="shared" si="8"/>
        <v>16</v>
      </c>
      <c r="M96" s="63"/>
      <c r="N96" s="64">
        <f t="shared" si="9"/>
        <v>0</v>
      </c>
      <c r="O96" s="65"/>
      <c r="P96" s="66">
        <f t="shared" si="11"/>
        <v>0</v>
      </c>
      <c r="Q96" s="67">
        <f t="shared" si="4"/>
        <v>0</v>
      </c>
      <c r="R96" s="68"/>
      <c r="T96" s="69"/>
      <c r="U96" s="68"/>
      <c r="V96" s="68"/>
      <c r="W96" s="68"/>
      <c r="X96" s="68"/>
      <c r="Y96" s="68"/>
      <c r="Z96" s="68"/>
    </row>
    <row r="97" spans="1:26" ht="12" hidden="1" customHeight="1">
      <c r="A97" s="53">
        <v>0.3357</v>
      </c>
      <c r="B97" s="54">
        <v>0.34420000000000001</v>
      </c>
      <c r="C97" s="75">
        <v>36251</v>
      </c>
      <c r="D97" s="76">
        <v>36280</v>
      </c>
      <c r="E97" s="53">
        <f t="shared" si="0"/>
        <v>0.6714</v>
      </c>
      <c r="F97" s="70">
        <f t="shared" si="1"/>
        <v>4.3734485849228344E-2</v>
      </c>
      <c r="G97" s="71">
        <f t="shared" si="2"/>
        <v>0.51629999999999998</v>
      </c>
      <c r="H97" s="72">
        <f t="shared" si="3"/>
        <v>3.5298126052236922E-2</v>
      </c>
      <c r="I97" s="53">
        <f t="shared" si="5"/>
        <v>0.06</v>
      </c>
      <c r="J97" s="70">
        <f t="shared" si="6"/>
        <v>4.8675505653430484E-3</v>
      </c>
      <c r="K97" s="73">
        <f t="shared" si="7"/>
        <v>4.8675505653430484E-3</v>
      </c>
      <c r="L97" s="74">
        <f t="shared" si="8"/>
        <v>30</v>
      </c>
      <c r="M97" s="63"/>
      <c r="N97" s="64">
        <f t="shared" si="9"/>
        <v>0</v>
      </c>
      <c r="O97" s="65"/>
      <c r="P97" s="66">
        <f t="shared" si="11"/>
        <v>0</v>
      </c>
      <c r="Q97" s="67">
        <f t="shared" si="4"/>
        <v>0</v>
      </c>
      <c r="R97" s="68"/>
      <c r="T97" s="69"/>
      <c r="U97" s="68"/>
      <c r="V97" s="68"/>
      <c r="W97" s="68"/>
      <c r="X97" s="68"/>
      <c r="Y97" s="68"/>
      <c r="Z97" s="68"/>
    </row>
    <row r="98" spans="1:26" ht="12" hidden="1" customHeight="1">
      <c r="A98" s="53">
        <v>0.31140000000000001</v>
      </c>
      <c r="B98" s="54">
        <v>0.32129999999999997</v>
      </c>
      <c r="C98" s="75">
        <v>36281</v>
      </c>
      <c r="D98" s="76">
        <v>36311</v>
      </c>
      <c r="E98" s="53">
        <f t="shared" si="0"/>
        <v>0.62280000000000002</v>
      </c>
      <c r="F98" s="70">
        <f t="shared" si="1"/>
        <v>4.1171048334668336E-2</v>
      </c>
      <c r="G98" s="71">
        <f t="shared" si="2"/>
        <v>0.48194999999999999</v>
      </c>
      <c r="H98" s="72">
        <f t="shared" si="3"/>
        <v>3.3323078776865689E-2</v>
      </c>
      <c r="I98" s="53">
        <f t="shared" si="5"/>
        <v>0.06</v>
      </c>
      <c r="J98" s="70">
        <f t="shared" si="6"/>
        <v>4.8675505653430484E-3</v>
      </c>
      <c r="K98" s="73">
        <f t="shared" si="7"/>
        <v>4.8675505653430484E-3</v>
      </c>
      <c r="L98" s="74">
        <f t="shared" si="8"/>
        <v>30</v>
      </c>
      <c r="M98" s="63"/>
      <c r="N98" s="64">
        <f t="shared" si="9"/>
        <v>0</v>
      </c>
      <c r="O98" s="65"/>
      <c r="P98" s="66">
        <f t="shared" si="11"/>
        <v>0</v>
      </c>
      <c r="Q98" s="67">
        <f t="shared" si="4"/>
        <v>0</v>
      </c>
      <c r="R98" s="68"/>
      <c r="T98" s="69"/>
      <c r="U98" s="68"/>
      <c r="V98" s="68"/>
      <c r="W98" s="68"/>
      <c r="X98" s="68"/>
      <c r="Y98" s="68"/>
      <c r="Z98" s="68"/>
    </row>
    <row r="99" spans="1:26" ht="12" hidden="1" customHeight="1">
      <c r="A99" s="53">
        <v>0.27460000000000001</v>
      </c>
      <c r="B99" s="54">
        <v>0.28360000000000002</v>
      </c>
      <c r="C99" s="75">
        <v>36312</v>
      </c>
      <c r="D99" s="76">
        <v>36341</v>
      </c>
      <c r="E99" s="53">
        <f t="shared" si="0"/>
        <v>0.54920000000000002</v>
      </c>
      <c r="F99" s="70">
        <f t="shared" si="1"/>
        <v>3.7151717084338731E-2</v>
      </c>
      <c r="G99" s="71">
        <f t="shared" si="2"/>
        <v>0.4254</v>
      </c>
      <c r="H99" s="72">
        <f t="shared" si="3"/>
        <v>2.9978271451085226E-2</v>
      </c>
      <c r="I99" s="53">
        <f t="shared" si="5"/>
        <v>0.06</v>
      </c>
      <c r="J99" s="70">
        <f t="shared" si="6"/>
        <v>4.8675505653430484E-3</v>
      </c>
      <c r="K99" s="73">
        <f t="shared" si="7"/>
        <v>4.8675505653430484E-3</v>
      </c>
      <c r="L99" s="74">
        <f t="shared" si="8"/>
        <v>30</v>
      </c>
      <c r="M99" s="63"/>
      <c r="N99" s="64">
        <f t="shared" si="9"/>
        <v>0</v>
      </c>
      <c r="O99" s="65"/>
      <c r="P99" s="66">
        <f t="shared" si="11"/>
        <v>0</v>
      </c>
      <c r="Q99" s="67">
        <f t="shared" si="4"/>
        <v>0</v>
      </c>
      <c r="R99" s="68"/>
      <c r="T99" s="69"/>
      <c r="U99" s="68"/>
      <c r="V99" s="68"/>
      <c r="W99" s="68"/>
      <c r="X99" s="68"/>
      <c r="Y99" s="68"/>
      <c r="Z99" s="68"/>
    </row>
    <row r="100" spans="1:26" ht="12" hidden="1" customHeight="1">
      <c r="A100" s="53">
        <v>0.2422</v>
      </c>
      <c r="B100" s="54">
        <v>0.2571</v>
      </c>
      <c r="C100" s="75">
        <v>36342</v>
      </c>
      <c r="D100" s="76">
        <v>36372</v>
      </c>
      <c r="E100" s="53">
        <f t="shared" si="0"/>
        <v>0.4844</v>
      </c>
      <c r="F100" s="70">
        <f t="shared" si="1"/>
        <v>3.3465330835988905E-2</v>
      </c>
      <c r="G100" s="71">
        <f t="shared" si="2"/>
        <v>0.38564999999999999</v>
      </c>
      <c r="H100" s="72">
        <f t="shared" si="3"/>
        <v>2.7553545701642701E-2</v>
      </c>
      <c r="I100" s="53">
        <f t="shared" si="5"/>
        <v>0.06</v>
      </c>
      <c r="J100" s="70">
        <f t="shared" si="6"/>
        <v>4.8675505653430484E-3</v>
      </c>
      <c r="K100" s="73">
        <f t="shared" si="7"/>
        <v>4.8675505653430484E-3</v>
      </c>
      <c r="L100" s="74">
        <f t="shared" si="8"/>
        <v>30</v>
      </c>
      <c r="M100" s="63"/>
      <c r="N100" s="64">
        <f t="shared" si="9"/>
        <v>0</v>
      </c>
      <c r="O100" s="65"/>
      <c r="P100" s="66">
        <f t="shared" si="11"/>
        <v>0</v>
      </c>
      <c r="Q100" s="67">
        <f t="shared" si="4"/>
        <v>0</v>
      </c>
      <c r="R100" s="68"/>
      <c r="T100" s="69"/>
      <c r="U100" s="68"/>
      <c r="V100" s="68"/>
      <c r="W100" s="68"/>
      <c r="X100" s="68"/>
      <c r="Y100" s="68"/>
      <c r="Z100" s="68"/>
    </row>
    <row r="101" spans="1:26" ht="12" hidden="1" customHeight="1">
      <c r="A101" s="53">
        <v>0.26250000000000001</v>
      </c>
      <c r="B101" s="54">
        <v>0.27579999999999999</v>
      </c>
      <c r="C101" s="75">
        <v>36373</v>
      </c>
      <c r="D101" s="76">
        <v>36375</v>
      </c>
      <c r="E101" s="53">
        <f t="shared" si="0"/>
        <v>0.52500000000000002</v>
      </c>
      <c r="F101" s="70">
        <f t="shared" si="1"/>
        <v>3.5791843967474701E-2</v>
      </c>
      <c r="G101" s="71">
        <f t="shared" si="2"/>
        <v>0.41369999999999996</v>
      </c>
      <c r="H101" s="72">
        <f t="shared" si="3"/>
        <v>2.9271082761919143E-2</v>
      </c>
      <c r="I101" s="53">
        <f t="shared" si="5"/>
        <v>0.06</v>
      </c>
      <c r="J101" s="70">
        <f t="shared" si="6"/>
        <v>4.8675505653430484E-3</v>
      </c>
      <c r="K101" s="73">
        <f t="shared" si="7"/>
        <v>4.8675505653430484E-3</v>
      </c>
      <c r="L101" s="74">
        <f t="shared" si="8"/>
        <v>3</v>
      </c>
      <c r="M101" s="63"/>
      <c r="N101" s="64">
        <f t="shared" si="9"/>
        <v>0</v>
      </c>
      <c r="O101" s="65"/>
      <c r="P101" s="66">
        <f t="shared" si="11"/>
        <v>0</v>
      </c>
      <c r="Q101" s="67">
        <f t="shared" si="4"/>
        <v>0</v>
      </c>
      <c r="R101" s="68"/>
      <c r="T101" s="69"/>
      <c r="U101" s="68"/>
      <c r="V101" s="68"/>
      <c r="W101" s="68"/>
      <c r="X101" s="68"/>
      <c r="Y101" s="68"/>
      <c r="Z101" s="68"/>
    </row>
    <row r="102" spans="1:26" ht="12" hidden="1" customHeight="1">
      <c r="A102" s="53">
        <v>0.26250000000000001</v>
      </c>
      <c r="B102" s="54">
        <v>0.27579999999999999</v>
      </c>
      <c r="C102" s="75">
        <v>36376</v>
      </c>
      <c r="D102" s="76">
        <v>36403</v>
      </c>
      <c r="E102" s="53">
        <f t="shared" ref="E102:E356" si="12">IF(A102="","",A102*1.5)</f>
        <v>0.39375000000000004</v>
      </c>
      <c r="F102" s="70">
        <f t="shared" si="1"/>
        <v>2.8052767894414243E-2</v>
      </c>
      <c r="G102" s="71">
        <f t="shared" si="2"/>
        <v>0.41369999999999996</v>
      </c>
      <c r="H102" s="72">
        <f t="shared" si="3"/>
        <v>2.9271082761919143E-2</v>
      </c>
      <c r="I102" s="53">
        <f t="shared" si="5"/>
        <v>0.06</v>
      </c>
      <c r="J102" s="70">
        <f t="shared" si="6"/>
        <v>4.8675505653430484E-3</v>
      </c>
      <c r="K102" s="73">
        <f t="shared" si="7"/>
        <v>4.8675505653430484E-3</v>
      </c>
      <c r="L102" s="74">
        <f t="shared" si="8"/>
        <v>27</v>
      </c>
      <c r="M102" s="63"/>
      <c r="N102" s="64">
        <f t="shared" si="9"/>
        <v>0</v>
      </c>
      <c r="O102" s="65"/>
      <c r="P102" s="66">
        <f t="shared" si="11"/>
        <v>0</v>
      </c>
      <c r="Q102" s="67">
        <f t="shared" si="4"/>
        <v>0</v>
      </c>
      <c r="R102" s="68"/>
      <c r="T102" s="69"/>
      <c r="U102" s="68"/>
      <c r="V102" s="68"/>
      <c r="W102" s="68"/>
      <c r="X102" s="68"/>
      <c r="Y102" s="68"/>
      <c r="Z102" s="68"/>
    </row>
    <row r="103" spans="1:26" ht="12" hidden="1" customHeight="1">
      <c r="A103" s="53">
        <v>0.2601</v>
      </c>
      <c r="B103" s="54">
        <v>0.2646</v>
      </c>
      <c r="C103" s="75">
        <v>36404</v>
      </c>
      <c r="D103" s="76">
        <v>36433</v>
      </c>
      <c r="E103" s="53">
        <f t="shared" si="12"/>
        <v>0.39015</v>
      </c>
      <c r="F103" s="70">
        <f t="shared" si="1"/>
        <v>2.783122059100851E-2</v>
      </c>
      <c r="G103" s="71">
        <f t="shared" si="2"/>
        <v>0.39690000000000003</v>
      </c>
      <c r="H103" s="72">
        <f t="shared" si="3"/>
        <v>2.824619190122335E-2</v>
      </c>
      <c r="I103" s="53">
        <f t="shared" si="5"/>
        <v>0.06</v>
      </c>
      <c r="J103" s="70">
        <f t="shared" si="6"/>
        <v>4.8675505653430484E-3</v>
      </c>
      <c r="K103" s="73">
        <f t="shared" si="7"/>
        <v>4.8675505653430484E-3</v>
      </c>
      <c r="L103" s="74">
        <f t="shared" si="8"/>
        <v>30</v>
      </c>
      <c r="M103" s="63"/>
      <c r="N103" s="64">
        <f t="shared" si="9"/>
        <v>0</v>
      </c>
      <c r="O103" s="65"/>
      <c r="P103" s="66">
        <f t="shared" si="11"/>
        <v>0</v>
      </c>
      <c r="Q103" s="67">
        <f t="shared" si="4"/>
        <v>0</v>
      </c>
      <c r="R103" s="68"/>
      <c r="T103" s="69"/>
      <c r="U103" s="68"/>
      <c r="V103" s="68"/>
      <c r="W103" s="68"/>
      <c r="X103" s="68"/>
      <c r="Y103" s="68"/>
      <c r="Z103" s="68"/>
    </row>
    <row r="104" spans="1:26" ht="12" hidden="1" customHeight="1">
      <c r="A104" s="53">
        <v>0.26960000000000001</v>
      </c>
      <c r="B104" s="54">
        <v>0.2581</v>
      </c>
      <c r="C104" s="75">
        <v>36434</v>
      </c>
      <c r="D104" s="76">
        <v>36464</v>
      </c>
      <c r="E104" s="53">
        <f t="shared" si="12"/>
        <v>0.40439999999999998</v>
      </c>
      <c r="F104" s="70">
        <f t="shared" si="1"/>
        <v>2.8705120834537468E-2</v>
      </c>
      <c r="G104" s="71">
        <f t="shared" si="2"/>
        <v>0.38714999999999999</v>
      </c>
      <c r="H104" s="72">
        <f t="shared" si="3"/>
        <v>2.7646195727812906E-2</v>
      </c>
      <c r="I104" s="53">
        <f t="shared" si="5"/>
        <v>0.06</v>
      </c>
      <c r="J104" s="70">
        <f t="shared" si="6"/>
        <v>4.8675505653430484E-3</v>
      </c>
      <c r="K104" s="73">
        <f t="shared" si="7"/>
        <v>4.8675505653430484E-3</v>
      </c>
      <c r="L104" s="74">
        <f t="shared" si="8"/>
        <v>30</v>
      </c>
      <c r="M104" s="63"/>
      <c r="N104" s="64">
        <f t="shared" si="9"/>
        <v>0</v>
      </c>
      <c r="O104" s="65"/>
      <c r="P104" s="66">
        <f t="shared" si="11"/>
        <v>0</v>
      </c>
      <c r="Q104" s="67">
        <f t="shared" si="4"/>
        <v>0</v>
      </c>
      <c r="R104" s="68"/>
      <c r="T104" s="69"/>
      <c r="U104" s="68"/>
      <c r="V104" s="68"/>
      <c r="W104" s="68"/>
      <c r="X104" s="68"/>
      <c r="Y104" s="68"/>
      <c r="Z104" s="68"/>
    </row>
    <row r="105" spans="1:26" ht="12" hidden="1" customHeight="1">
      <c r="A105" s="53">
        <v>0.25700000000000001</v>
      </c>
      <c r="B105" s="54">
        <v>0.24129999999999999</v>
      </c>
      <c r="C105" s="75">
        <v>36465</v>
      </c>
      <c r="D105" s="76">
        <v>36494</v>
      </c>
      <c r="E105" s="53">
        <f t="shared" si="12"/>
        <v>0.38550000000000001</v>
      </c>
      <c r="F105" s="70">
        <f t="shared" si="1"/>
        <v>2.7544275643077931E-2</v>
      </c>
      <c r="G105" s="71">
        <f t="shared" si="2"/>
        <v>0.36194999999999999</v>
      </c>
      <c r="H105" s="72">
        <f t="shared" si="3"/>
        <v>2.6077340687365114E-2</v>
      </c>
      <c r="I105" s="53">
        <f t="shared" si="5"/>
        <v>0.06</v>
      </c>
      <c r="J105" s="70">
        <f t="shared" si="6"/>
        <v>4.8675505653430484E-3</v>
      </c>
      <c r="K105" s="73">
        <f t="shared" si="7"/>
        <v>4.8675505653430484E-3</v>
      </c>
      <c r="L105" s="74">
        <f t="shared" si="8"/>
        <v>30</v>
      </c>
      <c r="M105" s="63"/>
      <c r="N105" s="64">
        <f t="shared" si="9"/>
        <v>0</v>
      </c>
      <c r="O105" s="65"/>
      <c r="P105" s="66">
        <f t="shared" si="11"/>
        <v>0</v>
      </c>
      <c r="Q105" s="67">
        <f t="shared" si="4"/>
        <v>0</v>
      </c>
      <c r="R105" s="68"/>
      <c r="T105" s="69"/>
      <c r="U105" s="68"/>
      <c r="V105" s="68"/>
      <c r="W105" s="68"/>
      <c r="X105" s="68"/>
      <c r="Y105" s="68"/>
      <c r="Z105" s="68"/>
    </row>
    <row r="106" spans="1:26" ht="12" hidden="1" customHeight="1">
      <c r="A106" s="53">
        <v>0.2422</v>
      </c>
      <c r="B106" s="54">
        <v>0.22800000000000001</v>
      </c>
      <c r="C106" s="75">
        <v>36495</v>
      </c>
      <c r="D106" s="76">
        <v>36525</v>
      </c>
      <c r="E106" s="53">
        <f t="shared" si="12"/>
        <v>0.36330000000000001</v>
      </c>
      <c r="F106" s="70">
        <f t="shared" si="1"/>
        <v>2.6162058401758781E-2</v>
      </c>
      <c r="G106" s="71">
        <f t="shared" si="2"/>
        <v>0.34200000000000003</v>
      </c>
      <c r="H106" s="72">
        <f t="shared" si="3"/>
        <v>2.4816343926377771E-2</v>
      </c>
      <c r="I106" s="53">
        <f t="shared" si="5"/>
        <v>0.06</v>
      </c>
      <c r="J106" s="70">
        <f t="shared" si="6"/>
        <v>4.8675505653430484E-3</v>
      </c>
      <c r="K106" s="73">
        <f t="shared" si="7"/>
        <v>4.8675505653430484E-3</v>
      </c>
      <c r="L106" s="74">
        <f t="shared" si="8"/>
        <v>30</v>
      </c>
      <c r="M106" s="63"/>
      <c r="N106" s="64">
        <f t="shared" si="9"/>
        <v>0</v>
      </c>
      <c r="O106" s="65"/>
      <c r="P106" s="66">
        <f t="shared" si="11"/>
        <v>0</v>
      </c>
      <c r="Q106" s="67">
        <f t="shared" si="4"/>
        <v>0</v>
      </c>
      <c r="R106" s="68"/>
      <c r="T106" s="69"/>
      <c r="U106" s="68"/>
      <c r="V106" s="68"/>
      <c r="W106" s="68"/>
      <c r="X106" s="68"/>
      <c r="Y106" s="68"/>
      <c r="Z106" s="68"/>
    </row>
    <row r="107" spans="1:26" ht="12" hidden="1" customHeight="1">
      <c r="A107" s="53">
        <v>0.224</v>
      </c>
      <c r="B107" s="54">
        <v>0.21260000000000001</v>
      </c>
      <c r="C107" s="75">
        <v>36526</v>
      </c>
      <c r="D107" s="76">
        <v>36556</v>
      </c>
      <c r="E107" s="53">
        <f t="shared" si="12"/>
        <v>0.33600000000000002</v>
      </c>
      <c r="F107" s="70">
        <f t="shared" si="1"/>
        <v>2.4433734986121447E-2</v>
      </c>
      <c r="G107" s="71">
        <f t="shared" si="2"/>
        <v>0.31890000000000002</v>
      </c>
      <c r="H107" s="72">
        <f t="shared" si="3"/>
        <v>2.3334593797462055E-2</v>
      </c>
      <c r="I107" s="53">
        <f t="shared" si="5"/>
        <v>0.06</v>
      </c>
      <c r="J107" s="70">
        <f t="shared" si="6"/>
        <v>4.8675505653430484E-3</v>
      </c>
      <c r="K107" s="73">
        <f t="shared" si="7"/>
        <v>4.8675505653430484E-3</v>
      </c>
      <c r="L107" s="74">
        <f t="shared" si="8"/>
        <v>30</v>
      </c>
      <c r="M107" s="63"/>
      <c r="N107" s="64">
        <f t="shared" si="9"/>
        <v>0</v>
      </c>
      <c r="O107" s="65"/>
      <c r="P107" s="66">
        <f t="shared" si="11"/>
        <v>0</v>
      </c>
      <c r="Q107" s="67">
        <f t="shared" si="4"/>
        <v>0</v>
      </c>
      <c r="R107" s="68"/>
      <c r="T107" s="69"/>
      <c r="U107" s="68"/>
      <c r="V107" s="68"/>
      <c r="W107" s="68"/>
      <c r="X107" s="68"/>
      <c r="Y107" s="68"/>
      <c r="Z107" s="68"/>
    </row>
    <row r="108" spans="1:26" ht="12" hidden="1" customHeight="1">
      <c r="A108" s="53">
        <v>0.1946</v>
      </c>
      <c r="B108" s="54">
        <v>0.1739</v>
      </c>
      <c r="C108" s="75">
        <v>36557</v>
      </c>
      <c r="D108" s="76">
        <v>36585</v>
      </c>
      <c r="E108" s="53">
        <f t="shared" si="12"/>
        <v>0.29189999999999999</v>
      </c>
      <c r="F108" s="70">
        <f t="shared" si="1"/>
        <v>2.1572220872975834E-2</v>
      </c>
      <c r="G108" s="71">
        <f t="shared" si="2"/>
        <v>0.26085000000000003</v>
      </c>
      <c r="H108" s="72">
        <f t="shared" si="3"/>
        <v>1.9503259372798842E-2</v>
      </c>
      <c r="I108" s="53">
        <f t="shared" si="5"/>
        <v>0.06</v>
      </c>
      <c r="J108" s="70">
        <f t="shared" si="6"/>
        <v>4.8675505653430484E-3</v>
      </c>
      <c r="K108" s="73">
        <f t="shared" si="7"/>
        <v>4.8675505653430484E-3</v>
      </c>
      <c r="L108" s="74">
        <f t="shared" si="8"/>
        <v>30</v>
      </c>
      <c r="M108" s="63"/>
      <c r="N108" s="64">
        <f t="shared" si="9"/>
        <v>0</v>
      </c>
      <c r="O108" s="65"/>
      <c r="P108" s="66">
        <f t="shared" si="11"/>
        <v>0</v>
      </c>
      <c r="Q108" s="67">
        <f t="shared" si="4"/>
        <v>0</v>
      </c>
      <c r="R108" s="68"/>
      <c r="T108" s="69"/>
      <c r="U108" s="68"/>
      <c r="V108" s="68"/>
      <c r="W108" s="68"/>
      <c r="X108" s="68"/>
      <c r="Y108" s="68"/>
      <c r="Z108" s="68"/>
    </row>
    <row r="109" spans="1:26" ht="12" hidden="1" customHeight="1">
      <c r="A109" s="53">
        <v>0.17449999999999999</v>
      </c>
      <c r="B109" s="54">
        <v>0.1767</v>
      </c>
      <c r="C109" s="75">
        <v>36586</v>
      </c>
      <c r="D109" s="76">
        <v>36616</v>
      </c>
      <c r="E109" s="53">
        <f t="shared" si="12"/>
        <v>0.26174999999999998</v>
      </c>
      <c r="F109" s="70">
        <f t="shared" si="1"/>
        <v>1.9563883348914013E-2</v>
      </c>
      <c r="G109" s="71">
        <f t="shared" si="2"/>
        <v>0.26505000000000001</v>
      </c>
      <c r="H109" s="72">
        <f t="shared" si="3"/>
        <v>1.9785832647844392E-2</v>
      </c>
      <c r="I109" s="53">
        <f t="shared" si="5"/>
        <v>0.06</v>
      </c>
      <c r="J109" s="70">
        <f t="shared" si="6"/>
        <v>4.8675505653430484E-3</v>
      </c>
      <c r="K109" s="73">
        <f t="shared" si="7"/>
        <v>4.8675505653430484E-3</v>
      </c>
      <c r="L109" s="74">
        <f t="shared" si="8"/>
        <v>30</v>
      </c>
      <c r="M109" s="63"/>
      <c r="N109" s="64">
        <f t="shared" si="9"/>
        <v>0</v>
      </c>
      <c r="O109" s="65"/>
      <c r="P109" s="66">
        <f t="shared" si="11"/>
        <v>0</v>
      </c>
      <c r="Q109" s="67">
        <f t="shared" si="4"/>
        <v>0</v>
      </c>
      <c r="R109" s="68"/>
      <c r="T109" s="69"/>
      <c r="U109" s="68"/>
      <c r="V109" s="68"/>
      <c r="W109" s="68"/>
      <c r="X109" s="68"/>
      <c r="Y109" s="68"/>
      <c r="Z109" s="68"/>
    </row>
    <row r="110" spans="1:26" ht="12" hidden="1" customHeight="1">
      <c r="A110" s="53">
        <v>0.1787</v>
      </c>
      <c r="B110" s="54">
        <v>0.17610000000000001</v>
      </c>
      <c r="C110" s="75">
        <v>36617</v>
      </c>
      <c r="D110" s="76">
        <v>36646</v>
      </c>
      <c r="E110" s="53">
        <f t="shared" si="12"/>
        <v>0.26805000000000001</v>
      </c>
      <c r="F110" s="70">
        <f t="shared" si="1"/>
        <v>1.9987144669119328E-2</v>
      </c>
      <c r="G110" s="71">
        <f t="shared" si="2"/>
        <v>0.26415</v>
      </c>
      <c r="H110" s="72">
        <f t="shared" si="3"/>
        <v>1.9725353703756277E-2</v>
      </c>
      <c r="I110" s="53">
        <f t="shared" si="5"/>
        <v>0.06</v>
      </c>
      <c r="J110" s="70">
        <f t="shared" si="6"/>
        <v>4.8675505653430484E-3</v>
      </c>
      <c r="K110" s="73">
        <f t="shared" si="7"/>
        <v>4.8675505653430484E-3</v>
      </c>
      <c r="L110" s="74">
        <f t="shared" si="8"/>
        <v>30</v>
      </c>
      <c r="M110" s="63"/>
      <c r="N110" s="64">
        <f t="shared" si="9"/>
        <v>0</v>
      </c>
      <c r="O110" s="65"/>
      <c r="P110" s="66">
        <f t="shared" si="11"/>
        <v>0</v>
      </c>
      <c r="Q110" s="67">
        <f t="shared" si="4"/>
        <v>0</v>
      </c>
      <c r="R110" s="68"/>
      <c r="T110" s="69"/>
      <c r="U110" s="68"/>
      <c r="V110" s="68"/>
      <c r="W110" s="68"/>
      <c r="X110" s="68"/>
      <c r="Y110" s="68"/>
      <c r="Z110" s="68"/>
    </row>
    <row r="111" spans="1:26" ht="12" hidden="1" customHeight="1">
      <c r="A111" s="53">
        <v>0.17899999999999999</v>
      </c>
      <c r="B111" s="54">
        <v>0.18079999999999999</v>
      </c>
      <c r="C111" s="75">
        <v>36647</v>
      </c>
      <c r="D111" s="76">
        <v>36677</v>
      </c>
      <c r="E111" s="53">
        <f t="shared" si="12"/>
        <v>0.26849999999999996</v>
      </c>
      <c r="F111" s="70">
        <f t="shared" si="1"/>
        <v>2.0017303809532372E-2</v>
      </c>
      <c r="G111" s="71">
        <f t="shared" si="2"/>
        <v>0.2712</v>
      </c>
      <c r="H111" s="72">
        <f t="shared" si="3"/>
        <v>2.0198052963769086E-2</v>
      </c>
      <c r="I111" s="53">
        <f t="shared" si="5"/>
        <v>0.06</v>
      </c>
      <c r="J111" s="70">
        <f t="shared" si="6"/>
        <v>4.8675505653430484E-3</v>
      </c>
      <c r="K111" s="73">
        <f t="shared" si="7"/>
        <v>4.8675505653430484E-3</v>
      </c>
      <c r="L111" s="74">
        <f t="shared" si="8"/>
        <v>30</v>
      </c>
      <c r="M111" s="63"/>
      <c r="N111" s="64">
        <f t="shared" si="9"/>
        <v>0</v>
      </c>
      <c r="O111" s="65"/>
      <c r="P111" s="66">
        <f t="shared" si="11"/>
        <v>0</v>
      </c>
      <c r="Q111" s="67">
        <f t="shared" si="4"/>
        <v>0</v>
      </c>
      <c r="R111" s="68"/>
      <c r="T111" s="69"/>
      <c r="U111" s="68"/>
      <c r="V111" s="68"/>
      <c r="W111" s="68"/>
      <c r="X111" s="68"/>
      <c r="Y111" s="68"/>
      <c r="Z111" s="68"/>
    </row>
    <row r="112" spans="1:26" ht="12" hidden="1" customHeight="1">
      <c r="A112" s="53">
        <v>0.19769999999999999</v>
      </c>
      <c r="B112" s="54">
        <v>0.191</v>
      </c>
      <c r="C112" s="75">
        <v>36678</v>
      </c>
      <c r="D112" s="76">
        <v>36707</v>
      </c>
      <c r="E112" s="53">
        <f t="shared" si="12"/>
        <v>0.29654999999999998</v>
      </c>
      <c r="F112" s="70">
        <f t="shared" si="1"/>
        <v>2.1878132850398968E-2</v>
      </c>
      <c r="G112" s="71">
        <f t="shared" si="2"/>
        <v>0.28649999999999998</v>
      </c>
      <c r="H112" s="72">
        <f t="shared" si="3"/>
        <v>2.1215699038257929E-2</v>
      </c>
      <c r="I112" s="53">
        <f t="shared" si="5"/>
        <v>0.06</v>
      </c>
      <c r="J112" s="70">
        <f t="shared" si="6"/>
        <v>4.8675505653430484E-3</v>
      </c>
      <c r="K112" s="73">
        <f t="shared" si="7"/>
        <v>4.8675505653430484E-3</v>
      </c>
      <c r="L112" s="74">
        <f t="shared" si="8"/>
        <v>30</v>
      </c>
      <c r="M112" s="63"/>
      <c r="N112" s="64">
        <f t="shared" si="9"/>
        <v>0</v>
      </c>
      <c r="O112" s="65"/>
      <c r="P112" s="66">
        <f t="shared" si="11"/>
        <v>0</v>
      </c>
      <c r="Q112" s="67">
        <f t="shared" si="4"/>
        <v>0</v>
      </c>
      <c r="R112" s="68"/>
      <c r="T112" s="69"/>
      <c r="U112" s="68"/>
      <c r="V112" s="68"/>
      <c r="W112" s="68"/>
      <c r="X112" s="68"/>
      <c r="Y112" s="68"/>
      <c r="Z112" s="68"/>
    </row>
    <row r="113" spans="1:26" ht="12" hidden="1" customHeight="1">
      <c r="A113" s="53">
        <v>0.19439999999999999</v>
      </c>
      <c r="B113" s="54">
        <v>0.19839999999999999</v>
      </c>
      <c r="C113" s="75">
        <v>36708</v>
      </c>
      <c r="D113" s="76">
        <v>36738</v>
      </c>
      <c r="E113" s="78">
        <f t="shared" si="12"/>
        <v>0.29159999999999997</v>
      </c>
      <c r="F113" s="70">
        <f t="shared" si="1"/>
        <v>2.1552449974195476E-2</v>
      </c>
      <c r="G113" s="71">
        <f t="shared" si="2"/>
        <v>0.29759999999999998</v>
      </c>
      <c r="H113" s="72">
        <f t="shared" si="3"/>
        <v>2.1947070542897462E-2</v>
      </c>
      <c r="I113" s="53">
        <f t="shared" si="5"/>
        <v>0.06</v>
      </c>
      <c r="J113" s="70">
        <f t="shared" si="6"/>
        <v>4.8675505653430484E-3</v>
      </c>
      <c r="K113" s="73">
        <f t="shared" si="7"/>
        <v>4.8675505653430484E-3</v>
      </c>
      <c r="L113" s="74">
        <f t="shared" si="8"/>
        <v>30</v>
      </c>
      <c r="M113" s="63"/>
      <c r="N113" s="64">
        <f t="shared" si="9"/>
        <v>0</v>
      </c>
      <c r="O113" s="65"/>
      <c r="P113" s="66">
        <f t="shared" si="11"/>
        <v>0</v>
      </c>
      <c r="Q113" s="67">
        <f t="shared" si="4"/>
        <v>0</v>
      </c>
      <c r="R113" s="68"/>
      <c r="T113" s="69"/>
      <c r="U113" s="68"/>
      <c r="V113" s="68"/>
      <c r="W113" s="68"/>
      <c r="X113" s="68"/>
      <c r="Y113" s="68"/>
      <c r="Z113" s="68"/>
    </row>
    <row r="114" spans="1:26" ht="12" hidden="1" customHeight="1">
      <c r="A114" s="53">
        <v>0.19919999999999999</v>
      </c>
      <c r="B114" s="54">
        <v>0.2064</v>
      </c>
      <c r="C114" s="75">
        <v>36739</v>
      </c>
      <c r="D114" s="76">
        <v>36769</v>
      </c>
      <c r="E114" s="78">
        <f t="shared" si="12"/>
        <v>0.29879999999999995</v>
      </c>
      <c r="F114" s="70">
        <f t="shared" si="1"/>
        <v>2.2025793890954715E-2</v>
      </c>
      <c r="G114" s="71">
        <f t="shared" si="2"/>
        <v>0.30959999999999999</v>
      </c>
      <c r="H114" s="72">
        <f t="shared" si="3"/>
        <v>2.2731319057727628E-2</v>
      </c>
      <c r="I114" s="53">
        <f t="shared" si="5"/>
        <v>0.06</v>
      </c>
      <c r="J114" s="70">
        <f t="shared" si="6"/>
        <v>4.8675505653430484E-3</v>
      </c>
      <c r="K114" s="73">
        <f t="shared" si="7"/>
        <v>4.8675505653430484E-3</v>
      </c>
      <c r="L114" s="74">
        <f t="shared" si="8"/>
        <v>30</v>
      </c>
      <c r="M114" s="63"/>
      <c r="N114" s="64">
        <f t="shared" si="9"/>
        <v>0</v>
      </c>
      <c r="O114" s="65"/>
      <c r="P114" s="66">
        <f t="shared" si="11"/>
        <v>0</v>
      </c>
      <c r="Q114" s="67">
        <f t="shared" si="4"/>
        <v>0</v>
      </c>
      <c r="R114" s="68"/>
      <c r="T114" s="69"/>
      <c r="U114" s="68"/>
      <c r="V114" s="68"/>
      <c r="W114" s="68"/>
      <c r="X114" s="68"/>
      <c r="Y114" s="68"/>
      <c r="Z114" s="68"/>
    </row>
    <row r="115" spans="1:26" ht="12" hidden="1" customHeight="1">
      <c r="A115" s="53">
        <v>0.2293</v>
      </c>
      <c r="B115" s="54">
        <v>0.22620000000000001</v>
      </c>
      <c r="C115" s="75">
        <v>36770</v>
      </c>
      <c r="D115" s="76">
        <v>36799</v>
      </c>
      <c r="E115" s="78">
        <f t="shared" si="12"/>
        <v>0.34394999999999998</v>
      </c>
      <c r="F115" s="70">
        <f t="shared" si="1"/>
        <v>2.4940354247332097E-2</v>
      </c>
      <c r="G115" s="71">
        <f t="shared" si="2"/>
        <v>0.33930000000000005</v>
      </c>
      <c r="H115" s="72">
        <f t="shared" si="3"/>
        <v>2.4644364358950455E-2</v>
      </c>
      <c r="I115" s="53">
        <f t="shared" si="5"/>
        <v>0.06</v>
      </c>
      <c r="J115" s="70">
        <f t="shared" si="6"/>
        <v>4.8675505653430484E-3</v>
      </c>
      <c r="K115" s="73">
        <f t="shared" si="7"/>
        <v>4.8675505653430484E-3</v>
      </c>
      <c r="L115" s="74">
        <f t="shared" si="8"/>
        <v>30</v>
      </c>
      <c r="M115" s="63"/>
      <c r="N115" s="64">
        <f t="shared" si="9"/>
        <v>0</v>
      </c>
      <c r="O115" s="65"/>
      <c r="P115" s="66">
        <f t="shared" si="11"/>
        <v>0</v>
      </c>
      <c r="Q115" s="67">
        <f t="shared" si="4"/>
        <v>0</v>
      </c>
      <c r="R115" s="68"/>
      <c r="T115" s="69"/>
      <c r="U115" s="68"/>
      <c r="V115" s="68"/>
      <c r="W115" s="68"/>
      <c r="X115" s="68"/>
      <c r="Y115" s="68"/>
      <c r="Z115" s="68"/>
    </row>
    <row r="116" spans="1:26" ht="12" hidden="1" customHeight="1">
      <c r="A116" s="53">
        <v>0.23080000000000001</v>
      </c>
      <c r="B116" s="54">
        <v>0.23760000000000001</v>
      </c>
      <c r="C116" s="75">
        <v>36800</v>
      </c>
      <c r="D116" s="76">
        <v>36830</v>
      </c>
      <c r="E116" s="78">
        <f t="shared" si="12"/>
        <v>0.34620000000000001</v>
      </c>
      <c r="F116" s="70">
        <f t="shared" si="1"/>
        <v>2.5083238291942367E-2</v>
      </c>
      <c r="G116" s="71">
        <f t="shared" si="2"/>
        <v>0.35639999999999999</v>
      </c>
      <c r="H116" s="72">
        <f t="shared" si="3"/>
        <v>2.5728246055223947E-2</v>
      </c>
      <c r="I116" s="53">
        <f t="shared" si="5"/>
        <v>0.06</v>
      </c>
      <c r="J116" s="70">
        <f t="shared" si="6"/>
        <v>4.8675505653430484E-3</v>
      </c>
      <c r="K116" s="73">
        <f t="shared" si="7"/>
        <v>4.8675505653430484E-3</v>
      </c>
      <c r="L116" s="74">
        <f t="shared" si="8"/>
        <v>30</v>
      </c>
      <c r="M116" s="63"/>
      <c r="N116" s="64">
        <f t="shared" si="9"/>
        <v>0</v>
      </c>
      <c r="O116" s="65"/>
      <c r="P116" s="66">
        <f t="shared" si="11"/>
        <v>0</v>
      </c>
      <c r="Q116" s="67">
        <f t="shared" si="4"/>
        <v>0</v>
      </c>
      <c r="R116" s="68"/>
      <c r="T116" s="69"/>
      <c r="U116" s="68"/>
      <c r="V116" s="68"/>
      <c r="W116" s="68"/>
      <c r="X116" s="68"/>
      <c r="Y116" s="68"/>
      <c r="Z116" s="68"/>
    </row>
    <row r="117" spans="1:26" ht="12" hidden="1" customHeight="1">
      <c r="A117" s="53">
        <v>0.23799999999999999</v>
      </c>
      <c r="B117" s="54">
        <v>0.245</v>
      </c>
      <c r="C117" s="75">
        <v>36831</v>
      </c>
      <c r="D117" s="76">
        <v>36860</v>
      </c>
      <c r="E117" s="78">
        <f t="shared" si="12"/>
        <v>0.35699999999999998</v>
      </c>
      <c r="F117" s="70">
        <f t="shared" si="1"/>
        <v>2.5766049075942155E-2</v>
      </c>
      <c r="G117" s="71">
        <f t="shared" si="2"/>
        <v>0.36749999999999999</v>
      </c>
      <c r="H117" s="72">
        <f t="shared" si="3"/>
        <v>2.6425133720261451E-2</v>
      </c>
      <c r="I117" s="53">
        <f t="shared" si="5"/>
        <v>0.06</v>
      </c>
      <c r="J117" s="70">
        <f t="shared" si="6"/>
        <v>4.8675505653430484E-3</v>
      </c>
      <c r="K117" s="73">
        <f t="shared" si="7"/>
        <v>4.8675505653430484E-3</v>
      </c>
      <c r="L117" s="74">
        <f t="shared" si="8"/>
        <v>30</v>
      </c>
      <c r="M117" s="63"/>
      <c r="N117" s="64">
        <f t="shared" si="9"/>
        <v>0</v>
      </c>
      <c r="O117" s="65"/>
      <c r="P117" s="66">
        <f t="shared" si="11"/>
        <v>0</v>
      </c>
      <c r="Q117" s="67">
        <f t="shared" si="4"/>
        <v>0</v>
      </c>
      <c r="R117" s="68"/>
      <c r="T117" s="69"/>
      <c r="U117" s="68"/>
      <c r="V117" s="68"/>
      <c r="W117" s="68"/>
      <c r="X117" s="68"/>
      <c r="Y117" s="68"/>
      <c r="Z117" s="68"/>
    </row>
    <row r="118" spans="1:26" ht="12" hidden="1" customHeight="1">
      <c r="A118" s="53">
        <v>0.2369</v>
      </c>
      <c r="B118" s="54">
        <v>0.24579999999999999</v>
      </c>
      <c r="C118" s="75">
        <v>36861</v>
      </c>
      <c r="D118" s="76">
        <v>36891</v>
      </c>
      <c r="E118" s="78">
        <f t="shared" si="12"/>
        <v>0.35535</v>
      </c>
      <c r="F118" s="70">
        <f t="shared" si="1"/>
        <v>2.5662053869310197E-2</v>
      </c>
      <c r="G118" s="71">
        <f t="shared" si="2"/>
        <v>0.36869999999999997</v>
      </c>
      <c r="H118" s="72">
        <f t="shared" si="3"/>
        <v>2.6500162059801102E-2</v>
      </c>
      <c r="I118" s="53">
        <f t="shared" si="5"/>
        <v>0.06</v>
      </c>
      <c r="J118" s="70">
        <f t="shared" si="6"/>
        <v>4.8675505653430484E-3</v>
      </c>
      <c r="K118" s="73">
        <f t="shared" si="7"/>
        <v>4.8675505653430484E-3</v>
      </c>
      <c r="L118" s="74">
        <f t="shared" si="8"/>
        <v>30</v>
      </c>
      <c r="M118" s="63"/>
      <c r="N118" s="64">
        <f t="shared" si="9"/>
        <v>0</v>
      </c>
      <c r="O118" s="65"/>
      <c r="P118" s="66">
        <f t="shared" si="11"/>
        <v>0</v>
      </c>
      <c r="Q118" s="67">
        <f t="shared" si="4"/>
        <v>0</v>
      </c>
      <c r="R118" s="68"/>
      <c r="T118" s="69"/>
      <c r="U118" s="68"/>
      <c r="V118" s="68"/>
      <c r="W118" s="68"/>
      <c r="X118" s="68"/>
      <c r="Y118" s="68"/>
      <c r="Z118" s="68"/>
    </row>
    <row r="119" spans="1:26" ht="12" hidden="1" customHeight="1">
      <c r="A119" s="53">
        <v>0.24160000000000001</v>
      </c>
      <c r="B119" s="54">
        <v>0.25059999999999999</v>
      </c>
      <c r="C119" s="75">
        <v>36892</v>
      </c>
      <c r="D119" s="76">
        <v>36922</v>
      </c>
      <c r="E119" s="78">
        <f t="shared" si="12"/>
        <v>0.3624</v>
      </c>
      <c r="F119" s="70">
        <f t="shared" si="1"/>
        <v>2.6105588475108465E-2</v>
      </c>
      <c r="G119" s="71">
        <f t="shared" si="2"/>
        <v>0.37590000000000001</v>
      </c>
      <c r="H119" s="72">
        <f t="shared" si="3"/>
        <v>2.6949069859062424E-2</v>
      </c>
      <c r="I119" s="53">
        <f t="shared" si="5"/>
        <v>0.06</v>
      </c>
      <c r="J119" s="70">
        <f t="shared" si="6"/>
        <v>4.8675505653430484E-3</v>
      </c>
      <c r="K119" s="73">
        <f t="shared" si="7"/>
        <v>4.8675505653430484E-3</v>
      </c>
      <c r="L119" s="74">
        <f t="shared" si="8"/>
        <v>30</v>
      </c>
      <c r="M119" s="63"/>
      <c r="N119" s="64">
        <f t="shared" si="9"/>
        <v>0</v>
      </c>
      <c r="O119" s="65"/>
      <c r="P119" s="66">
        <f t="shared" si="11"/>
        <v>0</v>
      </c>
      <c r="Q119" s="67">
        <f t="shared" si="4"/>
        <v>0</v>
      </c>
      <c r="R119" s="68"/>
      <c r="T119" s="69"/>
      <c r="U119" s="68"/>
      <c r="V119" s="68"/>
      <c r="W119" s="68"/>
      <c r="X119" s="68"/>
      <c r="Y119" s="68"/>
      <c r="Z119" s="68"/>
    </row>
    <row r="120" spans="1:26" ht="12" hidden="1" customHeight="1">
      <c r="A120" s="53">
        <v>0.26029999999999998</v>
      </c>
      <c r="B120" s="54">
        <v>0.25519999999999998</v>
      </c>
      <c r="C120" s="75">
        <v>36923</v>
      </c>
      <c r="D120" s="76">
        <v>36950</v>
      </c>
      <c r="E120" s="78">
        <f t="shared" si="12"/>
        <v>0.39044999999999996</v>
      </c>
      <c r="F120" s="70">
        <f t="shared" si="1"/>
        <v>2.7849702941323606E-2</v>
      </c>
      <c r="G120" s="71">
        <f t="shared" si="2"/>
        <v>0.38279999999999997</v>
      </c>
      <c r="H120" s="72">
        <f t="shared" si="3"/>
        <v>2.7377257079175044E-2</v>
      </c>
      <c r="I120" s="53">
        <f t="shared" si="5"/>
        <v>0.06</v>
      </c>
      <c r="J120" s="70">
        <f t="shared" si="6"/>
        <v>4.8675505653430484E-3</v>
      </c>
      <c r="K120" s="73">
        <f t="shared" si="7"/>
        <v>4.8675505653430484E-3</v>
      </c>
      <c r="L120" s="74">
        <f t="shared" si="8"/>
        <v>30</v>
      </c>
      <c r="M120" s="63"/>
      <c r="N120" s="64">
        <f t="shared" si="9"/>
        <v>0</v>
      </c>
      <c r="O120" s="65"/>
      <c r="P120" s="66">
        <f t="shared" si="11"/>
        <v>0</v>
      </c>
      <c r="Q120" s="67">
        <f t="shared" si="4"/>
        <v>0</v>
      </c>
      <c r="R120" s="68"/>
      <c r="T120" s="69"/>
      <c r="U120" s="68"/>
      <c r="V120" s="68"/>
      <c r="W120" s="68"/>
      <c r="X120" s="68"/>
      <c r="Y120" s="68"/>
      <c r="Z120" s="68"/>
    </row>
    <row r="121" spans="1:26" ht="12" hidden="1" customHeight="1">
      <c r="A121" s="53">
        <v>0.25109999999999999</v>
      </c>
      <c r="B121" s="54">
        <v>0.255</v>
      </c>
      <c r="C121" s="75">
        <v>36951</v>
      </c>
      <c r="D121" s="76">
        <v>36981</v>
      </c>
      <c r="E121" s="78">
        <f t="shared" si="12"/>
        <v>0.37664999999999998</v>
      </c>
      <c r="F121" s="70">
        <f t="shared" si="1"/>
        <v>2.6995707177810413E-2</v>
      </c>
      <c r="G121" s="71">
        <f t="shared" si="2"/>
        <v>0.38250000000000001</v>
      </c>
      <c r="H121" s="72">
        <f t="shared" si="3"/>
        <v>2.7358681011966146E-2</v>
      </c>
      <c r="I121" s="53">
        <f t="shared" si="5"/>
        <v>0.06</v>
      </c>
      <c r="J121" s="70">
        <f t="shared" si="6"/>
        <v>4.8675505653430484E-3</v>
      </c>
      <c r="K121" s="73">
        <f t="shared" si="7"/>
        <v>4.8675505653430484E-3</v>
      </c>
      <c r="L121" s="74">
        <f t="shared" si="8"/>
        <v>30</v>
      </c>
      <c r="M121" s="63"/>
      <c r="N121" s="64">
        <f t="shared" si="9"/>
        <v>0</v>
      </c>
      <c r="O121" s="65"/>
      <c r="P121" s="66">
        <f t="shared" si="11"/>
        <v>0</v>
      </c>
      <c r="Q121" s="67">
        <f t="shared" si="4"/>
        <v>0</v>
      </c>
      <c r="R121" s="68"/>
      <c r="T121" s="69"/>
      <c r="U121" s="68"/>
      <c r="V121" s="68"/>
      <c r="W121" s="68"/>
      <c r="X121" s="68"/>
      <c r="Y121" s="68"/>
      <c r="Z121" s="68"/>
    </row>
    <row r="122" spans="1:26" ht="12" hidden="1" customHeight="1">
      <c r="A122" s="53">
        <v>0.24829999999999999</v>
      </c>
      <c r="B122" s="54">
        <v>0.25569999999999998</v>
      </c>
      <c r="C122" s="75">
        <v>36982</v>
      </c>
      <c r="D122" s="76">
        <v>37011</v>
      </c>
      <c r="E122" s="78">
        <f t="shared" si="12"/>
        <v>0.37245</v>
      </c>
      <c r="F122" s="70">
        <f t="shared" si="1"/>
        <v>2.6734237592840993E-2</v>
      </c>
      <c r="G122" s="71">
        <f t="shared" si="2"/>
        <v>0.38354999999999995</v>
      </c>
      <c r="H122" s="72">
        <f t="shared" si="3"/>
        <v>2.7423681089788321E-2</v>
      </c>
      <c r="I122" s="53">
        <f t="shared" si="5"/>
        <v>0.06</v>
      </c>
      <c r="J122" s="70">
        <f t="shared" si="6"/>
        <v>4.8675505653430484E-3</v>
      </c>
      <c r="K122" s="73">
        <f t="shared" si="7"/>
        <v>4.8675505653430484E-3</v>
      </c>
      <c r="L122" s="74">
        <f t="shared" si="8"/>
        <v>30</v>
      </c>
      <c r="M122" s="63"/>
      <c r="N122" s="64">
        <f t="shared" si="9"/>
        <v>0</v>
      </c>
      <c r="O122" s="65"/>
      <c r="P122" s="66">
        <f t="shared" si="11"/>
        <v>0</v>
      </c>
      <c r="Q122" s="67">
        <f t="shared" si="4"/>
        <v>0</v>
      </c>
      <c r="R122" s="68"/>
      <c r="T122" s="69"/>
      <c r="U122" s="68"/>
      <c r="V122" s="68"/>
      <c r="W122" s="68"/>
      <c r="X122" s="68"/>
      <c r="Y122" s="68"/>
      <c r="Z122" s="68"/>
    </row>
    <row r="123" spans="1:26" ht="12" hidden="1" customHeight="1">
      <c r="A123" s="53">
        <v>0.2424</v>
      </c>
      <c r="B123" s="54">
        <v>0.25490000000000002</v>
      </c>
      <c r="C123" s="75">
        <v>37012</v>
      </c>
      <c r="D123" s="76">
        <v>37042</v>
      </c>
      <c r="E123" s="78">
        <f t="shared" si="12"/>
        <v>0.36360000000000003</v>
      </c>
      <c r="F123" s="70">
        <f t="shared" si="1"/>
        <v>2.6180874116863206E-2</v>
      </c>
      <c r="G123" s="71">
        <f t="shared" si="2"/>
        <v>0.38235000000000002</v>
      </c>
      <c r="H123" s="72">
        <f t="shared" si="3"/>
        <v>2.7349391592673022E-2</v>
      </c>
      <c r="I123" s="53">
        <f t="shared" si="5"/>
        <v>0.06</v>
      </c>
      <c r="J123" s="70">
        <f t="shared" si="6"/>
        <v>4.8675505653430484E-3</v>
      </c>
      <c r="K123" s="73">
        <f t="shared" si="7"/>
        <v>4.8675505653430484E-3</v>
      </c>
      <c r="L123" s="74">
        <f t="shared" si="8"/>
        <v>30</v>
      </c>
      <c r="M123" s="63"/>
      <c r="N123" s="64">
        <f t="shared" si="9"/>
        <v>0</v>
      </c>
      <c r="O123" s="65"/>
      <c r="P123" s="66">
        <f t="shared" si="11"/>
        <v>0</v>
      </c>
      <c r="Q123" s="67">
        <f t="shared" si="4"/>
        <v>0</v>
      </c>
      <c r="R123" s="68"/>
      <c r="T123" s="69"/>
      <c r="U123" s="68"/>
      <c r="V123" s="68"/>
      <c r="W123" s="68"/>
      <c r="X123" s="68"/>
      <c r="Y123" s="68"/>
      <c r="Z123" s="68"/>
    </row>
    <row r="124" spans="1:26" ht="12" hidden="1" customHeight="1">
      <c r="A124" s="53">
        <v>0.25169999999999998</v>
      </c>
      <c r="B124" s="54">
        <v>0.25380000000000003</v>
      </c>
      <c r="C124" s="75">
        <v>37043</v>
      </c>
      <c r="D124" s="76">
        <v>37072</v>
      </c>
      <c r="E124" s="78">
        <f t="shared" si="12"/>
        <v>0.37754999999999994</v>
      </c>
      <c r="F124" s="70">
        <f t="shared" si="1"/>
        <v>2.7051641226381706E-2</v>
      </c>
      <c r="G124" s="71">
        <f t="shared" si="2"/>
        <v>0.38070000000000004</v>
      </c>
      <c r="H124" s="72">
        <f t="shared" si="3"/>
        <v>2.7247146950919232E-2</v>
      </c>
      <c r="I124" s="53">
        <f t="shared" si="5"/>
        <v>0.06</v>
      </c>
      <c r="J124" s="70">
        <f t="shared" si="6"/>
        <v>4.8675505653430484E-3</v>
      </c>
      <c r="K124" s="73">
        <f t="shared" si="7"/>
        <v>4.8675505653430484E-3</v>
      </c>
      <c r="L124" s="74">
        <f t="shared" si="8"/>
        <v>30</v>
      </c>
      <c r="M124" s="63"/>
      <c r="N124" s="64">
        <f t="shared" si="9"/>
        <v>0</v>
      </c>
      <c r="O124" s="65"/>
      <c r="P124" s="66">
        <f t="shared" si="11"/>
        <v>0</v>
      </c>
      <c r="Q124" s="67">
        <f t="shared" si="4"/>
        <v>0</v>
      </c>
      <c r="R124" s="68"/>
      <c r="T124" s="69"/>
      <c r="U124" s="68"/>
      <c r="V124" s="68"/>
      <c r="W124" s="68"/>
      <c r="X124" s="68"/>
      <c r="Y124" s="68"/>
      <c r="Z124" s="68"/>
    </row>
    <row r="125" spans="1:26" ht="12.75" hidden="1" customHeight="1" thickBot="1">
      <c r="A125" s="79">
        <v>0.26079999999999998</v>
      </c>
      <c r="B125" s="80">
        <v>0.25269999999999998</v>
      </c>
      <c r="C125" s="81">
        <v>37073</v>
      </c>
      <c r="D125" s="82">
        <v>37095</v>
      </c>
      <c r="E125" s="83">
        <f t="shared" si="12"/>
        <v>0.39119999999999999</v>
      </c>
      <c r="F125" s="84">
        <f t="shared" si="1"/>
        <v>2.7895892829637337E-2</v>
      </c>
      <c r="G125" s="85">
        <f t="shared" si="2"/>
        <v>0.37905</v>
      </c>
      <c r="H125" s="86">
        <f t="shared" si="3"/>
        <v>2.7144790242960681E-2</v>
      </c>
      <c r="I125" s="79">
        <f t="shared" si="5"/>
        <v>0.06</v>
      </c>
      <c r="J125" s="84">
        <f t="shared" si="6"/>
        <v>4.8675505653430484E-3</v>
      </c>
      <c r="K125" s="87">
        <f t="shared" si="7"/>
        <v>4.8675505653430484E-3</v>
      </c>
      <c r="L125" s="74">
        <f t="shared" si="8"/>
        <v>23</v>
      </c>
      <c r="M125" s="63"/>
      <c r="N125" s="64">
        <f t="shared" si="9"/>
        <v>0</v>
      </c>
      <c r="O125" s="65"/>
      <c r="P125" s="66">
        <f t="shared" si="11"/>
        <v>0</v>
      </c>
      <c r="Q125" s="67">
        <f t="shared" si="4"/>
        <v>0</v>
      </c>
      <c r="R125" s="68"/>
      <c r="T125" s="69"/>
      <c r="U125" s="68"/>
      <c r="V125" s="68"/>
      <c r="W125" s="68"/>
      <c r="X125" s="68"/>
      <c r="Y125" s="68"/>
      <c r="Z125" s="68"/>
    </row>
    <row r="126" spans="1:26" ht="12" hidden="1" customHeight="1">
      <c r="A126" s="57">
        <v>0.26079999999999998</v>
      </c>
      <c r="B126" s="60">
        <v>0</v>
      </c>
      <c r="C126" s="55">
        <v>37096</v>
      </c>
      <c r="D126" s="56">
        <v>37103</v>
      </c>
      <c r="E126" s="57">
        <f t="shared" si="12"/>
        <v>0.39119999999999999</v>
      </c>
      <c r="F126" s="88">
        <f t="shared" ref="F126:F382" si="13">IF(G126="","",(1+G126)^(1/12)-1)</f>
        <v>2.7895892829637337E-2</v>
      </c>
      <c r="G126" s="59">
        <f t="shared" ref="G126:G382" si="14">IF(A126="","",A126*1.5)</f>
        <v>0.39119999999999999</v>
      </c>
      <c r="H126" s="89">
        <f t="shared" si="3"/>
        <v>2.7895892829637337E-2</v>
      </c>
      <c r="I126" s="57">
        <f t="shared" si="5"/>
        <v>0.06</v>
      </c>
      <c r="J126" s="88">
        <f t="shared" si="6"/>
        <v>4.8675505653430484E-3</v>
      </c>
      <c r="K126" s="90">
        <f t="shared" si="7"/>
        <v>4.8675505653430484E-3</v>
      </c>
      <c r="L126" s="74">
        <f t="shared" si="8"/>
        <v>7</v>
      </c>
      <c r="M126" s="63"/>
      <c r="N126" s="64">
        <f t="shared" si="9"/>
        <v>0</v>
      </c>
      <c r="O126" s="65"/>
      <c r="P126" s="66">
        <f t="shared" si="11"/>
        <v>0</v>
      </c>
      <c r="Q126" s="67">
        <f t="shared" si="4"/>
        <v>0</v>
      </c>
      <c r="R126" s="68"/>
      <c r="T126" s="69"/>
      <c r="U126" s="68"/>
      <c r="V126" s="68"/>
      <c r="W126" s="68"/>
      <c r="X126" s="68"/>
      <c r="Y126" s="68"/>
      <c r="Z126" s="68"/>
    </row>
    <row r="127" spans="1:26" ht="12" hidden="1" customHeight="1">
      <c r="A127" s="53">
        <v>0.24249999999999999</v>
      </c>
      <c r="B127" s="54">
        <v>0</v>
      </c>
      <c r="C127" s="75">
        <v>37104</v>
      </c>
      <c r="D127" s="76">
        <v>37134</v>
      </c>
      <c r="E127" s="53">
        <f t="shared" si="12"/>
        <v>0.36375000000000002</v>
      </c>
      <c r="F127" s="70">
        <f t="shared" si="13"/>
        <v>2.6190280551482648E-2</v>
      </c>
      <c r="G127" s="71">
        <f t="shared" si="14"/>
        <v>0.36375000000000002</v>
      </c>
      <c r="H127" s="72">
        <f t="shared" si="3"/>
        <v>2.6190280551482648E-2</v>
      </c>
      <c r="I127" s="53">
        <f t="shared" si="5"/>
        <v>0.06</v>
      </c>
      <c r="J127" s="70">
        <f t="shared" si="6"/>
        <v>4.8675505653430484E-3</v>
      </c>
      <c r="K127" s="73">
        <f t="shared" si="7"/>
        <v>4.8675505653430484E-3</v>
      </c>
      <c r="L127" s="74">
        <f t="shared" si="8"/>
        <v>30</v>
      </c>
      <c r="M127" s="63"/>
      <c r="N127" s="64">
        <f t="shared" si="9"/>
        <v>0</v>
      </c>
      <c r="O127" s="65"/>
      <c r="P127" s="66">
        <f t="shared" si="11"/>
        <v>0</v>
      </c>
      <c r="Q127" s="67">
        <f t="shared" si="4"/>
        <v>0</v>
      </c>
      <c r="R127" s="68"/>
      <c r="T127" s="69"/>
      <c r="U127" s="68"/>
      <c r="V127" s="68"/>
      <c r="W127" s="68"/>
      <c r="X127" s="68"/>
      <c r="Y127" s="68"/>
      <c r="Z127" s="68"/>
    </row>
    <row r="128" spans="1:26" ht="12" hidden="1" customHeight="1">
      <c r="A128" s="53">
        <v>0.2306</v>
      </c>
      <c r="B128" s="54">
        <v>0</v>
      </c>
      <c r="C128" s="75">
        <v>37135</v>
      </c>
      <c r="D128" s="76">
        <v>37164</v>
      </c>
      <c r="E128" s="53">
        <f t="shared" si="12"/>
        <v>0.34589999999999999</v>
      </c>
      <c r="F128" s="70">
        <f t="shared" si="13"/>
        <v>2.5064199739822657E-2</v>
      </c>
      <c r="G128" s="71">
        <f t="shared" si="14"/>
        <v>0.34589999999999999</v>
      </c>
      <c r="H128" s="72">
        <f t="shared" si="3"/>
        <v>2.5064199739822657E-2</v>
      </c>
      <c r="I128" s="53">
        <f t="shared" si="5"/>
        <v>0.06</v>
      </c>
      <c r="J128" s="70">
        <f t="shared" si="6"/>
        <v>4.8675505653430484E-3</v>
      </c>
      <c r="K128" s="73">
        <f t="shared" si="7"/>
        <v>4.8675505653430484E-3</v>
      </c>
      <c r="L128" s="74">
        <f t="shared" si="8"/>
        <v>30</v>
      </c>
      <c r="M128" s="63"/>
      <c r="N128" s="64">
        <f t="shared" si="9"/>
        <v>0</v>
      </c>
      <c r="O128" s="65"/>
      <c r="P128" s="66">
        <f t="shared" si="11"/>
        <v>0</v>
      </c>
      <c r="Q128" s="67">
        <f t="shared" si="4"/>
        <v>0</v>
      </c>
      <c r="R128" s="68"/>
      <c r="T128" s="69"/>
      <c r="U128" s="68"/>
      <c r="V128" s="68"/>
      <c r="W128" s="68"/>
      <c r="X128" s="68"/>
      <c r="Y128" s="68"/>
      <c r="Z128" s="68"/>
    </row>
    <row r="129" spans="1:26" ht="12" hidden="1" customHeight="1">
      <c r="A129" s="53">
        <v>0.23219999999999999</v>
      </c>
      <c r="B129" s="54">
        <v>0</v>
      </c>
      <c r="C129" s="75">
        <v>37165</v>
      </c>
      <c r="D129" s="76">
        <v>37195</v>
      </c>
      <c r="E129" s="53">
        <f t="shared" si="12"/>
        <v>0.3483</v>
      </c>
      <c r="F129" s="70">
        <f t="shared" si="13"/>
        <v>2.5216399364027087E-2</v>
      </c>
      <c r="G129" s="71">
        <f t="shared" si="14"/>
        <v>0.3483</v>
      </c>
      <c r="H129" s="72">
        <f t="shared" si="3"/>
        <v>2.5216399364027087E-2</v>
      </c>
      <c r="I129" s="53">
        <f t="shared" si="5"/>
        <v>0.06</v>
      </c>
      <c r="J129" s="70">
        <f t="shared" si="6"/>
        <v>4.8675505653430484E-3</v>
      </c>
      <c r="K129" s="73">
        <f t="shared" si="7"/>
        <v>4.8675505653430484E-3</v>
      </c>
      <c r="L129" s="74">
        <f t="shared" si="8"/>
        <v>30</v>
      </c>
      <c r="M129" s="63"/>
      <c r="N129" s="64">
        <f t="shared" si="9"/>
        <v>0</v>
      </c>
      <c r="O129" s="65"/>
      <c r="P129" s="66">
        <f t="shared" si="11"/>
        <v>0</v>
      </c>
      <c r="Q129" s="67">
        <f t="shared" si="4"/>
        <v>0</v>
      </c>
      <c r="R129" s="68"/>
      <c r="T129" s="69"/>
      <c r="U129" s="68"/>
      <c r="V129" s="68"/>
      <c r="W129" s="68"/>
      <c r="X129" s="68"/>
      <c r="Y129" s="68"/>
      <c r="Z129" s="68"/>
    </row>
    <row r="130" spans="1:26" ht="12" hidden="1" customHeight="1">
      <c r="A130" s="53">
        <v>0.2298</v>
      </c>
      <c r="B130" s="54">
        <v>0</v>
      </c>
      <c r="C130" s="75">
        <v>37196</v>
      </c>
      <c r="D130" s="76">
        <v>37225</v>
      </c>
      <c r="E130" s="53">
        <f t="shared" si="12"/>
        <v>0.34470000000000001</v>
      </c>
      <c r="F130" s="70">
        <f t="shared" si="13"/>
        <v>2.4988006610359603E-2</v>
      </c>
      <c r="G130" s="71">
        <f t="shared" si="14"/>
        <v>0.34470000000000001</v>
      </c>
      <c r="H130" s="72">
        <f t="shared" si="3"/>
        <v>2.4988006610359603E-2</v>
      </c>
      <c r="I130" s="53">
        <f t="shared" si="5"/>
        <v>0.06</v>
      </c>
      <c r="J130" s="70">
        <f t="shared" si="6"/>
        <v>4.8675505653430484E-3</v>
      </c>
      <c r="K130" s="73">
        <f t="shared" si="7"/>
        <v>4.8675505653430484E-3</v>
      </c>
      <c r="L130" s="74">
        <f t="shared" si="8"/>
        <v>30</v>
      </c>
      <c r="M130" s="63"/>
      <c r="N130" s="64">
        <f t="shared" si="9"/>
        <v>0</v>
      </c>
      <c r="O130" s="65"/>
      <c r="P130" s="66">
        <f t="shared" si="11"/>
        <v>0</v>
      </c>
      <c r="Q130" s="67">
        <f t="shared" si="4"/>
        <v>0</v>
      </c>
      <c r="R130" s="68"/>
      <c r="T130" s="69"/>
      <c r="U130" s="68"/>
      <c r="V130" s="68"/>
      <c r="W130" s="68"/>
      <c r="X130" s="68"/>
      <c r="Y130" s="68"/>
      <c r="Z130" s="68"/>
    </row>
    <row r="131" spans="1:26" ht="12" hidden="1" customHeight="1">
      <c r="A131" s="53">
        <v>0.2248</v>
      </c>
      <c r="B131" s="54">
        <v>0</v>
      </c>
      <c r="C131" s="75">
        <v>37226</v>
      </c>
      <c r="D131" s="76">
        <v>37256</v>
      </c>
      <c r="E131" s="53">
        <f t="shared" si="12"/>
        <v>0.3372</v>
      </c>
      <c r="F131" s="70">
        <f t="shared" si="13"/>
        <v>2.451038260898053E-2</v>
      </c>
      <c r="G131" s="71">
        <f t="shared" si="14"/>
        <v>0.3372</v>
      </c>
      <c r="H131" s="72">
        <f t="shared" si="3"/>
        <v>2.451038260898053E-2</v>
      </c>
      <c r="I131" s="53">
        <f t="shared" si="5"/>
        <v>0.06</v>
      </c>
      <c r="J131" s="70">
        <f t="shared" si="6"/>
        <v>4.8675505653430484E-3</v>
      </c>
      <c r="K131" s="73">
        <f t="shared" si="7"/>
        <v>4.8675505653430484E-3</v>
      </c>
      <c r="L131" s="74">
        <f t="shared" si="8"/>
        <v>30</v>
      </c>
      <c r="M131" s="63"/>
      <c r="N131" s="64">
        <f t="shared" si="9"/>
        <v>0</v>
      </c>
      <c r="O131" s="65"/>
      <c r="P131" s="66">
        <f t="shared" si="11"/>
        <v>0</v>
      </c>
      <c r="Q131" s="67">
        <f t="shared" si="4"/>
        <v>0</v>
      </c>
      <c r="R131" s="68"/>
      <c r="T131" s="69"/>
      <c r="U131" s="68"/>
      <c r="V131" s="68"/>
      <c r="W131" s="68"/>
      <c r="X131" s="68"/>
      <c r="Y131" s="68"/>
      <c r="Z131" s="68"/>
    </row>
    <row r="132" spans="1:26" ht="12" hidden="1" customHeight="1">
      <c r="A132" s="53">
        <v>0.2281</v>
      </c>
      <c r="B132" s="54">
        <v>0</v>
      </c>
      <c r="C132" s="75">
        <v>37257</v>
      </c>
      <c r="D132" s="76">
        <v>37287</v>
      </c>
      <c r="E132" s="53">
        <f t="shared" si="12"/>
        <v>0.34215000000000001</v>
      </c>
      <c r="F132" s="70">
        <f t="shared" si="13"/>
        <v>2.4825889044176153E-2</v>
      </c>
      <c r="G132" s="71">
        <f t="shared" si="14"/>
        <v>0.34215000000000001</v>
      </c>
      <c r="H132" s="72">
        <f t="shared" si="3"/>
        <v>2.4825889044176153E-2</v>
      </c>
      <c r="I132" s="53">
        <f t="shared" si="5"/>
        <v>0.06</v>
      </c>
      <c r="J132" s="70">
        <f t="shared" si="6"/>
        <v>4.8675505653430484E-3</v>
      </c>
      <c r="K132" s="73">
        <f t="shared" si="7"/>
        <v>4.8675505653430484E-3</v>
      </c>
      <c r="L132" s="74">
        <f t="shared" si="8"/>
        <v>30</v>
      </c>
      <c r="M132" s="63"/>
      <c r="N132" s="64">
        <f t="shared" si="9"/>
        <v>0</v>
      </c>
      <c r="O132" s="65"/>
      <c r="P132" s="66">
        <f t="shared" si="11"/>
        <v>0</v>
      </c>
      <c r="Q132" s="67">
        <f t="shared" si="4"/>
        <v>0</v>
      </c>
      <c r="R132" s="68"/>
      <c r="T132" s="69"/>
      <c r="U132" s="68"/>
      <c r="V132" s="68"/>
      <c r="W132" s="68"/>
      <c r="X132" s="68"/>
      <c r="Y132" s="68"/>
      <c r="Z132" s="68"/>
    </row>
    <row r="133" spans="1:26" ht="12" hidden="1" customHeight="1">
      <c r="A133" s="53">
        <v>0.2235</v>
      </c>
      <c r="B133" s="54">
        <v>0</v>
      </c>
      <c r="C133" s="75">
        <v>37288</v>
      </c>
      <c r="D133" s="76">
        <v>37315</v>
      </c>
      <c r="E133" s="53">
        <f t="shared" si="12"/>
        <v>0.33524999999999999</v>
      </c>
      <c r="F133" s="70">
        <f t="shared" si="13"/>
        <v>2.4385798168465422E-2</v>
      </c>
      <c r="G133" s="71">
        <f t="shared" si="14"/>
        <v>0.33524999999999999</v>
      </c>
      <c r="H133" s="72">
        <f t="shared" si="3"/>
        <v>2.4385798168465422E-2</v>
      </c>
      <c r="I133" s="53">
        <f t="shared" si="5"/>
        <v>0.06</v>
      </c>
      <c r="J133" s="70">
        <f t="shared" si="6"/>
        <v>4.8675505653430484E-3</v>
      </c>
      <c r="K133" s="73">
        <f t="shared" si="7"/>
        <v>4.8675505653430484E-3</v>
      </c>
      <c r="L133" s="74">
        <f t="shared" si="8"/>
        <v>30</v>
      </c>
      <c r="M133" s="63"/>
      <c r="N133" s="64">
        <f t="shared" si="9"/>
        <v>0</v>
      </c>
      <c r="O133" s="65"/>
      <c r="P133" s="66">
        <f t="shared" si="11"/>
        <v>0</v>
      </c>
      <c r="Q133" s="67">
        <f t="shared" si="4"/>
        <v>0</v>
      </c>
      <c r="R133" s="68"/>
      <c r="T133" s="69"/>
      <c r="U133" s="68"/>
      <c r="V133" s="68"/>
      <c r="W133" s="68"/>
      <c r="X133" s="68"/>
      <c r="Y133" s="68"/>
      <c r="Z133" s="68"/>
    </row>
    <row r="134" spans="1:26" ht="12" hidden="1" customHeight="1">
      <c r="A134" s="53">
        <v>0.2097</v>
      </c>
      <c r="B134" s="54">
        <v>0</v>
      </c>
      <c r="C134" s="75">
        <v>37316</v>
      </c>
      <c r="D134" s="76">
        <v>37346</v>
      </c>
      <c r="E134" s="53">
        <f t="shared" si="12"/>
        <v>0.31455</v>
      </c>
      <c r="F134" s="70">
        <f t="shared" si="13"/>
        <v>2.3052903946530368E-2</v>
      </c>
      <c r="G134" s="71">
        <f t="shared" si="14"/>
        <v>0.31455</v>
      </c>
      <c r="H134" s="72">
        <f t="shared" si="3"/>
        <v>2.3052903946530368E-2</v>
      </c>
      <c r="I134" s="53">
        <f t="shared" si="5"/>
        <v>0.06</v>
      </c>
      <c r="J134" s="70">
        <f t="shared" si="6"/>
        <v>4.8675505653430484E-3</v>
      </c>
      <c r="K134" s="73">
        <f t="shared" si="7"/>
        <v>4.8675505653430484E-3</v>
      </c>
      <c r="L134" s="74">
        <f t="shared" si="8"/>
        <v>30</v>
      </c>
      <c r="M134" s="63"/>
      <c r="N134" s="64">
        <f t="shared" si="9"/>
        <v>0</v>
      </c>
      <c r="O134" s="65"/>
      <c r="P134" s="66">
        <f t="shared" si="11"/>
        <v>0</v>
      </c>
      <c r="Q134" s="67">
        <f t="shared" si="4"/>
        <v>0</v>
      </c>
      <c r="R134" s="68"/>
      <c r="T134" s="69"/>
      <c r="U134" s="68"/>
      <c r="V134" s="68"/>
      <c r="W134" s="68"/>
      <c r="X134" s="68"/>
      <c r="Y134" s="68"/>
      <c r="Z134" s="68"/>
    </row>
    <row r="135" spans="1:26" ht="12" hidden="1" customHeight="1">
      <c r="A135" s="53">
        <v>0.21029999999999999</v>
      </c>
      <c r="B135" s="54">
        <v>0</v>
      </c>
      <c r="C135" s="75">
        <v>37347</v>
      </c>
      <c r="D135" s="76">
        <v>37376</v>
      </c>
      <c r="E135" s="53">
        <f t="shared" si="12"/>
        <v>0.31545000000000001</v>
      </c>
      <c r="F135" s="70">
        <f t="shared" si="13"/>
        <v>2.3111254637725231E-2</v>
      </c>
      <c r="G135" s="71">
        <f t="shared" si="14"/>
        <v>0.31545000000000001</v>
      </c>
      <c r="H135" s="72">
        <f t="shared" si="3"/>
        <v>2.3111254637725231E-2</v>
      </c>
      <c r="I135" s="53">
        <f t="shared" si="5"/>
        <v>0.06</v>
      </c>
      <c r="J135" s="70">
        <f t="shared" si="6"/>
        <v>4.8675505653430484E-3</v>
      </c>
      <c r="K135" s="73">
        <f t="shared" si="7"/>
        <v>4.8675505653430484E-3</v>
      </c>
      <c r="L135" s="74">
        <f t="shared" si="8"/>
        <v>30</v>
      </c>
      <c r="M135" s="63"/>
      <c r="N135" s="64">
        <f t="shared" si="9"/>
        <v>0</v>
      </c>
      <c r="O135" s="65"/>
      <c r="P135" s="66">
        <f t="shared" si="11"/>
        <v>0</v>
      </c>
      <c r="Q135" s="67">
        <f t="shared" si="4"/>
        <v>0</v>
      </c>
      <c r="R135" s="68"/>
      <c r="T135" s="69"/>
      <c r="U135" s="68"/>
      <c r="V135" s="68"/>
      <c r="W135" s="68"/>
      <c r="X135" s="68"/>
      <c r="Y135" s="68"/>
      <c r="Z135" s="68"/>
    </row>
    <row r="136" spans="1:26" ht="12" hidden="1" customHeight="1">
      <c r="A136" s="53">
        <v>0.2</v>
      </c>
      <c r="B136" s="54">
        <v>0</v>
      </c>
      <c r="C136" s="75">
        <v>37377</v>
      </c>
      <c r="D136" s="76">
        <v>37407</v>
      </c>
      <c r="E136" s="53">
        <f t="shared" si="12"/>
        <v>0.30000000000000004</v>
      </c>
      <c r="F136" s="70">
        <f t="shared" si="13"/>
        <v>2.2104450593615876E-2</v>
      </c>
      <c r="G136" s="71">
        <f t="shared" si="14"/>
        <v>0.30000000000000004</v>
      </c>
      <c r="H136" s="72">
        <f t="shared" si="3"/>
        <v>2.2104450593615876E-2</v>
      </c>
      <c r="I136" s="53">
        <f t="shared" si="5"/>
        <v>0.06</v>
      </c>
      <c r="J136" s="70">
        <f t="shared" si="6"/>
        <v>4.8675505653430484E-3</v>
      </c>
      <c r="K136" s="73">
        <f t="shared" si="7"/>
        <v>4.8675505653430484E-3</v>
      </c>
      <c r="L136" s="74">
        <f t="shared" si="8"/>
        <v>30</v>
      </c>
      <c r="M136" s="63"/>
      <c r="N136" s="64">
        <f t="shared" si="9"/>
        <v>0</v>
      </c>
      <c r="O136" s="91"/>
      <c r="P136" s="66">
        <f t="shared" si="11"/>
        <v>0</v>
      </c>
      <c r="Q136" s="67">
        <f t="shared" si="4"/>
        <v>0</v>
      </c>
      <c r="R136" s="68"/>
      <c r="T136" s="69"/>
      <c r="U136" s="68"/>
      <c r="V136" s="68"/>
      <c r="W136" s="68"/>
      <c r="X136" s="68"/>
      <c r="Y136" s="68"/>
      <c r="Z136" s="68"/>
    </row>
    <row r="137" spans="1:26" ht="12" hidden="1" customHeight="1">
      <c r="A137" s="53">
        <v>0.1996</v>
      </c>
      <c r="B137" s="54">
        <v>0</v>
      </c>
      <c r="C137" s="75">
        <v>37408</v>
      </c>
      <c r="D137" s="76">
        <v>37437</v>
      </c>
      <c r="E137" s="53">
        <f t="shared" si="12"/>
        <v>0.2994</v>
      </c>
      <c r="F137" s="70">
        <f t="shared" si="13"/>
        <v>2.2065130565586122E-2</v>
      </c>
      <c r="G137" s="71">
        <f t="shared" si="14"/>
        <v>0.2994</v>
      </c>
      <c r="H137" s="72">
        <f t="shared" si="3"/>
        <v>2.2065130565586122E-2</v>
      </c>
      <c r="I137" s="53">
        <f t="shared" si="5"/>
        <v>0.06</v>
      </c>
      <c r="J137" s="70">
        <f t="shared" si="6"/>
        <v>4.8675505653430484E-3</v>
      </c>
      <c r="K137" s="73">
        <f t="shared" si="7"/>
        <v>4.8675505653430484E-3</v>
      </c>
      <c r="L137" s="74">
        <f t="shared" si="8"/>
        <v>30</v>
      </c>
      <c r="M137" s="63"/>
      <c r="N137" s="64">
        <f t="shared" si="9"/>
        <v>0</v>
      </c>
      <c r="O137" s="91"/>
      <c r="P137" s="66">
        <f t="shared" si="11"/>
        <v>0</v>
      </c>
      <c r="Q137" s="67">
        <f t="shared" si="4"/>
        <v>0</v>
      </c>
      <c r="R137" s="68"/>
      <c r="T137" s="69"/>
      <c r="U137" s="68"/>
      <c r="V137" s="68"/>
      <c r="W137" s="68"/>
      <c r="X137" s="68"/>
      <c r="Y137" s="68"/>
      <c r="Z137" s="68"/>
    </row>
    <row r="138" spans="1:26" ht="12" hidden="1" customHeight="1">
      <c r="A138" s="53">
        <v>0.19769999999999999</v>
      </c>
      <c r="B138" s="54">
        <v>0</v>
      </c>
      <c r="C138" s="75">
        <v>37438</v>
      </c>
      <c r="D138" s="76">
        <v>37468</v>
      </c>
      <c r="E138" s="53">
        <f t="shared" si="12"/>
        <v>0.29654999999999998</v>
      </c>
      <c r="F138" s="70">
        <f t="shared" si="13"/>
        <v>2.1878132850398968E-2</v>
      </c>
      <c r="G138" s="71">
        <f t="shared" si="14"/>
        <v>0.29654999999999998</v>
      </c>
      <c r="H138" s="72">
        <f t="shared" si="3"/>
        <v>2.1878132850398968E-2</v>
      </c>
      <c r="I138" s="53">
        <f t="shared" si="5"/>
        <v>0.06</v>
      </c>
      <c r="J138" s="70">
        <f t="shared" si="6"/>
        <v>4.8675505653430484E-3</v>
      </c>
      <c r="K138" s="73">
        <f t="shared" si="7"/>
        <v>4.8675505653430484E-3</v>
      </c>
      <c r="L138" s="74">
        <f t="shared" si="8"/>
        <v>30</v>
      </c>
      <c r="M138" s="63"/>
      <c r="N138" s="64">
        <f t="shared" si="9"/>
        <v>0</v>
      </c>
      <c r="O138" s="91"/>
      <c r="P138" s="66">
        <f t="shared" si="11"/>
        <v>0</v>
      </c>
      <c r="Q138" s="67">
        <f t="shared" si="4"/>
        <v>0</v>
      </c>
      <c r="R138" s="68"/>
      <c r="T138" s="69"/>
      <c r="U138" s="68"/>
      <c r="V138" s="68"/>
      <c r="W138" s="68"/>
      <c r="X138" s="68"/>
      <c r="Y138" s="68"/>
      <c r="Z138" s="68"/>
    </row>
    <row r="139" spans="1:26" ht="12" hidden="1" customHeight="1">
      <c r="A139" s="53">
        <v>0.2001</v>
      </c>
      <c r="B139" s="54">
        <v>0</v>
      </c>
      <c r="C139" s="75">
        <v>37469</v>
      </c>
      <c r="D139" s="76">
        <v>37499</v>
      </c>
      <c r="E139" s="53">
        <f t="shared" si="12"/>
        <v>0.30015000000000003</v>
      </c>
      <c r="F139" s="70">
        <f t="shared" si="13"/>
        <v>2.2114278001317489E-2</v>
      </c>
      <c r="G139" s="71">
        <f t="shared" si="14"/>
        <v>0.30015000000000003</v>
      </c>
      <c r="H139" s="72">
        <f t="shared" si="3"/>
        <v>2.2114278001317489E-2</v>
      </c>
      <c r="I139" s="53">
        <f t="shared" si="5"/>
        <v>0.06</v>
      </c>
      <c r="J139" s="70">
        <f t="shared" si="6"/>
        <v>4.8675505653430484E-3</v>
      </c>
      <c r="K139" s="73">
        <f t="shared" si="7"/>
        <v>4.8675505653430484E-3</v>
      </c>
      <c r="L139" s="74">
        <f t="shared" si="8"/>
        <v>30</v>
      </c>
      <c r="M139" s="63"/>
      <c r="N139" s="64">
        <f t="shared" si="9"/>
        <v>0</v>
      </c>
      <c r="O139" s="91"/>
      <c r="P139" s="66">
        <f t="shared" si="11"/>
        <v>0</v>
      </c>
      <c r="Q139" s="67">
        <f t="shared" si="4"/>
        <v>0</v>
      </c>
      <c r="R139" s="68"/>
      <c r="T139" s="69"/>
      <c r="U139" s="68"/>
      <c r="V139" s="68"/>
      <c r="W139" s="68"/>
      <c r="X139" s="68"/>
      <c r="Y139" s="68"/>
      <c r="Z139" s="68"/>
    </row>
    <row r="140" spans="1:26" ht="12" hidden="1" customHeight="1">
      <c r="A140" s="53">
        <v>0.20180000000000001</v>
      </c>
      <c r="B140" s="54">
        <v>0</v>
      </c>
      <c r="C140" s="75">
        <v>37500</v>
      </c>
      <c r="D140" s="76">
        <v>37529</v>
      </c>
      <c r="E140" s="53">
        <f t="shared" si="12"/>
        <v>0.30270000000000002</v>
      </c>
      <c r="F140" s="70">
        <f t="shared" si="13"/>
        <v>2.2281185112344559E-2</v>
      </c>
      <c r="G140" s="71">
        <f t="shared" si="14"/>
        <v>0.30270000000000002</v>
      </c>
      <c r="H140" s="72">
        <f t="shared" si="3"/>
        <v>2.2281185112344559E-2</v>
      </c>
      <c r="I140" s="53">
        <f t="shared" si="5"/>
        <v>0.06</v>
      </c>
      <c r="J140" s="70">
        <f t="shared" si="6"/>
        <v>4.8675505653430484E-3</v>
      </c>
      <c r="K140" s="73">
        <f t="shared" si="7"/>
        <v>4.8675505653430484E-3</v>
      </c>
      <c r="L140" s="74">
        <f t="shared" si="8"/>
        <v>30</v>
      </c>
      <c r="M140" s="63"/>
      <c r="N140" s="64">
        <f t="shared" si="9"/>
        <v>0</v>
      </c>
      <c r="O140" s="91"/>
      <c r="P140" s="66">
        <f t="shared" si="11"/>
        <v>0</v>
      </c>
      <c r="Q140" s="67">
        <f t="shared" si="4"/>
        <v>0</v>
      </c>
      <c r="R140" s="68"/>
      <c r="T140" s="69"/>
      <c r="U140" s="68"/>
      <c r="V140" s="68"/>
      <c r="W140" s="68"/>
      <c r="X140" s="68"/>
      <c r="Y140" s="68"/>
      <c r="Z140" s="68"/>
    </row>
    <row r="141" spans="1:26" ht="12" hidden="1" customHeight="1">
      <c r="A141" s="53">
        <v>0.20300000000000001</v>
      </c>
      <c r="B141" s="54">
        <v>0</v>
      </c>
      <c r="C141" s="75">
        <v>37530</v>
      </c>
      <c r="D141" s="76">
        <v>37560</v>
      </c>
      <c r="E141" s="53">
        <f t="shared" si="12"/>
        <v>0.30449999999999999</v>
      </c>
      <c r="F141" s="70">
        <f t="shared" si="13"/>
        <v>2.2398821676248071E-2</v>
      </c>
      <c r="G141" s="71">
        <f t="shared" si="14"/>
        <v>0.30449999999999999</v>
      </c>
      <c r="H141" s="72">
        <f t="shared" si="3"/>
        <v>2.2398821676248071E-2</v>
      </c>
      <c r="I141" s="53">
        <f t="shared" si="5"/>
        <v>0.06</v>
      </c>
      <c r="J141" s="70">
        <f t="shared" si="6"/>
        <v>4.8675505653430484E-3</v>
      </c>
      <c r="K141" s="73">
        <f t="shared" si="7"/>
        <v>4.8675505653430484E-3</v>
      </c>
      <c r="L141" s="74">
        <f t="shared" si="8"/>
        <v>30</v>
      </c>
      <c r="M141" s="63"/>
      <c r="N141" s="64">
        <f t="shared" si="9"/>
        <v>0</v>
      </c>
      <c r="O141" s="91"/>
      <c r="P141" s="66">
        <f t="shared" si="11"/>
        <v>0</v>
      </c>
      <c r="Q141" s="67">
        <f t="shared" si="4"/>
        <v>0</v>
      </c>
      <c r="R141" s="68"/>
      <c r="T141" s="69"/>
      <c r="U141" s="68"/>
      <c r="V141" s="68"/>
      <c r="W141" s="68"/>
      <c r="X141" s="68"/>
      <c r="Y141" s="68"/>
      <c r="Z141" s="68"/>
    </row>
    <row r="142" spans="1:26" ht="12" hidden="1" customHeight="1">
      <c r="A142" s="53">
        <v>0.1976</v>
      </c>
      <c r="B142" s="54">
        <v>0</v>
      </c>
      <c r="C142" s="75">
        <v>37561</v>
      </c>
      <c r="D142" s="76">
        <v>37590</v>
      </c>
      <c r="E142" s="53">
        <f t="shared" si="12"/>
        <v>0.2964</v>
      </c>
      <c r="F142" s="70">
        <f t="shared" si="13"/>
        <v>2.1868280431264653E-2</v>
      </c>
      <c r="G142" s="71">
        <f t="shared" si="14"/>
        <v>0.2964</v>
      </c>
      <c r="H142" s="72">
        <f t="shared" si="3"/>
        <v>2.1868280431264653E-2</v>
      </c>
      <c r="I142" s="53">
        <f t="shared" si="5"/>
        <v>0.06</v>
      </c>
      <c r="J142" s="70">
        <f t="shared" si="6"/>
        <v>4.8675505653430484E-3</v>
      </c>
      <c r="K142" s="73">
        <f t="shared" si="7"/>
        <v>4.8675505653430484E-3</v>
      </c>
      <c r="L142" s="74">
        <f t="shared" si="8"/>
        <v>30</v>
      </c>
      <c r="M142" s="63"/>
      <c r="N142" s="64">
        <f t="shared" si="9"/>
        <v>0</v>
      </c>
      <c r="O142" s="91"/>
      <c r="P142" s="66">
        <f t="shared" si="11"/>
        <v>0</v>
      </c>
      <c r="Q142" s="67">
        <f t="shared" si="4"/>
        <v>0</v>
      </c>
      <c r="R142" s="68"/>
      <c r="T142" s="69"/>
      <c r="U142" s="68"/>
      <c r="V142" s="68"/>
      <c r="W142" s="68"/>
      <c r="X142" s="68"/>
      <c r="Y142" s="68"/>
      <c r="Z142" s="68"/>
    </row>
    <row r="143" spans="1:26" ht="12" hidden="1" customHeight="1">
      <c r="A143" s="53">
        <v>0.19689999999999999</v>
      </c>
      <c r="B143" s="54">
        <v>0</v>
      </c>
      <c r="C143" s="75">
        <v>37591</v>
      </c>
      <c r="D143" s="76">
        <v>37621</v>
      </c>
      <c r="E143" s="53">
        <f t="shared" si="12"/>
        <v>0.29535</v>
      </c>
      <c r="F143" s="70">
        <f t="shared" si="13"/>
        <v>2.1799284223442461E-2</v>
      </c>
      <c r="G143" s="71">
        <f t="shared" si="14"/>
        <v>0.29535</v>
      </c>
      <c r="H143" s="72">
        <f t="shared" si="3"/>
        <v>2.1799284223442461E-2</v>
      </c>
      <c r="I143" s="53">
        <f t="shared" si="5"/>
        <v>0.06</v>
      </c>
      <c r="J143" s="70">
        <f t="shared" si="6"/>
        <v>4.8675505653430484E-3</v>
      </c>
      <c r="K143" s="73">
        <f t="shared" si="7"/>
        <v>4.8675505653430484E-3</v>
      </c>
      <c r="L143" s="74">
        <f t="shared" si="8"/>
        <v>30</v>
      </c>
      <c r="M143" s="63"/>
      <c r="N143" s="64">
        <f t="shared" si="9"/>
        <v>0</v>
      </c>
      <c r="O143" s="91"/>
      <c r="P143" s="66">
        <f t="shared" si="11"/>
        <v>0</v>
      </c>
      <c r="Q143" s="67">
        <f t="shared" si="4"/>
        <v>0</v>
      </c>
      <c r="R143" s="68"/>
      <c r="T143" s="69"/>
      <c r="U143" s="68"/>
      <c r="V143" s="68"/>
      <c r="W143" s="68"/>
      <c r="X143" s="68"/>
      <c r="Y143" s="68"/>
      <c r="Z143" s="68"/>
    </row>
    <row r="144" spans="1:26" ht="12" hidden="1" customHeight="1">
      <c r="A144" s="53">
        <v>0.19639999999999999</v>
      </c>
      <c r="B144" s="54">
        <v>0</v>
      </c>
      <c r="C144" s="75">
        <v>37622</v>
      </c>
      <c r="D144" s="76">
        <v>37652</v>
      </c>
      <c r="E144" s="53">
        <f t="shared" si="12"/>
        <v>0.29459999999999997</v>
      </c>
      <c r="F144" s="70">
        <f t="shared" si="13"/>
        <v>2.174996982280808E-2</v>
      </c>
      <c r="G144" s="71">
        <f t="shared" si="14"/>
        <v>0.29459999999999997</v>
      </c>
      <c r="H144" s="72">
        <f t="shared" si="3"/>
        <v>2.174996982280808E-2</v>
      </c>
      <c r="I144" s="53">
        <f t="shared" si="5"/>
        <v>0.06</v>
      </c>
      <c r="J144" s="70">
        <f t="shared" si="6"/>
        <v>4.8675505653430484E-3</v>
      </c>
      <c r="K144" s="73">
        <f t="shared" si="7"/>
        <v>4.8675505653430484E-3</v>
      </c>
      <c r="L144" s="74">
        <f t="shared" si="8"/>
        <v>30</v>
      </c>
      <c r="M144" s="63"/>
      <c r="N144" s="64">
        <f t="shared" si="9"/>
        <v>0</v>
      </c>
      <c r="O144" s="91"/>
      <c r="P144" s="66">
        <f t="shared" si="11"/>
        <v>0</v>
      </c>
      <c r="Q144" s="67">
        <f t="shared" si="4"/>
        <v>0</v>
      </c>
      <c r="R144" s="68"/>
      <c r="T144" s="69"/>
      <c r="U144" s="68"/>
      <c r="V144" s="68"/>
      <c r="W144" s="68"/>
      <c r="X144" s="68"/>
      <c r="Y144" s="68"/>
      <c r="Z144" s="68"/>
    </row>
    <row r="145" spans="1:26" ht="12" hidden="1" customHeight="1">
      <c r="A145" s="53">
        <v>0.1978</v>
      </c>
      <c r="B145" s="54">
        <v>0</v>
      </c>
      <c r="C145" s="75">
        <v>37653</v>
      </c>
      <c r="D145" s="76">
        <v>37680</v>
      </c>
      <c r="E145" s="53">
        <f t="shared" si="12"/>
        <v>0.29670000000000002</v>
      </c>
      <c r="F145" s="70">
        <f t="shared" si="13"/>
        <v>2.1887984224732815E-2</v>
      </c>
      <c r="G145" s="71">
        <f t="shared" si="14"/>
        <v>0.29670000000000002</v>
      </c>
      <c r="H145" s="72">
        <f t="shared" si="3"/>
        <v>2.1887984224732815E-2</v>
      </c>
      <c r="I145" s="53">
        <f t="shared" si="5"/>
        <v>0.06</v>
      </c>
      <c r="J145" s="70">
        <f t="shared" si="6"/>
        <v>4.8675505653430484E-3</v>
      </c>
      <c r="K145" s="73">
        <f t="shared" si="7"/>
        <v>4.8675505653430484E-3</v>
      </c>
      <c r="L145" s="74">
        <f t="shared" si="8"/>
        <v>30</v>
      </c>
      <c r="M145" s="63"/>
      <c r="N145" s="64">
        <f t="shared" si="9"/>
        <v>0</v>
      </c>
      <c r="O145" s="91"/>
      <c r="P145" s="66">
        <f t="shared" ref="P145:P208" si="15">IF(P144&lt;0,N145-O145,SUM(P144,N145)-O145)</f>
        <v>0</v>
      </c>
      <c r="Q145" s="67">
        <f t="shared" si="4"/>
        <v>0</v>
      </c>
      <c r="R145" s="68"/>
      <c r="T145" s="69"/>
      <c r="U145" s="68"/>
      <c r="V145" s="68"/>
      <c r="W145" s="68"/>
      <c r="X145" s="68"/>
      <c r="Y145" s="68"/>
      <c r="Z145" s="68"/>
    </row>
    <row r="146" spans="1:26" ht="12" hidden="1" customHeight="1">
      <c r="A146" s="53">
        <v>0.19489999999999999</v>
      </c>
      <c r="B146" s="54">
        <v>0</v>
      </c>
      <c r="C146" s="75">
        <v>37681</v>
      </c>
      <c r="D146" s="76">
        <v>37711</v>
      </c>
      <c r="E146" s="53">
        <f t="shared" si="12"/>
        <v>0.29235</v>
      </c>
      <c r="F146" s="70">
        <f t="shared" si="13"/>
        <v>2.1601869331581591E-2</v>
      </c>
      <c r="G146" s="71">
        <f t="shared" si="14"/>
        <v>0.29235</v>
      </c>
      <c r="H146" s="72">
        <f t="shared" si="3"/>
        <v>2.1601869331581591E-2</v>
      </c>
      <c r="I146" s="53">
        <f t="shared" si="5"/>
        <v>0.06</v>
      </c>
      <c r="J146" s="70">
        <f t="shared" si="6"/>
        <v>4.8675505653430484E-3</v>
      </c>
      <c r="K146" s="73">
        <f t="shared" si="7"/>
        <v>4.8675505653430484E-3</v>
      </c>
      <c r="L146" s="74">
        <f t="shared" si="8"/>
        <v>30</v>
      </c>
      <c r="M146" s="63"/>
      <c r="N146" s="64">
        <f t="shared" si="9"/>
        <v>0</v>
      </c>
      <c r="O146" s="91"/>
      <c r="P146" s="66">
        <f t="shared" si="15"/>
        <v>0</v>
      </c>
      <c r="Q146" s="67">
        <f t="shared" si="4"/>
        <v>0</v>
      </c>
      <c r="R146" s="68"/>
      <c r="T146" s="69"/>
      <c r="U146" s="68"/>
      <c r="V146" s="68"/>
      <c r="W146" s="68"/>
      <c r="X146" s="68"/>
      <c r="Y146" s="68"/>
      <c r="Z146" s="68"/>
    </row>
    <row r="147" spans="1:26" ht="12" hidden="1" customHeight="1">
      <c r="A147" s="53">
        <v>0.1981</v>
      </c>
      <c r="B147" s="54">
        <v>0</v>
      </c>
      <c r="C147" s="75">
        <v>37712</v>
      </c>
      <c r="D147" s="76">
        <v>37741</v>
      </c>
      <c r="E147" s="53">
        <f t="shared" si="12"/>
        <v>0.29715000000000003</v>
      </c>
      <c r="F147" s="70">
        <f t="shared" si="13"/>
        <v>2.1917532081249247E-2</v>
      </c>
      <c r="G147" s="71">
        <f t="shared" si="14"/>
        <v>0.29715000000000003</v>
      </c>
      <c r="H147" s="72">
        <f t="shared" si="3"/>
        <v>2.1917532081249247E-2</v>
      </c>
      <c r="I147" s="53">
        <f t="shared" si="5"/>
        <v>0.06</v>
      </c>
      <c r="J147" s="70">
        <f t="shared" si="6"/>
        <v>4.8675505653430484E-3</v>
      </c>
      <c r="K147" s="73">
        <f t="shared" si="7"/>
        <v>4.8675505653430484E-3</v>
      </c>
      <c r="L147" s="74">
        <f t="shared" si="8"/>
        <v>30</v>
      </c>
      <c r="M147" s="63"/>
      <c r="N147" s="64">
        <f t="shared" si="9"/>
        <v>0</v>
      </c>
      <c r="O147" s="91"/>
      <c r="P147" s="66">
        <f t="shared" si="15"/>
        <v>0</v>
      </c>
      <c r="Q147" s="67">
        <f t="shared" si="4"/>
        <v>0</v>
      </c>
      <c r="R147" s="68"/>
      <c r="T147" s="69"/>
      <c r="U147" s="68"/>
      <c r="V147" s="68"/>
      <c r="W147" s="68"/>
      <c r="X147" s="68"/>
      <c r="Y147" s="68"/>
      <c r="Z147" s="68"/>
    </row>
    <row r="148" spans="1:26" ht="12" hidden="1" customHeight="1">
      <c r="A148" s="53">
        <v>0.19889999999999999</v>
      </c>
      <c r="B148" s="54">
        <v>0</v>
      </c>
      <c r="C148" s="75">
        <v>37742</v>
      </c>
      <c r="D148" s="76">
        <v>37772</v>
      </c>
      <c r="E148" s="53">
        <f t="shared" si="12"/>
        <v>0.29835</v>
      </c>
      <c r="F148" s="70">
        <f t="shared" si="13"/>
        <v>2.1996280451781258E-2</v>
      </c>
      <c r="G148" s="71">
        <f t="shared" si="14"/>
        <v>0.29835</v>
      </c>
      <c r="H148" s="72">
        <f t="shared" si="3"/>
        <v>2.1996280451781258E-2</v>
      </c>
      <c r="I148" s="53">
        <f t="shared" si="5"/>
        <v>0.06</v>
      </c>
      <c r="J148" s="70">
        <f t="shared" si="6"/>
        <v>4.8675505653430484E-3</v>
      </c>
      <c r="K148" s="73">
        <f t="shared" si="7"/>
        <v>4.8675505653430484E-3</v>
      </c>
      <c r="L148" s="74">
        <f t="shared" si="8"/>
        <v>30</v>
      </c>
      <c r="M148" s="63"/>
      <c r="N148" s="64">
        <f t="shared" si="9"/>
        <v>0</v>
      </c>
      <c r="O148" s="91"/>
      <c r="P148" s="66">
        <f t="shared" si="15"/>
        <v>0</v>
      </c>
      <c r="Q148" s="67">
        <f t="shared" si="4"/>
        <v>0</v>
      </c>
      <c r="R148" s="68"/>
      <c r="T148" s="69"/>
      <c r="U148" s="68"/>
      <c r="V148" s="68"/>
      <c r="W148" s="68"/>
      <c r="X148" s="68"/>
      <c r="Y148" s="68"/>
      <c r="Z148" s="68"/>
    </row>
    <row r="149" spans="1:26" ht="12" hidden="1" customHeight="1">
      <c r="A149" s="92">
        <v>0.192</v>
      </c>
      <c r="B149" s="93">
        <v>0</v>
      </c>
      <c r="C149" s="94">
        <v>37773</v>
      </c>
      <c r="D149" s="95">
        <v>37802</v>
      </c>
      <c r="E149" s="92">
        <f t="shared" si="12"/>
        <v>0.28800000000000003</v>
      </c>
      <c r="F149" s="96">
        <f t="shared" si="13"/>
        <v>2.1314870275334519E-2</v>
      </c>
      <c r="G149" s="97">
        <f t="shared" si="14"/>
        <v>0.28800000000000003</v>
      </c>
      <c r="H149" s="98">
        <f t="shared" si="3"/>
        <v>2.1314870275334519E-2</v>
      </c>
      <c r="I149" s="92">
        <f t="shared" si="5"/>
        <v>0.06</v>
      </c>
      <c r="J149" s="96">
        <f t="shared" si="6"/>
        <v>4.8675505653430484E-3</v>
      </c>
      <c r="K149" s="99">
        <f t="shared" si="7"/>
        <v>4.8675505653430484E-3</v>
      </c>
      <c r="L149" s="74">
        <f t="shared" si="8"/>
        <v>30</v>
      </c>
      <c r="M149" s="63"/>
      <c r="N149" s="64">
        <f t="shared" si="9"/>
        <v>0</v>
      </c>
      <c r="O149" s="91"/>
      <c r="P149" s="66">
        <f t="shared" si="15"/>
        <v>0</v>
      </c>
      <c r="Q149" s="67">
        <f t="shared" si="4"/>
        <v>0</v>
      </c>
      <c r="R149" s="68"/>
      <c r="T149" s="69"/>
      <c r="U149" s="68"/>
      <c r="V149" s="68"/>
      <c r="W149" s="68"/>
      <c r="X149" s="68"/>
      <c r="Y149" s="68"/>
      <c r="Z149" s="68"/>
    </row>
    <row r="150" spans="1:26" ht="12" hidden="1" customHeight="1">
      <c r="A150" s="92">
        <v>0.19439999999999999</v>
      </c>
      <c r="B150" s="93">
        <v>0</v>
      </c>
      <c r="C150" s="94">
        <v>37803</v>
      </c>
      <c r="D150" s="95">
        <v>37833</v>
      </c>
      <c r="E150" s="92">
        <f t="shared" si="12"/>
        <v>0.29159999999999997</v>
      </c>
      <c r="F150" s="96">
        <f t="shared" si="13"/>
        <v>2.1552449974195476E-2</v>
      </c>
      <c r="G150" s="97">
        <f t="shared" si="14"/>
        <v>0.29159999999999997</v>
      </c>
      <c r="H150" s="98">
        <f t="shared" si="3"/>
        <v>2.1552449974195476E-2</v>
      </c>
      <c r="I150" s="92">
        <f t="shared" si="5"/>
        <v>0.06</v>
      </c>
      <c r="J150" s="96">
        <f t="shared" si="6"/>
        <v>4.8675505653430484E-3</v>
      </c>
      <c r="K150" s="99">
        <f t="shared" si="7"/>
        <v>4.8675505653430484E-3</v>
      </c>
      <c r="L150" s="74">
        <f t="shared" si="8"/>
        <v>30</v>
      </c>
      <c r="M150" s="63"/>
      <c r="N150" s="64">
        <f t="shared" si="9"/>
        <v>0</v>
      </c>
      <c r="O150" s="100"/>
      <c r="P150" s="66">
        <f t="shared" si="15"/>
        <v>0</v>
      </c>
      <c r="Q150" s="67">
        <f t="shared" si="4"/>
        <v>0</v>
      </c>
      <c r="R150" s="68"/>
      <c r="T150" s="69"/>
      <c r="U150" s="68"/>
      <c r="V150" s="68"/>
      <c r="W150" s="68"/>
      <c r="X150" s="68"/>
      <c r="Y150" s="68"/>
      <c r="Z150" s="68"/>
    </row>
    <row r="151" spans="1:26" ht="12" hidden="1" customHeight="1">
      <c r="A151" s="92">
        <v>0.1988</v>
      </c>
      <c r="B151" s="93">
        <v>0</v>
      </c>
      <c r="C151" s="94">
        <v>37834</v>
      </c>
      <c r="D151" s="95">
        <v>37864</v>
      </c>
      <c r="E151" s="92">
        <f t="shared" si="12"/>
        <v>0.29820000000000002</v>
      </c>
      <c r="F151" s="96">
        <f t="shared" si="13"/>
        <v>2.1986440554979447E-2</v>
      </c>
      <c r="G151" s="97">
        <f t="shared" si="14"/>
        <v>0.29820000000000002</v>
      </c>
      <c r="H151" s="98">
        <f t="shared" si="3"/>
        <v>2.1986440554979447E-2</v>
      </c>
      <c r="I151" s="92">
        <f t="shared" si="5"/>
        <v>0.06</v>
      </c>
      <c r="J151" s="96">
        <f t="shared" si="6"/>
        <v>4.8675505653430484E-3</v>
      </c>
      <c r="K151" s="99">
        <f t="shared" si="7"/>
        <v>4.8675505653430484E-3</v>
      </c>
      <c r="L151" s="74">
        <f t="shared" si="8"/>
        <v>30</v>
      </c>
      <c r="M151" s="63"/>
      <c r="N151" s="64">
        <f t="shared" si="9"/>
        <v>0</v>
      </c>
      <c r="O151" s="100"/>
      <c r="P151" s="66">
        <f t="shared" si="15"/>
        <v>0</v>
      </c>
      <c r="Q151" s="67">
        <f t="shared" si="4"/>
        <v>0</v>
      </c>
      <c r="R151" s="68"/>
      <c r="T151" s="69"/>
      <c r="U151" s="68"/>
      <c r="V151" s="68"/>
      <c r="W151" s="68"/>
      <c r="X151" s="68"/>
      <c r="Y151" s="68"/>
      <c r="Z151" s="68"/>
    </row>
    <row r="152" spans="1:26" ht="12" hidden="1" customHeight="1">
      <c r="A152" s="92">
        <v>0.20119999999999999</v>
      </c>
      <c r="B152" s="93">
        <v>0</v>
      </c>
      <c r="C152" s="94">
        <v>37865</v>
      </c>
      <c r="D152" s="95">
        <v>37894</v>
      </c>
      <c r="E152" s="92">
        <f t="shared" si="12"/>
        <v>0.30179999999999996</v>
      </c>
      <c r="F152" s="96">
        <f t="shared" si="13"/>
        <v>2.22223109452242E-2</v>
      </c>
      <c r="G152" s="97">
        <f t="shared" si="14"/>
        <v>0.30179999999999996</v>
      </c>
      <c r="H152" s="98">
        <f t="shared" si="3"/>
        <v>2.22223109452242E-2</v>
      </c>
      <c r="I152" s="92">
        <f t="shared" si="5"/>
        <v>0.06</v>
      </c>
      <c r="J152" s="96">
        <f t="shared" si="6"/>
        <v>4.8675505653430484E-3</v>
      </c>
      <c r="K152" s="99">
        <f t="shared" si="7"/>
        <v>4.8675505653430484E-3</v>
      </c>
      <c r="L152" s="74">
        <f t="shared" si="8"/>
        <v>30</v>
      </c>
      <c r="M152" s="63"/>
      <c r="N152" s="64">
        <f t="shared" si="9"/>
        <v>0</v>
      </c>
      <c r="O152" s="100"/>
      <c r="P152" s="66">
        <f t="shared" si="15"/>
        <v>0</v>
      </c>
      <c r="Q152" s="67">
        <f t="shared" si="4"/>
        <v>0</v>
      </c>
      <c r="R152" s="68"/>
      <c r="T152" s="69"/>
      <c r="U152" s="68"/>
      <c r="V152" s="68"/>
      <c r="W152" s="68"/>
      <c r="X152" s="68"/>
      <c r="Y152" s="68"/>
      <c r="Z152" s="68"/>
    </row>
    <row r="153" spans="1:26" ht="12" hidden="1" customHeight="1">
      <c r="A153" s="92">
        <v>0.20039999999999999</v>
      </c>
      <c r="B153" s="93">
        <v>0</v>
      </c>
      <c r="C153" s="94">
        <v>37895</v>
      </c>
      <c r="D153" s="95">
        <v>37925</v>
      </c>
      <c r="E153" s="92">
        <f t="shared" si="12"/>
        <v>0.30059999999999998</v>
      </c>
      <c r="F153" s="96">
        <f t="shared" si="13"/>
        <v>2.2143753989766646E-2</v>
      </c>
      <c r="G153" s="97">
        <f t="shared" si="14"/>
        <v>0.30059999999999998</v>
      </c>
      <c r="H153" s="98">
        <f t="shared" si="3"/>
        <v>2.2143753989766646E-2</v>
      </c>
      <c r="I153" s="92">
        <f t="shared" si="5"/>
        <v>0.06</v>
      </c>
      <c r="J153" s="96">
        <f t="shared" si="6"/>
        <v>4.8675505653430484E-3</v>
      </c>
      <c r="K153" s="99">
        <f t="shared" si="7"/>
        <v>4.8675505653430484E-3</v>
      </c>
      <c r="L153" s="74">
        <f t="shared" si="8"/>
        <v>30</v>
      </c>
      <c r="M153" s="63"/>
      <c r="N153" s="64">
        <f t="shared" si="9"/>
        <v>0</v>
      </c>
      <c r="O153" s="100"/>
      <c r="P153" s="66">
        <f t="shared" si="15"/>
        <v>0</v>
      </c>
      <c r="Q153" s="67">
        <f t="shared" si="4"/>
        <v>0</v>
      </c>
      <c r="R153" s="68"/>
      <c r="T153" s="69"/>
      <c r="U153" s="68"/>
      <c r="V153" s="68"/>
      <c r="W153" s="68"/>
      <c r="X153" s="68"/>
      <c r="Y153" s="68"/>
      <c r="Z153" s="68"/>
    </row>
    <row r="154" spans="1:26" ht="12" hidden="1" customHeight="1">
      <c r="A154" s="92">
        <v>0.19869999999999999</v>
      </c>
      <c r="B154" s="93">
        <v>0</v>
      </c>
      <c r="C154" s="94">
        <v>37926</v>
      </c>
      <c r="D154" s="95">
        <v>37955</v>
      </c>
      <c r="E154" s="92">
        <f t="shared" si="12"/>
        <v>0.29804999999999998</v>
      </c>
      <c r="F154" s="96">
        <f t="shared" si="13"/>
        <v>2.1976599615920911E-2</v>
      </c>
      <c r="G154" s="97">
        <f t="shared" si="14"/>
        <v>0.29804999999999998</v>
      </c>
      <c r="H154" s="98">
        <f t="shared" si="3"/>
        <v>2.1976599615920911E-2</v>
      </c>
      <c r="I154" s="92">
        <f t="shared" si="5"/>
        <v>0.06</v>
      </c>
      <c r="J154" s="96">
        <f t="shared" si="6"/>
        <v>4.8675505653430484E-3</v>
      </c>
      <c r="K154" s="99">
        <f t="shared" si="7"/>
        <v>4.8675505653430484E-3</v>
      </c>
      <c r="L154" s="74">
        <f t="shared" si="8"/>
        <v>30</v>
      </c>
      <c r="M154" s="63"/>
      <c r="N154" s="64">
        <f t="shared" si="9"/>
        <v>0</v>
      </c>
      <c r="O154" s="100"/>
      <c r="P154" s="66">
        <f t="shared" si="15"/>
        <v>0</v>
      </c>
      <c r="Q154" s="67">
        <f t="shared" si="4"/>
        <v>0</v>
      </c>
      <c r="R154" s="68"/>
      <c r="T154" s="69"/>
      <c r="U154" s="68"/>
      <c r="V154" s="68"/>
      <c r="W154" s="68"/>
      <c r="X154" s="68"/>
      <c r="Y154" s="68"/>
      <c r="Z154" s="68"/>
    </row>
    <row r="155" spans="1:26" ht="12" hidden="1" customHeight="1">
      <c r="A155" s="92">
        <v>0.1981</v>
      </c>
      <c r="B155" s="93">
        <v>0</v>
      </c>
      <c r="C155" s="94">
        <v>37956</v>
      </c>
      <c r="D155" s="95">
        <v>37986</v>
      </c>
      <c r="E155" s="92">
        <f t="shared" si="12"/>
        <v>0.29715000000000003</v>
      </c>
      <c r="F155" s="96">
        <f t="shared" si="13"/>
        <v>2.1917532081249247E-2</v>
      </c>
      <c r="G155" s="97">
        <f t="shared" si="14"/>
        <v>0.29715000000000003</v>
      </c>
      <c r="H155" s="98">
        <f t="shared" si="3"/>
        <v>2.1917532081249247E-2</v>
      </c>
      <c r="I155" s="92">
        <f t="shared" si="5"/>
        <v>0.06</v>
      </c>
      <c r="J155" s="96">
        <f t="shared" si="6"/>
        <v>4.8675505653430484E-3</v>
      </c>
      <c r="K155" s="99">
        <f t="shared" si="7"/>
        <v>4.8675505653430484E-3</v>
      </c>
      <c r="L155" s="74">
        <f t="shared" si="8"/>
        <v>30</v>
      </c>
      <c r="M155" s="63"/>
      <c r="N155" s="64">
        <f t="shared" si="9"/>
        <v>0</v>
      </c>
      <c r="O155" s="100"/>
      <c r="P155" s="66">
        <f t="shared" si="15"/>
        <v>0</v>
      </c>
      <c r="Q155" s="67">
        <f t="shared" si="4"/>
        <v>0</v>
      </c>
      <c r="R155" s="68"/>
      <c r="T155" s="69"/>
      <c r="U155" s="68"/>
      <c r="V155" s="68"/>
      <c r="W155" s="68"/>
      <c r="X155" s="68"/>
      <c r="Y155" s="68"/>
      <c r="Z155" s="68"/>
    </row>
    <row r="156" spans="1:26" ht="12" hidden="1" customHeight="1">
      <c r="A156" s="92">
        <v>0.19670000000000001</v>
      </c>
      <c r="B156" s="93">
        <v>0</v>
      </c>
      <c r="C156" s="94">
        <v>37987</v>
      </c>
      <c r="D156" s="95">
        <v>38017</v>
      </c>
      <c r="E156" s="92">
        <f t="shared" si="12"/>
        <v>0.29505000000000003</v>
      </c>
      <c r="F156" s="96">
        <f t="shared" si="13"/>
        <v>2.1779561604784226E-2</v>
      </c>
      <c r="G156" s="97">
        <f t="shared" si="14"/>
        <v>0.29505000000000003</v>
      </c>
      <c r="H156" s="98">
        <f t="shared" si="3"/>
        <v>2.1779561604784226E-2</v>
      </c>
      <c r="I156" s="92">
        <f t="shared" si="5"/>
        <v>0.06</v>
      </c>
      <c r="J156" s="96">
        <f t="shared" si="6"/>
        <v>4.8675505653430484E-3</v>
      </c>
      <c r="K156" s="99">
        <f t="shared" si="7"/>
        <v>4.8675505653430484E-3</v>
      </c>
      <c r="L156" s="74">
        <f t="shared" si="8"/>
        <v>30</v>
      </c>
      <c r="M156" s="63"/>
      <c r="N156" s="64">
        <f t="shared" si="9"/>
        <v>0</v>
      </c>
      <c r="O156" s="100"/>
      <c r="P156" s="66">
        <f t="shared" si="15"/>
        <v>0</v>
      </c>
      <c r="Q156" s="67">
        <f t="shared" si="4"/>
        <v>0</v>
      </c>
      <c r="R156" s="68"/>
      <c r="T156" s="69"/>
      <c r="U156" s="68"/>
      <c r="V156" s="68"/>
      <c r="W156" s="68"/>
      <c r="X156" s="68"/>
      <c r="Y156" s="68"/>
      <c r="Z156" s="68"/>
    </row>
    <row r="157" spans="1:26" ht="12" hidden="1" customHeight="1">
      <c r="A157" s="92">
        <v>0.19739999999999999</v>
      </c>
      <c r="B157" s="93">
        <v>0</v>
      </c>
      <c r="C157" s="94">
        <v>38018</v>
      </c>
      <c r="D157" s="95">
        <v>38046</v>
      </c>
      <c r="E157" s="92">
        <f t="shared" si="12"/>
        <v>0.29609999999999997</v>
      </c>
      <c r="F157" s="96">
        <f t="shared" si="13"/>
        <v>2.1848572457668247E-2</v>
      </c>
      <c r="G157" s="97">
        <f t="shared" si="14"/>
        <v>0.29609999999999997</v>
      </c>
      <c r="H157" s="98">
        <f t="shared" si="3"/>
        <v>2.1848572457668247E-2</v>
      </c>
      <c r="I157" s="92">
        <f t="shared" si="5"/>
        <v>0.06</v>
      </c>
      <c r="J157" s="96">
        <f t="shared" si="6"/>
        <v>4.8675505653430484E-3</v>
      </c>
      <c r="K157" s="99">
        <f t="shared" si="7"/>
        <v>4.8675505653430484E-3</v>
      </c>
      <c r="L157" s="74">
        <f t="shared" si="8"/>
        <v>30</v>
      </c>
      <c r="M157" s="63"/>
      <c r="N157" s="64">
        <f t="shared" si="9"/>
        <v>0</v>
      </c>
      <c r="O157" s="100"/>
      <c r="P157" s="66">
        <f t="shared" si="15"/>
        <v>0</v>
      </c>
      <c r="Q157" s="67">
        <f t="shared" si="4"/>
        <v>0</v>
      </c>
      <c r="R157" s="68"/>
      <c r="T157" s="69"/>
      <c r="U157" s="68"/>
      <c r="V157" s="68"/>
      <c r="W157" s="68"/>
      <c r="X157" s="68"/>
      <c r="Y157" s="68"/>
      <c r="Z157" s="68"/>
    </row>
    <row r="158" spans="1:26" ht="12" hidden="1" customHeight="1">
      <c r="A158" s="92">
        <v>0.19800000000000001</v>
      </c>
      <c r="B158" s="93">
        <v>0</v>
      </c>
      <c r="C158" s="94">
        <v>38047</v>
      </c>
      <c r="D158" s="95">
        <v>38077</v>
      </c>
      <c r="E158" s="92">
        <f t="shared" si="12"/>
        <v>0.29700000000000004</v>
      </c>
      <c r="F158" s="96">
        <f t="shared" si="13"/>
        <v>2.1907683839926584E-2</v>
      </c>
      <c r="G158" s="97">
        <f t="shared" si="14"/>
        <v>0.29700000000000004</v>
      </c>
      <c r="H158" s="98">
        <f t="shared" si="3"/>
        <v>2.1907683839926584E-2</v>
      </c>
      <c r="I158" s="92">
        <f t="shared" si="5"/>
        <v>0.06</v>
      </c>
      <c r="J158" s="96">
        <f t="shared" si="6"/>
        <v>4.8675505653430484E-3</v>
      </c>
      <c r="K158" s="99">
        <f t="shared" si="7"/>
        <v>4.8675505653430484E-3</v>
      </c>
      <c r="L158" s="74">
        <f t="shared" si="8"/>
        <v>30</v>
      </c>
      <c r="M158" s="63"/>
      <c r="N158" s="64">
        <f t="shared" si="9"/>
        <v>0</v>
      </c>
      <c r="O158" s="100"/>
      <c r="P158" s="66">
        <f t="shared" si="15"/>
        <v>0</v>
      </c>
      <c r="Q158" s="67">
        <f t="shared" si="4"/>
        <v>0</v>
      </c>
      <c r="R158" s="68"/>
      <c r="T158" s="69"/>
      <c r="U158" s="68"/>
      <c r="V158" s="68"/>
      <c r="W158" s="68"/>
      <c r="X158" s="68"/>
      <c r="Y158" s="68"/>
      <c r="Z158" s="68"/>
    </row>
    <row r="159" spans="1:26" ht="12" hidden="1" customHeight="1">
      <c r="A159" s="92">
        <v>0.1978</v>
      </c>
      <c r="B159" s="93">
        <v>0</v>
      </c>
      <c r="C159" s="94">
        <v>38078</v>
      </c>
      <c r="D159" s="95">
        <v>38107</v>
      </c>
      <c r="E159" s="92">
        <f t="shared" si="12"/>
        <v>0.29670000000000002</v>
      </c>
      <c r="F159" s="96">
        <f t="shared" si="13"/>
        <v>2.1887984224732815E-2</v>
      </c>
      <c r="G159" s="97">
        <f t="shared" si="14"/>
        <v>0.29670000000000002</v>
      </c>
      <c r="H159" s="98">
        <f t="shared" si="3"/>
        <v>2.1887984224732815E-2</v>
      </c>
      <c r="I159" s="92">
        <f t="shared" si="5"/>
        <v>0.06</v>
      </c>
      <c r="J159" s="96">
        <f t="shared" si="6"/>
        <v>4.8675505653430484E-3</v>
      </c>
      <c r="K159" s="99">
        <f t="shared" si="7"/>
        <v>4.8675505653430484E-3</v>
      </c>
      <c r="L159" s="74">
        <f t="shared" si="8"/>
        <v>30</v>
      </c>
      <c r="M159" s="63"/>
      <c r="N159" s="64">
        <f t="shared" si="9"/>
        <v>0</v>
      </c>
      <c r="O159" s="100"/>
      <c r="P159" s="66">
        <f t="shared" si="15"/>
        <v>0</v>
      </c>
      <c r="Q159" s="67">
        <f t="shared" si="4"/>
        <v>0</v>
      </c>
      <c r="R159" s="68"/>
      <c r="T159" s="69"/>
      <c r="U159" s="68"/>
      <c r="V159" s="68"/>
      <c r="W159" s="68"/>
      <c r="X159" s="68"/>
      <c r="Y159" s="68"/>
      <c r="Z159" s="68"/>
    </row>
    <row r="160" spans="1:26" ht="12" hidden="1" customHeight="1">
      <c r="A160" s="92">
        <v>0.19719999999999999</v>
      </c>
      <c r="B160" s="93">
        <v>0</v>
      </c>
      <c r="C160" s="94">
        <v>38108</v>
      </c>
      <c r="D160" s="95">
        <v>38138</v>
      </c>
      <c r="E160" s="92">
        <f t="shared" si="12"/>
        <v>0.29579999999999995</v>
      </c>
      <c r="F160" s="96">
        <f t="shared" si="13"/>
        <v>2.1828860302089081E-2</v>
      </c>
      <c r="G160" s="97">
        <f t="shared" si="14"/>
        <v>0.29579999999999995</v>
      </c>
      <c r="H160" s="98">
        <f t="shared" si="3"/>
        <v>2.1828860302089081E-2</v>
      </c>
      <c r="I160" s="92">
        <f t="shared" si="5"/>
        <v>0.06</v>
      </c>
      <c r="J160" s="96">
        <f t="shared" si="6"/>
        <v>4.8675505653430484E-3</v>
      </c>
      <c r="K160" s="99">
        <f t="shared" si="7"/>
        <v>4.8675505653430484E-3</v>
      </c>
      <c r="L160" s="74">
        <f t="shared" si="8"/>
        <v>30</v>
      </c>
      <c r="M160" s="63"/>
      <c r="N160" s="64">
        <f t="shared" si="9"/>
        <v>0</v>
      </c>
      <c r="O160" s="100"/>
      <c r="P160" s="66">
        <f t="shared" si="15"/>
        <v>0</v>
      </c>
      <c r="Q160" s="67">
        <f t="shared" si="4"/>
        <v>0</v>
      </c>
      <c r="R160" s="68"/>
      <c r="T160" s="69"/>
      <c r="U160" s="68"/>
      <c r="V160" s="68"/>
      <c r="W160" s="68"/>
      <c r="X160" s="68"/>
      <c r="Y160" s="68"/>
      <c r="Z160" s="68"/>
    </row>
    <row r="161" spans="1:26" ht="12" hidden="1" customHeight="1">
      <c r="A161" s="92">
        <v>0.19670000000000001</v>
      </c>
      <c r="B161" s="93">
        <v>0</v>
      </c>
      <c r="C161" s="94">
        <v>38139</v>
      </c>
      <c r="D161" s="95">
        <v>38168</v>
      </c>
      <c r="E161" s="92">
        <f t="shared" si="12"/>
        <v>0.29505000000000003</v>
      </c>
      <c r="F161" s="96">
        <f t="shared" si="13"/>
        <v>2.1779561604784226E-2</v>
      </c>
      <c r="G161" s="97">
        <f t="shared" si="14"/>
        <v>0.29505000000000003</v>
      </c>
      <c r="H161" s="98">
        <f t="shared" si="3"/>
        <v>2.1779561604784226E-2</v>
      </c>
      <c r="I161" s="92">
        <f t="shared" si="5"/>
        <v>0.06</v>
      </c>
      <c r="J161" s="96">
        <f t="shared" si="6"/>
        <v>4.8675505653430484E-3</v>
      </c>
      <c r="K161" s="99">
        <f t="shared" si="7"/>
        <v>4.8675505653430484E-3</v>
      </c>
      <c r="L161" s="74">
        <f t="shared" si="8"/>
        <v>30</v>
      </c>
      <c r="M161" s="63"/>
      <c r="N161" s="64">
        <f t="shared" si="9"/>
        <v>0</v>
      </c>
      <c r="O161" s="100"/>
      <c r="P161" s="66">
        <f t="shared" si="15"/>
        <v>0</v>
      </c>
      <c r="Q161" s="67">
        <f t="shared" si="4"/>
        <v>0</v>
      </c>
      <c r="R161" s="68"/>
      <c r="T161" s="69"/>
      <c r="U161" s="68"/>
      <c r="V161" s="68"/>
      <c r="W161" s="68"/>
      <c r="X161" s="68"/>
      <c r="Y161" s="68"/>
      <c r="Z161" s="68"/>
    </row>
    <row r="162" spans="1:26" ht="12" hidden="1" customHeight="1">
      <c r="A162" s="92">
        <v>0.19439999999999999</v>
      </c>
      <c r="B162" s="93">
        <v>0</v>
      </c>
      <c r="C162" s="94">
        <v>38169</v>
      </c>
      <c r="D162" s="95">
        <v>38199</v>
      </c>
      <c r="E162" s="92">
        <f t="shared" si="12"/>
        <v>0.29159999999999997</v>
      </c>
      <c r="F162" s="96">
        <f t="shared" si="13"/>
        <v>2.1552449974195476E-2</v>
      </c>
      <c r="G162" s="97">
        <f t="shared" si="14"/>
        <v>0.29159999999999997</v>
      </c>
      <c r="H162" s="98">
        <f t="shared" si="3"/>
        <v>2.1552449974195476E-2</v>
      </c>
      <c r="I162" s="92">
        <f t="shared" si="5"/>
        <v>0.06</v>
      </c>
      <c r="J162" s="96">
        <f t="shared" si="6"/>
        <v>4.8675505653430484E-3</v>
      </c>
      <c r="K162" s="99">
        <f t="shared" si="7"/>
        <v>4.8675505653430484E-3</v>
      </c>
      <c r="L162" s="74">
        <f t="shared" si="8"/>
        <v>30</v>
      </c>
      <c r="M162" s="63"/>
      <c r="N162" s="64">
        <f t="shared" si="9"/>
        <v>0</v>
      </c>
      <c r="O162" s="100"/>
      <c r="P162" s="66">
        <f t="shared" si="15"/>
        <v>0</v>
      </c>
      <c r="Q162" s="67">
        <f t="shared" si="4"/>
        <v>0</v>
      </c>
      <c r="R162" s="68"/>
      <c r="T162" s="69"/>
      <c r="U162" s="68"/>
      <c r="V162" s="68"/>
      <c r="W162" s="68"/>
      <c r="X162" s="68"/>
      <c r="Y162" s="68"/>
      <c r="Z162" s="68"/>
    </row>
    <row r="163" spans="1:26" ht="12" hidden="1" customHeight="1">
      <c r="A163" s="92">
        <v>0.1928</v>
      </c>
      <c r="B163" s="93">
        <v>0</v>
      </c>
      <c r="C163" s="94">
        <v>38200</v>
      </c>
      <c r="D163" s="95">
        <v>38230</v>
      </c>
      <c r="E163" s="92">
        <f t="shared" si="12"/>
        <v>0.28920000000000001</v>
      </c>
      <c r="F163" s="96">
        <f t="shared" si="13"/>
        <v>2.1394131067975497E-2</v>
      </c>
      <c r="G163" s="97">
        <f t="shared" si="14"/>
        <v>0.28920000000000001</v>
      </c>
      <c r="H163" s="98">
        <f t="shared" si="3"/>
        <v>2.1394131067975497E-2</v>
      </c>
      <c r="I163" s="92">
        <f t="shared" si="5"/>
        <v>0.06</v>
      </c>
      <c r="J163" s="96">
        <f t="shared" si="6"/>
        <v>4.8675505653430484E-3</v>
      </c>
      <c r="K163" s="99">
        <f t="shared" si="7"/>
        <v>4.8675505653430484E-3</v>
      </c>
      <c r="L163" s="74">
        <f t="shared" si="8"/>
        <v>30</v>
      </c>
      <c r="M163" s="63"/>
      <c r="N163" s="64">
        <f t="shared" si="9"/>
        <v>0</v>
      </c>
      <c r="O163" s="100"/>
      <c r="P163" s="66">
        <f t="shared" si="15"/>
        <v>0</v>
      </c>
      <c r="Q163" s="67">
        <f t="shared" si="4"/>
        <v>0</v>
      </c>
      <c r="R163" s="68"/>
      <c r="T163" s="69"/>
      <c r="U163" s="68"/>
      <c r="V163" s="68"/>
      <c r="W163" s="68"/>
      <c r="X163" s="68"/>
      <c r="Y163" s="68"/>
      <c r="Z163" s="68"/>
    </row>
    <row r="164" spans="1:26" ht="12" hidden="1" customHeight="1">
      <c r="A164" s="92">
        <v>0.19500000000000001</v>
      </c>
      <c r="B164" s="93">
        <v>0</v>
      </c>
      <c r="C164" s="94">
        <v>38231</v>
      </c>
      <c r="D164" s="95">
        <v>38260</v>
      </c>
      <c r="E164" s="92">
        <f t="shared" si="12"/>
        <v>0.29249999999999998</v>
      </c>
      <c r="F164" s="96">
        <f t="shared" si="13"/>
        <v>2.1611750048168954E-2</v>
      </c>
      <c r="G164" s="97">
        <f t="shared" si="14"/>
        <v>0.29249999999999998</v>
      </c>
      <c r="H164" s="98">
        <f t="shared" si="3"/>
        <v>2.1611750048168954E-2</v>
      </c>
      <c r="I164" s="92">
        <f t="shared" si="5"/>
        <v>0.06</v>
      </c>
      <c r="J164" s="96">
        <f t="shared" si="6"/>
        <v>4.8675505653430484E-3</v>
      </c>
      <c r="K164" s="99">
        <f t="shared" si="7"/>
        <v>4.8675505653430484E-3</v>
      </c>
      <c r="L164" s="74">
        <f t="shared" si="8"/>
        <v>30</v>
      </c>
      <c r="M164" s="63"/>
      <c r="N164" s="64">
        <f t="shared" si="9"/>
        <v>0</v>
      </c>
      <c r="O164" s="100"/>
      <c r="P164" s="66">
        <f t="shared" si="15"/>
        <v>0</v>
      </c>
      <c r="Q164" s="67">
        <f t="shared" si="4"/>
        <v>0</v>
      </c>
      <c r="R164" s="68"/>
      <c r="T164" s="69"/>
      <c r="U164" s="68"/>
      <c r="V164" s="68"/>
      <c r="W164" s="68"/>
      <c r="X164" s="68"/>
      <c r="Y164" s="68"/>
      <c r="Z164" s="68"/>
    </row>
    <row r="165" spans="1:26" ht="12" hidden="1" customHeight="1">
      <c r="A165" s="92">
        <v>0.19089999999999999</v>
      </c>
      <c r="B165" s="93">
        <v>0</v>
      </c>
      <c r="C165" s="94">
        <v>38261</v>
      </c>
      <c r="D165" s="95">
        <v>38291</v>
      </c>
      <c r="E165" s="92">
        <f t="shared" si="12"/>
        <v>0.28634999999999999</v>
      </c>
      <c r="F165" s="96">
        <f t="shared" si="13"/>
        <v>2.1205776085708061E-2</v>
      </c>
      <c r="G165" s="97">
        <f t="shared" si="14"/>
        <v>0.28634999999999999</v>
      </c>
      <c r="H165" s="98">
        <f t="shared" si="3"/>
        <v>2.1205776085708061E-2</v>
      </c>
      <c r="I165" s="92">
        <f t="shared" si="5"/>
        <v>0.06</v>
      </c>
      <c r="J165" s="96">
        <f t="shared" si="6"/>
        <v>4.8675505653430484E-3</v>
      </c>
      <c r="K165" s="99">
        <f t="shared" si="7"/>
        <v>4.8675505653430484E-3</v>
      </c>
      <c r="L165" s="74">
        <f t="shared" si="8"/>
        <v>30</v>
      </c>
      <c r="M165" s="63"/>
      <c r="N165" s="64">
        <f t="shared" si="9"/>
        <v>0</v>
      </c>
      <c r="O165" s="100"/>
      <c r="P165" s="66">
        <f t="shared" si="15"/>
        <v>0</v>
      </c>
      <c r="Q165" s="67">
        <f t="shared" si="4"/>
        <v>0</v>
      </c>
      <c r="R165" s="68"/>
      <c r="T165" s="69"/>
      <c r="U165" s="68"/>
      <c r="V165" s="68"/>
      <c r="W165" s="68"/>
      <c r="X165" s="68"/>
      <c r="Y165" s="68"/>
      <c r="Z165" s="68"/>
    </row>
    <row r="166" spans="1:26" ht="12" hidden="1" customHeight="1">
      <c r="A166" s="92">
        <v>0.19589999999999999</v>
      </c>
      <c r="B166" s="93">
        <v>0</v>
      </c>
      <c r="C166" s="94">
        <v>38292</v>
      </c>
      <c r="D166" s="95">
        <v>38321</v>
      </c>
      <c r="E166" s="92">
        <f t="shared" si="12"/>
        <v>0.29385</v>
      </c>
      <c r="F166" s="96">
        <f t="shared" si="13"/>
        <v>2.170062922670235E-2</v>
      </c>
      <c r="G166" s="97">
        <f t="shared" si="14"/>
        <v>0.29385</v>
      </c>
      <c r="H166" s="98">
        <f t="shared" si="3"/>
        <v>2.170062922670235E-2</v>
      </c>
      <c r="I166" s="92">
        <f t="shared" si="5"/>
        <v>0.06</v>
      </c>
      <c r="J166" s="96">
        <f t="shared" si="6"/>
        <v>4.8675505653430484E-3</v>
      </c>
      <c r="K166" s="99">
        <f t="shared" si="7"/>
        <v>4.8675505653430484E-3</v>
      </c>
      <c r="L166" s="74">
        <f t="shared" si="8"/>
        <v>30</v>
      </c>
      <c r="M166" s="63"/>
      <c r="N166" s="64">
        <f t="shared" si="9"/>
        <v>0</v>
      </c>
      <c r="O166" s="100"/>
      <c r="P166" s="66">
        <f t="shared" si="15"/>
        <v>0</v>
      </c>
      <c r="Q166" s="67">
        <f t="shared" si="4"/>
        <v>0</v>
      </c>
      <c r="R166" s="68"/>
      <c r="T166" s="69"/>
      <c r="U166" s="68"/>
      <c r="V166" s="68"/>
      <c r="W166" s="68"/>
      <c r="X166" s="68"/>
      <c r="Y166" s="68"/>
      <c r="Z166" s="68"/>
    </row>
    <row r="167" spans="1:26" ht="12" hidden="1" customHeight="1">
      <c r="A167" s="92">
        <v>0.19489999999999999</v>
      </c>
      <c r="B167" s="93">
        <v>0</v>
      </c>
      <c r="C167" s="94">
        <v>38322</v>
      </c>
      <c r="D167" s="95">
        <v>38352</v>
      </c>
      <c r="E167" s="92">
        <f t="shared" si="12"/>
        <v>0.29235</v>
      </c>
      <c r="F167" s="96">
        <f t="shared" si="13"/>
        <v>2.1601869331581591E-2</v>
      </c>
      <c r="G167" s="97">
        <f t="shared" si="14"/>
        <v>0.29235</v>
      </c>
      <c r="H167" s="98">
        <f t="shared" si="3"/>
        <v>2.1601869331581591E-2</v>
      </c>
      <c r="I167" s="92">
        <f t="shared" si="5"/>
        <v>0.06</v>
      </c>
      <c r="J167" s="96">
        <f t="shared" si="6"/>
        <v>4.8675505653430484E-3</v>
      </c>
      <c r="K167" s="99">
        <f t="shared" si="7"/>
        <v>4.8675505653430484E-3</v>
      </c>
      <c r="L167" s="74">
        <f t="shared" si="8"/>
        <v>30</v>
      </c>
      <c r="M167" s="63"/>
      <c r="N167" s="64">
        <f t="shared" si="9"/>
        <v>0</v>
      </c>
      <c r="O167" s="100"/>
      <c r="P167" s="66">
        <f t="shared" si="15"/>
        <v>0</v>
      </c>
      <c r="Q167" s="67">
        <f t="shared" si="4"/>
        <v>0</v>
      </c>
      <c r="R167" s="68"/>
      <c r="T167" s="69"/>
      <c r="U167" s="68"/>
      <c r="V167" s="68"/>
      <c r="W167" s="68"/>
      <c r="X167" s="68"/>
      <c r="Y167" s="68"/>
      <c r="Z167" s="68"/>
    </row>
    <row r="168" spans="1:26" ht="12" hidden="1" customHeight="1">
      <c r="A168" s="92">
        <v>0.19450000000000001</v>
      </c>
      <c r="B168" s="93">
        <v>0</v>
      </c>
      <c r="C168" s="94">
        <v>38353</v>
      </c>
      <c r="D168" s="95">
        <v>38383</v>
      </c>
      <c r="E168" s="92">
        <f t="shared" si="12"/>
        <v>0.29175000000000001</v>
      </c>
      <c r="F168" s="96">
        <f t="shared" si="13"/>
        <v>2.1562335949712796E-2</v>
      </c>
      <c r="G168" s="97">
        <f t="shared" si="14"/>
        <v>0.29175000000000001</v>
      </c>
      <c r="H168" s="98">
        <f t="shared" si="3"/>
        <v>2.1562335949712796E-2</v>
      </c>
      <c r="I168" s="92">
        <f t="shared" si="5"/>
        <v>0.06</v>
      </c>
      <c r="J168" s="96">
        <f t="shared" si="6"/>
        <v>4.8675505653430484E-3</v>
      </c>
      <c r="K168" s="99">
        <f t="shared" si="7"/>
        <v>4.8675505653430484E-3</v>
      </c>
      <c r="L168" s="74">
        <f t="shared" si="8"/>
        <v>30</v>
      </c>
      <c r="M168" s="63"/>
      <c r="N168" s="64">
        <f t="shared" si="9"/>
        <v>0</v>
      </c>
      <c r="O168" s="100"/>
      <c r="P168" s="66">
        <f t="shared" si="15"/>
        <v>0</v>
      </c>
      <c r="Q168" s="67">
        <f t="shared" si="4"/>
        <v>0</v>
      </c>
      <c r="R168" s="68"/>
      <c r="T168" s="69"/>
      <c r="U168" s="68"/>
      <c r="V168" s="68"/>
      <c r="W168" s="68"/>
      <c r="X168" s="68"/>
      <c r="Y168" s="68"/>
      <c r="Z168" s="68"/>
    </row>
    <row r="169" spans="1:26" ht="12" hidden="1" customHeight="1">
      <c r="A169" s="92">
        <v>0.1968</v>
      </c>
      <c r="B169" s="93">
        <v>0</v>
      </c>
      <c r="C169" s="94">
        <v>38384</v>
      </c>
      <c r="D169" s="95">
        <v>38411</v>
      </c>
      <c r="E169" s="92">
        <f t="shared" si="12"/>
        <v>0.29520000000000002</v>
      </c>
      <c r="F169" s="96">
        <f t="shared" si="13"/>
        <v>2.1789423437557742E-2</v>
      </c>
      <c r="G169" s="97">
        <f t="shared" si="14"/>
        <v>0.29520000000000002</v>
      </c>
      <c r="H169" s="98">
        <f t="shared" si="3"/>
        <v>2.1789423437557742E-2</v>
      </c>
      <c r="I169" s="92">
        <f t="shared" si="5"/>
        <v>0.06</v>
      </c>
      <c r="J169" s="96">
        <f t="shared" si="6"/>
        <v>4.8675505653430484E-3</v>
      </c>
      <c r="K169" s="99">
        <f t="shared" si="7"/>
        <v>4.8675505653430484E-3</v>
      </c>
      <c r="L169" s="74">
        <f t="shared" si="8"/>
        <v>30</v>
      </c>
      <c r="M169" s="63"/>
      <c r="N169" s="64">
        <f t="shared" si="9"/>
        <v>0</v>
      </c>
      <c r="O169" s="100"/>
      <c r="P169" s="66">
        <f t="shared" si="15"/>
        <v>0</v>
      </c>
      <c r="Q169" s="67">
        <f t="shared" si="4"/>
        <v>0</v>
      </c>
      <c r="R169" s="68"/>
      <c r="T169" s="69"/>
      <c r="U169" s="68"/>
      <c r="V169" s="68"/>
      <c r="W169" s="68"/>
      <c r="X169" s="68"/>
      <c r="Y169" s="68"/>
      <c r="Z169" s="68"/>
    </row>
    <row r="170" spans="1:26" ht="12" hidden="1" customHeight="1">
      <c r="A170" s="92">
        <v>0.1915</v>
      </c>
      <c r="B170" s="93">
        <v>0</v>
      </c>
      <c r="C170" s="94">
        <v>38412</v>
      </c>
      <c r="D170" s="95">
        <v>38442</v>
      </c>
      <c r="E170" s="92">
        <f t="shared" si="12"/>
        <v>0.28725000000000001</v>
      </c>
      <c r="F170" s="96">
        <f t="shared" si="13"/>
        <v>2.1265297898246827E-2</v>
      </c>
      <c r="G170" s="97">
        <f t="shared" si="14"/>
        <v>0.28725000000000001</v>
      </c>
      <c r="H170" s="98">
        <f t="shared" si="3"/>
        <v>2.1265297898246827E-2</v>
      </c>
      <c r="I170" s="92">
        <f t="shared" si="5"/>
        <v>0.06</v>
      </c>
      <c r="J170" s="96">
        <f t="shared" si="6"/>
        <v>4.8675505653430484E-3</v>
      </c>
      <c r="K170" s="99">
        <f t="shared" si="7"/>
        <v>4.8675505653430484E-3</v>
      </c>
      <c r="L170" s="74">
        <f t="shared" si="8"/>
        <v>30</v>
      </c>
      <c r="M170" s="63"/>
      <c r="N170" s="64">
        <f t="shared" si="9"/>
        <v>0</v>
      </c>
      <c r="O170" s="100"/>
      <c r="P170" s="66">
        <f t="shared" si="15"/>
        <v>0</v>
      </c>
      <c r="Q170" s="67">
        <f t="shared" si="4"/>
        <v>0</v>
      </c>
      <c r="R170" s="68"/>
      <c r="T170" s="69"/>
      <c r="U170" s="68"/>
      <c r="V170" s="68"/>
      <c r="W170" s="68"/>
      <c r="X170" s="68"/>
      <c r="Y170" s="68"/>
      <c r="Z170" s="68"/>
    </row>
    <row r="171" spans="1:26" ht="12" hidden="1" customHeight="1">
      <c r="A171" s="92">
        <v>0.19189999999999999</v>
      </c>
      <c r="B171" s="93">
        <v>0</v>
      </c>
      <c r="C171" s="94">
        <v>38443</v>
      </c>
      <c r="D171" s="95">
        <v>38472</v>
      </c>
      <c r="E171" s="92">
        <f t="shared" si="12"/>
        <v>0.28784999999999999</v>
      </c>
      <c r="F171" s="96">
        <f t="shared" si="13"/>
        <v>2.1304957917130052E-2</v>
      </c>
      <c r="G171" s="97">
        <f t="shared" si="14"/>
        <v>0.28784999999999999</v>
      </c>
      <c r="H171" s="98">
        <f t="shared" si="3"/>
        <v>2.1304957917130052E-2</v>
      </c>
      <c r="I171" s="92">
        <f t="shared" si="5"/>
        <v>0.06</v>
      </c>
      <c r="J171" s="96">
        <f t="shared" si="6"/>
        <v>4.8675505653430484E-3</v>
      </c>
      <c r="K171" s="99">
        <f t="shared" si="7"/>
        <v>4.8675505653430484E-3</v>
      </c>
      <c r="L171" s="74">
        <f t="shared" si="8"/>
        <v>30</v>
      </c>
      <c r="M171" s="63"/>
      <c r="N171" s="64">
        <f t="shared" si="9"/>
        <v>0</v>
      </c>
      <c r="O171" s="100"/>
      <c r="P171" s="66">
        <f t="shared" si="15"/>
        <v>0</v>
      </c>
      <c r="Q171" s="67">
        <f t="shared" si="4"/>
        <v>0</v>
      </c>
      <c r="R171" s="68"/>
      <c r="T171" s="69"/>
      <c r="U171" s="68"/>
      <c r="V171" s="68"/>
      <c r="W171" s="68"/>
      <c r="X171" s="68"/>
      <c r="Y171" s="68"/>
      <c r="Z171" s="68"/>
    </row>
    <row r="172" spans="1:26" ht="12" hidden="1" customHeight="1">
      <c r="A172" s="92">
        <v>0.19020000000000001</v>
      </c>
      <c r="B172" s="93">
        <v>0</v>
      </c>
      <c r="C172" s="94">
        <v>38473</v>
      </c>
      <c r="D172" s="95">
        <v>38503</v>
      </c>
      <c r="E172" s="92">
        <f t="shared" si="12"/>
        <v>0.2853</v>
      </c>
      <c r="F172" s="96">
        <f t="shared" si="13"/>
        <v>2.1136285703942326E-2</v>
      </c>
      <c r="G172" s="97">
        <f t="shared" si="14"/>
        <v>0.2853</v>
      </c>
      <c r="H172" s="98">
        <f t="shared" si="3"/>
        <v>2.1136285703942326E-2</v>
      </c>
      <c r="I172" s="92">
        <f t="shared" si="5"/>
        <v>0.06</v>
      </c>
      <c r="J172" s="96">
        <f t="shared" si="6"/>
        <v>4.8675505653430484E-3</v>
      </c>
      <c r="K172" s="99">
        <f t="shared" si="7"/>
        <v>4.8675505653430484E-3</v>
      </c>
      <c r="L172" s="74">
        <f t="shared" si="8"/>
        <v>30</v>
      </c>
      <c r="M172" s="63"/>
      <c r="N172" s="64">
        <f t="shared" si="9"/>
        <v>0</v>
      </c>
      <c r="O172" s="100"/>
      <c r="P172" s="66">
        <f t="shared" si="15"/>
        <v>0</v>
      </c>
      <c r="Q172" s="67">
        <f t="shared" si="4"/>
        <v>0</v>
      </c>
      <c r="R172" s="68"/>
      <c r="T172" s="69"/>
      <c r="U172" s="68"/>
      <c r="V172" s="68"/>
      <c r="W172" s="68"/>
      <c r="X172" s="68"/>
      <c r="Y172" s="68"/>
      <c r="Z172" s="68"/>
    </row>
    <row r="173" spans="1:26" ht="12" hidden="1" customHeight="1">
      <c r="A173" s="92">
        <v>0.1885</v>
      </c>
      <c r="B173" s="93">
        <v>0</v>
      </c>
      <c r="C173" s="94">
        <v>38504</v>
      </c>
      <c r="D173" s="95">
        <v>38533</v>
      </c>
      <c r="E173" s="92">
        <f t="shared" si="12"/>
        <v>0.28275</v>
      </c>
      <c r="F173" s="96">
        <f t="shared" si="13"/>
        <v>2.0967306457055912E-2</v>
      </c>
      <c r="G173" s="97">
        <f t="shared" si="14"/>
        <v>0.28275</v>
      </c>
      <c r="H173" s="98">
        <f t="shared" si="3"/>
        <v>2.0967306457055912E-2</v>
      </c>
      <c r="I173" s="92">
        <f t="shared" si="5"/>
        <v>0.06</v>
      </c>
      <c r="J173" s="96">
        <f t="shared" si="6"/>
        <v>4.8675505653430484E-3</v>
      </c>
      <c r="K173" s="99">
        <f t="shared" si="7"/>
        <v>4.8675505653430484E-3</v>
      </c>
      <c r="L173" s="74">
        <f t="shared" si="8"/>
        <v>30</v>
      </c>
      <c r="M173" s="63"/>
      <c r="N173" s="64">
        <f t="shared" si="9"/>
        <v>0</v>
      </c>
      <c r="O173" s="100"/>
      <c r="P173" s="66">
        <f t="shared" si="15"/>
        <v>0</v>
      </c>
      <c r="Q173" s="67">
        <f t="shared" si="4"/>
        <v>0</v>
      </c>
      <c r="R173" s="68"/>
      <c r="T173" s="69"/>
      <c r="U173" s="68"/>
      <c r="V173" s="68"/>
      <c r="W173" s="68"/>
      <c r="X173" s="68"/>
      <c r="Y173" s="68"/>
      <c r="Z173" s="68"/>
    </row>
    <row r="174" spans="1:26" ht="12" hidden="1" customHeight="1">
      <c r="A174" s="92">
        <v>0.185</v>
      </c>
      <c r="B174" s="93">
        <v>0</v>
      </c>
      <c r="C174" s="94">
        <v>38534</v>
      </c>
      <c r="D174" s="95">
        <v>38564</v>
      </c>
      <c r="E174" s="92">
        <f t="shared" si="12"/>
        <v>0.27749999999999997</v>
      </c>
      <c r="F174" s="96">
        <f t="shared" si="13"/>
        <v>2.0618436227328729E-2</v>
      </c>
      <c r="G174" s="97">
        <f t="shared" si="14"/>
        <v>0.27749999999999997</v>
      </c>
      <c r="H174" s="98">
        <f t="shared" si="3"/>
        <v>2.0618436227328729E-2</v>
      </c>
      <c r="I174" s="92">
        <f t="shared" si="5"/>
        <v>0.06</v>
      </c>
      <c r="J174" s="96">
        <f t="shared" si="6"/>
        <v>4.8675505653430484E-3</v>
      </c>
      <c r="K174" s="99">
        <f t="shared" si="7"/>
        <v>4.8675505653430484E-3</v>
      </c>
      <c r="L174" s="74">
        <f t="shared" si="8"/>
        <v>30</v>
      </c>
      <c r="M174" s="63"/>
      <c r="N174" s="64">
        <f t="shared" si="9"/>
        <v>0</v>
      </c>
      <c r="O174" s="100"/>
      <c r="P174" s="66">
        <f t="shared" si="15"/>
        <v>0</v>
      </c>
      <c r="Q174" s="67">
        <f t="shared" si="4"/>
        <v>0</v>
      </c>
      <c r="R174" s="68"/>
      <c r="T174" s="69"/>
      <c r="U174" s="68"/>
      <c r="V174" s="68"/>
      <c r="W174" s="68"/>
      <c r="X174" s="68"/>
      <c r="Y174" s="68"/>
      <c r="Z174" s="68"/>
    </row>
    <row r="175" spans="1:26" ht="12" hidden="1" customHeight="1">
      <c r="A175" s="92">
        <v>0.185</v>
      </c>
      <c r="B175" s="93">
        <v>0</v>
      </c>
      <c r="C175" s="94">
        <v>38565</v>
      </c>
      <c r="D175" s="95">
        <v>38595</v>
      </c>
      <c r="E175" s="92">
        <f t="shared" si="12"/>
        <v>0.27749999999999997</v>
      </c>
      <c r="F175" s="96">
        <f t="shared" si="13"/>
        <v>2.0618436227328729E-2</v>
      </c>
      <c r="G175" s="97">
        <f t="shared" si="14"/>
        <v>0.27749999999999997</v>
      </c>
      <c r="H175" s="98">
        <f t="shared" si="3"/>
        <v>2.0618436227328729E-2</v>
      </c>
      <c r="I175" s="92">
        <f t="shared" si="5"/>
        <v>0.06</v>
      </c>
      <c r="J175" s="96">
        <f t="shared" si="6"/>
        <v>4.8675505653430484E-3</v>
      </c>
      <c r="K175" s="99">
        <f t="shared" si="7"/>
        <v>4.8675505653430484E-3</v>
      </c>
      <c r="L175" s="74">
        <f t="shared" si="8"/>
        <v>30</v>
      </c>
      <c r="M175" s="63"/>
      <c r="N175" s="64">
        <f t="shared" si="9"/>
        <v>0</v>
      </c>
      <c r="O175" s="100"/>
      <c r="P175" s="66">
        <f t="shared" si="15"/>
        <v>0</v>
      </c>
      <c r="Q175" s="67">
        <f t="shared" si="4"/>
        <v>0</v>
      </c>
      <c r="R175" s="68"/>
      <c r="T175" s="69"/>
      <c r="U175" s="68"/>
      <c r="V175" s="68"/>
      <c r="W175" s="68"/>
      <c r="X175" s="68"/>
      <c r="Y175" s="68"/>
      <c r="Z175" s="68"/>
    </row>
    <row r="176" spans="1:26" ht="12" hidden="1" customHeight="1">
      <c r="A176" s="92">
        <v>0.1822</v>
      </c>
      <c r="B176" s="93">
        <v>0</v>
      </c>
      <c r="C176" s="94">
        <v>38596</v>
      </c>
      <c r="D176" s="95">
        <v>38625</v>
      </c>
      <c r="E176" s="92">
        <f t="shared" si="12"/>
        <v>0.27329999999999999</v>
      </c>
      <c r="F176" s="96">
        <f t="shared" si="13"/>
        <v>2.0338392503352676E-2</v>
      </c>
      <c r="G176" s="97">
        <f t="shared" si="14"/>
        <v>0.27329999999999999</v>
      </c>
      <c r="H176" s="98">
        <f t="shared" si="3"/>
        <v>2.0338392503352676E-2</v>
      </c>
      <c r="I176" s="92">
        <f t="shared" si="5"/>
        <v>0.06</v>
      </c>
      <c r="J176" s="96">
        <f t="shared" si="6"/>
        <v>4.8675505653430484E-3</v>
      </c>
      <c r="K176" s="99">
        <f t="shared" si="7"/>
        <v>4.8675505653430484E-3</v>
      </c>
      <c r="L176" s="74">
        <f t="shared" si="8"/>
        <v>30</v>
      </c>
      <c r="M176" s="63"/>
      <c r="N176" s="64">
        <f t="shared" si="9"/>
        <v>0</v>
      </c>
      <c r="O176" s="100"/>
      <c r="P176" s="66">
        <f t="shared" si="15"/>
        <v>0</v>
      </c>
      <c r="Q176" s="67">
        <f t="shared" si="4"/>
        <v>0</v>
      </c>
      <c r="R176" s="68"/>
      <c r="T176" s="69"/>
      <c r="U176" s="68"/>
      <c r="V176" s="68"/>
      <c r="W176" s="68"/>
      <c r="X176" s="68"/>
      <c r="Y176" s="68"/>
      <c r="Z176" s="68"/>
    </row>
    <row r="177" spans="1:26" ht="12" hidden="1" customHeight="1">
      <c r="A177" s="92">
        <v>0.17929999999999999</v>
      </c>
      <c r="B177" s="93">
        <v>0</v>
      </c>
      <c r="C177" s="94">
        <v>38626</v>
      </c>
      <c r="D177" s="95">
        <v>38656</v>
      </c>
      <c r="E177" s="92">
        <f t="shared" si="12"/>
        <v>0.26894999999999997</v>
      </c>
      <c r="F177" s="96">
        <f t="shared" si="13"/>
        <v>2.0047453144172334E-2</v>
      </c>
      <c r="G177" s="97">
        <f t="shared" si="14"/>
        <v>0.26894999999999997</v>
      </c>
      <c r="H177" s="98">
        <f t="shared" si="3"/>
        <v>2.0047453144172334E-2</v>
      </c>
      <c r="I177" s="92">
        <f t="shared" si="5"/>
        <v>0.06</v>
      </c>
      <c r="J177" s="96">
        <f t="shared" si="6"/>
        <v>4.8675505653430484E-3</v>
      </c>
      <c r="K177" s="99">
        <f t="shared" si="7"/>
        <v>4.8675505653430484E-3</v>
      </c>
      <c r="L177" s="74">
        <f t="shared" si="8"/>
        <v>30</v>
      </c>
      <c r="M177" s="63"/>
      <c r="N177" s="64">
        <f t="shared" si="9"/>
        <v>0</v>
      </c>
      <c r="O177" s="100"/>
      <c r="P177" s="66">
        <f t="shared" si="15"/>
        <v>0</v>
      </c>
      <c r="Q177" s="67">
        <f t="shared" si="4"/>
        <v>0</v>
      </c>
      <c r="R177" s="68"/>
      <c r="T177" s="69"/>
      <c r="U177" s="68"/>
      <c r="V177" s="68"/>
      <c r="W177" s="68"/>
      <c r="X177" s="68"/>
      <c r="Y177" s="68"/>
      <c r="Z177" s="68"/>
    </row>
    <row r="178" spans="1:26" ht="12" hidden="1" customHeight="1">
      <c r="A178" s="92">
        <v>0.17810000000000001</v>
      </c>
      <c r="B178" s="93">
        <v>0</v>
      </c>
      <c r="C178" s="94">
        <v>38657</v>
      </c>
      <c r="D178" s="95">
        <v>38686</v>
      </c>
      <c r="E178" s="92">
        <f t="shared" si="12"/>
        <v>0.26715</v>
      </c>
      <c r="F178" s="96">
        <f t="shared" si="13"/>
        <v>1.9926796944283565E-2</v>
      </c>
      <c r="G178" s="97">
        <f t="shared" si="14"/>
        <v>0.26715</v>
      </c>
      <c r="H178" s="98">
        <f t="shared" si="3"/>
        <v>1.9926796944283565E-2</v>
      </c>
      <c r="I178" s="92">
        <f t="shared" si="5"/>
        <v>0.06</v>
      </c>
      <c r="J178" s="96">
        <f t="shared" si="6"/>
        <v>4.8675505653430484E-3</v>
      </c>
      <c r="K178" s="99">
        <f t="shared" si="7"/>
        <v>4.8675505653430484E-3</v>
      </c>
      <c r="L178" s="74">
        <f t="shared" si="8"/>
        <v>30</v>
      </c>
      <c r="M178" s="63"/>
      <c r="N178" s="64">
        <f t="shared" si="9"/>
        <v>0</v>
      </c>
      <c r="O178" s="100"/>
      <c r="P178" s="66">
        <f t="shared" si="15"/>
        <v>0</v>
      </c>
      <c r="Q178" s="67">
        <f t="shared" si="4"/>
        <v>0</v>
      </c>
      <c r="R178" s="68"/>
      <c r="T178" s="69"/>
      <c r="U178" s="68"/>
      <c r="V178" s="68"/>
      <c r="W178" s="68"/>
      <c r="X178" s="68"/>
      <c r="Y178" s="68"/>
      <c r="Z178" s="68"/>
    </row>
    <row r="179" spans="1:26" ht="12" hidden="1" customHeight="1">
      <c r="A179" s="92">
        <v>0.1749</v>
      </c>
      <c r="B179" s="93">
        <v>0</v>
      </c>
      <c r="C179" s="94">
        <v>38687</v>
      </c>
      <c r="D179" s="95">
        <v>38717</v>
      </c>
      <c r="E179" s="92">
        <f t="shared" si="12"/>
        <v>0.26234999999999997</v>
      </c>
      <c r="F179" s="96">
        <f t="shared" si="13"/>
        <v>1.9604277315056429E-2</v>
      </c>
      <c r="G179" s="97">
        <f t="shared" si="14"/>
        <v>0.26234999999999997</v>
      </c>
      <c r="H179" s="98">
        <f t="shared" si="3"/>
        <v>1.9604277315056429E-2</v>
      </c>
      <c r="I179" s="92">
        <f t="shared" si="5"/>
        <v>0.06</v>
      </c>
      <c r="J179" s="96">
        <f t="shared" si="6"/>
        <v>4.8675505653430484E-3</v>
      </c>
      <c r="K179" s="99">
        <f t="shared" si="7"/>
        <v>4.8675505653430484E-3</v>
      </c>
      <c r="L179" s="74">
        <f t="shared" si="8"/>
        <v>30</v>
      </c>
      <c r="M179" s="63"/>
      <c r="N179" s="64">
        <f t="shared" si="9"/>
        <v>0</v>
      </c>
      <c r="O179" s="100"/>
      <c r="P179" s="66">
        <f t="shared" si="15"/>
        <v>0</v>
      </c>
      <c r="Q179" s="67">
        <f t="shared" si="4"/>
        <v>0</v>
      </c>
      <c r="R179" s="68"/>
      <c r="T179" s="69"/>
      <c r="U179" s="68"/>
      <c r="V179" s="68"/>
      <c r="W179" s="68"/>
      <c r="X179" s="68"/>
      <c r="Y179" s="68"/>
      <c r="Z179" s="68"/>
    </row>
    <row r="180" spans="1:26" ht="12" hidden="1" customHeight="1">
      <c r="A180" s="92">
        <v>0.17349999999999999</v>
      </c>
      <c r="B180" s="93">
        <v>0</v>
      </c>
      <c r="C180" s="94">
        <v>38718</v>
      </c>
      <c r="D180" s="95">
        <v>38748</v>
      </c>
      <c r="E180" s="92">
        <f t="shared" si="12"/>
        <v>0.26024999999999998</v>
      </c>
      <c r="F180" s="96">
        <f t="shared" si="13"/>
        <v>1.9462821347354664E-2</v>
      </c>
      <c r="G180" s="97">
        <f t="shared" si="14"/>
        <v>0.26024999999999998</v>
      </c>
      <c r="H180" s="98">
        <f t="shared" si="3"/>
        <v>1.9462821347354664E-2</v>
      </c>
      <c r="I180" s="92">
        <f t="shared" si="5"/>
        <v>0.06</v>
      </c>
      <c r="J180" s="96">
        <f t="shared" si="6"/>
        <v>4.8675505653430484E-3</v>
      </c>
      <c r="K180" s="99">
        <f t="shared" si="7"/>
        <v>4.8675505653430484E-3</v>
      </c>
      <c r="L180" s="74">
        <f t="shared" si="8"/>
        <v>30</v>
      </c>
      <c r="M180" s="63"/>
      <c r="N180" s="64">
        <f t="shared" si="9"/>
        <v>0</v>
      </c>
      <c r="O180" s="100"/>
      <c r="P180" s="66">
        <f t="shared" si="15"/>
        <v>0</v>
      </c>
      <c r="Q180" s="67">
        <f t="shared" si="4"/>
        <v>0</v>
      </c>
      <c r="R180" s="68"/>
      <c r="T180" s="69"/>
      <c r="U180" s="68"/>
      <c r="V180" s="68"/>
      <c r="W180" s="68"/>
      <c r="X180" s="68"/>
      <c r="Y180" s="68"/>
      <c r="Z180" s="68"/>
    </row>
    <row r="181" spans="1:26" ht="12" hidden="1" customHeight="1">
      <c r="A181" s="92">
        <v>0.17510000000000001</v>
      </c>
      <c r="B181" s="93">
        <v>0</v>
      </c>
      <c r="C181" s="94">
        <v>38749</v>
      </c>
      <c r="D181" s="95">
        <v>38776</v>
      </c>
      <c r="E181" s="92">
        <f t="shared" si="12"/>
        <v>0.26264999999999999</v>
      </c>
      <c r="F181" s="96">
        <f t="shared" si="13"/>
        <v>1.9624467698764914E-2</v>
      </c>
      <c r="G181" s="97">
        <f t="shared" si="14"/>
        <v>0.26264999999999999</v>
      </c>
      <c r="H181" s="98">
        <f t="shared" si="3"/>
        <v>1.9624467698764914E-2</v>
      </c>
      <c r="I181" s="92">
        <f t="shared" si="5"/>
        <v>0.06</v>
      </c>
      <c r="J181" s="96">
        <f t="shared" si="6"/>
        <v>4.8675505653430484E-3</v>
      </c>
      <c r="K181" s="99">
        <f t="shared" si="7"/>
        <v>4.8675505653430484E-3</v>
      </c>
      <c r="L181" s="74">
        <f t="shared" si="8"/>
        <v>30</v>
      </c>
      <c r="M181" s="63"/>
      <c r="N181" s="64">
        <f t="shared" si="9"/>
        <v>0</v>
      </c>
      <c r="O181" s="100"/>
      <c r="P181" s="66">
        <f t="shared" si="15"/>
        <v>0</v>
      </c>
      <c r="Q181" s="67">
        <f t="shared" si="4"/>
        <v>0</v>
      </c>
      <c r="R181" s="68"/>
      <c r="T181" s="69"/>
      <c r="U181" s="68"/>
      <c r="V181" s="68"/>
      <c r="W181" s="68"/>
      <c r="X181" s="68"/>
      <c r="Y181" s="68"/>
      <c r="Z181" s="68"/>
    </row>
    <row r="182" spans="1:26" ht="12" hidden="1" customHeight="1">
      <c r="A182" s="92">
        <v>0.17249999999999999</v>
      </c>
      <c r="B182" s="93">
        <v>0</v>
      </c>
      <c r="C182" s="94">
        <v>38777</v>
      </c>
      <c r="D182" s="95">
        <v>38807</v>
      </c>
      <c r="E182" s="92">
        <f t="shared" si="12"/>
        <v>0.25874999999999998</v>
      </c>
      <c r="F182" s="96">
        <f t="shared" si="13"/>
        <v>1.9361649021546912E-2</v>
      </c>
      <c r="G182" s="97">
        <f t="shared" si="14"/>
        <v>0.25874999999999998</v>
      </c>
      <c r="H182" s="98">
        <f t="shared" si="3"/>
        <v>1.9361649021546912E-2</v>
      </c>
      <c r="I182" s="92">
        <f t="shared" si="5"/>
        <v>0.06</v>
      </c>
      <c r="J182" s="96">
        <f t="shared" si="6"/>
        <v>4.8675505653430484E-3</v>
      </c>
      <c r="K182" s="99">
        <f t="shared" si="7"/>
        <v>4.8675505653430484E-3</v>
      </c>
      <c r="L182" s="74">
        <f t="shared" si="8"/>
        <v>30</v>
      </c>
      <c r="M182" s="63"/>
      <c r="N182" s="64">
        <f t="shared" si="9"/>
        <v>0</v>
      </c>
      <c r="O182" s="100"/>
      <c r="P182" s="66">
        <f t="shared" si="15"/>
        <v>0</v>
      </c>
      <c r="Q182" s="67">
        <f t="shared" si="4"/>
        <v>0</v>
      </c>
      <c r="R182" s="68"/>
      <c r="T182" s="69"/>
      <c r="U182" s="68"/>
      <c r="V182" s="68"/>
      <c r="W182" s="68"/>
      <c r="X182" s="68"/>
      <c r="Y182" s="68"/>
      <c r="Z182" s="68"/>
    </row>
    <row r="183" spans="1:26" ht="12" hidden="1" customHeight="1">
      <c r="A183" s="92">
        <v>0.16750000000000001</v>
      </c>
      <c r="B183" s="93">
        <v>0</v>
      </c>
      <c r="C183" s="94">
        <v>38808</v>
      </c>
      <c r="D183" s="95">
        <v>38837</v>
      </c>
      <c r="E183" s="92">
        <f t="shared" si="12"/>
        <v>0.25125000000000003</v>
      </c>
      <c r="F183" s="96">
        <f t="shared" si="13"/>
        <v>1.8854123673782031E-2</v>
      </c>
      <c r="G183" s="97">
        <f t="shared" si="14"/>
        <v>0.25125000000000003</v>
      </c>
      <c r="H183" s="98">
        <f t="shared" si="3"/>
        <v>1.8854123673782031E-2</v>
      </c>
      <c r="I183" s="92">
        <f t="shared" si="5"/>
        <v>0.06</v>
      </c>
      <c r="J183" s="96">
        <f t="shared" si="6"/>
        <v>4.8675505653430484E-3</v>
      </c>
      <c r="K183" s="99">
        <f t="shared" si="7"/>
        <v>4.8675505653430484E-3</v>
      </c>
      <c r="L183" s="74">
        <f t="shared" si="8"/>
        <v>30</v>
      </c>
      <c r="M183" s="63"/>
      <c r="N183" s="64">
        <f t="shared" si="9"/>
        <v>0</v>
      </c>
      <c r="O183" s="100"/>
      <c r="P183" s="66">
        <f t="shared" si="15"/>
        <v>0</v>
      </c>
      <c r="Q183" s="67">
        <f t="shared" si="4"/>
        <v>0</v>
      </c>
      <c r="R183" s="68"/>
      <c r="T183" s="69"/>
      <c r="U183" s="68"/>
      <c r="V183" s="68"/>
      <c r="W183" s="68"/>
      <c r="X183" s="68"/>
      <c r="Y183" s="68"/>
      <c r="Z183" s="68"/>
    </row>
    <row r="184" spans="1:26" ht="12" hidden="1" customHeight="1">
      <c r="A184" s="92">
        <v>0.16070000000000001</v>
      </c>
      <c r="B184" s="93">
        <v>0</v>
      </c>
      <c r="C184" s="94">
        <v>38838</v>
      </c>
      <c r="D184" s="95">
        <v>38868</v>
      </c>
      <c r="E184" s="92">
        <f t="shared" si="12"/>
        <v>0.24105000000000001</v>
      </c>
      <c r="F184" s="96">
        <f t="shared" si="13"/>
        <v>1.815939547443568E-2</v>
      </c>
      <c r="G184" s="97">
        <f t="shared" si="14"/>
        <v>0.24105000000000001</v>
      </c>
      <c r="H184" s="98">
        <f t="shared" si="3"/>
        <v>1.815939547443568E-2</v>
      </c>
      <c r="I184" s="92">
        <f t="shared" si="5"/>
        <v>0.06</v>
      </c>
      <c r="J184" s="96">
        <f t="shared" si="6"/>
        <v>4.8675505653430484E-3</v>
      </c>
      <c r="K184" s="99">
        <f t="shared" si="7"/>
        <v>4.8675505653430484E-3</v>
      </c>
      <c r="L184" s="74">
        <f t="shared" si="8"/>
        <v>30</v>
      </c>
      <c r="M184" s="63"/>
      <c r="N184" s="64">
        <f t="shared" si="9"/>
        <v>0</v>
      </c>
      <c r="O184" s="100"/>
      <c r="P184" s="66">
        <f t="shared" si="15"/>
        <v>0</v>
      </c>
      <c r="Q184" s="67">
        <f t="shared" si="4"/>
        <v>0</v>
      </c>
      <c r="R184" s="68"/>
      <c r="T184" s="69"/>
      <c r="U184" s="68"/>
      <c r="V184" s="68"/>
      <c r="W184" s="68"/>
      <c r="X184" s="68"/>
      <c r="Y184" s="68"/>
      <c r="Z184" s="68"/>
    </row>
    <row r="185" spans="1:26" ht="12" hidden="1" customHeight="1">
      <c r="A185" s="92">
        <v>0.15609999999999999</v>
      </c>
      <c r="B185" s="93">
        <v>0</v>
      </c>
      <c r="C185" s="94">
        <v>38869</v>
      </c>
      <c r="D185" s="95">
        <v>38898</v>
      </c>
      <c r="E185" s="92">
        <f t="shared" si="12"/>
        <v>0.23414999999999997</v>
      </c>
      <c r="F185" s="96">
        <f t="shared" si="13"/>
        <v>1.7686458185695697E-2</v>
      </c>
      <c r="G185" s="97">
        <f t="shared" si="14"/>
        <v>0.23414999999999997</v>
      </c>
      <c r="H185" s="98">
        <f t="shared" si="3"/>
        <v>1.7686458185695697E-2</v>
      </c>
      <c r="I185" s="92">
        <f t="shared" si="5"/>
        <v>0.06</v>
      </c>
      <c r="J185" s="96">
        <f t="shared" si="6"/>
        <v>4.8675505653430484E-3</v>
      </c>
      <c r="K185" s="99">
        <f t="shared" si="7"/>
        <v>4.8675505653430484E-3</v>
      </c>
      <c r="L185" s="74">
        <f t="shared" si="8"/>
        <v>30</v>
      </c>
      <c r="M185" s="63"/>
      <c r="N185" s="64">
        <f t="shared" si="9"/>
        <v>0</v>
      </c>
      <c r="O185" s="100"/>
      <c r="P185" s="66">
        <f t="shared" si="15"/>
        <v>0</v>
      </c>
      <c r="Q185" s="67">
        <f t="shared" si="4"/>
        <v>0</v>
      </c>
      <c r="R185" s="68"/>
      <c r="T185" s="69"/>
      <c r="U185" s="68"/>
      <c r="V185" s="68"/>
      <c r="W185" s="68"/>
      <c r="X185" s="68"/>
      <c r="Y185" s="68"/>
      <c r="Z185" s="68"/>
    </row>
    <row r="186" spans="1:26" ht="12" hidden="1" customHeight="1">
      <c r="A186" s="92">
        <v>0.15079999999999999</v>
      </c>
      <c r="B186" s="93">
        <v>0</v>
      </c>
      <c r="C186" s="94">
        <v>38899</v>
      </c>
      <c r="D186" s="95">
        <v>38929</v>
      </c>
      <c r="E186" s="92">
        <f t="shared" si="12"/>
        <v>0.22619999999999998</v>
      </c>
      <c r="F186" s="96">
        <f t="shared" si="13"/>
        <v>1.7138537678886179E-2</v>
      </c>
      <c r="G186" s="97">
        <f t="shared" si="14"/>
        <v>0.22619999999999998</v>
      </c>
      <c r="H186" s="98">
        <f t="shared" si="3"/>
        <v>1.7138537678886179E-2</v>
      </c>
      <c r="I186" s="92">
        <f t="shared" si="5"/>
        <v>0.06</v>
      </c>
      <c r="J186" s="96">
        <f t="shared" si="6"/>
        <v>4.8675505653430484E-3</v>
      </c>
      <c r="K186" s="99">
        <f t="shared" si="7"/>
        <v>4.8675505653430484E-3</v>
      </c>
      <c r="L186" s="74">
        <f t="shared" si="8"/>
        <v>30</v>
      </c>
      <c r="M186" s="63"/>
      <c r="N186" s="64">
        <f t="shared" si="9"/>
        <v>0</v>
      </c>
      <c r="O186" s="100"/>
      <c r="P186" s="66">
        <f t="shared" si="15"/>
        <v>0</v>
      </c>
      <c r="Q186" s="67">
        <f t="shared" si="4"/>
        <v>0</v>
      </c>
      <c r="R186" s="68"/>
      <c r="T186" s="69"/>
      <c r="U186" s="68"/>
      <c r="V186" s="68"/>
      <c r="W186" s="68"/>
      <c r="X186" s="68"/>
      <c r="Y186" s="68"/>
      <c r="Z186" s="68"/>
    </row>
    <row r="187" spans="1:26" ht="12" hidden="1" customHeight="1">
      <c r="A187" s="92">
        <v>0.1502</v>
      </c>
      <c r="B187" s="93">
        <v>0</v>
      </c>
      <c r="C187" s="94">
        <v>38930</v>
      </c>
      <c r="D187" s="95">
        <v>38960</v>
      </c>
      <c r="E187" s="92">
        <f t="shared" si="12"/>
        <v>0.2253</v>
      </c>
      <c r="F187" s="96">
        <f t="shared" si="13"/>
        <v>1.7076303895518841E-2</v>
      </c>
      <c r="G187" s="97">
        <f t="shared" si="14"/>
        <v>0.2253</v>
      </c>
      <c r="H187" s="98">
        <f t="shared" si="3"/>
        <v>1.7076303895518841E-2</v>
      </c>
      <c r="I187" s="92">
        <f t="shared" si="5"/>
        <v>0.06</v>
      </c>
      <c r="J187" s="96">
        <f t="shared" si="6"/>
        <v>4.8675505653430484E-3</v>
      </c>
      <c r="K187" s="99">
        <f t="shared" si="7"/>
        <v>4.8675505653430484E-3</v>
      </c>
      <c r="L187" s="74">
        <f t="shared" si="8"/>
        <v>30</v>
      </c>
      <c r="M187" s="63"/>
      <c r="N187" s="64">
        <f t="shared" si="9"/>
        <v>0</v>
      </c>
      <c r="O187" s="100"/>
      <c r="P187" s="66">
        <f t="shared" si="15"/>
        <v>0</v>
      </c>
      <c r="Q187" s="67">
        <f t="shared" si="4"/>
        <v>0</v>
      </c>
      <c r="R187" s="68"/>
      <c r="T187" s="69"/>
      <c r="U187" s="68"/>
      <c r="V187" s="68"/>
      <c r="W187" s="68"/>
      <c r="X187" s="68"/>
      <c r="Y187" s="68"/>
      <c r="Z187" s="68"/>
    </row>
    <row r="188" spans="1:26" ht="12" hidden="1" customHeight="1">
      <c r="A188" s="92">
        <v>0.15049999999999999</v>
      </c>
      <c r="B188" s="93">
        <v>0</v>
      </c>
      <c r="C188" s="94">
        <v>38961</v>
      </c>
      <c r="D188" s="95">
        <v>38990</v>
      </c>
      <c r="E188" s="92">
        <f t="shared" si="12"/>
        <v>0.22575000000000001</v>
      </c>
      <c r="F188" s="96">
        <f t="shared" si="13"/>
        <v>1.7107426023065475E-2</v>
      </c>
      <c r="G188" s="97">
        <f t="shared" si="14"/>
        <v>0.22575000000000001</v>
      </c>
      <c r="H188" s="98">
        <f t="shared" si="3"/>
        <v>1.7107426023065475E-2</v>
      </c>
      <c r="I188" s="92">
        <f t="shared" si="5"/>
        <v>0.06</v>
      </c>
      <c r="J188" s="96">
        <f t="shared" si="6"/>
        <v>4.8675505653430484E-3</v>
      </c>
      <c r="K188" s="99">
        <f t="shared" si="7"/>
        <v>4.8675505653430484E-3</v>
      </c>
      <c r="L188" s="74">
        <f t="shared" si="8"/>
        <v>30</v>
      </c>
      <c r="M188" s="63"/>
      <c r="N188" s="64">
        <f t="shared" si="9"/>
        <v>0</v>
      </c>
      <c r="O188" s="100"/>
      <c r="P188" s="66">
        <f t="shared" si="15"/>
        <v>0</v>
      </c>
      <c r="Q188" s="67">
        <f t="shared" si="4"/>
        <v>0</v>
      </c>
      <c r="R188" s="68"/>
      <c r="T188" s="69"/>
      <c r="U188" s="68"/>
      <c r="V188" s="68"/>
      <c r="W188" s="68"/>
      <c r="X188" s="68"/>
      <c r="Y188" s="68"/>
      <c r="Z188" s="68"/>
    </row>
    <row r="189" spans="1:26" ht="12" hidden="1" customHeight="1">
      <c r="A189" s="92">
        <v>0.1507</v>
      </c>
      <c r="B189" s="93">
        <v>0</v>
      </c>
      <c r="C189" s="94">
        <v>38991</v>
      </c>
      <c r="D189" s="95">
        <v>39021</v>
      </c>
      <c r="E189" s="92">
        <f t="shared" si="12"/>
        <v>0.22605</v>
      </c>
      <c r="F189" s="96">
        <f t="shared" si="13"/>
        <v>1.7128168290016177E-2</v>
      </c>
      <c r="G189" s="97">
        <f t="shared" si="14"/>
        <v>0.22605</v>
      </c>
      <c r="H189" s="98">
        <f t="shared" si="3"/>
        <v>1.7128168290016177E-2</v>
      </c>
      <c r="I189" s="92">
        <f t="shared" si="5"/>
        <v>0.06</v>
      </c>
      <c r="J189" s="96">
        <f t="shared" si="6"/>
        <v>4.8675505653430484E-3</v>
      </c>
      <c r="K189" s="99">
        <f t="shared" si="7"/>
        <v>4.8675505653430484E-3</v>
      </c>
      <c r="L189" s="74">
        <f t="shared" si="8"/>
        <v>30</v>
      </c>
      <c r="M189" s="63"/>
      <c r="N189" s="64">
        <f t="shared" si="9"/>
        <v>0</v>
      </c>
      <c r="O189" s="100"/>
      <c r="P189" s="66">
        <f t="shared" si="15"/>
        <v>0</v>
      </c>
      <c r="Q189" s="67">
        <f t="shared" si="4"/>
        <v>0</v>
      </c>
      <c r="R189" s="68"/>
      <c r="T189" s="69"/>
      <c r="U189" s="68"/>
      <c r="V189" s="68"/>
      <c r="W189" s="68"/>
      <c r="X189" s="68"/>
      <c r="Y189" s="68"/>
      <c r="Z189" s="68"/>
    </row>
    <row r="190" spans="1:26" ht="12" hidden="1" customHeight="1">
      <c r="A190" s="92">
        <v>0.1507</v>
      </c>
      <c r="B190" s="93">
        <v>0</v>
      </c>
      <c r="C190" s="94">
        <v>39022</v>
      </c>
      <c r="D190" s="95">
        <v>39051</v>
      </c>
      <c r="E190" s="92">
        <f t="shared" si="12"/>
        <v>0.22605</v>
      </c>
      <c r="F190" s="96">
        <f t="shared" si="13"/>
        <v>1.7128168290016177E-2</v>
      </c>
      <c r="G190" s="97">
        <f t="shared" si="14"/>
        <v>0.22605</v>
      </c>
      <c r="H190" s="98">
        <f t="shared" si="3"/>
        <v>1.7128168290016177E-2</v>
      </c>
      <c r="I190" s="92">
        <f t="shared" si="5"/>
        <v>0.06</v>
      </c>
      <c r="J190" s="96">
        <f t="shared" si="6"/>
        <v>4.8675505653430484E-3</v>
      </c>
      <c r="K190" s="99">
        <f t="shared" si="7"/>
        <v>4.8675505653430484E-3</v>
      </c>
      <c r="L190" s="74">
        <f t="shared" si="8"/>
        <v>30</v>
      </c>
      <c r="M190" s="63"/>
      <c r="N190" s="64">
        <f t="shared" si="9"/>
        <v>0</v>
      </c>
      <c r="O190" s="100"/>
      <c r="P190" s="66">
        <f t="shared" si="15"/>
        <v>0</v>
      </c>
      <c r="Q190" s="67">
        <f t="shared" si="4"/>
        <v>0</v>
      </c>
      <c r="R190" s="68"/>
      <c r="T190" s="69"/>
      <c r="U190" s="68"/>
      <c r="V190" s="68"/>
      <c r="W190" s="68"/>
      <c r="X190" s="68"/>
      <c r="Y190" s="68"/>
      <c r="Z190" s="68"/>
    </row>
    <row r="191" spans="1:26" ht="12" hidden="1" customHeight="1">
      <c r="A191" s="92">
        <v>0.1507</v>
      </c>
      <c r="B191" s="93">
        <v>0</v>
      </c>
      <c r="C191" s="94">
        <v>39052</v>
      </c>
      <c r="D191" s="95">
        <v>39082</v>
      </c>
      <c r="E191" s="92">
        <f t="shared" si="12"/>
        <v>0.22605</v>
      </c>
      <c r="F191" s="96">
        <f t="shared" si="13"/>
        <v>1.7128168290016177E-2</v>
      </c>
      <c r="G191" s="97">
        <f t="shared" si="14"/>
        <v>0.22605</v>
      </c>
      <c r="H191" s="98">
        <f t="shared" si="3"/>
        <v>1.7128168290016177E-2</v>
      </c>
      <c r="I191" s="92">
        <f t="shared" si="5"/>
        <v>0.06</v>
      </c>
      <c r="J191" s="96">
        <f t="shared" si="6"/>
        <v>4.8675505653430484E-3</v>
      </c>
      <c r="K191" s="99">
        <f t="shared" si="7"/>
        <v>4.8675505653430484E-3</v>
      </c>
      <c r="L191" s="74">
        <f t="shared" si="8"/>
        <v>30</v>
      </c>
      <c r="M191" s="63"/>
      <c r="N191" s="64">
        <f t="shared" si="9"/>
        <v>0</v>
      </c>
      <c r="O191" s="100"/>
      <c r="P191" s="66">
        <f t="shared" si="15"/>
        <v>0</v>
      </c>
      <c r="Q191" s="67">
        <f t="shared" si="4"/>
        <v>0</v>
      </c>
      <c r="R191" s="68"/>
      <c r="T191" s="69"/>
      <c r="U191" s="68"/>
      <c r="V191" s="68"/>
      <c r="W191" s="68"/>
      <c r="X191" s="68"/>
      <c r="Y191" s="68"/>
      <c r="Z191" s="68"/>
    </row>
    <row r="192" spans="1:26" ht="12" hidden="1" customHeight="1">
      <c r="A192" s="92">
        <v>0.20749999999999999</v>
      </c>
      <c r="B192" s="93">
        <v>0</v>
      </c>
      <c r="C192" s="94">
        <v>39083</v>
      </c>
      <c r="D192" s="95">
        <v>39113</v>
      </c>
      <c r="E192" s="92">
        <f t="shared" si="12"/>
        <v>0.31124999999999997</v>
      </c>
      <c r="F192" s="96">
        <f t="shared" si="13"/>
        <v>2.2838637639847281E-2</v>
      </c>
      <c r="G192" s="97">
        <f t="shared" si="14"/>
        <v>0.31124999999999997</v>
      </c>
      <c r="H192" s="98">
        <f t="shared" si="3"/>
        <v>2.2838637639847281E-2</v>
      </c>
      <c r="I192" s="92">
        <f t="shared" si="5"/>
        <v>0.06</v>
      </c>
      <c r="J192" s="96">
        <f t="shared" si="6"/>
        <v>4.8675505653430484E-3</v>
      </c>
      <c r="K192" s="99">
        <f t="shared" si="7"/>
        <v>4.8675505653430484E-3</v>
      </c>
      <c r="L192" s="74">
        <f t="shared" si="8"/>
        <v>30</v>
      </c>
      <c r="M192" s="63"/>
      <c r="N192" s="64">
        <f t="shared" si="9"/>
        <v>0</v>
      </c>
      <c r="O192" s="100"/>
      <c r="P192" s="66">
        <f t="shared" si="15"/>
        <v>0</v>
      </c>
      <c r="Q192" s="67">
        <f t="shared" si="4"/>
        <v>0</v>
      </c>
      <c r="R192" s="68"/>
      <c r="T192" s="69"/>
      <c r="U192" s="68"/>
      <c r="V192" s="68"/>
      <c r="W192" s="68"/>
      <c r="X192" s="68"/>
      <c r="Y192" s="68"/>
      <c r="Z192" s="68"/>
    </row>
    <row r="193" spans="1:26" ht="12" hidden="1" customHeight="1">
      <c r="A193" s="92">
        <v>0.20749999999999999</v>
      </c>
      <c r="B193" s="93">
        <v>0</v>
      </c>
      <c r="C193" s="94">
        <v>39114</v>
      </c>
      <c r="D193" s="95">
        <v>39141</v>
      </c>
      <c r="E193" s="92">
        <f t="shared" si="12"/>
        <v>0.31124999999999997</v>
      </c>
      <c r="F193" s="96">
        <f t="shared" si="13"/>
        <v>2.2838637639847281E-2</v>
      </c>
      <c r="G193" s="97">
        <f t="shared" si="14"/>
        <v>0.31124999999999997</v>
      </c>
      <c r="H193" s="98">
        <f t="shared" si="3"/>
        <v>2.2838637639847281E-2</v>
      </c>
      <c r="I193" s="92">
        <f t="shared" si="5"/>
        <v>0.06</v>
      </c>
      <c r="J193" s="96">
        <f t="shared" si="6"/>
        <v>4.8675505653430484E-3</v>
      </c>
      <c r="K193" s="99">
        <f t="shared" si="7"/>
        <v>4.8675505653430484E-3</v>
      </c>
      <c r="L193" s="74">
        <f t="shared" si="8"/>
        <v>30</v>
      </c>
      <c r="M193" s="63"/>
      <c r="N193" s="64">
        <f t="shared" si="9"/>
        <v>0</v>
      </c>
      <c r="O193" s="100"/>
      <c r="P193" s="66">
        <f t="shared" si="15"/>
        <v>0</v>
      </c>
      <c r="Q193" s="67">
        <f t="shared" si="4"/>
        <v>0</v>
      </c>
      <c r="R193" s="68"/>
      <c r="T193" s="69"/>
      <c r="U193" s="68"/>
      <c r="V193" s="68"/>
      <c r="W193" s="68"/>
      <c r="X193" s="68"/>
      <c r="Y193" s="68"/>
      <c r="Z193" s="68"/>
    </row>
    <row r="194" spans="1:26" ht="12" hidden="1" customHeight="1">
      <c r="A194" s="92">
        <v>0.16750000000000001</v>
      </c>
      <c r="B194" s="93">
        <v>0</v>
      </c>
      <c r="C194" s="94">
        <v>39142</v>
      </c>
      <c r="D194" s="95">
        <v>39172</v>
      </c>
      <c r="E194" s="92">
        <f t="shared" si="12"/>
        <v>0.25125000000000003</v>
      </c>
      <c r="F194" s="96">
        <f t="shared" si="13"/>
        <v>1.8854123673782031E-2</v>
      </c>
      <c r="G194" s="97">
        <f t="shared" si="14"/>
        <v>0.25125000000000003</v>
      </c>
      <c r="H194" s="98">
        <f t="shared" si="3"/>
        <v>1.8854123673782031E-2</v>
      </c>
      <c r="I194" s="92">
        <f t="shared" si="5"/>
        <v>0.06</v>
      </c>
      <c r="J194" s="96">
        <f t="shared" si="6"/>
        <v>4.8675505653430484E-3</v>
      </c>
      <c r="K194" s="99">
        <f t="shared" si="7"/>
        <v>4.8675505653430484E-3</v>
      </c>
      <c r="L194" s="74">
        <f t="shared" si="8"/>
        <v>30</v>
      </c>
      <c r="M194" s="63"/>
      <c r="N194" s="64">
        <f t="shared" si="9"/>
        <v>0</v>
      </c>
      <c r="O194" s="100"/>
      <c r="P194" s="66">
        <f t="shared" si="15"/>
        <v>0</v>
      </c>
      <c r="Q194" s="67">
        <f t="shared" si="4"/>
        <v>0</v>
      </c>
      <c r="R194" s="68"/>
      <c r="T194" s="69"/>
      <c r="U194" s="68"/>
      <c r="V194" s="68"/>
      <c r="W194" s="68"/>
      <c r="X194" s="68"/>
      <c r="Y194" s="68"/>
      <c r="Z194" s="68"/>
    </row>
    <row r="195" spans="1:26" ht="12" hidden="1" customHeight="1">
      <c r="A195" s="92">
        <v>0.16750000000000001</v>
      </c>
      <c r="B195" s="93">
        <v>0</v>
      </c>
      <c r="C195" s="94">
        <v>39173</v>
      </c>
      <c r="D195" s="95">
        <v>39202</v>
      </c>
      <c r="E195" s="92">
        <f t="shared" si="12"/>
        <v>0.25125000000000003</v>
      </c>
      <c r="F195" s="96">
        <f t="shared" si="13"/>
        <v>1.8854123673782031E-2</v>
      </c>
      <c r="G195" s="97">
        <f t="shared" si="14"/>
        <v>0.25125000000000003</v>
      </c>
      <c r="H195" s="98">
        <f t="shared" si="3"/>
        <v>1.8854123673782031E-2</v>
      </c>
      <c r="I195" s="92">
        <f t="shared" si="5"/>
        <v>0.06</v>
      </c>
      <c r="J195" s="96">
        <f t="shared" si="6"/>
        <v>4.8675505653430484E-3</v>
      </c>
      <c r="K195" s="99">
        <f t="shared" si="7"/>
        <v>4.8675505653430484E-3</v>
      </c>
      <c r="L195" s="74">
        <f t="shared" si="8"/>
        <v>30</v>
      </c>
      <c r="M195" s="63"/>
      <c r="N195" s="64">
        <f t="shared" si="9"/>
        <v>0</v>
      </c>
      <c r="O195" s="100"/>
      <c r="P195" s="66">
        <f t="shared" si="15"/>
        <v>0</v>
      </c>
      <c r="Q195" s="67">
        <f t="shared" si="4"/>
        <v>0</v>
      </c>
      <c r="R195" s="68"/>
      <c r="T195" s="69"/>
      <c r="U195" s="68"/>
      <c r="V195" s="68"/>
      <c r="W195" s="68"/>
      <c r="X195" s="68"/>
      <c r="Y195" s="68"/>
      <c r="Z195" s="68"/>
    </row>
    <row r="196" spans="1:26" ht="12" hidden="1" customHeight="1">
      <c r="A196" s="92">
        <v>0.16753999999999999</v>
      </c>
      <c r="B196" s="93">
        <v>0</v>
      </c>
      <c r="C196" s="94">
        <v>39203</v>
      </c>
      <c r="D196" s="95">
        <v>39233</v>
      </c>
      <c r="E196" s="92">
        <f t="shared" si="12"/>
        <v>0.25130999999999998</v>
      </c>
      <c r="F196" s="96">
        <f t="shared" si="13"/>
        <v>1.8858194929454175E-2</v>
      </c>
      <c r="G196" s="97">
        <f t="shared" si="14"/>
        <v>0.25130999999999998</v>
      </c>
      <c r="H196" s="98">
        <f t="shared" si="3"/>
        <v>1.8858194929454175E-2</v>
      </c>
      <c r="I196" s="92">
        <f t="shared" si="5"/>
        <v>0.06</v>
      </c>
      <c r="J196" s="96">
        <f t="shared" si="6"/>
        <v>4.8675505653430484E-3</v>
      </c>
      <c r="K196" s="99">
        <f t="shared" si="7"/>
        <v>4.8675505653430484E-3</v>
      </c>
      <c r="L196" s="74">
        <f t="shared" si="8"/>
        <v>30</v>
      </c>
      <c r="M196" s="63"/>
      <c r="N196" s="64">
        <f t="shared" si="9"/>
        <v>0</v>
      </c>
      <c r="O196" s="100"/>
      <c r="P196" s="66">
        <f t="shared" si="15"/>
        <v>0</v>
      </c>
      <c r="Q196" s="67">
        <f t="shared" si="4"/>
        <v>0</v>
      </c>
      <c r="R196" s="68"/>
      <c r="T196" s="69"/>
      <c r="U196" s="68"/>
      <c r="V196" s="68"/>
      <c r="W196" s="68"/>
      <c r="X196" s="68"/>
      <c r="Y196" s="68"/>
      <c r="Z196" s="68"/>
    </row>
    <row r="197" spans="1:26" ht="12" hidden="1" customHeight="1">
      <c r="A197" s="92">
        <v>0.19009999999999999</v>
      </c>
      <c r="B197" s="93">
        <v>0</v>
      </c>
      <c r="C197" s="94">
        <v>39234</v>
      </c>
      <c r="D197" s="95">
        <v>39263</v>
      </c>
      <c r="E197" s="92">
        <f t="shared" si="12"/>
        <v>0.28515000000000001</v>
      </c>
      <c r="F197" s="96">
        <f t="shared" si="13"/>
        <v>2.1126354258853564E-2</v>
      </c>
      <c r="G197" s="97">
        <f t="shared" si="14"/>
        <v>0.28515000000000001</v>
      </c>
      <c r="H197" s="98">
        <f t="shared" si="3"/>
        <v>2.1126354258853564E-2</v>
      </c>
      <c r="I197" s="92">
        <f t="shared" si="5"/>
        <v>0.06</v>
      </c>
      <c r="J197" s="96">
        <f t="shared" si="6"/>
        <v>4.8675505653430484E-3</v>
      </c>
      <c r="K197" s="99">
        <f t="shared" si="7"/>
        <v>4.8675505653430484E-3</v>
      </c>
      <c r="L197" s="74">
        <f t="shared" si="8"/>
        <v>30</v>
      </c>
      <c r="M197" s="63"/>
      <c r="N197" s="64">
        <f t="shared" si="9"/>
        <v>0</v>
      </c>
      <c r="O197" s="100"/>
      <c r="P197" s="66">
        <f t="shared" si="15"/>
        <v>0</v>
      </c>
      <c r="Q197" s="67">
        <f t="shared" si="4"/>
        <v>0</v>
      </c>
      <c r="R197" s="68"/>
      <c r="T197" s="69"/>
      <c r="U197" s="68"/>
      <c r="V197" s="68"/>
      <c r="W197" s="68"/>
      <c r="X197" s="68"/>
      <c r="Y197" s="68"/>
      <c r="Z197" s="68"/>
    </row>
    <row r="198" spans="1:26" ht="12" hidden="1" customHeight="1">
      <c r="A198" s="92">
        <v>0.19009999999999999</v>
      </c>
      <c r="B198" s="93">
        <v>0</v>
      </c>
      <c r="C198" s="94">
        <v>39264</v>
      </c>
      <c r="D198" s="95">
        <v>39294</v>
      </c>
      <c r="E198" s="92">
        <f t="shared" si="12"/>
        <v>0.28515000000000001</v>
      </c>
      <c r="F198" s="96">
        <f t="shared" si="13"/>
        <v>2.1126354258853564E-2</v>
      </c>
      <c r="G198" s="97">
        <f t="shared" si="14"/>
        <v>0.28515000000000001</v>
      </c>
      <c r="H198" s="98">
        <f t="shared" si="3"/>
        <v>2.1126354258853564E-2</v>
      </c>
      <c r="I198" s="92">
        <f t="shared" si="5"/>
        <v>0.06</v>
      </c>
      <c r="J198" s="96">
        <f t="shared" si="6"/>
        <v>4.8675505653430484E-3</v>
      </c>
      <c r="K198" s="99">
        <f t="shared" si="7"/>
        <v>4.8675505653430484E-3</v>
      </c>
      <c r="L198" s="74">
        <f t="shared" si="8"/>
        <v>30</v>
      </c>
      <c r="M198" s="63"/>
      <c r="N198" s="64">
        <f t="shared" si="9"/>
        <v>0</v>
      </c>
      <c r="O198" s="100"/>
      <c r="P198" s="66">
        <f t="shared" si="15"/>
        <v>0</v>
      </c>
      <c r="Q198" s="67">
        <f t="shared" si="4"/>
        <v>0</v>
      </c>
      <c r="R198" s="68"/>
      <c r="T198" s="69"/>
      <c r="U198" s="68"/>
      <c r="V198" s="68"/>
      <c r="W198" s="68"/>
      <c r="X198" s="68"/>
      <c r="Y198" s="68"/>
      <c r="Z198" s="68"/>
    </row>
    <row r="199" spans="1:26" ht="12" hidden="1" customHeight="1">
      <c r="A199" s="92">
        <v>0.19009999999999999</v>
      </c>
      <c r="B199" s="93">
        <v>0</v>
      </c>
      <c r="C199" s="94">
        <v>39295</v>
      </c>
      <c r="D199" s="95">
        <v>39325</v>
      </c>
      <c r="E199" s="92">
        <f t="shared" si="12"/>
        <v>0.28515000000000001</v>
      </c>
      <c r="F199" s="96">
        <f t="shared" si="13"/>
        <v>2.1126354258853564E-2</v>
      </c>
      <c r="G199" s="97">
        <f t="shared" si="14"/>
        <v>0.28515000000000001</v>
      </c>
      <c r="H199" s="98">
        <f t="shared" si="3"/>
        <v>2.1126354258853564E-2</v>
      </c>
      <c r="I199" s="92">
        <f t="shared" si="5"/>
        <v>0.06</v>
      </c>
      <c r="J199" s="96">
        <f t="shared" si="6"/>
        <v>4.8675505653430484E-3</v>
      </c>
      <c r="K199" s="99">
        <f t="shared" si="7"/>
        <v>4.8675505653430484E-3</v>
      </c>
      <c r="L199" s="74">
        <f t="shared" si="8"/>
        <v>30</v>
      </c>
      <c r="M199" s="63"/>
      <c r="N199" s="64">
        <f t="shared" si="9"/>
        <v>0</v>
      </c>
      <c r="O199" s="100"/>
      <c r="P199" s="66">
        <f t="shared" si="15"/>
        <v>0</v>
      </c>
      <c r="Q199" s="67">
        <f t="shared" si="4"/>
        <v>0</v>
      </c>
      <c r="R199" s="68"/>
      <c r="T199" s="69"/>
      <c r="U199" s="68"/>
      <c r="V199" s="68"/>
      <c r="W199" s="68"/>
      <c r="X199" s="68"/>
      <c r="Y199" s="68"/>
      <c r="Z199" s="68"/>
    </row>
    <row r="200" spans="1:26" ht="12" hidden="1" customHeight="1">
      <c r="A200" s="92">
        <v>0.21260000000000001</v>
      </c>
      <c r="B200" s="93">
        <v>0</v>
      </c>
      <c r="C200" s="94">
        <v>39326</v>
      </c>
      <c r="D200" s="95">
        <v>39355</v>
      </c>
      <c r="E200" s="92">
        <f t="shared" si="12"/>
        <v>0.31890000000000002</v>
      </c>
      <c r="F200" s="96">
        <f t="shared" si="13"/>
        <v>2.3334593797462055E-2</v>
      </c>
      <c r="G200" s="97">
        <f t="shared" si="14"/>
        <v>0.31890000000000002</v>
      </c>
      <c r="H200" s="98">
        <f t="shared" si="3"/>
        <v>2.3334593797462055E-2</v>
      </c>
      <c r="I200" s="92">
        <f t="shared" si="5"/>
        <v>0.06</v>
      </c>
      <c r="J200" s="96">
        <f t="shared" si="6"/>
        <v>4.8675505653430484E-3</v>
      </c>
      <c r="K200" s="99">
        <f t="shared" si="7"/>
        <v>4.8675505653430484E-3</v>
      </c>
      <c r="L200" s="74">
        <f t="shared" si="8"/>
        <v>30</v>
      </c>
      <c r="M200" s="63"/>
      <c r="N200" s="64">
        <f t="shared" si="9"/>
        <v>0</v>
      </c>
      <c r="O200" s="100"/>
      <c r="P200" s="66">
        <f t="shared" si="15"/>
        <v>0</v>
      </c>
      <c r="Q200" s="67">
        <f t="shared" si="4"/>
        <v>0</v>
      </c>
      <c r="R200" s="68"/>
      <c r="T200" s="69"/>
      <c r="U200" s="68"/>
      <c r="V200" s="68"/>
      <c r="W200" s="68"/>
      <c r="X200" s="68"/>
      <c r="Y200" s="68"/>
      <c r="Z200" s="68"/>
    </row>
    <row r="201" spans="1:26" ht="12" hidden="1" customHeight="1">
      <c r="A201" s="92">
        <v>0.21260000000000001</v>
      </c>
      <c r="B201" s="93">
        <v>0</v>
      </c>
      <c r="C201" s="94">
        <v>39356</v>
      </c>
      <c r="D201" s="95">
        <v>39386</v>
      </c>
      <c r="E201" s="92">
        <f t="shared" si="12"/>
        <v>0.31890000000000002</v>
      </c>
      <c r="F201" s="96">
        <f t="shared" si="13"/>
        <v>2.3334593797462055E-2</v>
      </c>
      <c r="G201" s="97">
        <f t="shared" si="14"/>
        <v>0.31890000000000002</v>
      </c>
      <c r="H201" s="98">
        <f t="shared" si="3"/>
        <v>2.3334593797462055E-2</v>
      </c>
      <c r="I201" s="92">
        <f t="shared" si="5"/>
        <v>0.06</v>
      </c>
      <c r="J201" s="96">
        <f t="shared" si="6"/>
        <v>4.8675505653430484E-3</v>
      </c>
      <c r="K201" s="99">
        <f t="shared" si="7"/>
        <v>4.8675505653430484E-3</v>
      </c>
      <c r="L201" s="74">
        <f t="shared" si="8"/>
        <v>30</v>
      </c>
      <c r="M201" s="63"/>
      <c r="N201" s="64">
        <f t="shared" si="9"/>
        <v>0</v>
      </c>
      <c r="O201" s="100"/>
      <c r="P201" s="66">
        <f t="shared" si="15"/>
        <v>0</v>
      </c>
      <c r="Q201" s="67">
        <f t="shared" si="4"/>
        <v>0</v>
      </c>
      <c r="R201" s="68"/>
      <c r="T201" s="69"/>
      <c r="U201" s="68"/>
      <c r="V201" s="68"/>
      <c r="W201" s="68"/>
      <c r="X201" s="68"/>
      <c r="Y201" s="68"/>
      <c r="Z201" s="68"/>
    </row>
    <row r="202" spans="1:26" ht="12" hidden="1" customHeight="1">
      <c r="A202" s="92">
        <v>0.21260000000000001</v>
      </c>
      <c r="B202" s="93">
        <v>0</v>
      </c>
      <c r="C202" s="94">
        <v>39387</v>
      </c>
      <c r="D202" s="95">
        <v>39416</v>
      </c>
      <c r="E202" s="92">
        <f t="shared" si="12"/>
        <v>0.31890000000000002</v>
      </c>
      <c r="F202" s="96">
        <f t="shared" si="13"/>
        <v>2.3334593797462055E-2</v>
      </c>
      <c r="G202" s="97">
        <f t="shared" si="14"/>
        <v>0.31890000000000002</v>
      </c>
      <c r="H202" s="98">
        <f t="shared" si="3"/>
        <v>2.3334593797462055E-2</v>
      </c>
      <c r="I202" s="92">
        <f t="shared" si="5"/>
        <v>0.06</v>
      </c>
      <c r="J202" s="96">
        <f t="shared" si="6"/>
        <v>4.8675505653430484E-3</v>
      </c>
      <c r="K202" s="99">
        <f t="shared" si="7"/>
        <v>4.8675505653430484E-3</v>
      </c>
      <c r="L202" s="74">
        <f t="shared" si="8"/>
        <v>30</v>
      </c>
      <c r="M202" s="63"/>
      <c r="N202" s="64">
        <f t="shared" si="9"/>
        <v>0</v>
      </c>
      <c r="O202" s="100"/>
      <c r="P202" s="66">
        <f t="shared" si="15"/>
        <v>0</v>
      </c>
      <c r="Q202" s="67">
        <f t="shared" si="4"/>
        <v>0</v>
      </c>
      <c r="R202" s="68"/>
      <c r="T202" s="69"/>
      <c r="U202" s="68"/>
      <c r="V202" s="68"/>
      <c r="W202" s="68"/>
      <c r="X202" s="68"/>
      <c r="Y202" s="68"/>
      <c r="Z202" s="68"/>
    </row>
    <row r="203" spans="1:26" ht="12" hidden="1" customHeight="1">
      <c r="A203" s="92">
        <v>0.21260000000000001</v>
      </c>
      <c r="B203" s="93">
        <v>0</v>
      </c>
      <c r="C203" s="94">
        <v>39417</v>
      </c>
      <c r="D203" s="95">
        <v>39447</v>
      </c>
      <c r="E203" s="92">
        <f t="shared" si="12"/>
        <v>0.31890000000000002</v>
      </c>
      <c r="F203" s="96">
        <f t="shared" si="13"/>
        <v>2.3334593797462055E-2</v>
      </c>
      <c r="G203" s="97">
        <f t="shared" si="14"/>
        <v>0.31890000000000002</v>
      </c>
      <c r="H203" s="98">
        <f t="shared" si="3"/>
        <v>2.3334593797462055E-2</v>
      </c>
      <c r="I203" s="92">
        <f t="shared" si="5"/>
        <v>0.06</v>
      </c>
      <c r="J203" s="96">
        <f t="shared" si="6"/>
        <v>4.8675505653430484E-3</v>
      </c>
      <c r="K203" s="99">
        <f t="shared" si="7"/>
        <v>4.8675505653430484E-3</v>
      </c>
      <c r="L203" s="74">
        <f t="shared" si="8"/>
        <v>30</v>
      </c>
      <c r="M203" s="63"/>
      <c r="N203" s="64">
        <f t="shared" si="9"/>
        <v>0</v>
      </c>
      <c r="O203" s="100"/>
      <c r="P203" s="66">
        <f t="shared" si="15"/>
        <v>0</v>
      </c>
      <c r="Q203" s="67">
        <f t="shared" si="4"/>
        <v>0</v>
      </c>
      <c r="R203" s="68"/>
      <c r="T203" s="69"/>
      <c r="U203" s="68"/>
      <c r="V203" s="68"/>
      <c r="W203" s="68"/>
      <c r="X203" s="68"/>
      <c r="Y203" s="68"/>
      <c r="Z203" s="68"/>
    </row>
    <row r="204" spans="1:26" ht="12" hidden="1" customHeight="1">
      <c r="A204" s="92">
        <v>0.21829999999999999</v>
      </c>
      <c r="B204" s="93">
        <v>0</v>
      </c>
      <c r="C204" s="94">
        <v>39448</v>
      </c>
      <c r="D204" s="95">
        <v>39478</v>
      </c>
      <c r="E204" s="92">
        <f t="shared" si="12"/>
        <v>0.32745000000000002</v>
      </c>
      <c r="F204" s="96">
        <f t="shared" si="13"/>
        <v>2.3885786784519469E-2</v>
      </c>
      <c r="G204" s="97">
        <f t="shared" si="14"/>
        <v>0.32745000000000002</v>
      </c>
      <c r="H204" s="98">
        <f t="shared" si="3"/>
        <v>2.3885786784519469E-2</v>
      </c>
      <c r="I204" s="92">
        <f t="shared" si="5"/>
        <v>0.06</v>
      </c>
      <c r="J204" s="96">
        <f t="shared" si="6"/>
        <v>4.8675505653430484E-3</v>
      </c>
      <c r="K204" s="99">
        <f t="shared" si="7"/>
        <v>4.8675505653430484E-3</v>
      </c>
      <c r="L204" s="74">
        <f t="shared" si="8"/>
        <v>30</v>
      </c>
      <c r="M204" s="63"/>
      <c r="N204" s="64">
        <f t="shared" si="9"/>
        <v>0</v>
      </c>
      <c r="O204" s="100"/>
      <c r="P204" s="66">
        <f t="shared" si="15"/>
        <v>0</v>
      </c>
      <c r="Q204" s="67">
        <f t="shared" si="4"/>
        <v>0</v>
      </c>
      <c r="R204" s="68"/>
      <c r="T204" s="69"/>
      <c r="U204" s="68"/>
      <c r="V204" s="68"/>
      <c r="W204" s="68"/>
      <c r="X204" s="68"/>
      <c r="Y204" s="68"/>
      <c r="Z204" s="68"/>
    </row>
    <row r="205" spans="1:26" ht="12" hidden="1" customHeight="1">
      <c r="A205" s="92">
        <v>0.21829999999999999</v>
      </c>
      <c r="B205" s="93">
        <v>0</v>
      </c>
      <c r="C205" s="94">
        <v>39479</v>
      </c>
      <c r="D205" s="95">
        <v>39507</v>
      </c>
      <c r="E205" s="92">
        <f t="shared" si="12"/>
        <v>0.32745000000000002</v>
      </c>
      <c r="F205" s="96">
        <f t="shared" si="13"/>
        <v>2.3885786784519469E-2</v>
      </c>
      <c r="G205" s="97">
        <f t="shared" si="14"/>
        <v>0.32745000000000002</v>
      </c>
      <c r="H205" s="98">
        <f t="shared" si="3"/>
        <v>2.3885786784519469E-2</v>
      </c>
      <c r="I205" s="92">
        <f t="shared" si="5"/>
        <v>0.06</v>
      </c>
      <c r="J205" s="96">
        <f t="shared" si="6"/>
        <v>4.8675505653430484E-3</v>
      </c>
      <c r="K205" s="99">
        <f t="shared" si="7"/>
        <v>4.8675505653430484E-3</v>
      </c>
      <c r="L205" s="74">
        <f t="shared" si="8"/>
        <v>30</v>
      </c>
      <c r="M205" s="63"/>
      <c r="N205" s="64">
        <f t="shared" si="9"/>
        <v>0</v>
      </c>
      <c r="O205" s="100"/>
      <c r="P205" s="66">
        <f t="shared" si="15"/>
        <v>0</v>
      </c>
      <c r="Q205" s="67">
        <f t="shared" si="4"/>
        <v>0</v>
      </c>
      <c r="R205" s="68"/>
      <c r="T205" s="69"/>
      <c r="U205" s="68"/>
      <c r="V205" s="68"/>
      <c r="W205" s="68"/>
      <c r="X205" s="68"/>
      <c r="Y205" s="68"/>
      <c r="Z205" s="68"/>
    </row>
    <row r="206" spans="1:26" ht="12" hidden="1" customHeight="1">
      <c r="A206" s="92">
        <v>0.21829999999999999</v>
      </c>
      <c r="B206" s="93">
        <v>0</v>
      </c>
      <c r="C206" s="94">
        <v>39508</v>
      </c>
      <c r="D206" s="95">
        <v>39538</v>
      </c>
      <c r="E206" s="92">
        <f t="shared" si="12"/>
        <v>0.32745000000000002</v>
      </c>
      <c r="F206" s="96">
        <f t="shared" si="13"/>
        <v>2.3885786784519469E-2</v>
      </c>
      <c r="G206" s="97">
        <f t="shared" si="14"/>
        <v>0.32745000000000002</v>
      </c>
      <c r="H206" s="98">
        <f t="shared" si="3"/>
        <v>2.3885786784519469E-2</v>
      </c>
      <c r="I206" s="92">
        <f t="shared" si="5"/>
        <v>0.06</v>
      </c>
      <c r="J206" s="96">
        <f t="shared" si="6"/>
        <v>4.8675505653430484E-3</v>
      </c>
      <c r="K206" s="99">
        <f t="shared" si="7"/>
        <v>4.8675505653430484E-3</v>
      </c>
      <c r="L206" s="74">
        <f t="shared" si="8"/>
        <v>30</v>
      </c>
      <c r="M206" s="63"/>
      <c r="N206" s="64">
        <f t="shared" si="9"/>
        <v>0</v>
      </c>
      <c r="O206" s="100"/>
      <c r="P206" s="66">
        <f t="shared" si="15"/>
        <v>0</v>
      </c>
      <c r="Q206" s="67">
        <f t="shared" si="4"/>
        <v>0</v>
      </c>
      <c r="R206" s="68"/>
      <c r="T206" s="69"/>
      <c r="U206" s="68"/>
      <c r="V206" s="68"/>
      <c r="W206" s="68"/>
      <c r="X206" s="68"/>
      <c r="Y206" s="68"/>
      <c r="Z206" s="68"/>
    </row>
    <row r="207" spans="1:26" ht="12" hidden="1" customHeight="1">
      <c r="A207" s="92">
        <v>0.21920000000000001</v>
      </c>
      <c r="B207" s="93">
        <v>0</v>
      </c>
      <c r="C207" s="94">
        <v>39539</v>
      </c>
      <c r="D207" s="95">
        <v>39568</v>
      </c>
      <c r="E207" s="92">
        <f t="shared" si="12"/>
        <v>0.32879999999999998</v>
      </c>
      <c r="F207" s="96">
        <f t="shared" si="13"/>
        <v>2.3972519614323895E-2</v>
      </c>
      <c r="G207" s="97">
        <f t="shared" si="14"/>
        <v>0.32879999999999998</v>
      </c>
      <c r="H207" s="98">
        <f t="shared" si="3"/>
        <v>2.3972519614323895E-2</v>
      </c>
      <c r="I207" s="92">
        <f t="shared" si="5"/>
        <v>0.06</v>
      </c>
      <c r="J207" s="96">
        <f t="shared" si="6"/>
        <v>4.8675505653430484E-3</v>
      </c>
      <c r="K207" s="99">
        <f t="shared" si="7"/>
        <v>4.8675505653430484E-3</v>
      </c>
      <c r="L207" s="74">
        <f t="shared" si="8"/>
        <v>30</v>
      </c>
      <c r="M207" s="63"/>
      <c r="N207" s="64">
        <f t="shared" si="9"/>
        <v>0</v>
      </c>
      <c r="O207" s="100"/>
      <c r="P207" s="66">
        <f t="shared" si="15"/>
        <v>0</v>
      </c>
      <c r="Q207" s="67">
        <f t="shared" si="4"/>
        <v>0</v>
      </c>
      <c r="R207" s="68"/>
      <c r="T207" s="69"/>
      <c r="U207" s="68"/>
      <c r="V207" s="68"/>
      <c r="W207" s="68"/>
      <c r="X207" s="68"/>
      <c r="Y207" s="68"/>
      <c r="Z207" s="68"/>
    </row>
    <row r="208" spans="1:26" ht="12" hidden="1" customHeight="1">
      <c r="A208" s="92">
        <v>0.21920000000000001</v>
      </c>
      <c r="B208" s="93">
        <v>0</v>
      </c>
      <c r="C208" s="94">
        <v>39569</v>
      </c>
      <c r="D208" s="95">
        <v>39599</v>
      </c>
      <c r="E208" s="92">
        <f t="shared" si="12"/>
        <v>0.32879999999999998</v>
      </c>
      <c r="F208" s="96">
        <f t="shared" si="13"/>
        <v>2.3972519614323895E-2</v>
      </c>
      <c r="G208" s="97">
        <f t="shared" si="14"/>
        <v>0.32879999999999998</v>
      </c>
      <c r="H208" s="98">
        <f t="shared" si="3"/>
        <v>2.3972519614323895E-2</v>
      </c>
      <c r="I208" s="92">
        <f t="shared" si="5"/>
        <v>0.06</v>
      </c>
      <c r="J208" s="96">
        <f t="shared" si="6"/>
        <v>4.8675505653430484E-3</v>
      </c>
      <c r="K208" s="99">
        <f t="shared" si="7"/>
        <v>4.8675505653430484E-3</v>
      </c>
      <c r="L208" s="74">
        <f t="shared" si="8"/>
        <v>30</v>
      </c>
      <c r="M208" s="63"/>
      <c r="N208" s="64">
        <f t="shared" si="9"/>
        <v>0</v>
      </c>
      <c r="O208" s="100"/>
      <c r="P208" s="66">
        <f t="shared" si="15"/>
        <v>0</v>
      </c>
      <c r="Q208" s="67">
        <f t="shared" si="4"/>
        <v>0</v>
      </c>
      <c r="R208" s="68"/>
      <c r="T208" s="69"/>
      <c r="U208" s="68"/>
      <c r="V208" s="68"/>
      <c r="W208" s="68"/>
      <c r="X208" s="68"/>
      <c r="Y208" s="68"/>
      <c r="Z208" s="68"/>
    </row>
    <row r="209" spans="1:26" ht="12" hidden="1" customHeight="1">
      <c r="A209" s="92">
        <v>0.21920000000000001</v>
      </c>
      <c r="B209" s="93">
        <v>0</v>
      </c>
      <c r="C209" s="94">
        <v>39600</v>
      </c>
      <c r="D209" s="95">
        <v>39629</v>
      </c>
      <c r="E209" s="92">
        <f t="shared" si="12"/>
        <v>0.32879999999999998</v>
      </c>
      <c r="F209" s="96">
        <f t="shared" si="13"/>
        <v>2.3972519614323895E-2</v>
      </c>
      <c r="G209" s="97">
        <f t="shared" si="14"/>
        <v>0.32879999999999998</v>
      </c>
      <c r="H209" s="98">
        <f t="shared" si="3"/>
        <v>2.3972519614323895E-2</v>
      </c>
      <c r="I209" s="92">
        <f t="shared" si="5"/>
        <v>0.06</v>
      </c>
      <c r="J209" s="96">
        <f t="shared" si="6"/>
        <v>4.8675505653430484E-3</v>
      </c>
      <c r="K209" s="99">
        <f t="shared" si="7"/>
        <v>4.8675505653430484E-3</v>
      </c>
      <c r="L209" s="74">
        <f t="shared" si="8"/>
        <v>30</v>
      </c>
      <c r="M209" s="63"/>
      <c r="N209" s="64">
        <f t="shared" si="9"/>
        <v>0</v>
      </c>
      <c r="O209" s="100"/>
      <c r="P209" s="66">
        <f t="shared" ref="P209:P272" si="16">IF(P208&lt;0,N209-O209,SUM(P208,N209)-O209)</f>
        <v>0</v>
      </c>
      <c r="Q209" s="67">
        <f t="shared" si="4"/>
        <v>0</v>
      </c>
      <c r="R209" s="68"/>
      <c r="T209" s="69"/>
      <c r="U209" s="68"/>
      <c r="V209" s="68"/>
      <c r="W209" s="68"/>
      <c r="X209" s="68"/>
      <c r="Y209" s="68"/>
      <c r="Z209" s="68"/>
    </row>
    <row r="210" spans="1:26" ht="12" hidden="1" customHeight="1">
      <c r="A210" s="92">
        <v>0.21510000000000001</v>
      </c>
      <c r="B210" s="93">
        <v>0</v>
      </c>
      <c r="C210" s="94">
        <v>39630</v>
      </c>
      <c r="D210" s="95">
        <v>39660</v>
      </c>
      <c r="E210" s="92">
        <f t="shared" si="12"/>
        <v>0.32264999999999999</v>
      </c>
      <c r="F210" s="96">
        <f t="shared" si="13"/>
        <v>2.3576747162256773E-2</v>
      </c>
      <c r="G210" s="97">
        <f t="shared" si="14"/>
        <v>0.32264999999999999</v>
      </c>
      <c r="H210" s="98">
        <f t="shared" si="3"/>
        <v>2.3576747162256773E-2</v>
      </c>
      <c r="I210" s="92">
        <f t="shared" si="5"/>
        <v>0.06</v>
      </c>
      <c r="J210" s="96">
        <f t="shared" si="6"/>
        <v>4.8675505653430484E-3</v>
      </c>
      <c r="K210" s="99">
        <f t="shared" si="7"/>
        <v>4.8675505653430484E-3</v>
      </c>
      <c r="L210" s="74">
        <f t="shared" si="8"/>
        <v>30</v>
      </c>
      <c r="M210" s="63"/>
      <c r="N210" s="64">
        <f t="shared" si="9"/>
        <v>0</v>
      </c>
      <c r="O210" s="100"/>
      <c r="P210" s="66">
        <f t="shared" si="16"/>
        <v>0</v>
      </c>
      <c r="Q210" s="67">
        <f t="shared" si="4"/>
        <v>0</v>
      </c>
      <c r="R210" s="68"/>
      <c r="T210" s="69"/>
      <c r="U210" s="68"/>
      <c r="V210" s="68"/>
      <c r="W210" s="68"/>
      <c r="X210" s="68"/>
      <c r="Y210" s="68"/>
      <c r="Z210" s="68"/>
    </row>
    <row r="211" spans="1:26" ht="12" hidden="1" customHeight="1">
      <c r="A211" s="92">
        <v>0.21510000000000001</v>
      </c>
      <c r="B211" s="93">
        <v>0</v>
      </c>
      <c r="C211" s="94">
        <v>39661</v>
      </c>
      <c r="D211" s="95">
        <v>39691</v>
      </c>
      <c r="E211" s="92">
        <f t="shared" si="12"/>
        <v>0.32264999999999999</v>
      </c>
      <c r="F211" s="96">
        <f t="shared" si="13"/>
        <v>2.3576747162256773E-2</v>
      </c>
      <c r="G211" s="97">
        <f t="shared" si="14"/>
        <v>0.32264999999999999</v>
      </c>
      <c r="H211" s="98">
        <f t="shared" si="3"/>
        <v>2.3576747162256773E-2</v>
      </c>
      <c r="I211" s="92">
        <f t="shared" si="5"/>
        <v>0.06</v>
      </c>
      <c r="J211" s="96">
        <f t="shared" si="6"/>
        <v>4.8675505653430484E-3</v>
      </c>
      <c r="K211" s="99">
        <f t="shared" si="7"/>
        <v>4.8675505653430484E-3</v>
      </c>
      <c r="L211" s="74">
        <f t="shared" si="8"/>
        <v>30</v>
      </c>
      <c r="M211" s="63"/>
      <c r="N211" s="64">
        <f t="shared" si="9"/>
        <v>0</v>
      </c>
      <c r="O211" s="100"/>
      <c r="P211" s="66">
        <f t="shared" si="16"/>
        <v>0</v>
      </c>
      <c r="Q211" s="67">
        <f t="shared" si="4"/>
        <v>0</v>
      </c>
      <c r="R211" s="68"/>
      <c r="T211" s="69"/>
      <c r="U211" s="68"/>
      <c r="V211" s="68"/>
      <c r="W211" s="68"/>
      <c r="X211" s="68"/>
      <c r="Y211" s="68"/>
      <c r="Z211" s="68"/>
    </row>
    <row r="212" spans="1:26" ht="12" hidden="1" customHeight="1">
      <c r="A212" s="92">
        <v>0.21510000000000001</v>
      </c>
      <c r="B212" s="93">
        <v>0</v>
      </c>
      <c r="C212" s="94">
        <v>39692</v>
      </c>
      <c r="D212" s="95">
        <v>39721</v>
      </c>
      <c r="E212" s="92">
        <f t="shared" si="12"/>
        <v>0.32264999999999999</v>
      </c>
      <c r="F212" s="96">
        <f t="shared" si="13"/>
        <v>2.3576747162256773E-2</v>
      </c>
      <c r="G212" s="97">
        <f t="shared" si="14"/>
        <v>0.32264999999999999</v>
      </c>
      <c r="H212" s="98">
        <f t="shared" si="3"/>
        <v>2.3576747162256773E-2</v>
      </c>
      <c r="I212" s="92">
        <f t="shared" si="5"/>
        <v>0.06</v>
      </c>
      <c r="J212" s="96">
        <f t="shared" si="6"/>
        <v>4.8675505653430484E-3</v>
      </c>
      <c r="K212" s="99">
        <f t="shared" si="7"/>
        <v>4.8675505653430484E-3</v>
      </c>
      <c r="L212" s="74">
        <f t="shared" si="8"/>
        <v>30</v>
      </c>
      <c r="M212" s="63"/>
      <c r="N212" s="64">
        <f t="shared" si="9"/>
        <v>0</v>
      </c>
      <c r="O212" s="100"/>
      <c r="P212" s="66">
        <f t="shared" si="16"/>
        <v>0</v>
      </c>
      <c r="Q212" s="67">
        <f t="shared" si="4"/>
        <v>0</v>
      </c>
      <c r="R212" s="68"/>
      <c r="T212" s="69"/>
      <c r="U212" s="68"/>
      <c r="V212" s="68"/>
      <c r="W212" s="68"/>
      <c r="X212" s="68"/>
      <c r="Y212" s="68"/>
      <c r="Z212" s="68"/>
    </row>
    <row r="213" spans="1:26" ht="12" hidden="1" customHeight="1">
      <c r="A213" s="92">
        <v>0.2102</v>
      </c>
      <c r="B213" s="93">
        <v>0</v>
      </c>
      <c r="C213" s="94">
        <v>39722</v>
      </c>
      <c r="D213" s="95">
        <v>39752</v>
      </c>
      <c r="E213" s="92">
        <f t="shared" si="12"/>
        <v>0.31530000000000002</v>
      </c>
      <c r="F213" s="96">
        <f t="shared" si="13"/>
        <v>2.3101532064367492E-2</v>
      </c>
      <c r="G213" s="97">
        <f t="shared" si="14"/>
        <v>0.31530000000000002</v>
      </c>
      <c r="H213" s="98">
        <f t="shared" si="3"/>
        <v>2.3101532064367492E-2</v>
      </c>
      <c r="I213" s="92">
        <f t="shared" si="5"/>
        <v>0.06</v>
      </c>
      <c r="J213" s="96">
        <f t="shared" si="6"/>
        <v>4.8675505653430484E-3</v>
      </c>
      <c r="K213" s="99">
        <f t="shared" si="7"/>
        <v>4.8675505653430484E-3</v>
      </c>
      <c r="L213" s="74">
        <f t="shared" si="8"/>
        <v>30</v>
      </c>
      <c r="M213" s="63"/>
      <c r="N213" s="64">
        <f t="shared" si="9"/>
        <v>0</v>
      </c>
      <c r="O213" s="100"/>
      <c r="P213" s="66">
        <f t="shared" si="16"/>
        <v>0</v>
      </c>
      <c r="Q213" s="67">
        <f t="shared" si="4"/>
        <v>0</v>
      </c>
      <c r="R213" s="68"/>
      <c r="T213" s="69"/>
      <c r="U213" s="68"/>
      <c r="V213" s="68"/>
      <c r="W213" s="68"/>
      <c r="X213" s="68"/>
      <c r="Y213" s="68"/>
      <c r="Z213" s="68"/>
    </row>
    <row r="214" spans="1:26" ht="12" hidden="1" customHeight="1">
      <c r="A214" s="92">
        <v>0.2102</v>
      </c>
      <c r="B214" s="93">
        <v>0</v>
      </c>
      <c r="C214" s="94">
        <v>39753</v>
      </c>
      <c r="D214" s="95">
        <v>39782</v>
      </c>
      <c r="E214" s="92">
        <f t="shared" si="12"/>
        <v>0.31530000000000002</v>
      </c>
      <c r="F214" s="96">
        <f t="shared" si="13"/>
        <v>2.3101532064367492E-2</v>
      </c>
      <c r="G214" s="97">
        <f t="shared" si="14"/>
        <v>0.31530000000000002</v>
      </c>
      <c r="H214" s="98">
        <f t="shared" si="3"/>
        <v>2.3101532064367492E-2</v>
      </c>
      <c r="I214" s="92">
        <f t="shared" si="5"/>
        <v>0.06</v>
      </c>
      <c r="J214" s="96">
        <f t="shared" si="6"/>
        <v>4.8675505653430484E-3</v>
      </c>
      <c r="K214" s="99">
        <f t="shared" si="7"/>
        <v>4.8675505653430484E-3</v>
      </c>
      <c r="L214" s="74">
        <f t="shared" si="8"/>
        <v>30</v>
      </c>
      <c r="M214" s="63"/>
      <c r="N214" s="64">
        <f t="shared" si="9"/>
        <v>0</v>
      </c>
      <c r="O214" s="100"/>
      <c r="P214" s="66">
        <f t="shared" si="16"/>
        <v>0</v>
      </c>
      <c r="Q214" s="67">
        <f t="shared" si="4"/>
        <v>0</v>
      </c>
      <c r="R214" s="68"/>
      <c r="T214" s="69"/>
      <c r="U214" s="68"/>
      <c r="V214" s="68"/>
      <c r="W214" s="68"/>
      <c r="X214" s="68"/>
      <c r="Y214" s="68"/>
      <c r="Z214" s="68"/>
    </row>
    <row r="215" spans="1:26" ht="12" hidden="1" customHeight="1">
      <c r="A215" s="92">
        <v>0.2102</v>
      </c>
      <c r="B215" s="93">
        <v>0</v>
      </c>
      <c r="C215" s="94">
        <v>39783</v>
      </c>
      <c r="D215" s="95">
        <v>39813</v>
      </c>
      <c r="E215" s="92">
        <f t="shared" si="12"/>
        <v>0.31530000000000002</v>
      </c>
      <c r="F215" s="96">
        <f t="shared" si="13"/>
        <v>2.3101532064367492E-2</v>
      </c>
      <c r="G215" s="97">
        <f t="shared" si="14"/>
        <v>0.31530000000000002</v>
      </c>
      <c r="H215" s="98">
        <f t="shared" si="3"/>
        <v>2.3101532064367492E-2</v>
      </c>
      <c r="I215" s="92">
        <f t="shared" si="5"/>
        <v>0.06</v>
      </c>
      <c r="J215" s="96">
        <f t="shared" si="6"/>
        <v>4.8675505653430484E-3</v>
      </c>
      <c r="K215" s="99">
        <f t="shared" si="7"/>
        <v>4.8675505653430484E-3</v>
      </c>
      <c r="L215" s="74">
        <f t="shared" si="8"/>
        <v>30</v>
      </c>
      <c r="M215" s="63"/>
      <c r="N215" s="64">
        <f t="shared" si="9"/>
        <v>0</v>
      </c>
      <c r="O215" s="100"/>
      <c r="P215" s="66">
        <f t="shared" si="16"/>
        <v>0</v>
      </c>
      <c r="Q215" s="67">
        <f t="shared" si="4"/>
        <v>0</v>
      </c>
      <c r="R215" s="68"/>
      <c r="T215" s="69"/>
      <c r="U215" s="68"/>
      <c r="V215" s="68"/>
      <c r="W215" s="68"/>
      <c r="X215" s="68"/>
      <c r="Y215" s="68"/>
      <c r="Z215" s="68"/>
    </row>
    <row r="216" spans="1:26" ht="12" hidden="1" customHeight="1">
      <c r="A216" s="92">
        <v>0.20469999999999999</v>
      </c>
      <c r="B216" s="93">
        <v>0</v>
      </c>
      <c r="C216" s="94">
        <v>39814</v>
      </c>
      <c r="D216" s="95">
        <v>39844</v>
      </c>
      <c r="E216" s="92">
        <f t="shared" si="12"/>
        <v>0.30704999999999999</v>
      </c>
      <c r="F216" s="96">
        <f t="shared" si="13"/>
        <v>2.2565219024870409E-2</v>
      </c>
      <c r="G216" s="97">
        <f t="shared" si="14"/>
        <v>0.30704999999999999</v>
      </c>
      <c r="H216" s="98">
        <f t="shared" si="3"/>
        <v>2.2565219024870409E-2</v>
      </c>
      <c r="I216" s="92">
        <f t="shared" si="5"/>
        <v>0.06</v>
      </c>
      <c r="J216" s="96">
        <f t="shared" si="6"/>
        <v>4.8675505653430484E-3</v>
      </c>
      <c r="K216" s="99">
        <f t="shared" si="7"/>
        <v>4.8675505653430484E-3</v>
      </c>
      <c r="L216" s="74">
        <f t="shared" si="8"/>
        <v>30</v>
      </c>
      <c r="M216" s="63"/>
      <c r="N216" s="64">
        <f t="shared" si="9"/>
        <v>0</v>
      </c>
      <c r="O216" s="100"/>
      <c r="P216" s="66">
        <f t="shared" si="16"/>
        <v>0</v>
      </c>
      <c r="Q216" s="67">
        <f t="shared" si="4"/>
        <v>0</v>
      </c>
      <c r="R216" s="68"/>
      <c r="T216" s="69"/>
      <c r="U216" s="68"/>
      <c r="V216" s="68"/>
      <c r="W216" s="68"/>
      <c r="X216" s="68"/>
      <c r="Y216" s="68"/>
      <c r="Z216" s="68"/>
    </row>
    <row r="217" spans="1:26" ht="12" hidden="1" customHeight="1">
      <c r="A217" s="92">
        <v>0.20469999999999999</v>
      </c>
      <c r="B217" s="93">
        <v>0</v>
      </c>
      <c r="C217" s="94">
        <v>39845</v>
      </c>
      <c r="D217" s="95">
        <v>39872</v>
      </c>
      <c r="E217" s="92">
        <f t="shared" si="12"/>
        <v>0.30704999999999999</v>
      </c>
      <c r="F217" s="96">
        <f t="shared" si="13"/>
        <v>2.2565219024870409E-2</v>
      </c>
      <c r="G217" s="97">
        <f t="shared" si="14"/>
        <v>0.30704999999999999</v>
      </c>
      <c r="H217" s="98">
        <f t="shared" si="3"/>
        <v>2.2565219024870409E-2</v>
      </c>
      <c r="I217" s="92">
        <f t="shared" si="5"/>
        <v>0.06</v>
      </c>
      <c r="J217" s="96">
        <f t="shared" si="6"/>
        <v>4.8675505653430484E-3</v>
      </c>
      <c r="K217" s="99">
        <f t="shared" si="7"/>
        <v>4.8675505653430484E-3</v>
      </c>
      <c r="L217" s="74">
        <f t="shared" si="8"/>
        <v>30</v>
      </c>
      <c r="M217" s="63"/>
      <c r="N217" s="64">
        <f t="shared" si="9"/>
        <v>0</v>
      </c>
      <c r="O217" s="100"/>
      <c r="P217" s="66">
        <f t="shared" si="16"/>
        <v>0</v>
      </c>
      <c r="Q217" s="67">
        <f t="shared" si="4"/>
        <v>0</v>
      </c>
      <c r="R217" s="68"/>
      <c r="T217" s="69"/>
      <c r="U217" s="68"/>
      <c r="V217" s="68"/>
      <c r="W217" s="68"/>
      <c r="X217" s="68"/>
      <c r="Y217" s="68"/>
      <c r="Z217" s="68"/>
    </row>
    <row r="218" spans="1:26" ht="12" hidden="1" customHeight="1">
      <c r="A218" s="92">
        <v>0.20469999999999999</v>
      </c>
      <c r="B218" s="93">
        <v>0</v>
      </c>
      <c r="C218" s="94">
        <v>39873</v>
      </c>
      <c r="D218" s="95">
        <v>39903</v>
      </c>
      <c r="E218" s="92">
        <f t="shared" si="12"/>
        <v>0.30704999999999999</v>
      </c>
      <c r="F218" s="96">
        <f t="shared" si="13"/>
        <v>2.2565219024870409E-2</v>
      </c>
      <c r="G218" s="97">
        <f t="shared" si="14"/>
        <v>0.30704999999999999</v>
      </c>
      <c r="H218" s="98">
        <f t="shared" si="3"/>
        <v>2.2565219024870409E-2</v>
      </c>
      <c r="I218" s="92">
        <f t="shared" si="5"/>
        <v>0.06</v>
      </c>
      <c r="J218" s="96">
        <f t="shared" si="6"/>
        <v>4.8675505653430484E-3</v>
      </c>
      <c r="K218" s="99">
        <f t="shared" si="7"/>
        <v>4.8675505653430484E-3</v>
      </c>
      <c r="L218" s="74">
        <f t="shared" si="8"/>
        <v>30</v>
      </c>
      <c r="M218" s="63"/>
      <c r="N218" s="64">
        <f t="shared" si="9"/>
        <v>0</v>
      </c>
      <c r="O218" s="100"/>
      <c r="P218" s="66">
        <f t="shared" si="16"/>
        <v>0</v>
      </c>
      <c r="Q218" s="67">
        <f t="shared" si="4"/>
        <v>0</v>
      </c>
      <c r="R218" s="68"/>
      <c r="T218" s="69"/>
      <c r="U218" s="68"/>
      <c r="V218" s="68"/>
      <c r="W218" s="68"/>
      <c r="X218" s="68"/>
      <c r="Y218" s="68"/>
      <c r="Z218" s="68"/>
    </row>
    <row r="219" spans="1:26" ht="12" hidden="1" customHeight="1">
      <c r="A219" s="92">
        <v>0.20280000000000001</v>
      </c>
      <c r="B219" s="93">
        <v>0</v>
      </c>
      <c r="C219" s="94">
        <v>39904</v>
      </c>
      <c r="D219" s="95">
        <v>39933</v>
      </c>
      <c r="E219" s="92">
        <f t="shared" si="12"/>
        <v>0.30420000000000003</v>
      </c>
      <c r="F219" s="96">
        <f t="shared" si="13"/>
        <v>2.2379225919199275E-2</v>
      </c>
      <c r="G219" s="97">
        <f t="shared" si="14"/>
        <v>0.30420000000000003</v>
      </c>
      <c r="H219" s="98">
        <f t="shared" si="3"/>
        <v>2.2379225919199275E-2</v>
      </c>
      <c r="I219" s="92">
        <f t="shared" si="5"/>
        <v>0.06</v>
      </c>
      <c r="J219" s="96">
        <f t="shared" si="6"/>
        <v>4.8675505653430484E-3</v>
      </c>
      <c r="K219" s="99">
        <f t="shared" si="7"/>
        <v>4.8675505653430484E-3</v>
      </c>
      <c r="L219" s="74">
        <f t="shared" si="8"/>
        <v>30</v>
      </c>
      <c r="M219" s="63"/>
      <c r="N219" s="64">
        <f t="shared" si="9"/>
        <v>0</v>
      </c>
      <c r="O219" s="100"/>
      <c r="P219" s="66">
        <f t="shared" si="16"/>
        <v>0</v>
      </c>
      <c r="Q219" s="67">
        <f t="shared" si="4"/>
        <v>0</v>
      </c>
      <c r="R219" s="68"/>
      <c r="T219" s="69"/>
      <c r="U219" s="68"/>
      <c r="V219" s="68"/>
      <c r="W219" s="68"/>
      <c r="X219" s="68"/>
      <c r="Y219" s="68"/>
      <c r="Z219" s="68"/>
    </row>
    <row r="220" spans="1:26" ht="12" hidden="1" customHeight="1">
      <c r="A220" s="92">
        <v>0.20280000000000001</v>
      </c>
      <c r="B220" s="93">
        <v>0</v>
      </c>
      <c r="C220" s="94">
        <v>39934</v>
      </c>
      <c r="D220" s="95">
        <v>39964</v>
      </c>
      <c r="E220" s="92">
        <f t="shared" si="12"/>
        <v>0.30420000000000003</v>
      </c>
      <c r="F220" s="96">
        <f t="shared" si="13"/>
        <v>2.2379225919199275E-2</v>
      </c>
      <c r="G220" s="97">
        <f t="shared" si="14"/>
        <v>0.30420000000000003</v>
      </c>
      <c r="H220" s="98">
        <f t="shared" si="3"/>
        <v>2.2379225919199275E-2</v>
      </c>
      <c r="I220" s="92">
        <f t="shared" si="5"/>
        <v>0.06</v>
      </c>
      <c r="J220" s="96">
        <f t="shared" si="6"/>
        <v>4.8675505653430484E-3</v>
      </c>
      <c r="K220" s="99">
        <f t="shared" si="7"/>
        <v>4.8675505653430484E-3</v>
      </c>
      <c r="L220" s="74">
        <f t="shared" si="8"/>
        <v>30</v>
      </c>
      <c r="M220" s="63"/>
      <c r="N220" s="64">
        <f t="shared" si="9"/>
        <v>0</v>
      </c>
      <c r="O220" s="100"/>
      <c r="P220" s="66">
        <f t="shared" si="16"/>
        <v>0</v>
      </c>
      <c r="Q220" s="67">
        <f t="shared" si="4"/>
        <v>0</v>
      </c>
      <c r="R220" s="68"/>
      <c r="T220" s="69"/>
      <c r="U220" s="68"/>
      <c r="V220" s="68"/>
      <c r="W220" s="68"/>
      <c r="X220" s="68"/>
      <c r="Y220" s="68"/>
      <c r="Z220" s="68"/>
    </row>
    <row r="221" spans="1:26" ht="12" hidden="1" customHeight="1">
      <c r="A221" s="92">
        <v>0.20280000000000001</v>
      </c>
      <c r="B221" s="93">
        <v>0</v>
      </c>
      <c r="C221" s="94">
        <v>39965</v>
      </c>
      <c r="D221" s="95">
        <v>39994</v>
      </c>
      <c r="E221" s="92">
        <f t="shared" si="12"/>
        <v>0.30420000000000003</v>
      </c>
      <c r="F221" s="96">
        <f t="shared" si="13"/>
        <v>2.2379225919199275E-2</v>
      </c>
      <c r="G221" s="97">
        <f t="shared" si="14"/>
        <v>0.30420000000000003</v>
      </c>
      <c r="H221" s="98">
        <f t="shared" si="3"/>
        <v>2.2379225919199275E-2</v>
      </c>
      <c r="I221" s="92">
        <f t="shared" si="5"/>
        <v>0.06</v>
      </c>
      <c r="J221" s="96">
        <f t="shared" si="6"/>
        <v>4.8675505653430484E-3</v>
      </c>
      <c r="K221" s="99">
        <f t="shared" si="7"/>
        <v>4.8675505653430484E-3</v>
      </c>
      <c r="L221" s="74">
        <f t="shared" si="8"/>
        <v>30</v>
      </c>
      <c r="M221" s="63"/>
      <c r="N221" s="64">
        <f t="shared" si="9"/>
        <v>0</v>
      </c>
      <c r="O221" s="100"/>
      <c r="P221" s="66">
        <f t="shared" si="16"/>
        <v>0</v>
      </c>
      <c r="Q221" s="67">
        <f t="shared" si="4"/>
        <v>0</v>
      </c>
      <c r="R221" s="68"/>
      <c r="T221" s="69"/>
      <c r="U221" s="68"/>
      <c r="V221" s="68"/>
      <c r="W221" s="68"/>
      <c r="X221" s="68"/>
      <c r="Y221" s="68"/>
      <c r="Z221" s="68"/>
    </row>
    <row r="222" spans="1:26" ht="12" hidden="1" customHeight="1">
      <c r="A222" s="92">
        <v>0.1865</v>
      </c>
      <c r="B222" s="93">
        <v>0</v>
      </c>
      <c r="C222" s="94">
        <v>39995</v>
      </c>
      <c r="D222" s="95">
        <v>40025</v>
      </c>
      <c r="E222" s="92">
        <f t="shared" si="12"/>
        <v>0.27975</v>
      </c>
      <c r="F222" s="96">
        <f t="shared" si="13"/>
        <v>2.0768112667255201E-2</v>
      </c>
      <c r="G222" s="97">
        <f t="shared" si="14"/>
        <v>0.27975</v>
      </c>
      <c r="H222" s="98">
        <f t="shared" si="3"/>
        <v>2.0768112667255201E-2</v>
      </c>
      <c r="I222" s="92">
        <f t="shared" si="5"/>
        <v>0.06</v>
      </c>
      <c r="J222" s="96">
        <f t="shared" si="6"/>
        <v>4.8675505653430484E-3</v>
      </c>
      <c r="K222" s="99">
        <f t="shared" si="7"/>
        <v>4.8675505653430484E-3</v>
      </c>
      <c r="L222" s="74">
        <f t="shared" si="8"/>
        <v>30</v>
      </c>
      <c r="M222" s="63"/>
      <c r="N222" s="64">
        <f t="shared" si="9"/>
        <v>0</v>
      </c>
      <c r="O222" s="100"/>
      <c r="P222" s="66">
        <f t="shared" si="16"/>
        <v>0</v>
      </c>
      <c r="Q222" s="67">
        <f t="shared" si="4"/>
        <v>0</v>
      </c>
      <c r="R222" s="68"/>
      <c r="T222" s="69"/>
      <c r="U222" s="68"/>
      <c r="V222" s="68"/>
      <c r="W222" s="68"/>
      <c r="X222" s="68"/>
      <c r="Y222" s="68"/>
      <c r="Z222" s="68"/>
    </row>
    <row r="223" spans="1:26" ht="12" hidden="1" customHeight="1">
      <c r="A223" s="92">
        <v>0.1865</v>
      </c>
      <c r="B223" s="93">
        <v>0</v>
      </c>
      <c r="C223" s="94">
        <v>40026</v>
      </c>
      <c r="D223" s="95">
        <v>40056</v>
      </c>
      <c r="E223" s="92">
        <f t="shared" si="12"/>
        <v>0.27975</v>
      </c>
      <c r="F223" s="96">
        <f t="shared" si="13"/>
        <v>2.0768112667255201E-2</v>
      </c>
      <c r="G223" s="97">
        <f t="shared" si="14"/>
        <v>0.27975</v>
      </c>
      <c r="H223" s="98">
        <f t="shared" si="3"/>
        <v>2.0768112667255201E-2</v>
      </c>
      <c r="I223" s="92">
        <f t="shared" si="5"/>
        <v>0.06</v>
      </c>
      <c r="J223" s="96">
        <f t="shared" si="6"/>
        <v>4.8675505653430484E-3</v>
      </c>
      <c r="K223" s="99">
        <f t="shared" si="7"/>
        <v>4.8675505653430484E-3</v>
      </c>
      <c r="L223" s="74">
        <f t="shared" si="8"/>
        <v>30</v>
      </c>
      <c r="M223" s="63"/>
      <c r="N223" s="64">
        <f t="shared" si="9"/>
        <v>0</v>
      </c>
      <c r="O223" s="100"/>
      <c r="P223" s="66">
        <f t="shared" si="16"/>
        <v>0</v>
      </c>
      <c r="Q223" s="67">
        <f t="shared" si="4"/>
        <v>0</v>
      </c>
      <c r="R223" s="68"/>
      <c r="T223" s="69"/>
      <c r="U223" s="68"/>
      <c r="V223" s="68"/>
      <c r="W223" s="68"/>
      <c r="X223" s="68"/>
      <c r="Y223" s="68"/>
      <c r="Z223" s="68"/>
    </row>
    <row r="224" spans="1:26" ht="12" hidden="1" customHeight="1">
      <c r="A224" s="92">
        <v>0.1865</v>
      </c>
      <c r="B224" s="93">
        <v>0</v>
      </c>
      <c r="C224" s="94">
        <v>40057</v>
      </c>
      <c r="D224" s="95">
        <v>40086</v>
      </c>
      <c r="E224" s="92">
        <f t="shared" si="12"/>
        <v>0.27975</v>
      </c>
      <c r="F224" s="96">
        <f t="shared" si="13"/>
        <v>2.0768112667255201E-2</v>
      </c>
      <c r="G224" s="97">
        <f t="shared" si="14"/>
        <v>0.27975</v>
      </c>
      <c r="H224" s="98">
        <f t="shared" si="3"/>
        <v>2.0768112667255201E-2</v>
      </c>
      <c r="I224" s="92">
        <f t="shared" si="5"/>
        <v>0.06</v>
      </c>
      <c r="J224" s="96">
        <f t="shared" si="6"/>
        <v>4.8675505653430484E-3</v>
      </c>
      <c r="K224" s="99">
        <f t="shared" si="7"/>
        <v>4.8675505653430484E-3</v>
      </c>
      <c r="L224" s="74">
        <f t="shared" si="8"/>
        <v>30</v>
      </c>
      <c r="M224" s="63"/>
      <c r="N224" s="64">
        <f t="shared" si="9"/>
        <v>0</v>
      </c>
      <c r="O224" s="100"/>
      <c r="P224" s="66">
        <f t="shared" si="16"/>
        <v>0</v>
      </c>
      <c r="Q224" s="67">
        <f t="shared" si="4"/>
        <v>0</v>
      </c>
      <c r="R224" s="68"/>
      <c r="T224" s="69"/>
      <c r="U224" s="68"/>
      <c r="V224" s="68"/>
      <c r="W224" s="68"/>
      <c r="X224" s="68"/>
      <c r="Y224" s="68"/>
      <c r="Z224" s="68"/>
    </row>
    <row r="225" spans="1:26" ht="12" hidden="1" customHeight="1">
      <c r="A225" s="92">
        <v>0.17280000000000001</v>
      </c>
      <c r="B225" s="93">
        <v>0</v>
      </c>
      <c r="C225" s="94">
        <v>40087</v>
      </c>
      <c r="D225" s="95">
        <v>40117</v>
      </c>
      <c r="E225" s="92">
        <f t="shared" si="12"/>
        <v>0.25919999999999999</v>
      </c>
      <c r="F225" s="96">
        <f t="shared" si="13"/>
        <v>1.9392012318319551E-2</v>
      </c>
      <c r="G225" s="97">
        <f t="shared" si="14"/>
        <v>0.25919999999999999</v>
      </c>
      <c r="H225" s="98">
        <f t="shared" si="3"/>
        <v>1.9392012318319551E-2</v>
      </c>
      <c r="I225" s="92">
        <f t="shared" si="5"/>
        <v>0.06</v>
      </c>
      <c r="J225" s="96">
        <f t="shared" si="6"/>
        <v>4.8675505653430484E-3</v>
      </c>
      <c r="K225" s="99">
        <f t="shared" si="7"/>
        <v>4.8675505653430484E-3</v>
      </c>
      <c r="L225" s="74">
        <f t="shared" si="8"/>
        <v>30</v>
      </c>
      <c r="M225" s="63"/>
      <c r="N225" s="64">
        <f t="shared" si="9"/>
        <v>0</v>
      </c>
      <c r="O225" s="100"/>
      <c r="P225" s="66">
        <f t="shared" si="16"/>
        <v>0</v>
      </c>
      <c r="Q225" s="67">
        <f t="shared" si="4"/>
        <v>0</v>
      </c>
      <c r="R225" s="68"/>
      <c r="T225" s="69"/>
      <c r="U225" s="68"/>
      <c r="V225" s="68"/>
      <c r="W225" s="68"/>
      <c r="X225" s="68"/>
      <c r="Y225" s="68"/>
      <c r="Z225" s="68"/>
    </row>
    <row r="226" spans="1:26" ht="12" hidden="1" customHeight="1">
      <c r="A226" s="92">
        <v>0.17280000000000001</v>
      </c>
      <c r="B226" s="93">
        <v>0</v>
      </c>
      <c r="C226" s="94">
        <v>40118</v>
      </c>
      <c r="D226" s="95">
        <v>40147</v>
      </c>
      <c r="E226" s="92">
        <f t="shared" si="12"/>
        <v>0.25919999999999999</v>
      </c>
      <c r="F226" s="96">
        <f t="shared" si="13"/>
        <v>1.9392012318319551E-2</v>
      </c>
      <c r="G226" s="97">
        <f t="shared" si="14"/>
        <v>0.25919999999999999</v>
      </c>
      <c r="H226" s="98">
        <f t="shared" si="3"/>
        <v>1.9392012318319551E-2</v>
      </c>
      <c r="I226" s="92">
        <f t="shared" si="5"/>
        <v>0.06</v>
      </c>
      <c r="J226" s="96">
        <f t="shared" si="6"/>
        <v>4.8675505653430484E-3</v>
      </c>
      <c r="K226" s="99">
        <f t="shared" si="7"/>
        <v>4.8675505653430484E-3</v>
      </c>
      <c r="L226" s="74">
        <f t="shared" si="8"/>
        <v>30</v>
      </c>
      <c r="M226" s="63"/>
      <c r="N226" s="64">
        <f t="shared" si="9"/>
        <v>0</v>
      </c>
      <c r="O226" s="100"/>
      <c r="P226" s="66">
        <f t="shared" si="16"/>
        <v>0</v>
      </c>
      <c r="Q226" s="67">
        <f t="shared" si="4"/>
        <v>0</v>
      </c>
      <c r="R226" s="68"/>
      <c r="T226" s="69"/>
      <c r="U226" s="68"/>
      <c r="V226" s="68"/>
      <c r="W226" s="68"/>
      <c r="X226" s="68"/>
      <c r="Y226" s="68"/>
      <c r="Z226" s="68"/>
    </row>
    <row r="227" spans="1:26" ht="12" hidden="1" customHeight="1">
      <c r="A227" s="92">
        <v>0.17280000000000001</v>
      </c>
      <c r="B227" s="93">
        <v>0</v>
      </c>
      <c r="C227" s="94">
        <v>40148</v>
      </c>
      <c r="D227" s="95">
        <v>40178</v>
      </c>
      <c r="E227" s="92">
        <f t="shared" si="12"/>
        <v>0.25919999999999999</v>
      </c>
      <c r="F227" s="96">
        <f t="shared" si="13"/>
        <v>1.9392012318319551E-2</v>
      </c>
      <c r="G227" s="97">
        <f t="shared" si="14"/>
        <v>0.25919999999999999</v>
      </c>
      <c r="H227" s="98">
        <f t="shared" si="3"/>
        <v>1.9392012318319551E-2</v>
      </c>
      <c r="I227" s="92">
        <f t="shared" si="5"/>
        <v>0.06</v>
      </c>
      <c r="J227" s="96">
        <f t="shared" si="6"/>
        <v>4.8675505653430484E-3</v>
      </c>
      <c r="K227" s="99">
        <f t="shared" si="7"/>
        <v>4.8675505653430484E-3</v>
      </c>
      <c r="L227" s="74">
        <f t="shared" si="8"/>
        <v>30</v>
      </c>
      <c r="M227" s="63"/>
      <c r="N227" s="64">
        <f t="shared" si="9"/>
        <v>0</v>
      </c>
      <c r="O227" s="100"/>
      <c r="P227" s="66">
        <f t="shared" si="16"/>
        <v>0</v>
      </c>
      <c r="Q227" s="67">
        <f t="shared" si="4"/>
        <v>0</v>
      </c>
      <c r="R227" s="68"/>
      <c r="T227" s="69"/>
      <c r="U227" s="68"/>
      <c r="V227" s="68"/>
      <c r="W227" s="68"/>
      <c r="X227" s="68"/>
      <c r="Y227" s="68"/>
      <c r="Z227" s="68"/>
    </row>
    <row r="228" spans="1:26" ht="12" hidden="1" customHeight="1">
      <c r="A228" s="92">
        <v>0.16139999999999999</v>
      </c>
      <c r="B228" s="93">
        <v>0</v>
      </c>
      <c r="C228" s="94">
        <v>40179</v>
      </c>
      <c r="D228" s="95">
        <v>40209</v>
      </c>
      <c r="E228" s="92">
        <f t="shared" si="12"/>
        <v>0.24209999999999998</v>
      </c>
      <c r="F228" s="96">
        <f t="shared" si="13"/>
        <v>1.8231152792165028E-2</v>
      </c>
      <c r="G228" s="97">
        <f t="shared" si="14"/>
        <v>0.24209999999999998</v>
      </c>
      <c r="H228" s="98">
        <f t="shared" si="3"/>
        <v>1.8231152792165028E-2</v>
      </c>
      <c r="I228" s="92">
        <f t="shared" si="5"/>
        <v>0.06</v>
      </c>
      <c r="J228" s="96">
        <f t="shared" si="6"/>
        <v>4.8675505653430484E-3</v>
      </c>
      <c r="K228" s="99">
        <f t="shared" si="7"/>
        <v>4.8675505653430484E-3</v>
      </c>
      <c r="L228" s="74">
        <f t="shared" si="8"/>
        <v>30</v>
      </c>
      <c r="M228" s="63"/>
      <c r="N228" s="64">
        <f t="shared" si="9"/>
        <v>0</v>
      </c>
      <c r="O228" s="100"/>
      <c r="P228" s="66">
        <f t="shared" si="16"/>
        <v>0</v>
      </c>
      <c r="Q228" s="67">
        <f t="shared" si="4"/>
        <v>0</v>
      </c>
      <c r="R228" s="68"/>
      <c r="T228" s="69"/>
      <c r="U228" s="68"/>
      <c r="V228" s="68"/>
      <c r="W228" s="68"/>
      <c r="X228" s="68"/>
      <c r="Y228" s="68"/>
      <c r="Z228" s="68"/>
    </row>
    <row r="229" spans="1:26" ht="12" hidden="1" customHeight="1">
      <c r="A229" s="92">
        <v>0.16139999999999999</v>
      </c>
      <c r="B229" s="93">
        <v>0</v>
      </c>
      <c r="C229" s="94">
        <v>40210</v>
      </c>
      <c r="D229" s="95">
        <v>40237</v>
      </c>
      <c r="E229" s="92">
        <f t="shared" si="12"/>
        <v>0.24209999999999998</v>
      </c>
      <c r="F229" s="96">
        <f t="shared" si="13"/>
        <v>1.8231152792165028E-2</v>
      </c>
      <c r="G229" s="97">
        <f t="shared" si="14"/>
        <v>0.24209999999999998</v>
      </c>
      <c r="H229" s="98">
        <f t="shared" si="3"/>
        <v>1.8231152792165028E-2</v>
      </c>
      <c r="I229" s="92">
        <f t="shared" si="5"/>
        <v>0.06</v>
      </c>
      <c r="J229" s="96">
        <f t="shared" si="6"/>
        <v>4.8675505653430484E-3</v>
      </c>
      <c r="K229" s="99">
        <f t="shared" si="7"/>
        <v>4.8675505653430484E-3</v>
      </c>
      <c r="L229" s="74">
        <f t="shared" si="8"/>
        <v>30</v>
      </c>
      <c r="M229" s="63"/>
      <c r="N229" s="64">
        <f t="shared" si="9"/>
        <v>0</v>
      </c>
      <c r="O229" s="100"/>
      <c r="P229" s="66">
        <f t="shared" si="16"/>
        <v>0</v>
      </c>
      <c r="Q229" s="67">
        <f t="shared" si="4"/>
        <v>0</v>
      </c>
      <c r="R229" s="68"/>
      <c r="T229" s="69"/>
      <c r="U229" s="68"/>
      <c r="V229" s="68"/>
      <c r="W229" s="68"/>
      <c r="X229" s="68"/>
      <c r="Y229" s="68"/>
      <c r="Z229" s="68"/>
    </row>
    <row r="230" spans="1:26" ht="12" hidden="1" customHeight="1">
      <c r="A230" s="92">
        <v>0.16139999999999999</v>
      </c>
      <c r="B230" s="93">
        <v>0</v>
      </c>
      <c r="C230" s="94">
        <v>40238</v>
      </c>
      <c r="D230" s="95">
        <v>40268</v>
      </c>
      <c r="E230" s="92">
        <f t="shared" si="12"/>
        <v>0.24209999999999998</v>
      </c>
      <c r="F230" s="96">
        <f t="shared" si="13"/>
        <v>1.8231152792165028E-2</v>
      </c>
      <c r="G230" s="97">
        <f t="shared" si="14"/>
        <v>0.24209999999999998</v>
      </c>
      <c r="H230" s="98">
        <f t="shared" si="3"/>
        <v>1.8231152792165028E-2</v>
      </c>
      <c r="I230" s="92">
        <f t="shared" si="5"/>
        <v>0.06</v>
      </c>
      <c r="J230" s="96">
        <f t="shared" si="6"/>
        <v>4.8675505653430484E-3</v>
      </c>
      <c r="K230" s="99">
        <f t="shared" si="7"/>
        <v>4.8675505653430484E-3</v>
      </c>
      <c r="L230" s="74">
        <f t="shared" si="8"/>
        <v>30</v>
      </c>
      <c r="M230" s="63"/>
      <c r="N230" s="64">
        <f t="shared" si="9"/>
        <v>0</v>
      </c>
      <c r="O230" s="100"/>
      <c r="P230" s="66">
        <f t="shared" si="16"/>
        <v>0</v>
      </c>
      <c r="Q230" s="67">
        <f t="shared" si="4"/>
        <v>0</v>
      </c>
      <c r="R230" s="68"/>
      <c r="T230" s="69"/>
      <c r="U230" s="68"/>
      <c r="V230" s="68"/>
      <c r="W230" s="68"/>
      <c r="X230" s="68"/>
      <c r="Y230" s="68"/>
      <c r="Z230" s="68"/>
    </row>
    <row r="231" spans="1:26" ht="12" hidden="1" customHeight="1">
      <c r="A231" s="92">
        <v>0.15310000000000001</v>
      </c>
      <c r="B231" s="93">
        <v>0</v>
      </c>
      <c r="C231" s="94">
        <v>40269</v>
      </c>
      <c r="D231" s="95">
        <v>40298</v>
      </c>
      <c r="E231" s="92">
        <f t="shared" si="12"/>
        <v>0.22965000000000002</v>
      </c>
      <c r="F231" s="96">
        <f t="shared" si="13"/>
        <v>1.7376713266464616E-2</v>
      </c>
      <c r="G231" s="97">
        <f t="shared" si="14"/>
        <v>0.22965000000000002</v>
      </c>
      <c r="H231" s="98">
        <f t="shared" si="3"/>
        <v>1.7376713266464616E-2</v>
      </c>
      <c r="I231" s="92">
        <f t="shared" si="5"/>
        <v>0.06</v>
      </c>
      <c r="J231" s="96">
        <f t="shared" si="6"/>
        <v>4.8675505653430484E-3</v>
      </c>
      <c r="K231" s="99">
        <f t="shared" si="7"/>
        <v>4.8675505653430484E-3</v>
      </c>
      <c r="L231" s="74">
        <f t="shared" si="8"/>
        <v>30</v>
      </c>
      <c r="M231" s="63"/>
      <c r="N231" s="64">
        <f t="shared" si="9"/>
        <v>0</v>
      </c>
      <c r="O231" s="100"/>
      <c r="P231" s="66">
        <f t="shared" si="16"/>
        <v>0</v>
      </c>
      <c r="Q231" s="67">
        <f t="shared" si="4"/>
        <v>0</v>
      </c>
      <c r="R231" s="68"/>
      <c r="T231" s="69"/>
      <c r="U231" s="68"/>
      <c r="V231" s="68"/>
      <c r="W231" s="68"/>
      <c r="X231" s="68"/>
      <c r="Y231" s="68"/>
      <c r="Z231" s="68"/>
    </row>
    <row r="232" spans="1:26" ht="12" hidden="1" customHeight="1">
      <c r="A232" s="92">
        <v>0.15310000000000001</v>
      </c>
      <c r="B232" s="93">
        <v>0</v>
      </c>
      <c r="C232" s="94">
        <v>40299</v>
      </c>
      <c r="D232" s="95">
        <v>40329</v>
      </c>
      <c r="E232" s="92">
        <f t="shared" si="12"/>
        <v>0.22965000000000002</v>
      </c>
      <c r="F232" s="96">
        <f t="shared" si="13"/>
        <v>1.7376713266464616E-2</v>
      </c>
      <c r="G232" s="97">
        <f t="shared" si="14"/>
        <v>0.22965000000000002</v>
      </c>
      <c r="H232" s="98">
        <f t="shared" si="3"/>
        <v>1.7376713266464616E-2</v>
      </c>
      <c r="I232" s="92">
        <f t="shared" si="5"/>
        <v>0.06</v>
      </c>
      <c r="J232" s="96">
        <f t="shared" si="6"/>
        <v>4.8675505653430484E-3</v>
      </c>
      <c r="K232" s="99">
        <f t="shared" si="7"/>
        <v>4.8675505653430484E-3</v>
      </c>
      <c r="L232" s="74">
        <f t="shared" si="8"/>
        <v>30</v>
      </c>
      <c r="M232" s="63"/>
      <c r="N232" s="64">
        <f t="shared" si="9"/>
        <v>0</v>
      </c>
      <c r="O232" s="100"/>
      <c r="P232" s="66">
        <f t="shared" si="16"/>
        <v>0</v>
      </c>
      <c r="Q232" s="67">
        <f t="shared" si="4"/>
        <v>0</v>
      </c>
      <c r="R232" s="68"/>
      <c r="T232" s="69"/>
      <c r="U232" s="68"/>
      <c r="V232" s="68"/>
      <c r="W232" s="68"/>
      <c r="X232" s="68"/>
      <c r="Y232" s="68"/>
      <c r="Z232" s="68"/>
    </row>
    <row r="233" spans="1:26" ht="12" hidden="1" customHeight="1">
      <c r="A233" s="92">
        <v>0.15310000000000001</v>
      </c>
      <c r="B233" s="93">
        <v>0</v>
      </c>
      <c r="C233" s="94">
        <v>40330</v>
      </c>
      <c r="D233" s="95">
        <v>40359</v>
      </c>
      <c r="E233" s="92">
        <f t="shared" si="12"/>
        <v>0.22965000000000002</v>
      </c>
      <c r="F233" s="96">
        <f t="shared" si="13"/>
        <v>1.7376713266464616E-2</v>
      </c>
      <c r="G233" s="97">
        <f t="shared" si="14"/>
        <v>0.22965000000000002</v>
      </c>
      <c r="H233" s="98">
        <f t="shared" si="3"/>
        <v>1.7376713266464616E-2</v>
      </c>
      <c r="I233" s="92">
        <f t="shared" si="5"/>
        <v>0.06</v>
      </c>
      <c r="J233" s="96">
        <f t="shared" si="6"/>
        <v>4.8675505653430484E-3</v>
      </c>
      <c r="K233" s="99">
        <f t="shared" si="7"/>
        <v>4.8675505653430484E-3</v>
      </c>
      <c r="L233" s="74">
        <f t="shared" si="8"/>
        <v>30</v>
      </c>
      <c r="M233" s="63"/>
      <c r="N233" s="64">
        <f t="shared" si="9"/>
        <v>0</v>
      </c>
      <c r="O233" s="100"/>
      <c r="P233" s="66">
        <f t="shared" si="16"/>
        <v>0</v>
      </c>
      <c r="Q233" s="67">
        <f t="shared" si="4"/>
        <v>0</v>
      </c>
      <c r="R233" s="68"/>
      <c r="T233" s="69"/>
      <c r="U233" s="68"/>
      <c r="V233" s="68"/>
      <c r="W233" s="68"/>
      <c r="X233" s="68"/>
      <c r="Y233" s="68"/>
      <c r="Z233" s="68"/>
    </row>
    <row r="234" spans="1:26" ht="12" hidden="1" customHeight="1">
      <c r="A234" s="92">
        <v>0.14940000000000001</v>
      </c>
      <c r="B234" s="93">
        <v>0</v>
      </c>
      <c r="C234" s="94">
        <v>40360</v>
      </c>
      <c r="D234" s="95">
        <v>40390</v>
      </c>
      <c r="E234" s="92">
        <f t="shared" si="12"/>
        <v>0.22410000000000002</v>
      </c>
      <c r="F234" s="96">
        <f t="shared" si="13"/>
        <v>1.6993260304198232E-2</v>
      </c>
      <c r="G234" s="97">
        <f t="shared" si="14"/>
        <v>0.22410000000000002</v>
      </c>
      <c r="H234" s="98">
        <f t="shared" si="3"/>
        <v>1.6993260304198232E-2</v>
      </c>
      <c r="I234" s="92">
        <f t="shared" si="5"/>
        <v>0.06</v>
      </c>
      <c r="J234" s="96">
        <f t="shared" si="6"/>
        <v>4.8675505653430484E-3</v>
      </c>
      <c r="K234" s="99">
        <f t="shared" si="7"/>
        <v>4.8675505653430484E-3</v>
      </c>
      <c r="L234" s="74">
        <f t="shared" si="8"/>
        <v>30</v>
      </c>
      <c r="M234" s="63"/>
      <c r="N234" s="64">
        <f t="shared" si="9"/>
        <v>0</v>
      </c>
      <c r="O234" s="100"/>
      <c r="P234" s="66">
        <f t="shared" si="16"/>
        <v>0</v>
      </c>
      <c r="Q234" s="67">
        <f t="shared" si="4"/>
        <v>0</v>
      </c>
      <c r="R234" s="68"/>
      <c r="T234" s="69"/>
      <c r="U234" s="68"/>
      <c r="V234" s="68"/>
      <c r="W234" s="68"/>
      <c r="X234" s="68"/>
      <c r="Y234" s="68"/>
      <c r="Z234" s="68"/>
    </row>
    <row r="235" spans="1:26" ht="12" hidden="1" customHeight="1">
      <c r="A235" s="92">
        <v>0.14940000000000001</v>
      </c>
      <c r="B235" s="93">
        <v>0</v>
      </c>
      <c r="C235" s="94">
        <v>40391</v>
      </c>
      <c r="D235" s="95">
        <v>40421</v>
      </c>
      <c r="E235" s="92">
        <f t="shared" si="12"/>
        <v>0.22410000000000002</v>
      </c>
      <c r="F235" s="96">
        <f t="shared" si="13"/>
        <v>1.6993260304198232E-2</v>
      </c>
      <c r="G235" s="97">
        <f t="shared" si="14"/>
        <v>0.22410000000000002</v>
      </c>
      <c r="H235" s="98">
        <f t="shared" si="3"/>
        <v>1.6993260304198232E-2</v>
      </c>
      <c r="I235" s="92">
        <f t="shared" si="5"/>
        <v>0.06</v>
      </c>
      <c r="J235" s="96">
        <f t="shared" si="6"/>
        <v>4.8675505653430484E-3</v>
      </c>
      <c r="K235" s="99">
        <f t="shared" si="7"/>
        <v>4.8675505653430484E-3</v>
      </c>
      <c r="L235" s="74">
        <f t="shared" si="8"/>
        <v>30</v>
      </c>
      <c r="M235" s="63"/>
      <c r="N235" s="64">
        <f t="shared" si="9"/>
        <v>0</v>
      </c>
      <c r="O235" s="100"/>
      <c r="P235" s="66">
        <f t="shared" si="16"/>
        <v>0</v>
      </c>
      <c r="Q235" s="67">
        <f t="shared" si="4"/>
        <v>0</v>
      </c>
      <c r="R235" s="68"/>
      <c r="T235" s="69"/>
      <c r="U235" s="68"/>
      <c r="V235" s="68"/>
      <c r="W235" s="68"/>
      <c r="X235" s="68"/>
      <c r="Y235" s="68"/>
      <c r="Z235" s="68"/>
    </row>
    <row r="236" spans="1:26" ht="12" hidden="1" customHeight="1">
      <c r="A236" s="92">
        <v>0.14940000000000001</v>
      </c>
      <c r="B236" s="93">
        <v>0</v>
      </c>
      <c r="C236" s="94">
        <v>40422</v>
      </c>
      <c r="D236" s="95">
        <v>40451</v>
      </c>
      <c r="E236" s="92">
        <f t="shared" si="12"/>
        <v>0.22410000000000002</v>
      </c>
      <c r="F236" s="96">
        <f t="shared" si="13"/>
        <v>1.6993260304198232E-2</v>
      </c>
      <c r="G236" s="97">
        <f t="shared" si="14"/>
        <v>0.22410000000000002</v>
      </c>
      <c r="H236" s="98">
        <f t="shared" si="3"/>
        <v>1.6993260304198232E-2</v>
      </c>
      <c r="I236" s="92">
        <f t="shared" si="5"/>
        <v>0.06</v>
      </c>
      <c r="J236" s="96">
        <f t="shared" si="6"/>
        <v>4.8675505653430484E-3</v>
      </c>
      <c r="K236" s="99">
        <f t="shared" si="7"/>
        <v>4.8675505653430484E-3</v>
      </c>
      <c r="L236" s="74">
        <f t="shared" si="8"/>
        <v>30</v>
      </c>
      <c r="M236" s="63"/>
      <c r="N236" s="64">
        <f t="shared" si="9"/>
        <v>0</v>
      </c>
      <c r="O236" s="100"/>
      <c r="P236" s="66">
        <f t="shared" si="16"/>
        <v>0</v>
      </c>
      <c r="Q236" s="67">
        <f t="shared" si="4"/>
        <v>0</v>
      </c>
      <c r="R236" s="68"/>
      <c r="T236" s="69"/>
      <c r="U236" s="68"/>
      <c r="V236" s="68"/>
      <c r="W236" s="68"/>
      <c r="X236" s="68"/>
      <c r="Y236" s="68"/>
      <c r="Z236" s="68"/>
    </row>
    <row r="237" spans="1:26" ht="12" hidden="1" customHeight="1">
      <c r="A237" s="92">
        <v>0.1421</v>
      </c>
      <c r="B237" s="93">
        <v>0</v>
      </c>
      <c r="C237" s="94">
        <v>40452</v>
      </c>
      <c r="D237" s="95">
        <v>40482</v>
      </c>
      <c r="E237" s="92">
        <f t="shared" si="12"/>
        <v>0.21315000000000001</v>
      </c>
      <c r="F237" s="96">
        <f t="shared" si="13"/>
        <v>1.6232021011618469E-2</v>
      </c>
      <c r="G237" s="97">
        <f t="shared" si="14"/>
        <v>0.21315000000000001</v>
      </c>
      <c r="H237" s="98">
        <f t="shared" si="3"/>
        <v>1.6232021011618469E-2</v>
      </c>
      <c r="I237" s="92">
        <f t="shared" si="5"/>
        <v>0.06</v>
      </c>
      <c r="J237" s="96">
        <f t="shared" si="6"/>
        <v>4.8675505653430484E-3</v>
      </c>
      <c r="K237" s="99">
        <f t="shared" si="7"/>
        <v>4.8675505653430484E-3</v>
      </c>
      <c r="L237" s="74">
        <f t="shared" si="8"/>
        <v>30</v>
      </c>
      <c r="M237" s="63"/>
      <c r="N237" s="64">
        <f t="shared" si="9"/>
        <v>0</v>
      </c>
      <c r="O237" s="100"/>
      <c r="P237" s="66">
        <f t="shared" si="16"/>
        <v>0</v>
      </c>
      <c r="Q237" s="67">
        <f t="shared" si="4"/>
        <v>0</v>
      </c>
      <c r="R237" s="68"/>
      <c r="T237" s="69"/>
      <c r="U237" s="68"/>
      <c r="V237" s="68"/>
      <c r="W237" s="68"/>
      <c r="X237" s="68"/>
      <c r="Y237" s="68"/>
      <c r="Z237" s="68"/>
    </row>
    <row r="238" spans="1:26" ht="12" hidden="1" customHeight="1">
      <c r="A238" s="92">
        <v>0.1421</v>
      </c>
      <c r="B238" s="93">
        <v>0</v>
      </c>
      <c r="C238" s="94">
        <v>40483</v>
      </c>
      <c r="D238" s="95">
        <v>40512</v>
      </c>
      <c r="E238" s="92">
        <f t="shared" si="12"/>
        <v>0.21315000000000001</v>
      </c>
      <c r="F238" s="96">
        <f t="shared" si="13"/>
        <v>1.6232021011618469E-2</v>
      </c>
      <c r="G238" s="97">
        <f t="shared" si="14"/>
        <v>0.21315000000000001</v>
      </c>
      <c r="H238" s="98">
        <f t="shared" si="3"/>
        <v>1.6232021011618469E-2</v>
      </c>
      <c r="I238" s="92">
        <f t="shared" si="5"/>
        <v>0.06</v>
      </c>
      <c r="J238" s="96">
        <f t="shared" si="6"/>
        <v>4.8675505653430484E-3</v>
      </c>
      <c r="K238" s="99">
        <f t="shared" si="7"/>
        <v>4.8675505653430484E-3</v>
      </c>
      <c r="L238" s="74">
        <f t="shared" si="8"/>
        <v>30</v>
      </c>
      <c r="M238" s="63"/>
      <c r="N238" s="64">
        <f t="shared" si="9"/>
        <v>0</v>
      </c>
      <c r="O238" s="100"/>
      <c r="P238" s="66">
        <f t="shared" si="16"/>
        <v>0</v>
      </c>
      <c r="Q238" s="67">
        <f t="shared" si="4"/>
        <v>0</v>
      </c>
      <c r="R238" s="68"/>
      <c r="T238" s="69"/>
      <c r="U238" s="68"/>
      <c r="V238" s="68"/>
      <c r="W238" s="68"/>
      <c r="X238" s="68"/>
      <c r="Y238" s="68"/>
      <c r="Z238" s="68"/>
    </row>
    <row r="239" spans="1:26" ht="12" hidden="1" customHeight="1">
      <c r="A239" s="92">
        <v>0.1421</v>
      </c>
      <c r="B239" s="93">
        <v>0</v>
      </c>
      <c r="C239" s="94">
        <v>40513</v>
      </c>
      <c r="D239" s="95">
        <v>40543</v>
      </c>
      <c r="E239" s="92">
        <f t="shared" si="12"/>
        <v>0.21315000000000001</v>
      </c>
      <c r="F239" s="96">
        <f t="shared" si="13"/>
        <v>1.6232021011618469E-2</v>
      </c>
      <c r="G239" s="97">
        <f t="shared" si="14"/>
        <v>0.21315000000000001</v>
      </c>
      <c r="H239" s="98">
        <f t="shared" si="3"/>
        <v>1.6232021011618469E-2</v>
      </c>
      <c r="I239" s="92">
        <f t="shared" si="5"/>
        <v>0.06</v>
      </c>
      <c r="J239" s="96">
        <f t="shared" si="6"/>
        <v>4.8675505653430484E-3</v>
      </c>
      <c r="K239" s="99">
        <f t="shared" si="7"/>
        <v>4.8675505653430484E-3</v>
      </c>
      <c r="L239" s="74">
        <f t="shared" si="8"/>
        <v>30</v>
      </c>
      <c r="M239" s="63"/>
      <c r="N239" s="64">
        <f t="shared" si="9"/>
        <v>0</v>
      </c>
      <c r="O239" s="100"/>
      <c r="P239" s="66">
        <f t="shared" si="16"/>
        <v>0</v>
      </c>
      <c r="Q239" s="67">
        <f t="shared" si="4"/>
        <v>0</v>
      </c>
      <c r="R239" s="68"/>
      <c r="T239" s="69"/>
      <c r="U239" s="68"/>
      <c r="V239" s="68"/>
      <c r="W239" s="68"/>
      <c r="X239" s="68"/>
      <c r="Y239" s="68"/>
      <c r="Z239" s="68"/>
    </row>
    <row r="240" spans="1:26" ht="12" hidden="1" customHeight="1">
      <c r="A240" s="92">
        <v>0.15609999999999999</v>
      </c>
      <c r="B240" s="93">
        <v>0</v>
      </c>
      <c r="C240" s="94">
        <v>40544</v>
      </c>
      <c r="D240" s="95">
        <v>40574</v>
      </c>
      <c r="E240" s="92">
        <f t="shared" si="12"/>
        <v>0.23414999999999997</v>
      </c>
      <c r="F240" s="96">
        <f t="shared" si="13"/>
        <v>1.7686458185695697E-2</v>
      </c>
      <c r="G240" s="97">
        <f t="shared" si="14"/>
        <v>0.23414999999999997</v>
      </c>
      <c r="H240" s="98">
        <f t="shared" si="3"/>
        <v>1.7686458185695697E-2</v>
      </c>
      <c r="I240" s="92">
        <f t="shared" si="5"/>
        <v>0.06</v>
      </c>
      <c r="J240" s="96">
        <f t="shared" si="6"/>
        <v>4.8675505653430484E-3</v>
      </c>
      <c r="K240" s="99">
        <f t="shared" si="7"/>
        <v>4.8675505653430484E-3</v>
      </c>
      <c r="L240" s="74">
        <f t="shared" si="8"/>
        <v>30</v>
      </c>
      <c r="M240" s="63"/>
      <c r="N240" s="64">
        <f t="shared" si="9"/>
        <v>0</v>
      </c>
      <c r="O240" s="100"/>
      <c r="P240" s="66">
        <f t="shared" si="16"/>
        <v>0</v>
      </c>
      <c r="Q240" s="67">
        <f t="shared" si="4"/>
        <v>0</v>
      </c>
      <c r="R240" s="68"/>
      <c r="T240" s="69"/>
      <c r="U240" s="68"/>
      <c r="V240" s="68"/>
      <c r="W240" s="68"/>
      <c r="X240" s="68"/>
      <c r="Y240" s="68"/>
      <c r="Z240" s="68"/>
    </row>
    <row r="241" spans="1:26" ht="12" hidden="1" customHeight="1">
      <c r="A241" s="92">
        <v>0.15609999999999999</v>
      </c>
      <c r="B241" s="93">
        <v>0</v>
      </c>
      <c r="C241" s="94">
        <v>40575</v>
      </c>
      <c r="D241" s="95">
        <v>40602</v>
      </c>
      <c r="E241" s="92">
        <f t="shared" si="12"/>
        <v>0.23414999999999997</v>
      </c>
      <c r="F241" s="96">
        <f t="shared" si="13"/>
        <v>1.7686458185695697E-2</v>
      </c>
      <c r="G241" s="97">
        <f t="shared" si="14"/>
        <v>0.23414999999999997</v>
      </c>
      <c r="H241" s="98">
        <f t="shared" si="3"/>
        <v>1.7686458185695697E-2</v>
      </c>
      <c r="I241" s="92">
        <f t="shared" si="5"/>
        <v>0.06</v>
      </c>
      <c r="J241" s="96">
        <f t="shared" si="6"/>
        <v>4.8675505653430484E-3</v>
      </c>
      <c r="K241" s="99">
        <f t="shared" si="7"/>
        <v>4.8675505653430484E-3</v>
      </c>
      <c r="L241" s="74">
        <f t="shared" si="8"/>
        <v>30</v>
      </c>
      <c r="M241" s="63"/>
      <c r="N241" s="64">
        <f t="shared" si="9"/>
        <v>0</v>
      </c>
      <c r="O241" s="100"/>
      <c r="P241" s="66">
        <f t="shared" si="16"/>
        <v>0</v>
      </c>
      <c r="Q241" s="67">
        <f t="shared" si="4"/>
        <v>0</v>
      </c>
      <c r="R241" s="68"/>
      <c r="T241" s="69"/>
      <c r="U241" s="68"/>
      <c r="V241" s="68"/>
      <c r="W241" s="68"/>
      <c r="X241" s="68"/>
      <c r="Y241" s="68"/>
      <c r="Z241" s="68"/>
    </row>
    <row r="242" spans="1:26" ht="12" hidden="1" customHeight="1">
      <c r="A242" s="92">
        <v>0.15609999999999999</v>
      </c>
      <c r="B242" s="93">
        <v>0</v>
      </c>
      <c r="C242" s="94">
        <v>40603</v>
      </c>
      <c r="D242" s="95">
        <v>40633</v>
      </c>
      <c r="E242" s="92">
        <f t="shared" si="12"/>
        <v>0.23414999999999997</v>
      </c>
      <c r="F242" s="96">
        <f t="shared" si="13"/>
        <v>1.7686458185695697E-2</v>
      </c>
      <c r="G242" s="97">
        <f t="shared" si="14"/>
        <v>0.23414999999999997</v>
      </c>
      <c r="H242" s="98">
        <f t="shared" si="3"/>
        <v>1.7686458185695697E-2</v>
      </c>
      <c r="I242" s="92">
        <f t="shared" si="5"/>
        <v>0.06</v>
      </c>
      <c r="J242" s="96">
        <f t="shared" si="6"/>
        <v>4.8675505653430484E-3</v>
      </c>
      <c r="K242" s="99">
        <f t="shared" si="7"/>
        <v>4.8675505653430484E-3</v>
      </c>
      <c r="L242" s="74">
        <f t="shared" si="8"/>
        <v>30</v>
      </c>
      <c r="M242" s="63"/>
      <c r="N242" s="64">
        <f t="shared" si="9"/>
        <v>0</v>
      </c>
      <c r="O242" s="100"/>
      <c r="P242" s="66">
        <f t="shared" si="16"/>
        <v>0</v>
      </c>
      <c r="Q242" s="67">
        <f t="shared" si="4"/>
        <v>0</v>
      </c>
      <c r="R242" s="68"/>
      <c r="T242" s="69"/>
      <c r="U242" s="68"/>
      <c r="V242" s="68"/>
      <c r="W242" s="68"/>
      <c r="X242" s="68"/>
      <c r="Y242" s="68"/>
      <c r="Z242" s="68"/>
    </row>
    <row r="243" spans="1:26" ht="12" hidden="1" customHeight="1">
      <c r="A243" s="92">
        <v>0.1769</v>
      </c>
      <c r="B243" s="93">
        <v>0</v>
      </c>
      <c r="C243" s="94">
        <v>40634</v>
      </c>
      <c r="D243" s="95">
        <v>40663</v>
      </c>
      <c r="E243" s="92">
        <f t="shared" si="12"/>
        <v>0.26534999999999997</v>
      </c>
      <c r="F243" s="96">
        <f t="shared" si="13"/>
        <v>1.9805983531357541E-2</v>
      </c>
      <c r="G243" s="97">
        <f t="shared" si="14"/>
        <v>0.26534999999999997</v>
      </c>
      <c r="H243" s="98">
        <f t="shared" si="3"/>
        <v>1.9805983531357541E-2</v>
      </c>
      <c r="I243" s="92">
        <f t="shared" si="5"/>
        <v>0.06</v>
      </c>
      <c r="J243" s="96">
        <f t="shared" si="6"/>
        <v>4.8675505653430484E-3</v>
      </c>
      <c r="K243" s="99">
        <f t="shared" si="7"/>
        <v>4.8675505653430484E-3</v>
      </c>
      <c r="L243" s="74">
        <f t="shared" si="8"/>
        <v>30</v>
      </c>
      <c r="M243" s="63"/>
      <c r="N243" s="64">
        <f t="shared" si="9"/>
        <v>0</v>
      </c>
      <c r="O243" s="100"/>
      <c r="P243" s="66">
        <f t="shared" si="16"/>
        <v>0</v>
      </c>
      <c r="Q243" s="67">
        <f t="shared" si="4"/>
        <v>0</v>
      </c>
      <c r="R243" s="68"/>
      <c r="T243" s="69"/>
      <c r="U243" s="68"/>
      <c r="V243" s="68"/>
      <c r="W243" s="68"/>
      <c r="X243" s="68"/>
      <c r="Y243" s="68"/>
      <c r="Z243" s="68"/>
    </row>
    <row r="244" spans="1:26" ht="12" hidden="1" customHeight="1">
      <c r="A244" s="92">
        <v>0.1769</v>
      </c>
      <c r="B244" s="93">
        <v>0</v>
      </c>
      <c r="C244" s="94">
        <v>40664</v>
      </c>
      <c r="D244" s="95">
        <v>40694</v>
      </c>
      <c r="E244" s="92">
        <f t="shared" si="12"/>
        <v>0.26534999999999997</v>
      </c>
      <c r="F244" s="96">
        <f t="shared" si="13"/>
        <v>1.9805983531357541E-2</v>
      </c>
      <c r="G244" s="97">
        <f t="shared" si="14"/>
        <v>0.26534999999999997</v>
      </c>
      <c r="H244" s="98">
        <f t="shared" si="3"/>
        <v>1.9805983531357541E-2</v>
      </c>
      <c r="I244" s="92">
        <f t="shared" si="5"/>
        <v>0.06</v>
      </c>
      <c r="J244" s="96">
        <f t="shared" si="6"/>
        <v>4.8675505653430484E-3</v>
      </c>
      <c r="K244" s="99">
        <f t="shared" si="7"/>
        <v>4.8675505653430484E-3</v>
      </c>
      <c r="L244" s="74">
        <f t="shared" si="8"/>
        <v>30</v>
      </c>
      <c r="M244" s="63"/>
      <c r="N244" s="64">
        <f t="shared" si="9"/>
        <v>0</v>
      </c>
      <c r="O244" s="100"/>
      <c r="P244" s="66">
        <f t="shared" si="16"/>
        <v>0</v>
      </c>
      <c r="Q244" s="67">
        <f t="shared" si="4"/>
        <v>0</v>
      </c>
      <c r="R244" s="68"/>
      <c r="T244" s="69"/>
      <c r="U244" s="68"/>
      <c r="V244" s="68"/>
      <c r="W244" s="68"/>
      <c r="X244" s="68"/>
      <c r="Y244" s="68"/>
      <c r="Z244" s="68"/>
    </row>
    <row r="245" spans="1:26" ht="12" hidden="1" customHeight="1">
      <c r="A245" s="92">
        <v>0.1769</v>
      </c>
      <c r="B245" s="93">
        <v>0</v>
      </c>
      <c r="C245" s="94">
        <v>40695</v>
      </c>
      <c r="D245" s="95">
        <v>40724</v>
      </c>
      <c r="E245" s="92">
        <f t="shared" si="12"/>
        <v>0.26534999999999997</v>
      </c>
      <c r="F245" s="96">
        <f t="shared" si="13"/>
        <v>1.9805983531357541E-2</v>
      </c>
      <c r="G245" s="97">
        <f t="shared" si="14"/>
        <v>0.26534999999999997</v>
      </c>
      <c r="H245" s="98">
        <f t="shared" si="3"/>
        <v>1.9805983531357541E-2</v>
      </c>
      <c r="I245" s="92">
        <f t="shared" si="5"/>
        <v>0.06</v>
      </c>
      <c r="J245" s="96">
        <f t="shared" si="6"/>
        <v>4.8675505653430484E-3</v>
      </c>
      <c r="K245" s="99">
        <f t="shared" si="7"/>
        <v>4.8675505653430484E-3</v>
      </c>
      <c r="L245" s="74">
        <f t="shared" si="8"/>
        <v>30</v>
      </c>
      <c r="M245" s="63"/>
      <c r="N245" s="64">
        <f t="shared" si="9"/>
        <v>0</v>
      </c>
      <c r="O245" s="100"/>
      <c r="P245" s="66">
        <f t="shared" si="16"/>
        <v>0</v>
      </c>
      <c r="Q245" s="67">
        <f t="shared" si="4"/>
        <v>0</v>
      </c>
      <c r="R245" s="68"/>
      <c r="T245" s="69"/>
      <c r="U245" s="68"/>
      <c r="V245" s="68"/>
      <c r="W245" s="68"/>
      <c r="X245" s="68"/>
      <c r="Y245" s="68"/>
      <c r="Z245" s="68"/>
    </row>
    <row r="246" spans="1:26" ht="12" hidden="1" customHeight="1">
      <c r="A246" s="92">
        <v>0.18629999999999999</v>
      </c>
      <c r="B246" s="93">
        <v>0</v>
      </c>
      <c r="C246" s="94">
        <v>40725</v>
      </c>
      <c r="D246" s="95">
        <v>40755</v>
      </c>
      <c r="E246" s="92">
        <f t="shared" si="12"/>
        <v>0.27944999999999998</v>
      </c>
      <c r="F246" s="96">
        <f t="shared" si="13"/>
        <v>2.0748169752558221E-2</v>
      </c>
      <c r="G246" s="97">
        <f t="shared" si="14"/>
        <v>0.27944999999999998</v>
      </c>
      <c r="H246" s="98">
        <f t="shared" si="3"/>
        <v>2.0748169752558221E-2</v>
      </c>
      <c r="I246" s="92">
        <f t="shared" si="5"/>
        <v>0.06</v>
      </c>
      <c r="J246" s="96">
        <f t="shared" si="6"/>
        <v>4.8675505653430484E-3</v>
      </c>
      <c r="K246" s="99">
        <f t="shared" si="7"/>
        <v>4.8675505653430484E-3</v>
      </c>
      <c r="L246" s="74">
        <f t="shared" si="8"/>
        <v>30</v>
      </c>
      <c r="M246" s="63"/>
      <c r="N246" s="64">
        <f t="shared" si="9"/>
        <v>0</v>
      </c>
      <c r="O246" s="100"/>
      <c r="P246" s="66">
        <f t="shared" si="16"/>
        <v>0</v>
      </c>
      <c r="Q246" s="67">
        <f t="shared" si="4"/>
        <v>0</v>
      </c>
      <c r="R246" s="68"/>
      <c r="T246" s="69"/>
      <c r="U246" s="68"/>
      <c r="V246" s="68"/>
      <c r="W246" s="68"/>
      <c r="X246" s="68"/>
      <c r="Y246" s="68"/>
      <c r="Z246" s="68"/>
    </row>
    <row r="247" spans="1:26" ht="12" hidden="1" customHeight="1">
      <c r="A247" s="92">
        <v>0.18629999999999999</v>
      </c>
      <c r="B247" s="93">
        <v>0</v>
      </c>
      <c r="C247" s="94">
        <v>40756</v>
      </c>
      <c r="D247" s="95">
        <v>40786</v>
      </c>
      <c r="E247" s="92">
        <f t="shared" si="12"/>
        <v>0.27944999999999998</v>
      </c>
      <c r="F247" s="96">
        <f t="shared" si="13"/>
        <v>2.0748169752558221E-2</v>
      </c>
      <c r="G247" s="97">
        <f t="shared" si="14"/>
        <v>0.27944999999999998</v>
      </c>
      <c r="H247" s="98">
        <f t="shared" si="3"/>
        <v>2.0748169752558221E-2</v>
      </c>
      <c r="I247" s="92">
        <f t="shared" si="5"/>
        <v>0.06</v>
      </c>
      <c r="J247" s="96">
        <f t="shared" si="6"/>
        <v>4.8675505653430484E-3</v>
      </c>
      <c r="K247" s="99">
        <f t="shared" si="7"/>
        <v>4.8675505653430484E-3</v>
      </c>
      <c r="L247" s="74">
        <f t="shared" si="8"/>
        <v>30</v>
      </c>
      <c r="M247" s="63"/>
      <c r="N247" s="64">
        <f t="shared" si="9"/>
        <v>0</v>
      </c>
      <c r="O247" s="100"/>
      <c r="P247" s="66">
        <f t="shared" si="16"/>
        <v>0</v>
      </c>
      <c r="Q247" s="67">
        <f t="shared" si="4"/>
        <v>0</v>
      </c>
      <c r="R247" s="68"/>
      <c r="T247" s="69"/>
      <c r="U247" s="68"/>
      <c r="V247" s="68"/>
      <c r="W247" s="68"/>
      <c r="X247" s="68"/>
      <c r="Y247" s="68"/>
      <c r="Z247" s="68"/>
    </row>
    <row r="248" spans="1:26" ht="12" hidden="1" customHeight="1">
      <c r="A248" s="92">
        <v>0.18629999999999999</v>
      </c>
      <c r="B248" s="93">
        <v>0</v>
      </c>
      <c r="C248" s="94">
        <v>40787</v>
      </c>
      <c r="D248" s="95">
        <v>40816</v>
      </c>
      <c r="E248" s="92">
        <f t="shared" si="12"/>
        <v>0.27944999999999998</v>
      </c>
      <c r="F248" s="96">
        <f t="shared" si="13"/>
        <v>2.0748169752558221E-2</v>
      </c>
      <c r="G248" s="97">
        <f t="shared" si="14"/>
        <v>0.27944999999999998</v>
      </c>
      <c r="H248" s="98">
        <f t="shared" si="3"/>
        <v>2.0748169752558221E-2</v>
      </c>
      <c r="I248" s="92">
        <f t="shared" si="5"/>
        <v>0.06</v>
      </c>
      <c r="J248" s="96">
        <f t="shared" si="6"/>
        <v>4.8675505653430484E-3</v>
      </c>
      <c r="K248" s="99">
        <f t="shared" si="7"/>
        <v>4.8675505653430484E-3</v>
      </c>
      <c r="L248" s="74">
        <f t="shared" si="8"/>
        <v>30</v>
      </c>
      <c r="M248" s="63"/>
      <c r="N248" s="64">
        <f t="shared" si="9"/>
        <v>0</v>
      </c>
      <c r="O248" s="100"/>
      <c r="P248" s="66">
        <f t="shared" si="16"/>
        <v>0</v>
      </c>
      <c r="Q248" s="67">
        <f t="shared" si="4"/>
        <v>0</v>
      </c>
      <c r="R248" s="68"/>
      <c r="T248" s="69"/>
      <c r="U248" s="68"/>
      <c r="V248" s="68"/>
      <c r="W248" s="68"/>
      <c r="X248" s="68"/>
      <c r="Y248" s="68"/>
      <c r="Z248" s="68"/>
    </row>
    <row r="249" spans="1:26" ht="12" hidden="1" customHeight="1">
      <c r="A249" s="92">
        <v>0.19389999999999999</v>
      </c>
      <c r="B249" s="93">
        <v>0</v>
      </c>
      <c r="C249" s="94">
        <v>40817</v>
      </c>
      <c r="D249" s="95">
        <v>40847</v>
      </c>
      <c r="E249" s="92">
        <f t="shared" si="12"/>
        <v>0.29085</v>
      </c>
      <c r="F249" s="96">
        <f t="shared" si="13"/>
        <v>2.1503004304595841E-2</v>
      </c>
      <c r="G249" s="97">
        <f t="shared" si="14"/>
        <v>0.29085</v>
      </c>
      <c r="H249" s="98">
        <f t="shared" si="3"/>
        <v>2.1503004304595841E-2</v>
      </c>
      <c r="I249" s="92">
        <f t="shared" si="5"/>
        <v>0.06</v>
      </c>
      <c r="J249" s="101">
        <f t="shared" si="6"/>
        <v>4.8675505653430484E-3</v>
      </c>
      <c r="K249" s="102">
        <f t="shared" si="7"/>
        <v>4.8675505653430484E-3</v>
      </c>
      <c r="L249" s="103">
        <f t="shared" si="8"/>
        <v>30</v>
      </c>
      <c r="M249" s="63"/>
      <c r="N249" s="64">
        <f t="shared" si="9"/>
        <v>0</v>
      </c>
      <c r="O249" s="100"/>
      <c r="P249" s="66">
        <f t="shared" si="16"/>
        <v>0</v>
      </c>
      <c r="Q249" s="67">
        <f t="shared" si="4"/>
        <v>0</v>
      </c>
      <c r="R249" s="68"/>
      <c r="T249" s="69"/>
      <c r="U249" s="68"/>
      <c r="V249" s="68"/>
      <c r="W249" s="68"/>
      <c r="X249" s="68"/>
      <c r="Y249" s="68"/>
      <c r="Z249" s="68"/>
    </row>
    <row r="250" spans="1:26" ht="12" hidden="1" customHeight="1">
      <c r="A250" s="92">
        <v>0.19389999999999999</v>
      </c>
      <c r="B250" s="93">
        <v>0</v>
      </c>
      <c r="C250" s="94">
        <v>40848</v>
      </c>
      <c r="D250" s="95">
        <v>40877</v>
      </c>
      <c r="E250" s="92">
        <f t="shared" si="12"/>
        <v>0.29085</v>
      </c>
      <c r="F250" s="96">
        <f t="shared" si="13"/>
        <v>2.1503004304595841E-2</v>
      </c>
      <c r="G250" s="97">
        <f t="shared" si="14"/>
        <v>0.29085</v>
      </c>
      <c r="H250" s="98">
        <f t="shared" si="3"/>
        <v>2.1503004304595841E-2</v>
      </c>
      <c r="I250" s="92">
        <f t="shared" si="5"/>
        <v>0.06</v>
      </c>
      <c r="J250" s="101">
        <f t="shared" si="6"/>
        <v>4.8675505653430484E-3</v>
      </c>
      <c r="K250" s="102">
        <f t="shared" si="7"/>
        <v>4.8675505653430484E-3</v>
      </c>
      <c r="L250" s="104">
        <f t="shared" si="8"/>
        <v>30</v>
      </c>
      <c r="M250" s="63"/>
      <c r="N250" s="64">
        <f t="shared" si="9"/>
        <v>0</v>
      </c>
      <c r="O250" s="100"/>
      <c r="P250" s="66">
        <f t="shared" si="16"/>
        <v>0</v>
      </c>
      <c r="Q250" s="67">
        <f t="shared" si="4"/>
        <v>0</v>
      </c>
      <c r="R250" s="68"/>
      <c r="T250" s="69"/>
      <c r="U250" s="68"/>
      <c r="V250" s="68"/>
      <c r="W250" s="68"/>
      <c r="X250" s="68"/>
      <c r="Y250" s="68"/>
      <c r="Z250" s="68"/>
    </row>
    <row r="251" spans="1:26" ht="12" hidden="1" customHeight="1">
      <c r="A251" s="92">
        <v>0.19389999999999999</v>
      </c>
      <c r="B251" s="93">
        <v>0</v>
      </c>
      <c r="C251" s="94">
        <v>40878</v>
      </c>
      <c r="D251" s="95">
        <v>40908</v>
      </c>
      <c r="E251" s="92">
        <f t="shared" si="12"/>
        <v>0.29085</v>
      </c>
      <c r="F251" s="96">
        <f t="shared" si="13"/>
        <v>2.1503004304595841E-2</v>
      </c>
      <c r="G251" s="97">
        <f t="shared" si="14"/>
        <v>0.29085</v>
      </c>
      <c r="H251" s="98">
        <f t="shared" si="3"/>
        <v>2.1503004304595841E-2</v>
      </c>
      <c r="I251" s="92">
        <f t="shared" si="5"/>
        <v>0.06</v>
      </c>
      <c r="J251" s="101">
        <f t="shared" si="6"/>
        <v>4.8675505653430484E-3</v>
      </c>
      <c r="K251" s="102">
        <f t="shared" si="7"/>
        <v>4.8675505653430484E-3</v>
      </c>
      <c r="L251" s="104">
        <f t="shared" si="8"/>
        <v>30</v>
      </c>
      <c r="M251" s="63"/>
      <c r="N251" s="64">
        <f t="shared" si="9"/>
        <v>0</v>
      </c>
      <c r="O251" s="100"/>
      <c r="P251" s="66">
        <f t="shared" si="16"/>
        <v>0</v>
      </c>
      <c r="Q251" s="67">
        <f t="shared" si="4"/>
        <v>0</v>
      </c>
      <c r="R251" s="68"/>
      <c r="T251" s="69"/>
      <c r="U251" s="68"/>
      <c r="V251" s="68"/>
      <c r="W251" s="68"/>
      <c r="X251" s="68"/>
      <c r="Y251" s="68"/>
      <c r="Z251" s="68"/>
    </row>
    <row r="252" spans="1:26" ht="12" hidden="1" customHeight="1">
      <c r="A252" s="92">
        <v>0.19919999999999999</v>
      </c>
      <c r="B252" s="93">
        <v>0</v>
      </c>
      <c r="C252" s="94">
        <v>40909</v>
      </c>
      <c r="D252" s="95">
        <v>40939</v>
      </c>
      <c r="E252" s="92">
        <f t="shared" si="12"/>
        <v>0.29879999999999995</v>
      </c>
      <c r="F252" s="96">
        <f t="shared" si="13"/>
        <v>2.2025793890954715E-2</v>
      </c>
      <c r="G252" s="97">
        <f t="shared" si="14"/>
        <v>0.29879999999999995</v>
      </c>
      <c r="H252" s="98">
        <f t="shared" si="3"/>
        <v>2.2025793890954715E-2</v>
      </c>
      <c r="I252" s="92">
        <f t="shared" si="5"/>
        <v>0.06</v>
      </c>
      <c r="J252" s="101">
        <f t="shared" si="6"/>
        <v>4.8675505653430484E-3</v>
      </c>
      <c r="K252" s="102">
        <f t="shared" si="7"/>
        <v>4.8675505653430484E-3</v>
      </c>
      <c r="L252" s="104">
        <f t="shared" si="8"/>
        <v>30</v>
      </c>
      <c r="M252" s="63"/>
      <c r="N252" s="64">
        <f t="shared" si="9"/>
        <v>0</v>
      </c>
      <c r="O252" s="100"/>
      <c r="P252" s="66">
        <f t="shared" si="16"/>
        <v>0</v>
      </c>
      <c r="Q252" s="67">
        <f t="shared" si="4"/>
        <v>0</v>
      </c>
      <c r="R252" s="68"/>
      <c r="T252" s="69"/>
      <c r="U252" s="68"/>
      <c r="V252" s="68"/>
      <c r="W252" s="68"/>
      <c r="X252" s="68"/>
      <c r="Y252" s="68"/>
      <c r="Z252" s="68"/>
    </row>
    <row r="253" spans="1:26" ht="12" hidden="1" customHeight="1">
      <c r="A253" s="92">
        <v>0.19919999999999999</v>
      </c>
      <c r="B253" s="93">
        <v>0</v>
      </c>
      <c r="C253" s="94">
        <v>40940</v>
      </c>
      <c r="D253" s="95">
        <v>40968</v>
      </c>
      <c r="E253" s="92">
        <f t="shared" si="12"/>
        <v>0.29879999999999995</v>
      </c>
      <c r="F253" s="96">
        <f t="shared" si="13"/>
        <v>2.2025793890954715E-2</v>
      </c>
      <c r="G253" s="97">
        <f t="shared" si="14"/>
        <v>0.29879999999999995</v>
      </c>
      <c r="H253" s="98">
        <f t="shared" si="3"/>
        <v>2.2025793890954715E-2</v>
      </c>
      <c r="I253" s="92">
        <f t="shared" si="5"/>
        <v>0.06</v>
      </c>
      <c r="J253" s="101">
        <f t="shared" si="6"/>
        <v>4.8675505653430484E-3</v>
      </c>
      <c r="K253" s="102">
        <f t="shared" si="7"/>
        <v>4.8675505653430484E-3</v>
      </c>
      <c r="L253" s="104">
        <f t="shared" si="8"/>
        <v>30</v>
      </c>
      <c r="M253" s="63"/>
      <c r="N253" s="64">
        <f t="shared" si="9"/>
        <v>0</v>
      </c>
      <c r="O253" s="100"/>
      <c r="P253" s="66">
        <f t="shared" si="16"/>
        <v>0</v>
      </c>
      <c r="Q253" s="67">
        <f t="shared" si="4"/>
        <v>0</v>
      </c>
      <c r="R253" s="68"/>
      <c r="T253" s="69"/>
      <c r="U253" s="68"/>
      <c r="V253" s="68"/>
      <c r="W253" s="68"/>
      <c r="X253" s="68"/>
      <c r="Y253" s="68"/>
      <c r="Z253" s="68"/>
    </row>
    <row r="254" spans="1:26" ht="12" hidden="1" customHeight="1">
      <c r="A254" s="92">
        <v>0.19919999999999999</v>
      </c>
      <c r="B254" s="93">
        <v>0</v>
      </c>
      <c r="C254" s="94">
        <v>40969</v>
      </c>
      <c r="D254" s="95">
        <v>40999</v>
      </c>
      <c r="E254" s="92">
        <f t="shared" si="12"/>
        <v>0.29879999999999995</v>
      </c>
      <c r="F254" s="96">
        <f t="shared" si="13"/>
        <v>2.2025793890954715E-2</v>
      </c>
      <c r="G254" s="97">
        <f t="shared" si="14"/>
        <v>0.29879999999999995</v>
      </c>
      <c r="H254" s="98">
        <f t="shared" si="3"/>
        <v>2.2025793890954715E-2</v>
      </c>
      <c r="I254" s="92">
        <f t="shared" si="5"/>
        <v>0.06</v>
      </c>
      <c r="J254" s="101">
        <f t="shared" si="6"/>
        <v>4.8675505653430484E-3</v>
      </c>
      <c r="K254" s="102">
        <f t="shared" si="7"/>
        <v>4.8675505653430484E-3</v>
      </c>
      <c r="L254" s="104">
        <f t="shared" si="8"/>
        <v>30</v>
      </c>
      <c r="M254" s="63"/>
      <c r="N254" s="64">
        <f t="shared" si="9"/>
        <v>0</v>
      </c>
      <c r="O254" s="100"/>
      <c r="P254" s="66">
        <f t="shared" si="16"/>
        <v>0</v>
      </c>
      <c r="Q254" s="67">
        <f t="shared" si="4"/>
        <v>0</v>
      </c>
      <c r="R254" s="68"/>
      <c r="T254" s="69"/>
      <c r="U254" s="68"/>
      <c r="V254" s="68"/>
      <c r="W254" s="68"/>
      <c r="X254" s="68"/>
      <c r="Y254" s="68"/>
      <c r="Z254" s="68"/>
    </row>
    <row r="255" spans="1:26" ht="12" hidden="1" customHeight="1">
      <c r="A255" s="92">
        <v>0.20519999999999999</v>
      </c>
      <c r="B255" s="93">
        <v>0</v>
      </c>
      <c r="C255" s="94">
        <v>41000</v>
      </c>
      <c r="D255" s="95">
        <v>41029</v>
      </c>
      <c r="E255" s="92">
        <f t="shared" si="12"/>
        <v>0.30779999999999996</v>
      </c>
      <c r="F255" s="96">
        <f t="shared" si="13"/>
        <v>2.261410278917575E-2</v>
      </c>
      <c r="G255" s="97">
        <f t="shared" si="14"/>
        <v>0.30779999999999996</v>
      </c>
      <c r="H255" s="98">
        <f t="shared" si="3"/>
        <v>2.261410278917575E-2</v>
      </c>
      <c r="I255" s="92">
        <f t="shared" si="5"/>
        <v>0.06</v>
      </c>
      <c r="J255" s="101">
        <f t="shared" si="6"/>
        <v>4.8675505653430484E-3</v>
      </c>
      <c r="K255" s="102">
        <f t="shared" si="7"/>
        <v>4.8675505653430484E-3</v>
      </c>
      <c r="L255" s="104">
        <f t="shared" si="8"/>
        <v>30</v>
      </c>
      <c r="M255" s="63"/>
      <c r="N255" s="64">
        <f t="shared" si="9"/>
        <v>0</v>
      </c>
      <c r="O255" s="100"/>
      <c r="P255" s="66">
        <f t="shared" si="16"/>
        <v>0</v>
      </c>
      <c r="Q255" s="67">
        <f t="shared" si="4"/>
        <v>0</v>
      </c>
      <c r="R255" s="68"/>
      <c r="T255" s="69"/>
      <c r="U255" s="68"/>
      <c r="V255" s="68"/>
      <c r="W255" s="68"/>
      <c r="X255" s="68"/>
      <c r="Y255" s="68"/>
      <c r="Z255" s="68"/>
    </row>
    <row r="256" spans="1:26" ht="12" hidden="1" customHeight="1">
      <c r="A256" s="92">
        <v>0.20519999999999999</v>
      </c>
      <c r="B256" s="93">
        <v>0</v>
      </c>
      <c r="C256" s="94">
        <v>41030</v>
      </c>
      <c r="D256" s="95">
        <v>41060</v>
      </c>
      <c r="E256" s="92">
        <f t="shared" si="12"/>
        <v>0.30779999999999996</v>
      </c>
      <c r="F256" s="96">
        <f t="shared" si="13"/>
        <v>2.261410278917575E-2</v>
      </c>
      <c r="G256" s="97">
        <f t="shared" si="14"/>
        <v>0.30779999999999996</v>
      </c>
      <c r="H256" s="98">
        <f t="shared" si="3"/>
        <v>2.261410278917575E-2</v>
      </c>
      <c r="I256" s="92">
        <f t="shared" si="5"/>
        <v>0.06</v>
      </c>
      <c r="J256" s="101">
        <f t="shared" si="6"/>
        <v>4.8675505653430484E-3</v>
      </c>
      <c r="K256" s="102">
        <f t="shared" si="7"/>
        <v>4.8675505653430484E-3</v>
      </c>
      <c r="L256" s="104">
        <f t="shared" si="8"/>
        <v>30</v>
      </c>
      <c r="M256" s="63"/>
      <c r="N256" s="64">
        <f t="shared" si="9"/>
        <v>0</v>
      </c>
      <c r="O256" s="100"/>
      <c r="P256" s="66">
        <f t="shared" si="16"/>
        <v>0</v>
      </c>
      <c r="Q256" s="67">
        <f t="shared" si="4"/>
        <v>0</v>
      </c>
      <c r="R256" s="68"/>
      <c r="T256" s="69"/>
      <c r="U256" s="68"/>
      <c r="V256" s="68"/>
      <c r="W256" s="68"/>
      <c r="X256" s="68"/>
      <c r="Y256" s="68"/>
      <c r="Z256" s="68"/>
    </row>
    <row r="257" spans="1:26" ht="12" hidden="1" customHeight="1">
      <c r="A257" s="92">
        <v>0.20519999999999999</v>
      </c>
      <c r="B257" s="93">
        <v>0</v>
      </c>
      <c r="C257" s="94">
        <v>41061</v>
      </c>
      <c r="D257" s="95">
        <v>41090</v>
      </c>
      <c r="E257" s="92">
        <f t="shared" si="12"/>
        <v>0.30779999999999996</v>
      </c>
      <c r="F257" s="96">
        <f t="shared" si="13"/>
        <v>2.261410278917575E-2</v>
      </c>
      <c r="G257" s="97">
        <f t="shared" si="14"/>
        <v>0.30779999999999996</v>
      </c>
      <c r="H257" s="98">
        <f t="shared" si="3"/>
        <v>2.261410278917575E-2</v>
      </c>
      <c r="I257" s="92">
        <f t="shared" si="5"/>
        <v>0.06</v>
      </c>
      <c r="J257" s="101">
        <f t="shared" si="6"/>
        <v>4.8675505653430484E-3</v>
      </c>
      <c r="K257" s="102">
        <f t="shared" si="7"/>
        <v>4.8675505653430484E-3</v>
      </c>
      <c r="L257" s="104">
        <f t="shared" si="8"/>
        <v>30</v>
      </c>
      <c r="M257" s="63"/>
      <c r="N257" s="64">
        <f t="shared" si="9"/>
        <v>0</v>
      </c>
      <c r="O257" s="100"/>
      <c r="P257" s="66">
        <f t="shared" si="16"/>
        <v>0</v>
      </c>
      <c r="Q257" s="67">
        <f t="shared" si="4"/>
        <v>0</v>
      </c>
      <c r="R257" s="68"/>
      <c r="T257" s="69"/>
      <c r="U257" s="68"/>
      <c r="V257" s="68"/>
      <c r="W257" s="68"/>
      <c r="X257" s="68"/>
      <c r="Y257" s="68"/>
      <c r="Z257" s="68"/>
    </row>
    <row r="258" spans="1:26" ht="12" hidden="1" customHeight="1">
      <c r="A258" s="92">
        <v>0.20860000000000001</v>
      </c>
      <c r="B258" s="93">
        <v>0</v>
      </c>
      <c r="C258" s="94">
        <v>41091</v>
      </c>
      <c r="D258" s="95">
        <v>41121</v>
      </c>
      <c r="E258" s="92">
        <f t="shared" si="12"/>
        <v>0.31290000000000001</v>
      </c>
      <c r="F258" s="96">
        <f t="shared" si="13"/>
        <v>2.2945832503501462E-2</v>
      </c>
      <c r="G258" s="97">
        <f t="shared" si="14"/>
        <v>0.31290000000000001</v>
      </c>
      <c r="H258" s="98">
        <f t="shared" si="3"/>
        <v>2.2945832503501462E-2</v>
      </c>
      <c r="I258" s="92">
        <f t="shared" si="5"/>
        <v>0.06</v>
      </c>
      <c r="J258" s="101">
        <f t="shared" si="6"/>
        <v>4.8675505653430484E-3</v>
      </c>
      <c r="K258" s="102">
        <f t="shared" si="7"/>
        <v>4.8675505653430484E-3</v>
      </c>
      <c r="L258" s="104">
        <f t="shared" si="8"/>
        <v>30</v>
      </c>
      <c r="M258" s="63"/>
      <c r="N258" s="64">
        <f t="shared" si="9"/>
        <v>0</v>
      </c>
      <c r="O258" s="100"/>
      <c r="P258" s="66">
        <f t="shared" si="16"/>
        <v>0</v>
      </c>
      <c r="Q258" s="67">
        <f t="shared" si="4"/>
        <v>0</v>
      </c>
      <c r="R258" s="68"/>
      <c r="T258" s="69"/>
      <c r="U258" s="68"/>
      <c r="V258" s="68"/>
      <c r="W258" s="68"/>
      <c r="X258" s="68"/>
      <c r="Y258" s="68"/>
      <c r="Z258" s="68"/>
    </row>
    <row r="259" spans="1:26" ht="12" hidden="1" customHeight="1">
      <c r="A259" s="92">
        <v>0.20860000000000001</v>
      </c>
      <c r="B259" s="93">
        <v>0</v>
      </c>
      <c r="C259" s="94">
        <v>41122</v>
      </c>
      <c r="D259" s="95">
        <v>41152</v>
      </c>
      <c r="E259" s="92">
        <f t="shared" si="12"/>
        <v>0.31290000000000001</v>
      </c>
      <c r="F259" s="96">
        <f t="shared" si="13"/>
        <v>2.2945832503501462E-2</v>
      </c>
      <c r="G259" s="97">
        <f t="shared" si="14"/>
        <v>0.31290000000000001</v>
      </c>
      <c r="H259" s="98">
        <f t="shared" si="3"/>
        <v>2.2945832503501462E-2</v>
      </c>
      <c r="I259" s="92">
        <f t="shared" si="5"/>
        <v>0.06</v>
      </c>
      <c r="J259" s="101">
        <f t="shared" si="6"/>
        <v>4.8675505653430484E-3</v>
      </c>
      <c r="K259" s="102">
        <f t="shared" si="7"/>
        <v>4.8675505653430484E-3</v>
      </c>
      <c r="L259" s="104">
        <f t="shared" si="8"/>
        <v>30</v>
      </c>
      <c r="M259" s="63"/>
      <c r="N259" s="64">
        <f t="shared" si="9"/>
        <v>0</v>
      </c>
      <c r="O259" s="100"/>
      <c r="P259" s="66">
        <f t="shared" si="16"/>
        <v>0</v>
      </c>
      <c r="Q259" s="67">
        <f t="shared" si="4"/>
        <v>0</v>
      </c>
      <c r="R259" s="68"/>
      <c r="T259" s="69"/>
      <c r="U259" s="68"/>
      <c r="V259" s="68"/>
      <c r="W259" s="68"/>
      <c r="X259" s="68"/>
      <c r="Y259" s="68"/>
      <c r="Z259" s="68"/>
    </row>
    <row r="260" spans="1:26" ht="12" hidden="1" customHeight="1">
      <c r="A260" s="92">
        <v>0.20860000000000001</v>
      </c>
      <c r="B260" s="93">
        <v>0</v>
      </c>
      <c r="C260" s="94">
        <v>41153</v>
      </c>
      <c r="D260" s="95">
        <v>41182</v>
      </c>
      <c r="E260" s="92">
        <f t="shared" si="12"/>
        <v>0.31290000000000001</v>
      </c>
      <c r="F260" s="96">
        <f t="shared" si="13"/>
        <v>2.2945832503501462E-2</v>
      </c>
      <c r="G260" s="97">
        <f t="shared" si="14"/>
        <v>0.31290000000000001</v>
      </c>
      <c r="H260" s="98">
        <f t="shared" si="3"/>
        <v>2.2945832503501462E-2</v>
      </c>
      <c r="I260" s="92">
        <f t="shared" si="5"/>
        <v>0.06</v>
      </c>
      <c r="J260" s="101">
        <f t="shared" si="6"/>
        <v>4.8675505653430484E-3</v>
      </c>
      <c r="K260" s="105">
        <f t="shared" si="7"/>
        <v>4.8675505653430484E-3</v>
      </c>
      <c r="L260" s="106">
        <f t="shared" si="8"/>
        <v>30</v>
      </c>
      <c r="M260" s="63"/>
      <c r="N260" s="64">
        <f t="shared" si="9"/>
        <v>0</v>
      </c>
      <c r="O260" s="100"/>
      <c r="P260" s="66">
        <f t="shared" si="16"/>
        <v>0</v>
      </c>
      <c r="Q260" s="67">
        <f t="shared" si="4"/>
        <v>0</v>
      </c>
      <c r="R260" s="68"/>
      <c r="T260" s="69"/>
      <c r="U260" s="68"/>
      <c r="V260" s="68"/>
      <c r="W260" s="68"/>
      <c r="X260" s="68"/>
      <c r="Y260" s="68"/>
      <c r="Z260" s="68"/>
    </row>
    <row r="261" spans="1:26" ht="12" hidden="1" customHeight="1">
      <c r="A261" s="92">
        <v>0.2089</v>
      </c>
      <c r="B261" s="93">
        <v>0</v>
      </c>
      <c r="C261" s="94">
        <v>41183</v>
      </c>
      <c r="D261" s="95">
        <v>41213</v>
      </c>
      <c r="E261" s="92">
        <f t="shared" si="12"/>
        <v>0.31335000000000002</v>
      </c>
      <c r="F261" s="96">
        <f t="shared" si="13"/>
        <v>2.2975046033702595E-2</v>
      </c>
      <c r="G261" s="97">
        <f t="shared" si="14"/>
        <v>0.31335000000000002</v>
      </c>
      <c r="H261" s="98">
        <f t="shared" si="3"/>
        <v>2.2975046033702595E-2</v>
      </c>
      <c r="I261" s="92">
        <f t="shared" si="5"/>
        <v>0.06</v>
      </c>
      <c r="J261" s="101">
        <f t="shared" si="6"/>
        <v>4.8675505653430484E-3</v>
      </c>
      <c r="K261" s="105">
        <f t="shared" si="7"/>
        <v>4.8675505653430484E-3</v>
      </c>
      <c r="L261" s="106">
        <f t="shared" si="8"/>
        <v>30</v>
      </c>
      <c r="M261" s="63"/>
      <c r="N261" s="64">
        <f t="shared" si="9"/>
        <v>0</v>
      </c>
      <c r="O261" s="100"/>
      <c r="P261" s="66">
        <f t="shared" si="16"/>
        <v>0</v>
      </c>
      <c r="Q261" s="67">
        <f t="shared" si="4"/>
        <v>0</v>
      </c>
      <c r="R261" s="68"/>
      <c r="T261" s="69"/>
      <c r="U261" s="68"/>
      <c r="V261" s="68"/>
      <c r="W261" s="68"/>
      <c r="X261" s="68"/>
      <c r="Y261" s="68"/>
      <c r="Z261" s="68"/>
    </row>
    <row r="262" spans="1:26" ht="12" hidden="1" customHeight="1">
      <c r="A262" s="92">
        <v>0.2089</v>
      </c>
      <c r="B262" s="93">
        <v>0</v>
      </c>
      <c r="C262" s="94">
        <v>41214</v>
      </c>
      <c r="D262" s="95">
        <v>41243</v>
      </c>
      <c r="E262" s="92">
        <f t="shared" si="12"/>
        <v>0.31335000000000002</v>
      </c>
      <c r="F262" s="96">
        <f t="shared" si="13"/>
        <v>2.2975046033702595E-2</v>
      </c>
      <c r="G262" s="97">
        <f t="shared" si="14"/>
        <v>0.31335000000000002</v>
      </c>
      <c r="H262" s="98">
        <f t="shared" si="3"/>
        <v>2.2975046033702595E-2</v>
      </c>
      <c r="I262" s="92">
        <f t="shared" si="5"/>
        <v>0.06</v>
      </c>
      <c r="J262" s="101">
        <f t="shared" si="6"/>
        <v>4.8675505653430484E-3</v>
      </c>
      <c r="K262" s="105">
        <f t="shared" si="7"/>
        <v>4.8675505653430484E-3</v>
      </c>
      <c r="L262" s="106">
        <f t="shared" si="8"/>
        <v>30</v>
      </c>
      <c r="M262" s="63"/>
      <c r="N262" s="64">
        <f t="shared" si="9"/>
        <v>0</v>
      </c>
      <c r="O262" s="100"/>
      <c r="P262" s="66">
        <f t="shared" si="16"/>
        <v>0</v>
      </c>
      <c r="Q262" s="67">
        <f t="shared" si="4"/>
        <v>0</v>
      </c>
      <c r="R262" s="68"/>
      <c r="T262" s="69"/>
      <c r="U262" s="68"/>
      <c r="V262" s="68"/>
      <c r="W262" s="68"/>
      <c r="X262" s="68"/>
      <c r="Y262" s="68"/>
      <c r="Z262" s="68"/>
    </row>
    <row r="263" spans="1:26" ht="12" hidden="1" customHeight="1">
      <c r="A263" s="92">
        <v>0.2089</v>
      </c>
      <c r="B263" s="93">
        <v>0</v>
      </c>
      <c r="C263" s="94">
        <v>41244</v>
      </c>
      <c r="D263" s="95">
        <v>41274</v>
      </c>
      <c r="E263" s="92">
        <f t="shared" si="12"/>
        <v>0.31335000000000002</v>
      </c>
      <c r="F263" s="96">
        <f t="shared" si="13"/>
        <v>2.2975046033702595E-2</v>
      </c>
      <c r="G263" s="97">
        <f t="shared" si="14"/>
        <v>0.31335000000000002</v>
      </c>
      <c r="H263" s="98">
        <f t="shared" si="3"/>
        <v>2.2975046033702595E-2</v>
      </c>
      <c r="I263" s="92">
        <f t="shared" si="5"/>
        <v>0.06</v>
      </c>
      <c r="J263" s="101">
        <f t="shared" si="6"/>
        <v>4.8675505653430484E-3</v>
      </c>
      <c r="K263" s="105">
        <f t="shared" si="7"/>
        <v>4.8675505653430484E-3</v>
      </c>
      <c r="L263" s="106">
        <f t="shared" si="8"/>
        <v>30</v>
      </c>
      <c r="M263" s="63"/>
      <c r="N263" s="64">
        <f t="shared" si="9"/>
        <v>0</v>
      </c>
      <c r="O263" s="100"/>
      <c r="P263" s="66">
        <f t="shared" si="16"/>
        <v>0</v>
      </c>
      <c r="Q263" s="67">
        <f t="shared" si="4"/>
        <v>0</v>
      </c>
      <c r="R263" s="68"/>
      <c r="T263" s="69"/>
      <c r="U263" s="68"/>
      <c r="V263" s="68"/>
      <c r="W263" s="68"/>
      <c r="X263" s="68"/>
      <c r="Y263" s="68"/>
      <c r="Z263" s="68"/>
    </row>
    <row r="264" spans="1:26" ht="12" hidden="1" customHeight="1">
      <c r="A264" s="92">
        <v>0.20749999999999999</v>
      </c>
      <c r="B264" s="93">
        <v>0</v>
      </c>
      <c r="C264" s="94">
        <v>41275</v>
      </c>
      <c r="D264" s="95">
        <v>41305</v>
      </c>
      <c r="E264" s="92">
        <f t="shared" si="12"/>
        <v>0.31124999999999997</v>
      </c>
      <c r="F264" s="96">
        <f t="shared" si="13"/>
        <v>2.2838637639847281E-2</v>
      </c>
      <c r="G264" s="97">
        <f t="shared" si="14"/>
        <v>0.31124999999999997</v>
      </c>
      <c r="H264" s="98">
        <f t="shared" si="3"/>
        <v>2.2838637639847281E-2</v>
      </c>
      <c r="I264" s="92">
        <f t="shared" si="5"/>
        <v>0.06</v>
      </c>
      <c r="J264" s="101">
        <f t="shared" si="6"/>
        <v>4.8675505653430484E-3</v>
      </c>
      <c r="K264" s="105">
        <f t="shared" si="7"/>
        <v>4.8675505653430484E-3</v>
      </c>
      <c r="L264" s="106">
        <f t="shared" si="8"/>
        <v>30</v>
      </c>
      <c r="M264" s="63"/>
      <c r="N264" s="64">
        <f t="shared" si="9"/>
        <v>0</v>
      </c>
      <c r="O264" s="100"/>
      <c r="P264" s="66">
        <f t="shared" si="16"/>
        <v>0</v>
      </c>
      <c r="Q264" s="67">
        <f t="shared" si="4"/>
        <v>0</v>
      </c>
      <c r="R264" s="68"/>
      <c r="T264" s="69"/>
      <c r="U264" s="68"/>
      <c r="V264" s="68"/>
      <c r="W264" s="68"/>
      <c r="X264" s="68"/>
      <c r="Y264" s="68"/>
      <c r="Z264" s="68"/>
    </row>
    <row r="265" spans="1:26" ht="12" hidden="1" customHeight="1">
      <c r="A265" s="92">
        <v>0.20749999999999999</v>
      </c>
      <c r="B265" s="93">
        <v>0</v>
      </c>
      <c r="C265" s="94">
        <v>41306</v>
      </c>
      <c r="D265" s="95">
        <v>41333</v>
      </c>
      <c r="E265" s="92">
        <f t="shared" si="12"/>
        <v>0.31124999999999997</v>
      </c>
      <c r="F265" s="96">
        <f t="shared" si="13"/>
        <v>2.2838637639847281E-2</v>
      </c>
      <c r="G265" s="97">
        <f t="shared" si="14"/>
        <v>0.31124999999999997</v>
      </c>
      <c r="H265" s="98">
        <f t="shared" si="3"/>
        <v>2.2838637639847281E-2</v>
      </c>
      <c r="I265" s="92">
        <v>0.01</v>
      </c>
      <c r="J265" s="101">
        <f t="shared" si="6"/>
        <v>8.295381143461622E-4</v>
      </c>
      <c r="K265" s="105">
        <f t="shared" si="7"/>
        <v>8.295381143461622E-4</v>
      </c>
      <c r="L265" s="106">
        <f t="shared" si="8"/>
        <v>30</v>
      </c>
      <c r="M265" s="63"/>
      <c r="N265" s="64">
        <f t="shared" si="9"/>
        <v>0</v>
      </c>
      <c r="O265" s="100"/>
      <c r="P265" s="66">
        <f t="shared" si="16"/>
        <v>0</v>
      </c>
      <c r="Q265" s="67">
        <f t="shared" si="4"/>
        <v>0</v>
      </c>
      <c r="R265" s="68"/>
      <c r="T265" s="69"/>
      <c r="U265" s="68"/>
      <c r="V265" s="68"/>
      <c r="W265" s="68"/>
      <c r="X265" s="68"/>
      <c r="Y265" s="68"/>
      <c r="Z265" s="68"/>
    </row>
    <row r="266" spans="1:26" ht="12" hidden="1" customHeight="1">
      <c r="A266" s="92">
        <v>0.20749999999999999</v>
      </c>
      <c r="B266" s="93">
        <v>0</v>
      </c>
      <c r="C266" s="94">
        <v>41334</v>
      </c>
      <c r="D266" s="95">
        <v>41364</v>
      </c>
      <c r="E266" s="92">
        <f t="shared" si="12"/>
        <v>0.31124999999999997</v>
      </c>
      <c r="F266" s="96">
        <f t="shared" si="13"/>
        <v>2.2838637639847281E-2</v>
      </c>
      <c r="G266" s="97">
        <f t="shared" si="14"/>
        <v>0.31124999999999997</v>
      </c>
      <c r="H266" s="98">
        <f t="shared" si="3"/>
        <v>2.2838637639847281E-2</v>
      </c>
      <c r="I266" s="92">
        <f t="shared" ref="I266:I368" si="17">IF($I$10="Maxima Comercial",E266,IF($I$10="Maxima Legal",G266,$I$10))</f>
        <v>0.06</v>
      </c>
      <c r="J266" s="101">
        <f t="shared" si="6"/>
        <v>4.8675505653430484E-3</v>
      </c>
      <c r="K266" s="105">
        <f t="shared" si="7"/>
        <v>4.8675505653430484E-3</v>
      </c>
      <c r="L266" s="106">
        <f t="shared" si="8"/>
        <v>30</v>
      </c>
      <c r="M266" s="63"/>
      <c r="N266" s="64">
        <f t="shared" si="9"/>
        <v>0</v>
      </c>
      <c r="O266" s="100"/>
      <c r="P266" s="66">
        <f t="shared" si="16"/>
        <v>0</v>
      </c>
      <c r="Q266" s="67">
        <f t="shared" si="4"/>
        <v>0</v>
      </c>
      <c r="R266" s="68"/>
      <c r="T266" s="69"/>
      <c r="U266" s="68"/>
      <c r="V266" s="68"/>
      <c r="W266" s="68"/>
      <c r="X266" s="68"/>
      <c r="Y266" s="68"/>
      <c r="Z266" s="68"/>
    </row>
    <row r="267" spans="1:26" ht="12" hidden="1" customHeight="1">
      <c r="A267" s="92">
        <v>0.20830000000000001</v>
      </c>
      <c r="B267" s="93">
        <v>0</v>
      </c>
      <c r="C267" s="94">
        <v>41365</v>
      </c>
      <c r="D267" s="95">
        <v>41394</v>
      </c>
      <c r="E267" s="92">
        <f t="shared" si="12"/>
        <v>0.31245000000000001</v>
      </c>
      <c r="F267" s="96">
        <f t="shared" si="13"/>
        <v>2.2916609793260045E-2</v>
      </c>
      <c r="G267" s="97">
        <f t="shared" si="14"/>
        <v>0.31245000000000001</v>
      </c>
      <c r="H267" s="98">
        <f t="shared" si="3"/>
        <v>2.2916609793260045E-2</v>
      </c>
      <c r="I267" s="92">
        <f t="shared" si="17"/>
        <v>0.06</v>
      </c>
      <c r="J267" s="101">
        <f t="shared" si="6"/>
        <v>4.8675505653430484E-3</v>
      </c>
      <c r="K267" s="105">
        <f t="shared" si="7"/>
        <v>4.8675505653430484E-3</v>
      </c>
      <c r="L267" s="106">
        <f t="shared" si="8"/>
        <v>30</v>
      </c>
      <c r="M267" s="63"/>
      <c r="N267" s="64">
        <f t="shared" si="9"/>
        <v>0</v>
      </c>
      <c r="O267" s="100"/>
      <c r="P267" s="66">
        <f t="shared" si="16"/>
        <v>0</v>
      </c>
      <c r="Q267" s="67">
        <f t="shared" si="4"/>
        <v>0</v>
      </c>
      <c r="R267" s="68"/>
      <c r="T267" s="69"/>
      <c r="U267" s="68"/>
      <c r="V267" s="68"/>
      <c r="W267" s="68"/>
      <c r="X267" s="68"/>
      <c r="Y267" s="68"/>
      <c r="Z267" s="68"/>
    </row>
    <row r="268" spans="1:26" ht="12" hidden="1" customHeight="1">
      <c r="A268" s="92">
        <v>0.20830000000000001</v>
      </c>
      <c r="B268" s="93">
        <v>0</v>
      </c>
      <c r="C268" s="94">
        <v>41395</v>
      </c>
      <c r="D268" s="95">
        <v>41425</v>
      </c>
      <c r="E268" s="92">
        <f t="shared" si="12"/>
        <v>0.31245000000000001</v>
      </c>
      <c r="F268" s="96">
        <f t="shared" si="13"/>
        <v>2.2916609793260045E-2</v>
      </c>
      <c r="G268" s="97">
        <f t="shared" si="14"/>
        <v>0.31245000000000001</v>
      </c>
      <c r="H268" s="98">
        <f t="shared" si="3"/>
        <v>2.2916609793260045E-2</v>
      </c>
      <c r="I268" s="92">
        <f t="shared" si="17"/>
        <v>0.06</v>
      </c>
      <c r="J268" s="101">
        <f t="shared" si="6"/>
        <v>4.8675505653430484E-3</v>
      </c>
      <c r="K268" s="105">
        <f t="shared" si="7"/>
        <v>4.8675505653430484E-3</v>
      </c>
      <c r="L268" s="106">
        <f t="shared" si="8"/>
        <v>30</v>
      </c>
      <c r="M268" s="63"/>
      <c r="N268" s="64">
        <f t="shared" si="9"/>
        <v>0</v>
      </c>
      <c r="O268" s="100"/>
      <c r="P268" s="66">
        <f t="shared" si="16"/>
        <v>0</v>
      </c>
      <c r="Q268" s="67">
        <f t="shared" si="4"/>
        <v>0</v>
      </c>
      <c r="R268" s="68"/>
      <c r="T268" s="69"/>
      <c r="U268" s="68"/>
      <c r="V268" s="68"/>
      <c r="W268" s="68"/>
      <c r="X268" s="68"/>
      <c r="Y268" s="68"/>
      <c r="Z268" s="68"/>
    </row>
    <row r="269" spans="1:26" ht="12" hidden="1" customHeight="1">
      <c r="A269" s="92">
        <v>0.20830000000000001</v>
      </c>
      <c r="B269" s="93">
        <v>0</v>
      </c>
      <c r="C269" s="94">
        <v>41426</v>
      </c>
      <c r="D269" s="95">
        <v>41455</v>
      </c>
      <c r="E269" s="92">
        <f t="shared" si="12"/>
        <v>0.31245000000000001</v>
      </c>
      <c r="F269" s="96">
        <f t="shared" si="13"/>
        <v>2.2916609793260045E-2</v>
      </c>
      <c r="G269" s="97">
        <f t="shared" si="14"/>
        <v>0.31245000000000001</v>
      </c>
      <c r="H269" s="98">
        <f t="shared" si="3"/>
        <v>2.2916609793260045E-2</v>
      </c>
      <c r="I269" s="92">
        <f t="shared" si="17"/>
        <v>0.06</v>
      </c>
      <c r="J269" s="101">
        <f t="shared" si="6"/>
        <v>4.8675505653430484E-3</v>
      </c>
      <c r="K269" s="105">
        <f t="shared" si="7"/>
        <v>4.8675505653430484E-3</v>
      </c>
      <c r="L269" s="107">
        <f t="shared" si="8"/>
        <v>30</v>
      </c>
      <c r="M269" s="63"/>
      <c r="N269" s="64">
        <f t="shared" si="9"/>
        <v>0</v>
      </c>
      <c r="O269" s="100"/>
      <c r="P269" s="66">
        <f t="shared" si="16"/>
        <v>0</v>
      </c>
      <c r="Q269" s="67">
        <f t="shared" si="4"/>
        <v>0</v>
      </c>
      <c r="R269" s="68"/>
      <c r="T269" s="69"/>
      <c r="U269" s="68"/>
      <c r="V269" s="68"/>
      <c r="W269" s="68"/>
      <c r="X269" s="68"/>
      <c r="Y269" s="68"/>
      <c r="Z269" s="68"/>
    </row>
    <row r="270" spans="1:26" ht="12" hidden="1" customHeight="1">
      <c r="A270" s="92">
        <v>0.2034</v>
      </c>
      <c r="B270" s="93">
        <v>0</v>
      </c>
      <c r="C270" s="94">
        <v>41456</v>
      </c>
      <c r="D270" s="95">
        <v>41486</v>
      </c>
      <c r="E270" s="92">
        <f t="shared" si="12"/>
        <v>0.30509999999999998</v>
      </c>
      <c r="F270" s="96">
        <f t="shared" si="13"/>
        <v>2.2438000800601765E-2</v>
      </c>
      <c r="G270" s="97">
        <f t="shared" si="14"/>
        <v>0.30509999999999998</v>
      </c>
      <c r="H270" s="98">
        <f t="shared" si="3"/>
        <v>2.2438000800601765E-2</v>
      </c>
      <c r="I270" s="92">
        <f t="shared" si="17"/>
        <v>0.06</v>
      </c>
      <c r="J270" s="101">
        <f t="shared" si="6"/>
        <v>4.8675505653430484E-3</v>
      </c>
      <c r="K270" s="105">
        <f t="shared" si="7"/>
        <v>4.8675505653430484E-3</v>
      </c>
      <c r="L270" s="106">
        <f t="shared" si="8"/>
        <v>30</v>
      </c>
      <c r="M270" s="63"/>
      <c r="N270" s="64">
        <f t="shared" si="9"/>
        <v>0</v>
      </c>
      <c r="O270" s="100"/>
      <c r="P270" s="66">
        <f t="shared" si="16"/>
        <v>0</v>
      </c>
      <c r="Q270" s="67">
        <f t="shared" si="4"/>
        <v>0</v>
      </c>
      <c r="R270" s="68"/>
      <c r="T270" s="69"/>
      <c r="U270" s="68"/>
      <c r="V270" s="68"/>
      <c r="W270" s="68"/>
      <c r="X270" s="68"/>
      <c r="Y270" s="68"/>
      <c r="Z270" s="68"/>
    </row>
    <row r="271" spans="1:26" ht="12" hidden="1" customHeight="1">
      <c r="A271" s="92">
        <v>0.2034</v>
      </c>
      <c r="B271" s="93">
        <v>0</v>
      </c>
      <c r="C271" s="94">
        <v>41487</v>
      </c>
      <c r="D271" s="95">
        <v>41517</v>
      </c>
      <c r="E271" s="92">
        <f t="shared" si="12"/>
        <v>0.30509999999999998</v>
      </c>
      <c r="F271" s="96">
        <f t="shared" si="13"/>
        <v>2.2438000800601765E-2</v>
      </c>
      <c r="G271" s="97">
        <f t="shared" si="14"/>
        <v>0.30509999999999998</v>
      </c>
      <c r="H271" s="98">
        <f t="shared" ref="H271:H382" si="18">IF(G271="","",(1+G271)^(1/12)-1)</f>
        <v>2.2438000800601765E-2</v>
      </c>
      <c r="I271" s="92">
        <f t="shared" si="17"/>
        <v>0.06</v>
      </c>
      <c r="J271" s="101">
        <f t="shared" si="6"/>
        <v>4.8675505653430484E-3</v>
      </c>
      <c r="K271" s="105">
        <f t="shared" si="7"/>
        <v>4.8675505653430484E-3</v>
      </c>
      <c r="L271" s="106">
        <f t="shared" si="8"/>
        <v>30</v>
      </c>
      <c r="M271" s="63"/>
      <c r="N271" s="64">
        <f t="shared" si="9"/>
        <v>0</v>
      </c>
      <c r="O271" s="100"/>
      <c r="P271" s="66">
        <f t="shared" si="16"/>
        <v>0</v>
      </c>
      <c r="Q271" s="67">
        <f t="shared" ref="Q271:Q357" si="19">SUM(M271,P271)</f>
        <v>0</v>
      </c>
      <c r="R271" s="68"/>
      <c r="T271" s="69"/>
      <c r="U271" s="68"/>
      <c r="V271" s="68"/>
      <c r="W271" s="68"/>
      <c r="X271" s="68"/>
      <c r="Y271" s="68"/>
      <c r="Z271" s="68"/>
    </row>
    <row r="272" spans="1:26" ht="12" hidden="1" customHeight="1">
      <c r="A272" s="92">
        <v>0.2034</v>
      </c>
      <c r="B272" s="93">
        <v>0</v>
      </c>
      <c r="C272" s="94">
        <v>41518</v>
      </c>
      <c r="D272" s="95">
        <v>41547</v>
      </c>
      <c r="E272" s="92">
        <f t="shared" si="12"/>
        <v>0.30509999999999998</v>
      </c>
      <c r="F272" s="96">
        <f t="shared" si="13"/>
        <v>2.2438000800601765E-2</v>
      </c>
      <c r="G272" s="97">
        <f t="shared" si="14"/>
        <v>0.30509999999999998</v>
      </c>
      <c r="H272" s="98">
        <f t="shared" si="18"/>
        <v>2.2438000800601765E-2</v>
      </c>
      <c r="I272" s="92">
        <f t="shared" si="17"/>
        <v>0.06</v>
      </c>
      <c r="J272" s="101">
        <f t="shared" ref="J272:J367" si="20">IF($I$10&lt;&gt;"0",IF($I$11&gt;0,$I$11,(1+I272)^(1/12)-1))</f>
        <v>4.8675505653430484E-3</v>
      </c>
      <c r="K272" s="105">
        <f t="shared" ref="K272:K372" si="21">IF(J272&gt;F272,MIN(H272,J272),MIN(F272,H272,J272))</f>
        <v>4.8675505653430484E-3</v>
      </c>
      <c r="L272" s="106">
        <f t="shared" ref="L272:L362" si="22">IF(C272="",0,DAYS360(C272,D272+(1)))</f>
        <v>30</v>
      </c>
      <c r="M272" s="63"/>
      <c r="N272" s="64">
        <f t="shared" ref="N272:N357" si="23">((M272*K272)/30)*L272</f>
        <v>0</v>
      </c>
      <c r="O272" s="100"/>
      <c r="P272" s="66">
        <f t="shared" si="16"/>
        <v>0</v>
      </c>
      <c r="Q272" s="67">
        <f t="shared" si="19"/>
        <v>0</v>
      </c>
      <c r="R272" s="68"/>
      <c r="T272" s="69"/>
      <c r="U272" s="68"/>
      <c r="V272" s="68"/>
      <c r="W272" s="68"/>
      <c r="X272" s="68"/>
      <c r="Y272" s="68"/>
      <c r="Z272" s="68"/>
    </row>
    <row r="273" spans="1:26" ht="12" hidden="1" customHeight="1">
      <c r="A273" s="92">
        <v>0.19850000000000001</v>
      </c>
      <c r="B273" s="93">
        <v>0</v>
      </c>
      <c r="C273" s="94">
        <v>41548</v>
      </c>
      <c r="D273" s="95">
        <v>41578</v>
      </c>
      <c r="E273" s="92">
        <f t="shared" si="12"/>
        <v>0.29775000000000001</v>
      </c>
      <c r="F273" s="96">
        <f t="shared" si="13"/>
        <v>2.1956914610111067E-2</v>
      </c>
      <c r="G273" s="97">
        <f t="shared" si="14"/>
        <v>0.29775000000000001</v>
      </c>
      <c r="H273" s="98">
        <f t="shared" si="18"/>
        <v>2.1956914610111067E-2</v>
      </c>
      <c r="I273" s="92">
        <f t="shared" si="17"/>
        <v>0.06</v>
      </c>
      <c r="J273" s="101">
        <f t="shared" si="20"/>
        <v>4.8675505653430484E-3</v>
      </c>
      <c r="K273" s="105">
        <f t="shared" si="21"/>
        <v>4.8675505653430484E-3</v>
      </c>
      <c r="L273" s="106">
        <f t="shared" si="22"/>
        <v>30</v>
      </c>
      <c r="M273" s="63"/>
      <c r="N273" s="64">
        <f t="shared" si="23"/>
        <v>0</v>
      </c>
      <c r="O273" s="100"/>
      <c r="P273" s="66">
        <f t="shared" ref="P273:P336" si="24">IF(P272&lt;0,N273-O273,SUM(P272,N273)-O273)</f>
        <v>0</v>
      </c>
      <c r="Q273" s="67">
        <f t="shared" si="19"/>
        <v>0</v>
      </c>
      <c r="R273" s="68"/>
      <c r="T273" s="69"/>
      <c r="U273" s="68"/>
      <c r="V273" s="68"/>
      <c r="W273" s="68"/>
      <c r="X273" s="68"/>
      <c r="Y273" s="68"/>
      <c r="Z273" s="68"/>
    </row>
    <row r="274" spans="1:26" ht="12" hidden="1" customHeight="1">
      <c r="A274" s="92">
        <v>0.19850000000000001</v>
      </c>
      <c r="B274" s="93">
        <v>0</v>
      </c>
      <c r="C274" s="94">
        <v>41579</v>
      </c>
      <c r="D274" s="95">
        <v>41608</v>
      </c>
      <c r="E274" s="92">
        <f t="shared" si="12"/>
        <v>0.29775000000000001</v>
      </c>
      <c r="F274" s="96">
        <f t="shared" si="13"/>
        <v>2.1956914610111067E-2</v>
      </c>
      <c r="G274" s="97">
        <f t="shared" si="14"/>
        <v>0.29775000000000001</v>
      </c>
      <c r="H274" s="98">
        <f t="shared" si="18"/>
        <v>2.1956914610111067E-2</v>
      </c>
      <c r="I274" s="92">
        <f t="shared" si="17"/>
        <v>0.06</v>
      </c>
      <c r="J274" s="101">
        <f t="shared" si="20"/>
        <v>4.8675505653430484E-3</v>
      </c>
      <c r="K274" s="105">
        <f t="shared" si="21"/>
        <v>4.8675505653430484E-3</v>
      </c>
      <c r="L274" s="106">
        <f t="shared" si="22"/>
        <v>30</v>
      </c>
      <c r="M274" s="63"/>
      <c r="N274" s="64">
        <f t="shared" si="23"/>
        <v>0</v>
      </c>
      <c r="O274" s="100"/>
      <c r="P274" s="66">
        <f t="shared" si="24"/>
        <v>0</v>
      </c>
      <c r="Q274" s="67">
        <f t="shared" si="19"/>
        <v>0</v>
      </c>
      <c r="R274" s="68"/>
      <c r="T274" s="69"/>
      <c r="U274" s="68"/>
      <c r="V274" s="68"/>
      <c r="W274" s="68"/>
      <c r="X274" s="68"/>
      <c r="Y274" s="68"/>
      <c r="Z274" s="68"/>
    </row>
    <row r="275" spans="1:26" ht="12" hidden="1" customHeight="1">
      <c r="A275" s="92">
        <v>0.19850000000000001</v>
      </c>
      <c r="B275" s="93">
        <v>0</v>
      </c>
      <c r="C275" s="94">
        <v>41609</v>
      </c>
      <c r="D275" s="95">
        <v>41639</v>
      </c>
      <c r="E275" s="92">
        <f t="shared" si="12"/>
        <v>0.29775000000000001</v>
      </c>
      <c r="F275" s="96">
        <f t="shared" si="13"/>
        <v>2.1956914610111067E-2</v>
      </c>
      <c r="G275" s="97">
        <f t="shared" si="14"/>
        <v>0.29775000000000001</v>
      </c>
      <c r="H275" s="98">
        <f t="shared" si="18"/>
        <v>2.1956914610111067E-2</v>
      </c>
      <c r="I275" s="92">
        <f t="shared" si="17"/>
        <v>0.06</v>
      </c>
      <c r="J275" s="101">
        <f t="shared" si="20"/>
        <v>4.8675505653430484E-3</v>
      </c>
      <c r="K275" s="105">
        <f t="shared" si="21"/>
        <v>4.8675505653430484E-3</v>
      </c>
      <c r="L275" s="106">
        <f t="shared" si="22"/>
        <v>30</v>
      </c>
      <c r="M275" s="63"/>
      <c r="N275" s="64">
        <f t="shared" si="23"/>
        <v>0</v>
      </c>
      <c r="O275" s="100"/>
      <c r="P275" s="66">
        <f t="shared" si="24"/>
        <v>0</v>
      </c>
      <c r="Q275" s="67">
        <f t="shared" si="19"/>
        <v>0</v>
      </c>
      <c r="R275" s="68"/>
      <c r="T275" s="69"/>
      <c r="U275" s="68"/>
      <c r="V275" s="68"/>
      <c r="W275" s="68"/>
      <c r="X275" s="68"/>
      <c r="Y275" s="68"/>
      <c r="Z275" s="68"/>
    </row>
    <row r="276" spans="1:26" ht="12" hidden="1" customHeight="1">
      <c r="A276" s="92">
        <v>0.19650000000000001</v>
      </c>
      <c r="B276" s="93">
        <v>0</v>
      </c>
      <c r="C276" s="94">
        <v>41641</v>
      </c>
      <c r="D276" s="95">
        <v>41670</v>
      </c>
      <c r="E276" s="92">
        <f t="shared" si="12"/>
        <v>0.29475000000000001</v>
      </c>
      <c r="F276" s="96">
        <f t="shared" si="13"/>
        <v>2.1759834797641986E-2</v>
      </c>
      <c r="G276" s="97">
        <f t="shared" si="14"/>
        <v>0.29475000000000001</v>
      </c>
      <c r="H276" s="98">
        <f t="shared" si="18"/>
        <v>2.1759834797641986E-2</v>
      </c>
      <c r="I276" s="92">
        <f t="shared" si="17"/>
        <v>0.06</v>
      </c>
      <c r="J276" s="101">
        <f t="shared" si="20"/>
        <v>4.8675505653430484E-3</v>
      </c>
      <c r="K276" s="105">
        <f t="shared" si="21"/>
        <v>4.8675505653430484E-3</v>
      </c>
      <c r="L276" s="106">
        <f t="shared" si="22"/>
        <v>29</v>
      </c>
      <c r="M276" s="63"/>
      <c r="N276" s="64">
        <f t="shared" si="23"/>
        <v>0</v>
      </c>
      <c r="O276" s="100"/>
      <c r="P276" s="66">
        <f t="shared" si="24"/>
        <v>0</v>
      </c>
      <c r="Q276" s="67">
        <f t="shared" si="19"/>
        <v>0</v>
      </c>
      <c r="R276" s="68"/>
      <c r="T276" s="69"/>
      <c r="U276" s="68"/>
      <c r="V276" s="68"/>
      <c r="W276" s="68"/>
      <c r="X276" s="68"/>
      <c r="Y276" s="68"/>
      <c r="Z276" s="68"/>
    </row>
    <row r="277" spans="1:26" ht="12" hidden="1" customHeight="1">
      <c r="A277" s="92">
        <v>0.19650000000000001</v>
      </c>
      <c r="B277" s="93">
        <v>0</v>
      </c>
      <c r="C277" s="94">
        <v>41671</v>
      </c>
      <c r="D277" s="95">
        <v>41688</v>
      </c>
      <c r="E277" s="92">
        <f t="shared" si="12"/>
        <v>0.29475000000000001</v>
      </c>
      <c r="F277" s="96">
        <f t="shared" si="13"/>
        <v>2.1759834797641986E-2</v>
      </c>
      <c r="G277" s="97">
        <f t="shared" si="14"/>
        <v>0.29475000000000001</v>
      </c>
      <c r="H277" s="98">
        <f t="shared" si="18"/>
        <v>2.1759834797641986E-2</v>
      </c>
      <c r="I277" s="92">
        <f t="shared" si="17"/>
        <v>0.06</v>
      </c>
      <c r="J277" s="101">
        <f t="shared" si="20"/>
        <v>4.8675505653430484E-3</v>
      </c>
      <c r="K277" s="105">
        <f t="shared" si="21"/>
        <v>4.8675505653430484E-3</v>
      </c>
      <c r="L277" s="106">
        <f t="shared" si="22"/>
        <v>18</v>
      </c>
      <c r="M277" s="63"/>
      <c r="N277" s="64">
        <f t="shared" si="23"/>
        <v>0</v>
      </c>
      <c r="O277" s="100"/>
      <c r="P277" s="66">
        <f t="shared" si="24"/>
        <v>0</v>
      </c>
      <c r="Q277" s="67">
        <f t="shared" si="19"/>
        <v>0</v>
      </c>
      <c r="R277" s="68"/>
      <c r="T277" s="69"/>
      <c r="U277" s="68"/>
      <c r="V277" s="68"/>
      <c r="W277" s="68"/>
      <c r="X277" s="68"/>
      <c r="Y277" s="68"/>
      <c r="Z277" s="68"/>
    </row>
    <row r="278" spans="1:26" ht="12" hidden="1" customHeight="1">
      <c r="A278" s="92">
        <v>0.19650000000000001</v>
      </c>
      <c r="B278" s="93">
        <v>0</v>
      </c>
      <c r="C278" s="94">
        <v>41689</v>
      </c>
      <c r="D278" s="95">
        <v>41698</v>
      </c>
      <c r="E278" s="92">
        <f t="shared" si="12"/>
        <v>0.29475000000000001</v>
      </c>
      <c r="F278" s="96">
        <f t="shared" si="13"/>
        <v>2.1759834797641986E-2</v>
      </c>
      <c r="G278" s="97">
        <f t="shared" si="14"/>
        <v>0.29475000000000001</v>
      </c>
      <c r="H278" s="98">
        <f t="shared" si="18"/>
        <v>2.1759834797641986E-2</v>
      </c>
      <c r="I278" s="92">
        <f t="shared" si="17"/>
        <v>0.06</v>
      </c>
      <c r="J278" s="101">
        <f t="shared" si="20"/>
        <v>4.8675505653430484E-3</v>
      </c>
      <c r="K278" s="105">
        <f t="shared" si="21"/>
        <v>4.8675505653430484E-3</v>
      </c>
      <c r="L278" s="106">
        <f t="shared" si="22"/>
        <v>12</v>
      </c>
      <c r="M278" s="63"/>
      <c r="N278" s="64">
        <f t="shared" si="23"/>
        <v>0</v>
      </c>
      <c r="O278" s="100"/>
      <c r="P278" s="66">
        <f t="shared" si="24"/>
        <v>0</v>
      </c>
      <c r="Q278" s="67">
        <f t="shared" si="19"/>
        <v>0</v>
      </c>
      <c r="R278" s="68"/>
      <c r="T278" s="69"/>
      <c r="U278" s="68"/>
      <c r="V278" s="68"/>
      <c r="W278" s="68"/>
      <c r="X278" s="68"/>
      <c r="Y278" s="68"/>
      <c r="Z278" s="68"/>
    </row>
    <row r="279" spans="1:26" ht="12" hidden="1" customHeight="1">
      <c r="A279" s="92">
        <v>0.19650000000000001</v>
      </c>
      <c r="B279" s="93">
        <v>0</v>
      </c>
      <c r="C279" s="94">
        <v>41699</v>
      </c>
      <c r="D279" s="95">
        <v>41729</v>
      </c>
      <c r="E279" s="92">
        <f t="shared" si="12"/>
        <v>0.29475000000000001</v>
      </c>
      <c r="F279" s="96">
        <f t="shared" si="13"/>
        <v>2.1759834797641986E-2</v>
      </c>
      <c r="G279" s="97">
        <f t="shared" si="14"/>
        <v>0.29475000000000001</v>
      </c>
      <c r="H279" s="98">
        <f t="shared" si="18"/>
        <v>2.1759834797641986E-2</v>
      </c>
      <c r="I279" s="92">
        <f t="shared" si="17"/>
        <v>0.06</v>
      </c>
      <c r="J279" s="101">
        <f t="shared" si="20"/>
        <v>4.8675505653430484E-3</v>
      </c>
      <c r="K279" s="105">
        <f t="shared" si="21"/>
        <v>4.8675505653430484E-3</v>
      </c>
      <c r="L279" s="106">
        <f t="shared" si="22"/>
        <v>30</v>
      </c>
      <c r="M279" s="63"/>
      <c r="N279" s="108">
        <f t="shared" si="23"/>
        <v>0</v>
      </c>
      <c r="O279" s="100"/>
      <c r="P279" s="66">
        <f t="shared" si="24"/>
        <v>0</v>
      </c>
      <c r="Q279" s="109">
        <f t="shared" si="19"/>
        <v>0</v>
      </c>
      <c r="R279" s="68"/>
      <c r="T279" s="69"/>
      <c r="U279" s="68"/>
      <c r="V279" s="68"/>
      <c r="W279" s="68"/>
      <c r="X279" s="68"/>
      <c r="Y279" s="68"/>
      <c r="Z279" s="68"/>
    </row>
    <row r="280" spans="1:26" ht="12" hidden="1" customHeight="1">
      <c r="A280" s="92">
        <v>0.1963</v>
      </c>
      <c r="B280" s="110">
        <v>0</v>
      </c>
      <c r="C280" s="111">
        <v>41730</v>
      </c>
      <c r="D280" s="111">
        <v>41759</v>
      </c>
      <c r="E280" s="112">
        <f t="shared" si="12"/>
        <v>0.29444999999999999</v>
      </c>
      <c r="F280" s="113">
        <f t="shared" si="13"/>
        <v>2.1740103800155453E-2</v>
      </c>
      <c r="G280" s="110">
        <f t="shared" si="14"/>
        <v>0.29444999999999999</v>
      </c>
      <c r="H280" s="114">
        <f t="shared" si="18"/>
        <v>2.1740103800155453E-2</v>
      </c>
      <c r="I280" s="112">
        <f t="shared" si="17"/>
        <v>0.06</v>
      </c>
      <c r="J280" s="113">
        <f t="shared" si="20"/>
        <v>4.8675505653430484E-3</v>
      </c>
      <c r="K280" s="102">
        <f t="shared" si="21"/>
        <v>4.8675505653430484E-3</v>
      </c>
      <c r="L280" s="115">
        <f t="shared" si="22"/>
        <v>30</v>
      </c>
      <c r="M280" s="63"/>
      <c r="N280" s="116">
        <f t="shared" si="23"/>
        <v>0</v>
      </c>
      <c r="O280" s="117"/>
      <c r="P280" s="66">
        <f t="shared" si="24"/>
        <v>0</v>
      </c>
      <c r="Q280" s="118">
        <f t="shared" si="19"/>
        <v>0</v>
      </c>
      <c r="R280" s="68"/>
      <c r="T280" s="69"/>
      <c r="U280" s="68"/>
      <c r="V280" s="68"/>
      <c r="W280" s="68"/>
      <c r="X280" s="68"/>
      <c r="Y280" s="68"/>
      <c r="Z280" s="68"/>
    </row>
    <row r="281" spans="1:26" ht="12" hidden="1" customHeight="1">
      <c r="A281" s="92">
        <v>0.1963</v>
      </c>
      <c r="B281" s="110">
        <v>0</v>
      </c>
      <c r="C281" s="111">
        <v>41760</v>
      </c>
      <c r="D281" s="111">
        <v>41790</v>
      </c>
      <c r="E281" s="112">
        <f t="shared" si="12"/>
        <v>0.29444999999999999</v>
      </c>
      <c r="F281" s="113">
        <f t="shared" si="13"/>
        <v>2.1740103800155453E-2</v>
      </c>
      <c r="G281" s="110">
        <f t="shared" si="14"/>
        <v>0.29444999999999999</v>
      </c>
      <c r="H281" s="114">
        <f t="shared" si="18"/>
        <v>2.1740103800155453E-2</v>
      </c>
      <c r="I281" s="112">
        <f t="shared" si="17"/>
        <v>0.06</v>
      </c>
      <c r="J281" s="113">
        <f t="shared" si="20"/>
        <v>4.8675505653430484E-3</v>
      </c>
      <c r="K281" s="102">
        <f t="shared" si="21"/>
        <v>4.8675505653430484E-3</v>
      </c>
      <c r="L281" s="115">
        <f t="shared" si="22"/>
        <v>30</v>
      </c>
      <c r="M281" s="63"/>
      <c r="N281" s="116">
        <f t="shared" si="23"/>
        <v>0</v>
      </c>
      <c r="O281" s="117"/>
      <c r="P281" s="66">
        <f t="shared" si="24"/>
        <v>0</v>
      </c>
      <c r="Q281" s="118">
        <f t="shared" si="19"/>
        <v>0</v>
      </c>
      <c r="R281" s="68"/>
      <c r="T281" s="69"/>
      <c r="U281" s="68"/>
      <c r="V281" s="68"/>
      <c r="W281" s="68"/>
      <c r="X281" s="68"/>
      <c r="Y281" s="68"/>
      <c r="Z281" s="68"/>
    </row>
    <row r="282" spans="1:26" ht="12" hidden="1" customHeight="1">
      <c r="A282" s="92">
        <v>0.1963</v>
      </c>
      <c r="B282" s="110">
        <v>0</v>
      </c>
      <c r="C282" s="111">
        <v>41791</v>
      </c>
      <c r="D282" s="111">
        <v>41820</v>
      </c>
      <c r="E282" s="112">
        <f t="shared" si="12"/>
        <v>0.29444999999999999</v>
      </c>
      <c r="F282" s="113">
        <f t="shared" si="13"/>
        <v>2.1740103800155453E-2</v>
      </c>
      <c r="G282" s="110">
        <f t="shared" si="14"/>
        <v>0.29444999999999999</v>
      </c>
      <c r="H282" s="114">
        <f t="shared" si="18"/>
        <v>2.1740103800155453E-2</v>
      </c>
      <c r="I282" s="112">
        <f t="shared" si="17"/>
        <v>0.06</v>
      </c>
      <c r="J282" s="113">
        <f t="shared" si="20"/>
        <v>4.8675505653430484E-3</v>
      </c>
      <c r="K282" s="102">
        <f t="shared" si="21"/>
        <v>4.8675505653430484E-3</v>
      </c>
      <c r="L282" s="115">
        <f t="shared" si="22"/>
        <v>30</v>
      </c>
      <c r="M282" s="63"/>
      <c r="N282" s="116">
        <f t="shared" si="23"/>
        <v>0</v>
      </c>
      <c r="O282" s="117"/>
      <c r="P282" s="66">
        <f t="shared" si="24"/>
        <v>0</v>
      </c>
      <c r="Q282" s="118">
        <f t="shared" si="19"/>
        <v>0</v>
      </c>
      <c r="R282" s="68" t="s">
        <v>38</v>
      </c>
      <c r="T282" s="69"/>
      <c r="U282" s="68"/>
      <c r="V282" s="68"/>
      <c r="W282" s="68"/>
      <c r="X282" s="68"/>
      <c r="Y282" s="68"/>
      <c r="Z282" s="68"/>
    </row>
    <row r="283" spans="1:26" ht="12" hidden="1" customHeight="1">
      <c r="A283" s="92">
        <v>0.1933</v>
      </c>
      <c r="B283" s="110">
        <v>0</v>
      </c>
      <c r="C283" s="111">
        <v>41821</v>
      </c>
      <c r="D283" s="111">
        <v>41851</v>
      </c>
      <c r="E283" s="112">
        <f t="shared" si="12"/>
        <v>0.28994999999999999</v>
      </c>
      <c r="F283" s="113">
        <f t="shared" si="13"/>
        <v>2.1443634727683625E-2</v>
      </c>
      <c r="G283" s="110">
        <f t="shared" si="14"/>
        <v>0.28994999999999999</v>
      </c>
      <c r="H283" s="114">
        <f t="shared" si="18"/>
        <v>2.1443634727683625E-2</v>
      </c>
      <c r="I283" s="112">
        <f t="shared" si="17"/>
        <v>0.06</v>
      </c>
      <c r="J283" s="113">
        <f t="shared" si="20"/>
        <v>4.8675505653430484E-3</v>
      </c>
      <c r="K283" s="102">
        <f t="shared" si="21"/>
        <v>4.8675505653430484E-3</v>
      </c>
      <c r="L283" s="115">
        <f t="shared" si="22"/>
        <v>30</v>
      </c>
      <c r="M283" s="63"/>
      <c r="N283" s="116">
        <f t="shared" si="23"/>
        <v>0</v>
      </c>
      <c r="O283" s="117"/>
      <c r="P283" s="66">
        <f t="shared" si="24"/>
        <v>0</v>
      </c>
      <c r="Q283" s="118">
        <f t="shared" si="19"/>
        <v>0</v>
      </c>
      <c r="R283" s="68">
        <f t="shared" ref="R283:R309" si="25">+E283/12*100</f>
        <v>2.4162499999999998</v>
      </c>
      <c r="T283" s="69"/>
      <c r="U283" s="68"/>
      <c r="V283" s="68"/>
      <c r="W283" s="68"/>
      <c r="X283" s="68"/>
      <c r="Y283" s="68"/>
      <c r="Z283" s="68"/>
    </row>
    <row r="284" spans="1:26" ht="12" hidden="1" customHeight="1">
      <c r="A284" s="92">
        <v>0.1933</v>
      </c>
      <c r="B284" s="110">
        <v>0</v>
      </c>
      <c r="C284" s="111">
        <v>41852</v>
      </c>
      <c r="D284" s="111">
        <v>41882</v>
      </c>
      <c r="E284" s="112">
        <f t="shared" si="12"/>
        <v>0.28994999999999999</v>
      </c>
      <c r="F284" s="113">
        <f t="shared" si="13"/>
        <v>2.1443634727683625E-2</v>
      </c>
      <c r="G284" s="110">
        <f t="shared" si="14"/>
        <v>0.28994999999999999</v>
      </c>
      <c r="H284" s="114">
        <f t="shared" si="18"/>
        <v>2.1443634727683625E-2</v>
      </c>
      <c r="I284" s="112">
        <f t="shared" si="17"/>
        <v>0.06</v>
      </c>
      <c r="J284" s="113">
        <f t="shared" si="20"/>
        <v>4.8675505653430484E-3</v>
      </c>
      <c r="K284" s="102">
        <f t="shared" si="21"/>
        <v>4.8675505653430484E-3</v>
      </c>
      <c r="L284" s="115">
        <f t="shared" si="22"/>
        <v>30</v>
      </c>
      <c r="M284" s="63"/>
      <c r="N284" s="116">
        <f t="shared" si="23"/>
        <v>0</v>
      </c>
      <c r="O284" s="117"/>
      <c r="P284" s="66">
        <f t="shared" si="24"/>
        <v>0</v>
      </c>
      <c r="Q284" s="118">
        <f t="shared" si="19"/>
        <v>0</v>
      </c>
      <c r="R284" s="68">
        <f t="shared" si="25"/>
        <v>2.4162499999999998</v>
      </c>
      <c r="T284" s="69"/>
      <c r="U284" s="68"/>
      <c r="V284" s="68"/>
      <c r="W284" s="68"/>
      <c r="X284" s="68"/>
      <c r="Y284" s="68"/>
      <c r="Z284" s="68"/>
    </row>
    <row r="285" spans="1:26" ht="12" hidden="1" customHeight="1">
      <c r="A285" s="92">
        <v>0.1933</v>
      </c>
      <c r="B285" s="110">
        <v>0</v>
      </c>
      <c r="C285" s="111">
        <v>41883</v>
      </c>
      <c r="D285" s="111">
        <v>41912</v>
      </c>
      <c r="E285" s="112">
        <f t="shared" si="12"/>
        <v>0.28994999999999999</v>
      </c>
      <c r="F285" s="113">
        <f t="shared" si="13"/>
        <v>2.1443634727683625E-2</v>
      </c>
      <c r="G285" s="110">
        <f t="shared" si="14"/>
        <v>0.28994999999999999</v>
      </c>
      <c r="H285" s="119">
        <f t="shared" si="18"/>
        <v>2.1443634727683625E-2</v>
      </c>
      <c r="I285" s="112">
        <f t="shared" si="17"/>
        <v>0.06</v>
      </c>
      <c r="J285" s="113">
        <f t="shared" si="20"/>
        <v>4.8675505653430484E-3</v>
      </c>
      <c r="K285" s="102">
        <f t="shared" si="21"/>
        <v>4.8675505653430484E-3</v>
      </c>
      <c r="L285" s="115">
        <f t="shared" si="22"/>
        <v>30</v>
      </c>
      <c r="M285" s="63"/>
      <c r="N285" s="116">
        <f t="shared" si="23"/>
        <v>0</v>
      </c>
      <c r="O285" s="117"/>
      <c r="P285" s="66">
        <f t="shared" si="24"/>
        <v>0</v>
      </c>
      <c r="Q285" s="118">
        <f t="shared" si="19"/>
        <v>0</v>
      </c>
      <c r="R285" s="68">
        <f t="shared" si="25"/>
        <v>2.4162499999999998</v>
      </c>
      <c r="T285" s="69"/>
      <c r="U285" s="68"/>
      <c r="V285" s="68"/>
      <c r="W285" s="68"/>
      <c r="X285" s="68"/>
      <c r="Y285" s="68"/>
      <c r="Z285" s="68"/>
    </row>
    <row r="286" spans="1:26" ht="12" hidden="1" customHeight="1">
      <c r="A286" s="92">
        <v>0.19170000000000001</v>
      </c>
      <c r="B286" s="110">
        <v>0</v>
      </c>
      <c r="C286" s="111">
        <v>41913</v>
      </c>
      <c r="D286" s="111">
        <v>41943</v>
      </c>
      <c r="E286" s="112">
        <f t="shared" si="12"/>
        <v>0.28755000000000003</v>
      </c>
      <c r="F286" s="113">
        <f t="shared" si="13"/>
        <v>2.1285130025374244E-2</v>
      </c>
      <c r="G286" s="110">
        <f t="shared" si="14"/>
        <v>0.28755000000000003</v>
      </c>
      <c r="H286" s="119">
        <f t="shared" si="18"/>
        <v>2.1285130025374244E-2</v>
      </c>
      <c r="I286" s="112">
        <f t="shared" si="17"/>
        <v>0.06</v>
      </c>
      <c r="J286" s="113">
        <f t="shared" si="20"/>
        <v>4.8675505653430484E-3</v>
      </c>
      <c r="K286" s="102">
        <f t="shared" si="21"/>
        <v>4.8675505653430484E-3</v>
      </c>
      <c r="L286" s="115">
        <f t="shared" si="22"/>
        <v>30</v>
      </c>
      <c r="M286" s="63"/>
      <c r="N286" s="116">
        <f t="shared" si="23"/>
        <v>0</v>
      </c>
      <c r="O286" s="117"/>
      <c r="P286" s="66">
        <f t="shared" si="24"/>
        <v>0</v>
      </c>
      <c r="Q286" s="118">
        <f t="shared" si="19"/>
        <v>0</v>
      </c>
      <c r="R286" s="68">
        <f t="shared" si="25"/>
        <v>2.3962500000000002</v>
      </c>
      <c r="T286" s="69"/>
      <c r="U286" s="68"/>
      <c r="V286" s="68"/>
      <c r="W286" s="68"/>
      <c r="X286" s="68"/>
      <c r="Y286" s="68"/>
      <c r="Z286" s="68"/>
    </row>
    <row r="287" spans="1:26" ht="12" hidden="1" customHeight="1">
      <c r="A287" s="92">
        <v>0.19170000000000001</v>
      </c>
      <c r="B287" s="110">
        <v>0</v>
      </c>
      <c r="C287" s="111">
        <v>41944</v>
      </c>
      <c r="D287" s="111">
        <v>41973</v>
      </c>
      <c r="E287" s="112">
        <f t="shared" si="12"/>
        <v>0.28755000000000003</v>
      </c>
      <c r="F287" s="113">
        <f t="shared" si="13"/>
        <v>2.1285130025374244E-2</v>
      </c>
      <c r="G287" s="110">
        <f t="shared" si="14"/>
        <v>0.28755000000000003</v>
      </c>
      <c r="H287" s="119">
        <f t="shared" si="18"/>
        <v>2.1285130025374244E-2</v>
      </c>
      <c r="I287" s="112">
        <f t="shared" si="17"/>
        <v>0.06</v>
      </c>
      <c r="J287" s="113">
        <f t="shared" si="20"/>
        <v>4.8675505653430484E-3</v>
      </c>
      <c r="K287" s="102">
        <f t="shared" si="21"/>
        <v>4.8675505653430484E-3</v>
      </c>
      <c r="L287" s="115">
        <f t="shared" si="22"/>
        <v>30</v>
      </c>
      <c r="M287" s="63"/>
      <c r="N287" s="116">
        <f t="shared" si="23"/>
        <v>0</v>
      </c>
      <c r="O287" s="117"/>
      <c r="P287" s="66">
        <f t="shared" si="24"/>
        <v>0</v>
      </c>
      <c r="Q287" s="118">
        <f t="shared" si="19"/>
        <v>0</v>
      </c>
      <c r="R287" s="68">
        <f t="shared" si="25"/>
        <v>2.3962500000000002</v>
      </c>
      <c r="T287" s="69"/>
      <c r="U287" s="68"/>
      <c r="V287" s="68"/>
      <c r="W287" s="68"/>
      <c r="X287" s="68"/>
      <c r="Y287" s="68"/>
      <c r="Z287" s="68"/>
    </row>
    <row r="288" spans="1:26" ht="12" hidden="1" customHeight="1">
      <c r="A288" s="92">
        <v>0.19170000000000001</v>
      </c>
      <c r="B288" s="110">
        <v>0</v>
      </c>
      <c r="C288" s="111">
        <v>41974</v>
      </c>
      <c r="D288" s="111">
        <v>42004</v>
      </c>
      <c r="E288" s="112">
        <f t="shared" si="12"/>
        <v>0.28755000000000003</v>
      </c>
      <c r="F288" s="113">
        <f t="shared" si="13"/>
        <v>2.1285130025374244E-2</v>
      </c>
      <c r="G288" s="110">
        <f t="shared" si="14"/>
        <v>0.28755000000000003</v>
      </c>
      <c r="H288" s="119">
        <f t="shared" si="18"/>
        <v>2.1285130025374244E-2</v>
      </c>
      <c r="I288" s="112">
        <f t="shared" si="17"/>
        <v>0.06</v>
      </c>
      <c r="J288" s="113">
        <f t="shared" si="20"/>
        <v>4.8675505653430484E-3</v>
      </c>
      <c r="K288" s="102">
        <f t="shared" si="21"/>
        <v>4.8675505653430484E-3</v>
      </c>
      <c r="L288" s="115">
        <f t="shared" si="22"/>
        <v>30</v>
      </c>
      <c r="M288" s="63"/>
      <c r="N288" s="116">
        <f t="shared" si="23"/>
        <v>0</v>
      </c>
      <c r="O288" s="117"/>
      <c r="P288" s="66">
        <f t="shared" si="24"/>
        <v>0</v>
      </c>
      <c r="Q288" s="118">
        <f t="shared" si="19"/>
        <v>0</v>
      </c>
      <c r="R288" s="68">
        <f t="shared" si="25"/>
        <v>2.3962500000000002</v>
      </c>
      <c r="T288" s="69"/>
      <c r="U288" s="68"/>
      <c r="V288" s="68"/>
      <c r="W288" s="68"/>
      <c r="X288" s="68"/>
      <c r="Y288" s="68"/>
      <c r="Z288" s="68"/>
    </row>
    <row r="289" spans="1:26" ht="12" hidden="1" customHeight="1">
      <c r="A289" s="92">
        <v>0.19209999999999999</v>
      </c>
      <c r="B289" s="110">
        <v>0</v>
      </c>
      <c r="C289" s="111">
        <v>42005</v>
      </c>
      <c r="D289" s="111">
        <v>42035</v>
      </c>
      <c r="E289" s="112">
        <f t="shared" si="12"/>
        <v>0.28815000000000002</v>
      </c>
      <c r="F289" s="113">
        <f t="shared" si="13"/>
        <v>2.1324781575405183E-2</v>
      </c>
      <c r="G289" s="110">
        <f t="shared" si="14"/>
        <v>0.28815000000000002</v>
      </c>
      <c r="H289" s="119">
        <f t="shared" si="18"/>
        <v>2.1324781575405183E-2</v>
      </c>
      <c r="I289" s="112">
        <f t="shared" si="17"/>
        <v>0.06</v>
      </c>
      <c r="J289" s="113">
        <f t="shared" si="20"/>
        <v>4.8675505653430484E-3</v>
      </c>
      <c r="K289" s="102">
        <f t="shared" si="21"/>
        <v>4.8675505653430484E-3</v>
      </c>
      <c r="L289" s="115">
        <f t="shared" si="22"/>
        <v>30</v>
      </c>
      <c r="M289" s="63"/>
      <c r="N289" s="116">
        <f t="shared" si="23"/>
        <v>0</v>
      </c>
      <c r="O289" s="117"/>
      <c r="P289" s="66">
        <f t="shared" si="24"/>
        <v>0</v>
      </c>
      <c r="Q289" s="118">
        <f t="shared" si="19"/>
        <v>0</v>
      </c>
      <c r="R289" s="68">
        <f t="shared" si="25"/>
        <v>2.4012500000000001</v>
      </c>
      <c r="T289" s="69"/>
      <c r="U289" s="68"/>
      <c r="V289" s="68"/>
      <c r="W289" s="68"/>
      <c r="X289" s="68"/>
      <c r="Y289" s="68"/>
      <c r="Z289" s="68"/>
    </row>
    <row r="290" spans="1:26" ht="12" hidden="1" customHeight="1">
      <c r="A290" s="92">
        <v>0.19209999999999999</v>
      </c>
      <c r="B290" s="110">
        <v>0</v>
      </c>
      <c r="C290" s="111">
        <v>42036</v>
      </c>
      <c r="D290" s="111">
        <v>42063</v>
      </c>
      <c r="E290" s="112">
        <f t="shared" si="12"/>
        <v>0.28815000000000002</v>
      </c>
      <c r="F290" s="113">
        <f t="shared" si="13"/>
        <v>2.1324781575405183E-2</v>
      </c>
      <c r="G290" s="110">
        <f t="shared" si="14"/>
        <v>0.28815000000000002</v>
      </c>
      <c r="H290" s="119">
        <f t="shared" si="18"/>
        <v>2.1324781575405183E-2</v>
      </c>
      <c r="I290" s="112">
        <f t="shared" si="17"/>
        <v>0.06</v>
      </c>
      <c r="J290" s="113">
        <f t="shared" si="20"/>
        <v>4.8675505653430484E-3</v>
      </c>
      <c r="K290" s="102">
        <f t="shared" si="21"/>
        <v>4.8675505653430484E-3</v>
      </c>
      <c r="L290" s="115">
        <f t="shared" si="22"/>
        <v>30</v>
      </c>
      <c r="M290" s="63"/>
      <c r="N290" s="116">
        <f t="shared" si="23"/>
        <v>0</v>
      </c>
      <c r="O290" s="117"/>
      <c r="P290" s="66">
        <f t="shared" si="24"/>
        <v>0</v>
      </c>
      <c r="Q290" s="118">
        <f t="shared" si="19"/>
        <v>0</v>
      </c>
      <c r="R290" s="68">
        <f t="shared" si="25"/>
        <v>2.4012500000000001</v>
      </c>
      <c r="T290" s="69"/>
      <c r="U290" s="68"/>
      <c r="V290" s="68"/>
      <c r="W290" s="68"/>
      <c r="X290" s="68"/>
      <c r="Y290" s="68"/>
      <c r="Z290" s="68"/>
    </row>
    <row r="291" spans="1:26" ht="12" hidden="1" customHeight="1">
      <c r="A291" s="92">
        <v>0.19209999999999999</v>
      </c>
      <c r="B291" s="110">
        <v>0</v>
      </c>
      <c r="C291" s="111">
        <v>42064</v>
      </c>
      <c r="D291" s="111">
        <v>42094</v>
      </c>
      <c r="E291" s="112">
        <f t="shared" si="12"/>
        <v>0.28815000000000002</v>
      </c>
      <c r="F291" s="113">
        <f t="shared" si="13"/>
        <v>2.1324781575405183E-2</v>
      </c>
      <c r="G291" s="110">
        <f t="shared" si="14"/>
        <v>0.28815000000000002</v>
      </c>
      <c r="H291" s="119">
        <f t="shared" si="18"/>
        <v>2.1324781575405183E-2</v>
      </c>
      <c r="I291" s="112">
        <f t="shared" si="17"/>
        <v>0.06</v>
      </c>
      <c r="J291" s="113">
        <f t="shared" si="20"/>
        <v>4.8675505653430484E-3</v>
      </c>
      <c r="K291" s="102">
        <f t="shared" si="21"/>
        <v>4.8675505653430484E-3</v>
      </c>
      <c r="L291" s="115">
        <f t="shared" si="22"/>
        <v>30</v>
      </c>
      <c r="M291" s="63"/>
      <c r="N291" s="116">
        <f t="shared" si="23"/>
        <v>0</v>
      </c>
      <c r="O291" s="117"/>
      <c r="P291" s="66">
        <f t="shared" si="24"/>
        <v>0</v>
      </c>
      <c r="Q291" s="118">
        <f t="shared" si="19"/>
        <v>0</v>
      </c>
      <c r="R291" s="68">
        <f t="shared" si="25"/>
        <v>2.4012500000000001</v>
      </c>
      <c r="T291" s="69"/>
      <c r="U291" s="68"/>
      <c r="V291" s="68"/>
      <c r="W291" s="68"/>
      <c r="X291" s="68"/>
      <c r="Y291" s="68"/>
      <c r="Z291" s="68"/>
    </row>
    <row r="292" spans="1:26" ht="12" hidden="1" customHeight="1">
      <c r="A292" s="92">
        <v>0.19370000000000001</v>
      </c>
      <c r="B292" s="110">
        <v>0</v>
      </c>
      <c r="C292" s="111">
        <v>42095</v>
      </c>
      <c r="D292" s="111">
        <v>42124</v>
      </c>
      <c r="E292" s="112">
        <f t="shared" si="12"/>
        <v>0.29055000000000003</v>
      </c>
      <c r="F292" s="113">
        <f t="shared" si="13"/>
        <v>2.1483218662772696E-2</v>
      </c>
      <c r="G292" s="110">
        <f t="shared" si="14"/>
        <v>0.29055000000000003</v>
      </c>
      <c r="H292" s="119">
        <f t="shared" si="18"/>
        <v>2.1483218662772696E-2</v>
      </c>
      <c r="I292" s="112">
        <f t="shared" si="17"/>
        <v>0.06</v>
      </c>
      <c r="J292" s="113">
        <f t="shared" si="20"/>
        <v>4.8675505653430484E-3</v>
      </c>
      <c r="K292" s="102">
        <f t="shared" si="21"/>
        <v>4.8675505653430484E-3</v>
      </c>
      <c r="L292" s="115">
        <f t="shared" si="22"/>
        <v>30</v>
      </c>
      <c r="M292" s="63"/>
      <c r="N292" s="116">
        <f t="shared" si="23"/>
        <v>0</v>
      </c>
      <c r="O292" s="117"/>
      <c r="P292" s="66">
        <f t="shared" si="24"/>
        <v>0</v>
      </c>
      <c r="Q292" s="118">
        <f t="shared" si="19"/>
        <v>0</v>
      </c>
      <c r="R292" s="68">
        <f t="shared" si="25"/>
        <v>2.4212500000000001</v>
      </c>
      <c r="T292" s="69"/>
      <c r="U292" s="68"/>
      <c r="V292" s="68"/>
      <c r="W292" s="68"/>
      <c r="X292" s="68"/>
      <c r="Y292" s="68"/>
      <c r="Z292" s="68"/>
    </row>
    <row r="293" spans="1:26" ht="12" hidden="1" customHeight="1">
      <c r="A293" s="92">
        <v>0.19370000000000001</v>
      </c>
      <c r="B293" s="110">
        <v>0</v>
      </c>
      <c r="C293" s="111">
        <v>42125</v>
      </c>
      <c r="D293" s="111">
        <v>42155</v>
      </c>
      <c r="E293" s="112">
        <f t="shared" si="12"/>
        <v>0.29055000000000003</v>
      </c>
      <c r="F293" s="113">
        <f t="shared" si="13"/>
        <v>2.1483218662772696E-2</v>
      </c>
      <c r="G293" s="110">
        <f t="shared" si="14"/>
        <v>0.29055000000000003</v>
      </c>
      <c r="H293" s="119">
        <f t="shared" si="18"/>
        <v>2.1483218662772696E-2</v>
      </c>
      <c r="I293" s="112">
        <f t="shared" si="17"/>
        <v>0.06</v>
      </c>
      <c r="J293" s="113">
        <f t="shared" si="20"/>
        <v>4.8675505653430484E-3</v>
      </c>
      <c r="K293" s="102">
        <f t="shared" si="21"/>
        <v>4.8675505653430484E-3</v>
      </c>
      <c r="L293" s="115">
        <f t="shared" si="22"/>
        <v>30</v>
      </c>
      <c r="M293" s="63"/>
      <c r="N293" s="116">
        <f t="shared" si="23"/>
        <v>0</v>
      </c>
      <c r="O293" s="117"/>
      <c r="P293" s="66">
        <f t="shared" si="24"/>
        <v>0</v>
      </c>
      <c r="Q293" s="118">
        <f t="shared" si="19"/>
        <v>0</v>
      </c>
      <c r="R293" s="68">
        <f t="shared" si="25"/>
        <v>2.4212500000000001</v>
      </c>
      <c r="T293" s="69"/>
      <c r="U293" s="68"/>
      <c r="V293" s="68"/>
      <c r="W293" s="68"/>
      <c r="X293" s="68"/>
      <c r="Y293" s="68"/>
      <c r="Z293" s="68"/>
    </row>
    <row r="294" spans="1:26" ht="12" hidden="1" customHeight="1">
      <c r="A294" s="92">
        <v>0.19370000000000001</v>
      </c>
      <c r="B294" s="110">
        <v>0</v>
      </c>
      <c r="C294" s="111">
        <v>42156</v>
      </c>
      <c r="D294" s="111">
        <v>42185</v>
      </c>
      <c r="E294" s="112">
        <f t="shared" si="12"/>
        <v>0.29055000000000003</v>
      </c>
      <c r="F294" s="113">
        <f t="shared" si="13"/>
        <v>2.1483218662772696E-2</v>
      </c>
      <c r="G294" s="110">
        <f t="shared" si="14"/>
        <v>0.29055000000000003</v>
      </c>
      <c r="H294" s="119">
        <f t="shared" si="18"/>
        <v>2.1483218662772696E-2</v>
      </c>
      <c r="I294" s="112">
        <f t="shared" si="17"/>
        <v>0.06</v>
      </c>
      <c r="J294" s="113">
        <f t="shared" si="20"/>
        <v>4.8675505653430484E-3</v>
      </c>
      <c r="K294" s="102">
        <f t="shared" si="21"/>
        <v>4.8675505653430484E-3</v>
      </c>
      <c r="L294" s="115">
        <f t="shared" si="22"/>
        <v>30</v>
      </c>
      <c r="M294" s="63"/>
      <c r="N294" s="116">
        <f t="shared" si="23"/>
        <v>0</v>
      </c>
      <c r="O294" s="117"/>
      <c r="P294" s="66">
        <f t="shared" si="24"/>
        <v>0</v>
      </c>
      <c r="Q294" s="118">
        <f t="shared" si="19"/>
        <v>0</v>
      </c>
      <c r="R294" s="68">
        <f t="shared" si="25"/>
        <v>2.4212500000000001</v>
      </c>
      <c r="T294" s="69"/>
      <c r="U294" s="68"/>
      <c r="V294" s="68"/>
      <c r="W294" s="68"/>
      <c r="X294" s="68"/>
      <c r="Y294" s="68"/>
      <c r="Z294" s="68"/>
    </row>
    <row r="295" spans="1:26" ht="12" hidden="1" customHeight="1">
      <c r="A295" s="92">
        <v>0.19259999999999999</v>
      </c>
      <c r="B295" s="110">
        <v>0</v>
      </c>
      <c r="C295" s="111">
        <v>42186</v>
      </c>
      <c r="D295" s="111">
        <v>42216</v>
      </c>
      <c r="E295" s="112">
        <f t="shared" si="12"/>
        <v>0.28889999999999999</v>
      </c>
      <c r="F295" s="113">
        <f t="shared" si="13"/>
        <v>2.1374322212011299E-2</v>
      </c>
      <c r="G295" s="110">
        <f t="shared" si="14"/>
        <v>0.28889999999999999</v>
      </c>
      <c r="H295" s="119">
        <f t="shared" si="18"/>
        <v>2.1374322212011299E-2</v>
      </c>
      <c r="I295" s="112">
        <f t="shared" si="17"/>
        <v>0.06</v>
      </c>
      <c r="J295" s="113">
        <f t="shared" si="20"/>
        <v>4.8675505653430484E-3</v>
      </c>
      <c r="K295" s="102">
        <f t="shared" si="21"/>
        <v>4.8675505653430484E-3</v>
      </c>
      <c r="L295" s="115">
        <f t="shared" si="22"/>
        <v>30</v>
      </c>
      <c r="M295" s="63"/>
      <c r="N295" s="116">
        <f t="shared" si="23"/>
        <v>0</v>
      </c>
      <c r="O295" s="117"/>
      <c r="P295" s="66">
        <f t="shared" si="24"/>
        <v>0</v>
      </c>
      <c r="Q295" s="118">
        <f t="shared" si="19"/>
        <v>0</v>
      </c>
      <c r="R295" s="68">
        <f t="shared" si="25"/>
        <v>2.4074999999999998</v>
      </c>
      <c r="T295" s="69"/>
      <c r="U295" s="68"/>
      <c r="V295" s="68"/>
      <c r="W295" s="68"/>
      <c r="X295" s="68"/>
      <c r="Y295" s="68"/>
      <c r="Z295" s="68"/>
    </row>
    <row r="296" spans="1:26" ht="12" hidden="1" customHeight="1">
      <c r="A296" s="92">
        <v>0.19259999999999999</v>
      </c>
      <c r="B296" s="110">
        <v>0</v>
      </c>
      <c r="C296" s="111">
        <v>42217</v>
      </c>
      <c r="D296" s="111">
        <v>42247</v>
      </c>
      <c r="E296" s="112">
        <f t="shared" si="12"/>
        <v>0.28889999999999999</v>
      </c>
      <c r="F296" s="113">
        <f t="shared" si="13"/>
        <v>2.1374322212011299E-2</v>
      </c>
      <c r="G296" s="110">
        <f t="shared" si="14"/>
        <v>0.28889999999999999</v>
      </c>
      <c r="H296" s="119">
        <f t="shared" si="18"/>
        <v>2.1374322212011299E-2</v>
      </c>
      <c r="I296" s="112">
        <f t="shared" si="17"/>
        <v>0.06</v>
      </c>
      <c r="J296" s="113">
        <f t="shared" si="20"/>
        <v>4.8675505653430484E-3</v>
      </c>
      <c r="K296" s="102">
        <f t="shared" si="21"/>
        <v>4.8675505653430484E-3</v>
      </c>
      <c r="L296" s="115">
        <f t="shared" si="22"/>
        <v>30</v>
      </c>
      <c r="M296" s="63"/>
      <c r="N296" s="116">
        <f t="shared" si="23"/>
        <v>0</v>
      </c>
      <c r="O296" s="117"/>
      <c r="P296" s="66">
        <f t="shared" si="24"/>
        <v>0</v>
      </c>
      <c r="Q296" s="118">
        <f t="shared" si="19"/>
        <v>0</v>
      </c>
      <c r="R296" s="68">
        <f t="shared" si="25"/>
        <v>2.4074999999999998</v>
      </c>
      <c r="T296" s="69"/>
      <c r="U296" s="68"/>
      <c r="V296" s="68"/>
      <c r="W296" s="68"/>
      <c r="X296" s="68"/>
      <c r="Y296" s="68"/>
      <c r="Z296" s="68"/>
    </row>
    <row r="297" spans="1:26" ht="12" hidden="1" customHeight="1">
      <c r="A297" s="92">
        <v>0.19259999999999999</v>
      </c>
      <c r="B297" s="110">
        <v>0</v>
      </c>
      <c r="C297" s="111">
        <v>42248</v>
      </c>
      <c r="D297" s="111">
        <v>42277</v>
      </c>
      <c r="E297" s="112">
        <f t="shared" si="12"/>
        <v>0.28889999999999999</v>
      </c>
      <c r="F297" s="113">
        <f t="shared" si="13"/>
        <v>2.1374322212011299E-2</v>
      </c>
      <c r="G297" s="110">
        <f t="shared" si="14"/>
        <v>0.28889999999999999</v>
      </c>
      <c r="H297" s="119">
        <f t="shared" si="18"/>
        <v>2.1374322212011299E-2</v>
      </c>
      <c r="I297" s="112">
        <f t="shared" si="17"/>
        <v>0.06</v>
      </c>
      <c r="J297" s="113">
        <f t="shared" si="20"/>
        <v>4.8675505653430484E-3</v>
      </c>
      <c r="K297" s="102">
        <f t="shared" si="21"/>
        <v>4.8675505653430484E-3</v>
      </c>
      <c r="L297" s="115">
        <f t="shared" si="22"/>
        <v>30</v>
      </c>
      <c r="M297" s="63"/>
      <c r="N297" s="116">
        <f t="shared" si="23"/>
        <v>0</v>
      </c>
      <c r="O297" s="117"/>
      <c r="P297" s="66">
        <f t="shared" si="24"/>
        <v>0</v>
      </c>
      <c r="Q297" s="118">
        <f t="shared" si="19"/>
        <v>0</v>
      </c>
      <c r="R297" s="68">
        <f t="shared" si="25"/>
        <v>2.4074999999999998</v>
      </c>
      <c r="T297" s="69"/>
      <c r="U297" s="68"/>
      <c r="V297" s="68"/>
      <c r="W297" s="68"/>
      <c r="X297" s="68"/>
      <c r="Y297" s="68"/>
      <c r="Z297" s="68"/>
    </row>
    <row r="298" spans="1:26" ht="12" hidden="1" customHeight="1">
      <c r="A298" s="92">
        <v>0.1933</v>
      </c>
      <c r="B298" s="110">
        <v>0</v>
      </c>
      <c r="C298" s="111">
        <v>42278</v>
      </c>
      <c r="D298" s="111">
        <v>42308</v>
      </c>
      <c r="E298" s="112">
        <f t="shared" si="12"/>
        <v>0.28994999999999999</v>
      </c>
      <c r="F298" s="113">
        <f t="shared" si="13"/>
        <v>2.1443634727683625E-2</v>
      </c>
      <c r="G298" s="110">
        <f t="shared" si="14"/>
        <v>0.28994999999999999</v>
      </c>
      <c r="H298" s="119">
        <f t="shared" si="18"/>
        <v>2.1443634727683625E-2</v>
      </c>
      <c r="I298" s="112">
        <f t="shared" si="17"/>
        <v>0.06</v>
      </c>
      <c r="J298" s="113">
        <f t="shared" si="20"/>
        <v>4.8675505653430484E-3</v>
      </c>
      <c r="K298" s="102">
        <f t="shared" si="21"/>
        <v>4.8675505653430484E-3</v>
      </c>
      <c r="L298" s="115">
        <f t="shared" si="22"/>
        <v>30</v>
      </c>
      <c r="M298" s="63"/>
      <c r="N298" s="116">
        <f t="shared" si="23"/>
        <v>0</v>
      </c>
      <c r="O298" s="117"/>
      <c r="P298" s="66">
        <f t="shared" si="24"/>
        <v>0</v>
      </c>
      <c r="Q298" s="118">
        <f t="shared" si="19"/>
        <v>0</v>
      </c>
      <c r="R298" s="68">
        <f t="shared" si="25"/>
        <v>2.4162499999999998</v>
      </c>
      <c r="T298" s="69"/>
      <c r="U298" s="68"/>
      <c r="V298" s="68"/>
      <c r="W298" s="68"/>
      <c r="X298" s="68"/>
      <c r="Y298" s="68"/>
      <c r="Z298" s="68"/>
    </row>
    <row r="299" spans="1:26" ht="12" hidden="1" customHeight="1">
      <c r="A299" s="92">
        <v>0.1933</v>
      </c>
      <c r="B299" s="110">
        <v>0</v>
      </c>
      <c r="C299" s="111">
        <v>42309</v>
      </c>
      <c r="D299" s="111">
        <v>42338</v>
      </c>
      <c r="E299" s="112">
        <f t="shared" si="12"/>
        <v>0.28994999999999999</v>
      </c>
      <c r="F299" s="113">
        <f t="shared" si="13"/>
        <v>2.1443634727683625E-2</v>
      </c>
      <c r="G299" s="110">
        <f t="shared" si="14"/>
        <v>0.28994999999999999</v>
      </c>
      <c r="H299" s="119">
        <f t="shared" si="18"/>
        <v>2.1443634727683625E-2</v>
      </c>
      <c r="I299" s="112">
        <f t="shared" si="17"/>
        <v>0.06</v>
      </c>
      <c r="J299" s="113">
        <f t="shared" si="20"/>
        <v>4.8675505653430484E-3</v>
      </c>
      <c r="K299" s="102">
        <f t="shared" si="21"/>
        <v>4.8675505653430484E-3</v>
      </c>
      <c r="L299" s="115">
        <f t="shared" si="22"/>
        <v>30</v>
      </c>
      <c r="M299" s="63"/>
      <c r="N299" s="116">
        <f t="shared" si="23"/>
        <v>0</v>
      </c>
      <c r="O299" s="117"/>
      <c r="P299" s="66">
        <f t="shared" si="24"/>
        <v>0</v>
      </c>
      <c r="Q299" s="118">
        <f t="shared" si="19"/>
        <v>0</v>
      </c>
      <c r="R299" s="68">
        <f t="shared" si="25"/>
        <v>2.4162499999999998</v>
      </c>
      <c r="T299" s="69"/>
      <c r="U299" s="68"/>
      <c r="V299" s="68"/>
      <c r="W299" s="68"/>
      <c r="X299" s="68"/>
      <c r="Y299" s="68"/>
      <c r="Z299" s="68"/>
    </row>
    <row r="300" spans="1:26" ht="12" hidden="1" customHeight="1">
      <c r="A300" s="92">
        <v>0.1933</v>
      </c>
      <c r="B300" s="110">
        <v>0</v>
      </c>
      <c r="C300" s="111">
        <v>42339</v>
      </c>
      <c r="D300" s="111">
        <v>42369</v>
      </c>
      <c r="E300" s="112">
        <f t="shared" si="12"/>
        <v>0.28994999999999999</v>
      </c>
      <c r="F300" s="113">
        <f t="shared" si="13"/>
        <v>2.1443634727683625E-2</v>
      </c>
      <c r="G300" s="110">
        <f t="shared" si="14"/>
        <v>0.28994999999999999</v>
      </c>
      <c r="H300" s="119">
        <f t="shared" si="18"/>
        <v>2.1443634727683625E-2</v>
      </c>
      <c r="I300" s="112">
        <f t="shared" si="17"/>
        <v>0.06</v>
      </c>
      <c r="J300" s="113">
        <f t="shared" si="20"/>
        <v>4.8675505653430484E-3</v>
      </c>
      <c r="K300" s="102">
        <f t="shared" si="21"/>
        <v>4.8675505653430484E-3</v>
      </c>
      <c r="L300" s="115">
        <f t="shared" si="22"/>
        <v>30</v>
      </c>
      <c r="M300" s="63"/>
      <c r="N300" s="116">
        <f t="shared" si="23"/>
        <v>0</v>
      </c>
      <c r="O300" s="117"/>
      <c r="P300" s="66">
        <f t="shared" si="24"/>
        <v>0</v>
      </c>
      <c r="Q300" s="118">
        <f t="shared" si="19"/>
        <v>0</v>
      </c>
      <c r="R300" s="120">
        <f t="shared" si="25"/>
        <v>2.4162499999999998</v>
      </c>
      <c r="S300" s="121"/>
      <c r="T300" s="122"/>
      <c r="U300" s="120"/>
      <c r="V300" s="120"/>
      <c r="W300" s="120"/>
      <c r="X300" s="120"/>
      <c r="Y300" s="120"/>
      <c r="Z300" s="120"/>
    </row>
    <row r="301" spans="1:26" ht="12.75" hidden="1" customHeight="1">
      <c r="A301" s="92">
        <v>0.1968</v>
      </c>
      <c r="B301" s="110">
        <v>0</v>
      </c>
      <c r="C301" s="111">
        <v>42370</v>
      </c>
      <c r="D301" s="111">
        <v>42400</v>
      </c>
      <c r="E301" s="112">
        <f t="shared" si="12"/>
        <v>0.29520000000000002</v>
      </c>
      <c r="F301" s="113">
        <f t="shared" si="13"/>
        <v>2.1789423437557742E-2</v>
      </c>
      <c r="G301" s="110">
        <f t="shared" si="14"/>
        <v>0.29520000000000002</v>
      </c>
      <c r="H301" s="119">
        <f t="shared" si="18"/>
        <v>2.1789423437557742E-2</v>
      </c>
      <c r="I301" s="112">
        <f t="shared" si="17"/>
        <v>0.06</v>
      </c>
      <c r="J301" s="113">
        <f t="shared" si="20"/>
        <v>4.8675505653430484E-3</v>
      </c>
      <c r="K301" s="102">
        <f t="shared" si="21"/>
        <v>4.8675505653430484E-3</v>
      </c>
      <c r="L301" s="115">
        <f t="shared" si="22"/>
        <v>30</v>
      </c>
      <c r="M301" s="63"/>
      <c r="N301" s="116">
        <f t="shared" si="23"/>
        <v>0</v>
      </c>
      <c r="O301" s="117"/>
      <c r="P301" s="66">
        <f t="shared" si="24"/>
        <v>0</v>
      </c>
      <c r="Q301" s="118">
        <f t="shared" si="19"/>
        <v>0</v>
      </c>
      <c r="R301" s="68">
        <f t="shared" si="25"/>
        <v>2.46</v>
      </c>
      <c r="T301" s="69"/>
      <c r="U301" s="68"/>
      <c r="V301" s="68"/>
      <c r="W301" s="68"/>
      <c r="X301" s="68"/>
      <c r="Y301" s="68"/>
      <c r="Z301" s="68"/>
    </row>
    <row r="302" spans="1:26" ht="12" hidden="1" customHeight="1">
      <c r="A302" s="92">
        <v>0.1968</v>
      </c>
      <c r="B302" s="110">
        <v>0</v>
      </c>
      <c r="C302" s="111">
        <v>42401</v>
      </c>
      <c r="D302" s="111">
        <v>42429</v>
      </c>
      <c r="E302" s="112">
        <f t="shared" si="12"/>
        <v>0.29520000000000002</v>
      </c>
      <c r="F302" s="113">
        <f t="shared" si="13"/>
        <v>2.1789423437557742E-2</v>
      </c>
      <c r="G302" s="110">
        <f t="shared" si="14"/>
        <v>0.29520000000000002</v>
      </c>
      <c r="H302" s="119">
        <f t="shared" si="18"/>
        <v>2.1789423437557742E-2</v>
      </c>
      <c r="I302" s="112">
        <f t="shared" si="17"/>
        <v>0.06</v>
      </c>
      <c r="J302" s="113">
        <f t="shared" si="20"/>
        <v>4.8675505653430484E-3</v>
      </c>
      <c r="K302" s="102">
        <f t="shared" si="21"/>
        <v>4.8675505653430484E-3</v>
      </c>
      <c r="L302" s="115">
        <f t="shared" si="22"/>
        <v>30</v>
      </c>
      <c r="M302" s="63"/>
      <c r="N302" s="116">
        <f t="shared" si="23"/>
        <v>0</v>
      </c>
      <c r="O302" s="117"/>
      <c r="P302" s="66">
        <f t="shared" si="24"/>
        <v>0</v>
      </c>
      <c r="Q302" s="118">
        <f t="shared" si="19"/>
        <v>0</v>
      </c>
      <c r="R302" s="68">
        <f t="shared" si="25"/>
        <v>2.46</v>
      </c>
      <c r="T302" s="69"/>
      <c r="U302" s="68"/>
      <c r="V302" s="68"/>
      <c r="W302" s="68"/>
      <c r="X302" s="68"/>
      <c r="Y302" s="68"/>
      <c r="Z302" s="68"/>
    </row>
    <row r="303" spans="1:26" ht="12" hidden="1" customHeight="1">
      <c r="A303" s="92">
        <v>0.1968</v>
      </c>
      <c r="B303" s="110">
        <v>0</v>
      </c>
      <c r="C303" s="111">
        <v>42430</v>
      </c>
      <c r="D303" s="111">
        <v>42460</v>
      </c>
      <c r="E303" s="112">
        <f t="shared" si="12"/>
        <v>0.29520000000000002</v>
      </c>
      <c r="F303" s="113">
        <f t="shared" si="13"/>
        <v>2.1789423437557742E-2</v>
      </c>
      <c r="G303" s="110">
        <f t="shared" si="14"/>
        <v>0.29520000000000002</v>
      </c>
      <c r="H303" s="119">
        <f t="shared" si="18"/>
        <v>2.1789423437557742E-2</v>
      </c>
      <c r="I303" s="112">
        <f t="shared" si="17"/>
        <v>0.06</v>
      </c>
      <c r="J303" s="113">
        <f t="shared" si="20"/>
        <v>4.8675505653430484E-3</v>
      </c>
      <c r="K303" s="102">
        <f t="shared" si="21"/>
        <v>4.8675505653430484E-3</v>
      </c>
      <c r="L303" s="115">
        <f t="shared" si="22"/>
        <v>30</v>
      </c>
      <c r="M303" s="63"/>
      <c r="N303" s="116">
        <f t="shared" si="23"/>
        <v>0</v>
      </c>
      <c r="O303" s="117"/>
      <c r="P303" s="66">
        <f t="shared" si="24"/>
        <v>0</v>
      </c>
      <c r="Q303" s="118">
        <f t="shared" si="19"/>
        <v>0</v>
      </c>
      <c r="R303" s="68">
        <f t="shared" si="25"/>
        <v>2.46</v>
      </c>
      <c r="T303" s="69"/>
      <c r="U303" s="68"/>
      <c r="V303" s="68"/>
      <c r="W303" s="68"/>
      <c r="X303" s="68"/>
      <c r="Y303" s="68"/>
      <c r="Z303" s="68"/>
    </row>
    <row r="304" spans="1:26" ht="12" hidden="1" customHeight="1">
      <c r="A304" s="92">
        <v>0.2054</v>
      </c>
      <c r="B304" s="110">
        <v>0</v>
      </c>
      <c r="C304" s="111">
        <v>42461</v>
      </c>
      <c r="D304" s="111">
        <v>42490</v>
      </c>
      <c r="E304" s="112">
        <f t="shared" si="12"/>
        <v>0.30809999999999998</v>
      </c>
      <c r="F304" s="113">
        <f t="shared" si="13"/>
        <v>2.2633649099822239E-2</v>
      </c>
      <c r="G304" s="110">
        <f t="shared" si="14"/>
        <v>0.30809999999999998</v>
      </c>
      <c r="H304" s="119">
        <f t="shared" si="18"/>
        <v>2.2633649099822239E-2</v>
      </c>
      <c r="I304" s="112">
        <f t="shared" si="17"/>
        <v>0.06</v>
      </c>
      <c r="J304" s="113">
        <f t="shared" si="20"/>
        <v>4.8675505653430484E-3</v>
      </c>
      <c r="K304" s="102">
        <f t="shared" si="21"/>
        <v>4.8675505653430484E-3</v>
      </c>
      <c r="L304" s="115">
        <f t="shared" si="22"/>
        <v>30</v>
      </c>
      <c r="M304" s="63"/>
      <c r="N304" s="116">
        <f t="shared" si="23"/>
        <v>0</v>
      </c>
      <c r="O304" s="117"/>
      <c r="P304" s="66">
        <f t="shared" si="24"/>
        <v>0</v>
      </c>
      <c r="Q304" s="118">
        <f t="shared" si="19"/>
        <v>0</v>
      </c>
      <c r="R304" s="68">
        <f t="shared" si="25"/>
        <v>2.5674999999999999</v>
      </c>
      <c r="T304" s="69"/>
      <c r="U304" s="68"/>
      <c r="V304" s="68"/>
      <c r="W304" s="68"/>
      <c r="X304" s="68"/>
      <c r="Y304" s="68"/>
      <c r="Z304" s="68"/>
    </row>
    <row r="305" spans="1:26" ht="12" hidden="1" customHeight="1">
      <c r="A305" s="92">
        <v>0.2054</v>
      </c>
      <c r="B305" s="110">
        <v>0</v>
      </c>
      <c r="C305" s="111">
        <v>42491</v>
      </c>
      <c r="D305" s="111">
        <v>42521</v>
      </c>
      <c r="E305" s="112">
        <f t="shared" si="12"/>
        <v>0.30809999999999998</v>
      </c>
      <c r="F305" s="113">
        <f t="shared" si="13"/>
        <v>2.2633649099822239E-2</v>
      </c>
      <c r="G305" s="110">
        <f t="shared" si="14"/>
        <v>0.30809999999999998</v>
      </c>
      <c r="H305" s="119">
        <f t="shared" si="18"/>
        <v>2.2633649099822239E-2</v>
      </c>
      <c r="I305" s="112">
        <f t="shared" si="17"/>
        <v>0.06</v>
      </c>
      <c r="J305" s="113">
        <f t="shared" si="20"/>
        <v>4.8675505653430484E-3</v>
      </c>
      <c r="K305" s="102">
        <f t="shared" si="21"/>
        <v>4.8675505653430484E-3</v>
      </c>
      <c r="L305" s="115">
        <f t="shared" si="22"/>
        <v>30</v>
      </c>
      <c r="M305" s="63"/>
      <c r="N305" s="116">
        <f t="shared" si="23"/>
        <v>0</v>
      </c>
      <c r="O305" s="117"/>
      <c r="P305" s="66">
        <f t="shared" si="24"/>
        <v>0</v>
      </c>
      <c r="Q305" s="118">
        <f t="shared" si="19"/>
        <v>0</v>
      </c>
      <c r="R305" s="68">
        <f t="shared" si="25"/>
        <v>2.5674999999999999</v>
      </c>
      <c r="S305" s="123">
        <v>42491</v>
      </c>
      <c r="T305" s="69"/>
      <c r="U305" s="68"/>
      <c r="V305" s="68"/>
      <c r="W305" s="68"/>
      <c r="X305" s="68"/>
      <c r="Y305" s="68"/>
      <c r="Z305" s="68"/>
    </row>
    <row r="306" spans="1:26" ht="12" hidden="1" customHeight="1">
      <c r="A306" s="92">
        <v>0.2054</v>
      </c>
      <c r="B306" s="110">
        <v>0</v>
      </c>
      <c r="C306" s="111">
        <v>42522</v>
      </c>
      <c r="D306" s="111">
        <v>42551</v>
      </c>
      <c r="E306" s="112">
        <f t="shared" si="12"/>
        <v>0.30809999999999998</v>
      </c>
      <c r="F306" s="113">
        <f t="shared" si="13"/>
        <v>2.2633649099822239E-2</v>
      </c>
      <c r="G306" s="110">
        <f t="shared" si="14"/>
        <v>0.30809999999999998</v>
      </c>
      <c r="H306" s="119">
        <f t="shared" si="18"/>
        <v>2.2633649099822239E-2</v>
      </c>
      <c r="I306" s="112">
        <f t="shared" si="17"/>
        <v>0.06</v>
      </c>
      <c r="J306" s="113">
        <f t="shared" si="20"/>
        <v>4.8675505653430484E-3</v>
      </c>
      <c r="K306" s="102">
        <f t="shared" si="21"/>
        <v>4.8675505653430484E-3</v>
      </c>
      <c r="L306" s="115">
        <f t="shared" si="22"/>
        <v>30</v>
      </c>
      <c r="M306" s="63"/>
      <c r="N306" s="116">
        <f t="shared" si="23"/>
        <v>0</v>
      </c>
      <c r="O306" s="117"/>
      <c r="P306" s="66">
        <f t="shared" si="24"/>
        <v>0</v>
      </c>
      <c r="Q306" s="118">
        <f t="shared" si="19"/>
        <v>0</v>
      </c>
      <c r="R306" s="68">
        <f t="shared" si="25"/>
        <v>2.5674999999999999</v>
      </c>
      <c r="S306" s="123">
        <v>42522</v>
      </c>
      <c r="T306" s="69"/>
      <c r="U306" s="68"/>
      <c r="V306" s="68"/>
      <c r="W306" s="68"/>
      <c r="X306" s="68"/>
      <c r="Y306" s="68"/>
      <c r="Z306" s="68"/>
    </row>
    <row r="307" spans="1:26" ht="12" hidden="1" customHeight="1">
      <c r="A307" s="92">
        <v>0.21340000000000001</v>
      </c>
      <c r="B307" s="110">
        <v>0</v>
      </c>
      <c r="C307" s="111">
        <v>42552</v>
      </c>
      <c r="D307" s="111">
        <v>42582</v>
      </c>
      <c r="E307" s="112">
        <f t="shared" si="12"/>
        <v>0.3201</v>
      </c>
      <c r="F307" s="113">
        <f t="shared" si="13"/>
        <v>2.3412151466478903E-2</v>
      </c>
      <c r="G307" s="110">
        <f t="shared" si="14"/>
        <v>0.3201</v>
      </c>
      <c r="H307" s="119">
        <f t="shared" si="18"/>
        <v>2.3412151466478903E-2</v>
      </c>
      <c r="I307" s="112">
        <f t="shared" si="17"/>
        <v>0.06</v>
      </c>
      <c r="J307" s="113">
        <f t="shared" si="20"/>
        <v>4.8675505653430484E-3</v>
      </c>
      <c r="K307" s="102">
        <f t="shared" si="21"/>
        <v>4.8675505653430484E-3</v>
      </c>
      <c r="L307" s="115">
        <f t="shared" si="22"/>
        <v>30</v>
      </c>
      <c r="M307" s="63"/>
      <c r="N307" s="116">
        <f t="shared" si="23"/>
        <v>0</v>
      </c>
      <c r="O307" s="117"/>
      <c r="P307" s="66">
        <f t="shared" si="24"/>
        <v>0</v>
      </c>
      <c r="Q307" s="118">
        <f t="shared" si="19"/>
        <v>0</v>
      </c>
      <c r="R307" s="68">
        <f t="shared" si="25"/>
        <v>2.6675</v>
      </c>
      <c r="S307" s="123">
        <v>42552</v>
      </c>
      <c r="T307" s="69"/>
      <c r="U307" s="68"/>
      <c r="V307" s="68"/>
      <c r="W307" s="68"/>
      <c r="X307" s="68"/>
      <c r="Y307" s="68"/>
      <c r="Z307" s="68"/>
    </row>
    <row r="308" spans="1:26" ht="12" hidden="1" customHeight="1">
      <c r="A308" s="92">
        <v>0.21340000000000001</v>
      </c>
      <c r="B308" s="110">
        <v>0</v>
      </c>
      <c r="C308" s="111">
        <v>42583</v>
      </c>
      <c r="D308" s="111">
        <v>42613</v>
      </c>
      <c r="E308" s="112">
        <f t="shared" si="12"/>
        <v>0.3201</v>
      </c>
      <c r="F308" s="113">
        <f t="shared" si="13"/>
        <v>2.3412151466478903E-2</v>
      </c>
      <c r="G308" s="110">
        <f t="shared" si="14"/>
        <v>0.3201</v>
      </c>
      <c r="H308" s="119">
        <f t="shared" si="18"/>
        <v>2.3412151466478903E-2</v>
      </c>
      <c r="I308" s="112">
        <f t="shared" si="17"/>
        <v>0.06</v>
      </c>
      <c r="J308" s="113">
        <f t="shared" si="20"/>
        <v>4.8675505653430484E-3</v>
      </c>
      <c r="K308" s="102">
        <f t="shared" si="21"/>
        <v>4.8675505653430484E-3</v>
      </c>
      <c r="L308" s="115">
        <f t="shared" si="22"/>
        <v>30</v>
      </c>
      <c r="M308" s="63"/>
      <c r="N308" s="116">
        <f t="shared" si="23"/>
        <v>0</v>
      </c>
      <c r="O308" s="124"/>
      <c r="P308" s="66">
        <f t="shared" si="24"/>
        <v>0</v>
      </c>
      <c r="Q308" s="118">
        <f t="shared" si="19"/>
        <v>0</v>
      </c>
      <c r="R308" s="68">
        <f t="shared" si="25"/>
        <v>2.6675</v>
      </c>
      <c r="S308" s="123">
        <v>42583</v>
      </c>
      <c r="T308" s="69"/>
      <c r="U308" s="68"/>
      <c r="V308" s="68"/>
      <c r="W308" s="68"/>
      <c r="X308" s="68"/>
      <c r="Y308" s="68"/>
      <c r="Z308" s="68"/>
    </row>
    <row r="309" spans="1:26" ht="12" hidden="1" customHeight="1">
      <c r="A309" s="92">
        <v>0.21340000000000001</v>
      </c>
      <c r="B309" s="110">
        <v>0</v>
      </c>
      <c r="C309" s="111">
        <v>42614</v>
      </c>
      <c r="D309" s="111">
        <v>42643</v>
      </c>
      <c r="E309" s="112">
        <f t="shared" si="12"/>
        <v>0.3201</v>
      </c>
      <c r="F309" s="113">
        <f t="shared" si="13"/>
        <v>2.3412151466478903E-2</v>
      </c>
      <c r="G309" s="110">
        <f t="shared" si="14"/>
        <v>0.3201</v>
      </c>
      <c r="H309" s="119">
        <f t="shared" si="18"/>
        <v>2.3412151466478903E-2</v>
      </c>
      <c r="I309" s="112">
        <f t="shared" si="17"/>
        <v>0.06</v>
      </c>
      <c r="J309" s="113">
        <f t="shared" si="20"/>
        <v>4.8675505653430484E-3</v>
      </c>
      <c r="K309" s="102">
        <f t="shared" si="21"/>
        <v>4.8675505653430484E-3</v>
      </c>
      <c r="L309" s="115">
        <f t="shared" si="22"/>
        <v>30</v>
      </c>
      <c r="M309" s="63"/>
      <c r="N309" s="116">
        <f t="shared" si="23"/>
        <v>0</v>
      </c>
      <c r="O309" s="117"/>
      <c r="P309" s="66">
        <f t="shared" si="24"/>
        <v>0</v>
      </c>
      <c r="Q309" s="118">
        <f t="shared" si="19"/>
        <v>0</v>
      </c>
      <c r="R309" s="68">
        <f t="shared" si="25"/>
        <v>2.6675</v>
      </c>
      <c r="S309" s="123">
        <v>42614</v>
      </c>
      <c r="T309" s="69"/>
      <c r="U309" s="68"/>
      <c r="V309" s="68"/>
      <c r="W309" s="68"/>
      <c r="X309" s="68"/>
      <c r="Y309" s="68"/>
      <c r="Z309" s="68"/>
    </row>
    <row r="310" spans="1:26" ht="12" hidden="1" customHeight="1">
      <c r="A310" s="92">
        <v>0.21990000000000001</v>
      </c>
      <c r="B310" s="110">
        <v>0</v>
      </c>
      <c r="C310" s="111">
        <v>42644</v>
      </c>
      <c r="D310" s="111">
        <v>42674</v>
      </c>
      <c r="E310" s="112">
        <f t="shared" si="12"/>
        <v>0.32985000000000003</v>
      </c>
      <c r="F310" s="113">
        <f t="shared" si="13"/>
        <v>2.4039922656450941E-2</v>
      </c>
      <c r="G310" s="110">
        <f t="shared" si="14"/>
        <v>0.32985000000000003</v>
      </c>
      <c r="H310" s="119">
        <f t="shared" si="18"/>
        <v>2.4039922656450941E-2</v>
      </c>
      <c r="I310" s="112">
        <f t="shared" si="17"/>
        <v>0.06</v>
      </c>
      <c r="J310" s="113">
        <f t="shared" si="20"/>
        <v>4.8675505653430484E-3</v>
      </c>
      <c r="K310" s="102">
        <f t="shared" si="21"/>
        <v>4.8675505653430484E-3</v>
      </c>
      <c r="L310" s="115">
        <f t="shared" si="22"/>
        <v>30</v>
      </c>
      <c r="M310" s="63"/>
      <c r="N310" s="116">
        <f t="shared" si="23"/>
        <v>0</v>
      </c>
      <c r="O310" s="117"/>
      <c r="P310" s="66">
        <f t="shared" si="24"/>
        <v>0</v>
      </c>
      <c r="Q310" s="118">
        <f t="shared" si="19"/>
        <v>0</v>
      </c>
      <c r="R310" s="68"/>
      <c r="S310" s="123">
        <v>42644</v>
      </c>
      <c r="T310" s="69"/>
      <c r="U310" s="68"/>
      <c r="V310" s="68"/>
      <c r="W310" s="68"/>
      <c r="X310" s="68"/>
      <c r="Y310" s="68"/>
      <c r="Z310" s="68"/>
    </row>
    <row r="311" spans="1:26" ht="12" hidden="1" customHeight="1">
      <c r="A311" s="92">
        <v>0.21990000000000001</v>
      </c>
      <c r="B311" s="110">
        <v>0</v>
      </c>
      <c r="C311" s="111">
        <v>42675</v>
      </c>
      <c r="D311" s="111">
        <v>42704</v>
      </c>
      <c r="E311" s="112">
        <f t="shared" si="12"/>
        <v>0.32985000000000003</v>
      </c>
      <c r="F311" s="113">
        <f t="shared" si="13"/>
        <v>2.4039922656450941E-2</v>
      </c>
      <c r="G311" s="110">
        <f t="shared" si="14"/>
        <v>0.32985000000000003</v>
      </c>
      <c r="H311" s="119">
        <f t="shared" si="18"/>
        <v>2.4039922656450941E-2</v>
      </c>
      <c r="I311" s="112">
        <f t="shared" si="17"/>
        <v>0.06</v>
      </c>
      <c r="J311" s="113">
        <f t="shared" si="20"/>
        <v>4.8675505653430484E-3</v>
      </c>
      <c r="K311" s="102">
        <f t="shared" si="21"/>
        <v>4.8675505653430484E-3</v>
      </c>
      <c r="L311" s="115">
        <f t="shared" si="22"/>
        <v>30</v>
      </c>
      <c r="M311" s="63"/>
      <c r="N311" s="116">
        <f t="shared" si="23"/>
        <v>0</v>
      </c>
      <c r="O311" s="117"/>
      <c r="P311" s="66">
        <f t="shared" si="24"/>
        <v>0</v>
      </c>
      <c r="Q311" s="118">
        <f t="shared" si="19"/>
        <v>0</v>
      </c>
      <c r="R311" s="68"/>
      <c r="S311" s="123">
        <v>42675</v>
      </c>
      <c r="T311" s="69"/>
      <c r="U311" s="68"/>
      <c r="V311" s="68"/>
      <c r="W311" s="68"/>
      <c r="X311" s="68"/>
      <c r="Y311" s="68"/>
      <c r="Z311" s="68"/>
    </row>
    <row r="312" spans="1:26" ht="12" hidden="1" customHeight="1">
      <c r="A312" s="92">
        <v>0.21990000000000001</v>
      </c>
      <c r="B312" s="110">
        <v>0</v>
      </c>
      <c r="C312" s="111">
        <v>42705</v>
      </c>
      <c r="D312" s="111">
        <v>42735</v>
      </c>
      <c r="E312" s="112">
        <f t="shared" si="12"/>
        <v>0.32985000000000003</v>
      </c>
      <c r="F312" s="113">
        <f t="shared" si="13"/>
        <v>2.4039922656450941E-2</v>
      </c>
      <c r="G312" s="110">
        <f t="shared" si="14"/>
        <v>0.32985000000000003</v>
      </c>
      <c r="H312" s="119">
        <f t="shared" si="18"/>
        <v>2.4039922656450941E-2</v>
      </c>
      <c r="I312" s="112">
        <f t="shared" si="17"/>
        <v>0.06</v>
      </c>
      <c r="J312" s="113">
        <f t="shared" si="20"/>
        <v>4.8675505653430484E-3</v>
      </c>
      <c r="K312" s="102">
        <f t="shared" si="21"/>
        <v>4.8675505653430484E-3</v>
      </c>
      <c r="L312" s="115">
        <f t="shared" si="22"/>
        <v>30</v>
      </c>
      <c r="M312" s="63"/>
      <c r="N312" s="116">
        <f t="shared" si="23"/>
        <v>0</v>
      </c>
      <c r="O312" s="117"/>
      <c r="P312" s="66">
        <f t="shared" si="24"/>
        <v>0</v>
      </c>
      <c r="Q312" s="118">
        <f t="shared" si="19"/>
        <v>0</v>
      </c>
      <c r="R312" s="68"/>
      <c r="S312" s="123">
        <v>42705</v>
      </c>
      <c r="T312" s="69"/>
      <c r="U312" s="68"/>
      <c r="V312" s="68"/>
      <c r="W312" s="68"/>
      <c r="X312" s="68"/>
      <c r="Y312" s="68"/>
      <c r="Z312" s="68"/>
    </row>
    <row r="313" spans="1:26" ht="12" hidden="1" customHeight="1">
      <c r="A313" s="92">
        <v>0.22339999999999999</v>
      </c>
      <c r="B313" s="110">
        <v>0</v>
      </c>
      <c r="C313" s="111">
        <v>42736</v>
      </c>
      <c r="D313" s="111">
        <v>42766</v>
      </c>
      <c r="E313" s="112">
        <f t="shared" si="12"/>
        <v>0.33509999999999995</v>
      </c>
      <c r="F313" s="113">
        <f t="shared" si="13"/>
        <v>2.4376207843189057E-2</v>
      </c>
      <c r="G313" s="110">
        <f t="shared" si="14"/>
        <v>0.33509999999999995</v>
      </c>
      <c r="H313" s="119">
        <f t="shared" si="18"/>
        <v>2.4376207843189057E-2</v>
      </c>
      <c r="I313" s="112">
        <f t="shared" si="17"/>
        <v>0.06</v>
      </c>
      <c r="J313" s="113">
        <f t="shared" si="20"/>
        <v>4.8675505653430484E-3</v>
      </c>
      <c r="K313" s="102">
        <f t="shared" si="21"/>
        <v>4.8675505653430484E-3</v>
      </c>
      <c r="L313" s="115">
        <f t="shared" si="22"/>
        <v>30</v>
      </c>
      <c r="M313" s="63"/>
      <c r="N313" s="116">
        <f t="shared" si="23"/>
        <v>0</v>
      </c>
      <c r="O313" s="117"/>
      <c r="P313" s="66">
        <f t="shared" si="24"/>
        <v>0</v>
      </c>
      <c r="Q313" s="118">
        <f t="shared" si="19"/>
        <v>0</v>
      </c>
      <c r="R313" s="68"/>
      <c r="S313" s="123">
        <v>42736</v>
      </c>
      <c r="T313" s="69"/>
      <c r="U313" s="68"/>
      <c r="V313" s="68"/>
      <c r="W313" s="68"/>
      <c r="X313" s="68"/>
      <c r="Y313" s="68"/>
      <c r="Z313" s="68"/>
    </row>
    <row r="314" spans="1:26" ht="0.75" hidden="1" customHeight="1">
      <c r="A314" s="92">
        <v>0.22339999999999999</v>
      </c>
      <c r="B314" s="110">
        <v>0</v>
      </c>
      <c r="C314" s="111">
        <v>42767</v>
      </c>
      <c r="D314" s="111">
        <v>42794</v>
      </c>
      <c r="E314" s="112">
        <f t="shared" si="12"/>
        <v>0.33509999999999995</v>
      </c>
      <c r="F314" s="113">
        <f t="shared" si="13"/>
        <v>2.4376207843189057E-2</v>
      </c>
      <c r="G314" s="110">
        <f t="shared" si="14"/>
        <v>0.33509999999999995</v>
      </c>
      <c r="H314" s="119">
        <f t="shared" si="18"/>
        <v>2.4376207843189057E-2</v>
      </c>
      <c r="I314" s="112">
        <f t="shared" si="17"/>
        <v>0.06</v>
      </c>
      <c r="J314" s="113">
        <f t="shared" si="20"/>
        <v>4.8675505653430484E-3</v>
      </c>
      <c r="K314" s="102">
        <f t="shared" si="21"/>
        <v>4.8675505653430484E-3</v>
      </c>
      <c r="L314" s="115">
        <f t="shared" si="22"/>
        <v>30</v>
      </c>
      <c r="M314" s="63"/>
      <c r="N314" s="116">
        <f t="shared" si="23"/>
        <v>0</v>
      </c>
      <c r="O314" s="117"/>
      <c r="P314" s="66">
        <f t="shared" si="24"/>
        <v>0</v>
      </c>
      <c r="Q314" s="118">
        <f t="shared" si="19"/>
        <v>0</v>
      </c>
      <c r="R314" s="68"/>
      <c r="S314" s="123">
        <v>42767</v>
      </c>
      <c r="T314" s="69"/>
      <c r="U314" s="68"/>
      <c r="V314" s="68"/>
      <c r="W314" s="68"/>
      <c r="X314" s="68"/>
      <c r="Y314" s="68"/>
      <c r="Z314" s="68"/>
    </row>
    <row r="315" spans="1:26" ht="12" hidden="1" customHeight="1">
      <c r="A315" s="92">
        <v>0.22339999999999999</v>
      </c>
      <c r="B315" s="110">
        <v>0</v>
      </c>
      <c r="C315" s="111">
        <v>42795</v>
      </c>
      <c r="D315" s="111">
        <v>42825</v>
      </c>
      <c r="E315" s="112">
        <f t="shared" si="12"/>
        <v>0.33509999999999995</v>
      </c>
      <c r="F315" s="113">
        <f t="shared" si="13"/>
        <v>2.4376207843189057E-2</v>
      </c>
      <c r="G315" s="110">
        <f t="shared" si="14"/>
        <v>0.33509999999999995</v>
      </c>
      <c r="H315" s="119">
        <f t="shared" si="18"/>
        <v>2.4376207843189057E-2</v>
      </c>
      <c r="I315" s="112">
        <f t="shared" si="17"/>
        <v>0.06</v>
      </c>
      <c r="J315" s="113">
        <f t="shared" si="20"/>
        <v>4.8675505653430484E-3</v>
      </c>
      <c r="K315" s="102">
        <f t="shared" si="21"/>
        <v>4.8675505653430484E-3</v>
      </c>
      <c r="L315" s="115">
        <f t="shared" si="22"/>
        <v>30</v>
      </c>
      <c r="M315" s="63"/>
      <c r="N315" s="116">
        <f t="shared" si="23"/>
        <v>0</v>
      </c>
      <c r="O315" s="117"/>
      <c r="P315" s="66">
        <f t="shared" si="24"/>
        <v>0</v>
      </c>
      <c r="Q315" s="118">
        <f t="shared" si="19"/>
        <v>0</v>
      </c>
      <c r="R315" s="68"/>
      <c r="S315" s="123">
        <v>42795</v>
      </c>
      <c r="T315" s="69"/>
      <c r="U315" s="68"/>
      <c r="V315" s="68"/>
      <c r="W315" s="68"/>
      <c r="X315" s="68"/>
      <c r="Y315" s="68"/>
      <c r="Z315" s="68"/>
    </row>
    <row r="316" spans="1:26" ht="12" hidden="1" customHeight="1">
      <c r="A316" s="92">
        <v>0.2233</v>
      </c>
      <c r="B316" s="110">
        <v>0</v>
      </c>
      <c r="C316" s="111">
        <v>42826</v>
      </c>
      <c r="D316" s="111">
        <v>42855</v>
      </c>
      <c r="E316" s="112">
        <f t="shared" si="12"/>
        <v>0.33494999999999997</v>
      </c>
      <c r="F316" s="113">
        <f t="shared" si="13"/>
        <v>2.4366616530168139E-2</v>
      </c>
      <c r="G316" s="110">
        <f t="shared" si="14"/>
        <v>0.33494999999999997</v>
      </c>
      <c r="H316" s="119">
        <f t="shared" si="18"/>
        <v>2.4366616530168139E-2</v>
      </c>
      <c r="I316" s="112">
        <f t="shared" si="17"/>
        <v>0.06</v>
      </c>
      <c r="J316" s="113">
        <f t="shared" si="20"/>
        <v>4.8675505653430484E-3</v>
      </c>
      <c r="K316" s="102">
        <f t="shared" si="21"/>
        <v>4.8675505653430484E-3</v>
      </c>
      <c r="L316" s="115">
        <f t="shared" si="22"/>
        <v>30</v>
      </c>
      <c r="M316" s="63"/>
      <c r="N316" s="116">
        <f t="shared" si="23"/>
        <v>0</v>
      </c>
      <c r="O316" s="117"/>
      <c r="P316" s="66">
        <f t="shared" si="24"/>
        <v>0</v>
      </c>
      <c r="Q316" s="118">
        <f t="shared" si="19"/>
        <v>0</v>
      </c>
      <c r="R316" s="68"/>
      <c r="S316" s="123">
        <v>42826</v>
      </c>
      <c r="T316" s="69"/>
      <c r="U316" s="68"/>
      <c r="V316" s="68"/>
      <c r="W316" s="68"/>
      <c r="X316" s="68"/>
      <c r="Y316" s="68"/>
      <c r="Z316" s="68"/>
    </row>
    <row r="317" spans="1:26" ht="12" hidden="1" customHeight="1">
      <c r="A317" s="92">
        <v>0.2233</v>
      </c>
      <c r="B317" s="110">
        <v>0</v>
      </c>
      <c r="C317" s="111">
        <v>42856</v>
      </c>
      <c r="D317" s="111">
        <v>42886</v>
      </c>
      <c r="E317" s="112">
        <f t="shared" si="12"/>
        <v>0.33494999999999997</v>
      </c>
      <c r="F317" s="113">
        <f t="shared" si="13"/>
        <v>2.4366616530168139E-2</v>
      </c>
      <c r="G317" s="110">
        <f t="shared" si="14"/>
        <v>0.33494999999999997</v>
      </c>
      <c r="H317" s="119">
        <f t="shared" si="18"/>
        <v>2.4366616530168139E-2</v>
      </c>
      <c r="I317" s="112">
        <f t="shared" si="17"/>
        <v>0.06</v>
      </c>
      <c r="J317" s="113">
        <f t="shared" si="20"/>
        <v>4.8675505653430484E-3</v>
      </c>
      <c r="K317" s="102">
        <f t="shared" si="21"/>
        <v>4.8675505653430484E-3</v>
      </c>
      <c r="L317" s="115">
        <f t="shared" si="22"/>
        <v>30</v>
      </c>
      <c r="M317" s="63"/>
      <c r="N317" s="116">
        <f t="shared" si="23"/>
        <v>0</v>
      </c>
      <c r="O317" s="117"/>
      <c r="P317" s="66">
        <f t="shared" si="24"/>
        <v>0</v>
      </c>
      <c r="Q317" s="118">
        <f t="shared" si="19"/>
        <v>0</v>
      </c>
      <c r="R317" s="68"/>
      <c r="S317" s="123">
        <v>42856</v>
      </c>
      <c r="T317" s="69"/>
      <c r="U317" s="68"/>
      <c r="V317" s="68"/>
      <c r="W317" s="68"/>
      <c r="X317" s="68"/>
      <c r="Y317" s="68"/>
      <c r="Z317" s="68"/>
    </row>
    <row r="318" spans="1:26" ht="12.75" hidden="1" customHeight="1">
      <c r="A318" s="92">
        <v>0.2233</v>
      </c>
      <c r="B318" s="110">
        <v>0</v>
      </c>
      <c r="C318" s="111">
        <v>42887</v>
      </c>
      <c r="D318" s="111">
        <v>42916</v>
      </c>
      <c r="E318" s="112">
        <f t="shared" si="12"/>
        <v>0.33494999999999997</v>
      </c>
      <c r="F318" s="113">
        <f t="shared" si="13"/>
        <v>2.4366616530168139E-2</v>
      </c>
      <c r="G318" s="110">
        <f t="shared" si="14"/>
        <v>0.33494999999999997</v>
      </c>
      <c r="H318" s="119">
        <f t="shared" si="18"/>
        <v>2.4366616530168139E-2</v>
      </c>
      <c r="I318" s="112">
        <f t="shared" si="17"/>
        <v>0.06</v>
      </c>
      <c r="J318" s="113">
        <f t="shared" si="20"/>
        <v>4.8675505653430484E-3</v>
      </c>
      <c r="K318" s="102">
        <f t="shared" si="21"/>
        <v>4.8675505653430484E-3</v>
      </c>
      <c r="L318" s="115">
        <f t="shared" si="22"/>
        <v>30</v>
      </c>
      <c r="M318" s="63"/>
      <c r="N318" s="116">
        <f t="shared" si="23"/>
        <v>0</v>
      </c>
      <c r="O318" s="125"/>
      <c r="P318" s="66">
        <f t="shared" si="24"/>
        <v>0</v>
      </c>
      <c r="Q318" s="118">
        <f t="shared" si="19"/>
        <v>0</v>
      </c>
      <c r="R318" s="68"/>
      <c r="S318" s="123">
        <v>42887</v>
      </c>
      <c r="T318" s="69">
        <v>0</v>
      </c>
      <c r="U318" s="68"/>
      <c r="V318" s="68"/>
      <c r="W318" s="68"/>
      <c r="X318" s="68"/>
      <c r="Y318" s="68"/>
      <c r="Z318" s="68"/>
    </row>
    <row r="319" spans="1:26" ht="12" hidden="1" customHeight="1">
      <c r="A319" s="92">
        <v>0.2198</v>
      </c>
      <c r="B319" s="110">
        <v>0</v>
      </c>
      <c r="C319" s="111">
        <v>42917</v>
      </c>
      <c r="D319" s="111">
        <v>42947</v>
      </c>
      <c r="E319" s="112">
        <f t="shared" si="12"/>
        <v>0.32969999999999999</v>
      </c>
      <c r="F319" s="113">
        <f t="shared" si="13"/>
        <v>2.4030296637850723E-2</v>
      </c>
      <c r="G319" s="110">
        <f t="shared" si="14"/>
        <v>0.32969999999999999</v>
      </c>
      <c r="H319" s="119">
        <f t="shared" si="18"/>
        <v>2.4030296637850723E-2</v>
      </c>
      <c r="I319" s="112">
        <f t="shared" si="17"/>
        <v>0.06</v>
      </c>
      <c r="J319" s="113">
        <f t="shared" si="20"/>
        <v>4.8675505653430484E-3</v>
      </c>
      <c r="K319" s="102">
        <f t="shared" si="21"/>
        <v>4.8675505653430484E-3</v>
      </c>
      <c r="L319" s="115">
        <f t="shared" si="22"/>
        <v>30</v>
      </c>
      <c r="M319" s="63"/>
      <c r="N319" s="116">
        <f t="shared" si="23"/>
        <v>0</v>
      </c>
      <c r="O319" s="125"/>
      <c r="P319" s="66">
        <f t="shared" si="24"/>
        <v>0</v>
      </c>
      <c r="Q319" s="118">
        <f t="shared" si="19"/>
        <v>0</v>
      </c>
      <c r="R319" s="68"/>
      <c r="S319" s="123">
        <v>42917</v>
      </c>
      <c r="T319" s="69">
        <v>0</v>
      </c>
      <c r="U319" s="126"/>
      <c r="V319" s="68"/>
      <c r="W319" s="69"/>
      <c r="X319" s="68"/>
      <c r="Y319" s="68"/>
      <c r="Z319" s="68"/>
    </row>
    <row r="320" spans="1:26" ht="12" hidden="1" customHeight="1">
      <c r="A320" s="92">
        <v>0.2198</v>
      </c>
      <c r="B320" s="110">
        <v>0</v>
      </c>
      <c r="C320" s="111">
        <v>42948</v>
      </c>
      <c r="D320" s="111">
        <v>42978</v>
      </c>
      <c r="E320" s="112">
        <f t="shared" si="12"/>
        <v>0.32969999999999999</v>
      </c>
      <c r="F320" s="113">
        <f t="shared" si="13"/>
        <v>2.4030296637850723E-2</v>
      </c>
      <c r="G320" s="110">
        <f t="shared" si="14"/>
        <v>0.32969999999999999</v>
      </c>
      <c r="H320" s="119">
        <f t="shared" si="18"/>
        <v>2.4030296637850723E-2</v>
      </c>
      <c r="I320" s="112">
        <f t="shared" si="17"/>
        <v>0.06</v>
      </c>
      <c r="J320" s="113">
        <f t="shared" si="20"/>
        <v>4.8675505653430484E-3</v>
      </c>
      <c r="K320" s="102">
        <f t="shared" si="21"/>
        <v>4.8675505653430484E-3</v>
      </c>
      <c r="L320" s="115">
        <f t="shared" si="22"/>
        <v>30</v>
      </c>
      <c r="M320" s="63"/>
      <c r="N320" s="116">
        <f t="shared" si="23"/>
        <v>0</v>
      </c>
      <c r="O320" s="125"/>
      <c r="P320" s="66">
        <f t="shared" si="24"/>
        <v>0</v>
      </c>
      <c r="Q320" s="118">
        <f t="shared" si="19"/>
        <v>0</v>
      </c>
      <c r="R320" s="68"/>
      <c r="S320" s="123">
        <v>42948</v>
      </c>
      <c r="T320" s="69"/>
      <c r="U320" s="68"/>
      <c r="V320" s="68"/>
      <c r="W320" s="69"/>
      <c r="X320" s="68"/>
      <c r="Y320" s="68"/>
      <c r="Z320" s="68"/>
    </row>
    <row r="321" spans="1:26" ht="12" hidden="1" customHeight="1">
      <c r="A321" s="92">
        <v>0.21479999999999999</v>
      </c>
      <c r="B321" s="110">
        <v>0</v>
      </c>
      <c r="C321" s="111">
        <v>42979</v>
      </c>
      <c r="D321" s="111">
        <v>43008</v>
      </c>
      <c r="E321" s="112">
        <f t="shared" si="12"/>
        <v>0.32219999999999999</v>
      </c>
      <c r="F321" s="113">
        <f t="shared" si="13"/>
        <v>2.3547722012123629E-2</v>
      </c>
      <c r="G321" s="110">
        <f t="shared" si="14"/>
        <v>0.32219999999999999</v>
      </c>
      <c r="H321" s="119">
        <f t="shared" si="18"/>
        <v>2.3547722012123629E-2</v>
      </c>
      <c r="I321" s="112">
        <f t="shared" si="17"/>
        <v>0.06</v>
      </c>
      <c r="J321" s="113">
        <f t="shared" si="20"/>
        <v>4.8675505653430484E-3</v>
      </c>
      <c r="K321" s="102">
        <f t="shared" si="21"/>
        <v>4.8675505653430484E-3</v>
      </c>
      <c r="L321" s="115">
        <f t="shared" si="22"/>
        <v>30</v>
      </c>
      <c r="M321" s="63"/>
      <c r="N321" s="116">
        <f t="shared" si="23"/>
        <v>0</v>
      </c>
      <c r="O321" s="125"/>
      <c r="P321" s="66">
        <f t="shared" si="24"/>
        <v>0</v>
      </c>
      <c r="Q321" s="118">
        <f t="shared" si="19"/>
        <v>0</v>
      </c>
      <c r="R321" s="68"/>
      <c r="S321" s="123">
        <v>42979</v>
      </c>
      <c r="T321" s="69"/>
      <c r="U321" s="68"/>
      <c r="V321" s="68"/>
      <c r="W321" s="69"/>
      <c r="X321" s="68"/>
      <c r="Y321" s="68"/>
      <c r="Z321" s="68"/>
    </row>
    <row r="322" spans="1:26" ht="12" hidden="1" customHeight="1">
      <c r="A322" s="92">
        <v>0.21149999999999999</v>
      </c>
      <c r="B322" s="110">
        <v>0</v>
      </c>
      <c r="C322" s="111">
        <v>43009</v>
      </c>
      <c r="D322" s="111">
        <v>43039</v>
      </c>
      <c r="E322" s="112">
        <f t="shared" si="12"/>
        <v>0.31724999999999998</v>
      </c>
      <c r="F322" s="113">
        <f t="shared" si="13"/>
        <v>2.3227846316473233E-2</v>
      </c>
      <c r="G322" s="110">
        <f t="shared" si="14"/>
        <v>0.31724999999999998</v>
      </c>
      <c r="H322" s="119">
        <f t="shared" si="18"/>
        <v>2.3227846316473233E-2</v>
      </c>
      <c r="I322" s="112">
        <f t="shared" si="17"/>
        <v>0.06</v>
      </c>
      <c r="J322" s="113">
        <f t="shared" si="20"/>
        <v>4.8675505653430484E-3</v>
      </c>
      <c r="K322" s="102">
        <f t="shared" si="21"/>
        <v>4.8675505653430484E-3</v>
      </c>
      <c r="L322" s="115">
        <f t="shared" si="22"/>
        <v>30</v>
      </c>
      <c r="M322" s="63"/>
      <c r="N322" s="116">
        <f t="shared" si="23"/>
        <v>0</v>
      </c>
      <c r="O322" s="125"/>
      <c r="P322" s="66">
        <f t="shared" si="24"/>
        <v>0</v>
      </c>
      <c r="Q322" s="118">
        <f t="shared" si="19"/>
        <v>0</v>
      </c>
      <c r="R322" s="68"/>
      <c r="S322" s="123">
        <v>43009</v>
      </c>
      <c r="T322" s="69"/>
      <c r="U322" s="68"/>
      <c r="V322" s="68"/>
      <c r="W322" s="69"/>
      <c r="X322" s="68"/>
      <c r="Y322" s="68"/>
      <c r="Z322" s="68"/>
    </row>
    <row r="323" spans="1:26" ht="12" hidden="1" customHeight="1">
      <c r="A323" s="92">
        <v>0.20960000000000001</v>
      </c>
      <c r="B323" s="110">
        <v>0</v>
      </c>
      <c r="C323" s="111">
        <v>43040</v>
      </c>
      <c r="D323" s="111">
        <v>43069</v>
      </c>
      <c r="E323" s="112">
        <f t="shared" si="12"/>
        <v>0.31440000000000001</v>
      </c>
      <c r="F323" s="113">
        <f t="shared" si="13"/>
        <v>2.3043175271197036E-2</v>
      </c>
      <c r="G323" s="110">
        <f t="shared" si="14"/>
        <v>0.31440000000000001</v>
      </c>
      <c r="H323" s="119">
        <f t="shared" si="18"/>
        <v>2.3043175271197036E-2</v>
      </c>
      <c r="I323" s="112">
        <f t="shared" si="17"/>
        <v>0.06</v>
      </c>
      <c r="J323" s="113">
        <f t="shared" si="20"/>
        <v>4.8675505653430484E-3</v>
      </c>
      <c r="K323" s="102">
        <f t="shared" si="21"/>
        <v>4.8675505653430484E-3</v>
      </c>
      <c r="L323" s="115">
        <f t="shared" si="22"/>
        <v>30</v>
      </c>
      <c r="M323" s="63"/>
      <c r="N323" s="116">
        <f t="shared" si="23"/>
        <v>0</v>
      </c>
      <c r="O323" s="125"/>
      <c r="P323" s="66">
        <f t="shared" si="24"/>
        <v>0</v>
      </c>
      <c r="Q323" s="118">
        <f t="shared" si="19"/>
        <v>0</v>
      </c>
      <c r="R323" s="68"/>
      <c r="S323" s="123">
        <v>43040</v>
      </c>
      <c r="T323" s="69"/>
      <c r="U323" s="68"/>
      <c r="V323" s="68"/>
      <c r="W323" s="69"/>
      <c r="X323" s="68"/>
      <c r="Y323" s="68"/>
      <c r="Z323" s="68"/>
    </row>
    <row r="324" spans="1:26" ht="12" hidden="1" customHeight="1">
      <c r="A324" s="92">
        <v>0.2077</v>
      </c>
      <c r="B324" s="110">
        <v>0</v>
      </c>
      <c r="C324" s="111">
        <v>43070</v>
      </c>
      <c r="D324" s="111">
        <v>43100</v>
      </c>
      <c r="E324" s="112">
        <f t="shared" si="12"/>
        <v>0.31154999999999999</v>
      </c>
      <c r="F324" s="113">
        <f t="shared" si="13"/>
        <v>2.2858136808515228E-2</v>
      </c>
      <c r="G324" s="110">
        <f t="shared" si="14"/>
        <v>0.31154999999999999</v>
      </c>
      <c r="H324" s="119">
        <f t="shared" si="18"/>
        <v>2.2858136808515228E-2</v>
      </c>
      <c r="I324" s="112">
        <f t="shared" si="17"/>
        <v>0.06</v>
      </c>
      <c r="J324" s="113">
        <f t="shared" si="20"/>
        <v>4.8675505653430484E-3</v>
      </c>
      <c r="K324" s="102">
        <f t="shared" si="21"/>
        <v>4.8675505653430484E-3</v>
      </c>
      <c r="L324" s="115">
        <f t="shared" si="22"/>
        <v>30</v>
      </c>
      <c r="M324" s="63"/>
      <c r="N324" s="116">
        <f t="shared" si="23"/>
        <v>0</v>
      </c>
      <c r="O324" s="125"/>
      <c r="P324" s="66">
        <f t="shared" si="24"/>
        <v>0</v>
      </c>
      <c r="Q324" s="118">
        <f t="shared" si="19"/>
        <v>0</v>
      </c>
      <c r="R324" s="68"/>
      <c r="S324" s="123">
        <v>43070</v>
      </c>
      <c r="T324" s="69"/>
      <c r="U324" s="68"/>
      <c r="V324" s="68"/>
      <c r="W324" s="69"/>
      <c r="X324" s="68"/>
      <c r="Y324" s="68"/>
      <c r="Z324" s="68"/>
    </row>
    <row r="325" spans="1:26" ht="12" hidden="1" customHeight="1">
      <c r="A325" s="92">
        <v>0.2069</v>
      </c>
      <c r="B325" s="110">
        <v>0</v>
      </c>
      <c r="C325" s="111">
        <v>43101</v>
      </c>
      <c r="D325" s="111">
        <v>43131</v>
      </c>
      <c r="E325" s="112">
        <f t="shared" si="12"/>
        <v>0.31035000000000001</v>
      </c>
      <c r="F325" s="113">
        <f t="shared" si="13"/>
        <v>2.2780115587483163E-2</v>
      </c>
      <c r="G325" s="110">
        <f t="shared" si="14"/>
        <v>0.31035000000000001</v>
      </c>
      <c r="H325" s="119">
        <f t="shared" si="18"/>
        <v>2.2780115587483163E-2</v>
      </c>
      <c r="I325" s="112">
        <f t="shared" si="17"/>
        <v>0.06</v>
      </c>
      <c r="J325" s="113">
        <f t="shared" si="20"/>
        <v>4.8675505653430484E-3</v>
      </c>
      <c r="K325" s="102">
        <f t="shared" si="21"/>
        <v>4.8675505653430484E-3</v>
      </c>
      <c r="L325" s="115">
        <f t="shared" si="22"/>
        <v>30</v>
      </c>
      <c r="M325" s="63"/>
      <c r="N325" s="116">
        <f t="shared" si="23"/>
        <v>0</v>
      </c>
      <c r="O325" s="125"/>
      <c r="P325" s="66">
        <f t="shared" si="24"/>
        <v>0</v>
      </c>
      <c r="Q325" s="118">
        <f t="shared" si="19"/>
        <v>0</v>
      </c>
      <c r="R325" s="68"/>
      <c r="S325" s="123">
        <v>43101</v>
      </c>
      <c r="T325" s="69"/>
      <c r="U325" s="68"/>
      <c r="V325" s="68"/>
      <c r="W325" s="69"/>
      <c r="X325" s="68"/>
      <c r="Y325" s="68"/>
      <c r="Z325" s="68"/>
    </row>
    <row r="326" spans="1:26" ht="12" hidden="1" customHeight="1">
      <c r="A326" s="92">
        <v>0.2001</v>
      </c>
      <c r="B326" s="110">
        <v>0</v>
      </c>
      <c r="C326" s="111">
        <v>43132</v>
      </c>
      <c r="D326" s="111">
        <v>43159</v>
      </c>
      <c r="E326" s="112">
        <f t="shared" si="12"/>
        <v>0.30015000000000003</v>
      </c>
      <c r="F326" s="113">
        <f t="shared" si="13"/>
        <v>2.2114278001317489E-2</v>
      </c>
      <c r="G326" s="110">
        <f t="shared" si="14"/>
        <v>0.30015000000000003</v>
      </c>
      <c r="H326" s="119">
        <f t="shared" si="18"/>
        <v>2.2114278001317489E-2</v>
      </c>
      <c r="I326" s="112">
        <f t="shared" si="17"/>
        <v>0.06</v>
      </c>
      <c r="J326" s="113">
        <f t="shared" si="20"/>
        <v>4.8675505653430484E-3</v>
      </c>
      <c r="K326" s="102">
        <f t="shared" si="21"/>
        <v>4.8675505653430484E-3</v>
      </c>
      <c r="L326" s="115">
        <f t="shared" si="22"/>
        <v>30</v>
      </c>
      <c r="M326" s="63"/>
      <c r="N326" s="116">
        <f t="shared" si="23"/>
        <v>0</v>
      </c>
      <c r="O326" s="125"/>
      <c r="P326" s="66">
        <f t="shared" si="24"/>
        <v>0</v>
      </c>
      <c r="Q326" s="118">
        <f t="shared" si="19"/>
        <v>0</v>
      </c>
      <c r="R326" s="68"/>
      <c r="S326" s="123">
        <v>43132</v>
      </c>
      <c r="T326" s="69"/>
      <c r="U326" s="68"/>
      <c r="V326" s="68"/>
      <c r="W326" s="69"/>
      <c r="X326" s="68"/>
      <c r="Y326" s="68"/>
      <c r="Z326" s="68"/>
    </row>
    <row r="327" spans="1:26" ht="12" hidden="1" customHeight="1">
      <c r="A327" s="92">
        <v>0.20680000000000001</v>
      </c>
      <c r="B327" s="110">
        <v>0</v>
      </c>
      <c r="C327" s="111">
        <v>43160</v>
      </c>
      <c r="D327" s="111">
        <v>43190</v>
      </c>
      <c r="E327" s="112">
        <f t="shared" si="12"/>
        <v>0.31020000000000003</v>
      </c>
      <c r="F327" s="113">
        <f t="shared" si="13"/>
        <v>2.2770358330055807E-2</v>
      </c>
      <c r="G327" s="110">
        <f t="shared" si="14"/>
        <v>0.31020000000000003</v>
      </c>
      <c r="H327" s="119">
        <f t="shared" si="18"/>
        <v>2.2770358330055807E-2</v>
      </c>
      <c r="I327" s="112">
        <f t="shared" si="17"/>
        <v>0.06</v>
      </c>
      <c r="J327" s="113">
        <f t="shared" si="20"/>
        <v>4.8675505653430484E-3</v>
      </c>
      <c r="K327" s="102">
        <f t="shared" si="21"/>
        <v>4.8675505653430484E-3</v>
      </c>
      <c r="L327" s="115">
        <f t="shared" si="22"/>
        <v>30</v>
      </c>
      <c r="M327" s="63"/>
      <c r="N327" s="116">
        <f t="shared" si="23"/>
        <v>0</v>
      </c>
      <c r="O327" s="125"/>
      <c r="P327" s="66">
        <f t="shared" si="24"/>
        <v>0</v>
      </c>
      <c r="Q327" s="118">
        <f t="shared" si="19"/>
        <v>0</v>
      </c>
      <c r="R327" s="68"/>
      <c r="S327" s="123">
        <v>43160</v>
      </c>
      <c r="T327" s="69"/>
      <c r="U327" s="68"/>
      <c r="V327" s="68"/>
      <c r="W327" s="69"/>
      <c r="X327" s="68"/>
      <c r="Y327" s="68"/>
      <c r="Z327" s="68"/>
    </row>
    <row r="328" spans="1:26" ht="12" hidden="1" customHeight="1">
      <c r="A328" s="92">
        <v>0.20480000000000001</v>
      </c>
      <c r="B328" s="110">
        <v>0</v>
      </c>
      <c r="C328" s="111">
        <v>43191</v>
      </c>
      <c r="D328" s="111">
        <v>43220</v>
      </c>
      <c r="E328" s="112">
        <f t="shared" si="12"/>
        <v>0.30720000000000003</v>
      </c>
      <c r="F328" s="113">
        <f t="shared" si="13"/>
        <v>2.2574997834371668E-2</v>
      </c>
      <c r="G328" s="110">
        <f t="shared" si="14"/>
        <v>0.30720000000000003</v>
      </c>
      <c r="H328" s="119">
        <f t="shared" si="18"/>
        <v>2.2574997834371668E-2</v>
      </c>
      <c r="I328" s="112">
        <f t="shared" si="17"/>
        <v>0.06</v>
      </c>
      <c r="J328" s="113">
        <f t="shared" si="20"/>
        <v>4.8675505653430484E-3</v>
      </c>
      <c r="K328" s="102">
        <f t="shared" si="21"/>
        <v>4.8675505653430484E-3</v>
      </c>
      <c r="L328" s="115">
        <f t="shared" si="22"/>
        <v>30</v>
      </c>
      <c r="M328" s="63"/>
      <c r="N328" s="116">
        <f t="shared" si="23"/>
        <v>0</v>
      </c>
      <c r="O328" s="125"/>
      <c r="P328" s="66">
        <f t="shared" si="24"/>
        <v>0</v>
      </c>
      <c r="Q328" s="118">
        <f t="shared" si="19"/>
        <v>0</v>
      </c>
      <c r="R328" s="92">
        <v>-0.20480000000000001</v>
      </c>
      <c r="S328" s="123">
        <v>43191</v>
      </c>
      <c r="T328" s="69"/>
      <c r="U328" s="68"/>
      <c r="V328" s="68"/>
      <c r="W328" s="69"/>
      <c r="X328" s="68"/>
      <c r="Y328" s="68"/>
      <c r="Z328" s="68"/>
    </row>
    <row r="329" spans="1:26" ht="12" hidden="1" customHeight="1">
      <c r="A329" s="92">
        <v>0.2044</v>
      </c>
      <c r="B329" s="110">
        <v>0</v>
      </c>
      <c r="C329" s="111">
        <v>43221</v>
      </c>
      <c r="D329" s="111">
        <v>43251</v>
      </c>
      <c r="E329" s="112">
        <f t="shared" si="12"/>
        <v>0.30659999999999998</v>
      </c>
      <c r="F329" s="113">
        <f t="shared" si="13"/>
        <v>2.2535876422826506E-2</v>
      </c>
      <c r="G329" s="110">
        <f t="shared" si="14"/>
        <v>0.30659999999999998</v>
      </c>
      <c r="H329" s="119">
        <f t="shared" si="18"/>
        <v>2.2535876422826506E-2</v>
      </c>
      <c r="I329" s="112">
        <f t="shared" si="17"/>
        <v>0.06</v>
      </c>
      <c r="J329" s="113">
        <f t="shared" si="20"/>
        <v>4.8675505653430484E-3</v>
      </c>
      <c r="K329" s="102">
        <f t="shared" si="21"/>
        <v>4.8675505653430484E-3</v>
      </c>
      <c r="L329" s="115">
        <f t="shared" si="22"/>
        <v>30</v>
      </c>
      <c r="M329" s="63"/>
      <c r="N329" s="116">
        <f t="shared" si="23"/>
        <v>0</v>
      </c>
      <c r="O329" s="125"/>
      <c r="P329" s="66">
        <f t="shared" si="24"/>
        <v>0</v>
      </c>
      <c r="Q329" s="118">
        <f t="shared" si="19"/>
        <v>0</v>
      </c>
      <c r="R329" s="68"/>
      <c r="S329" s="123">
        <v>43221</v>
      </c>
      <c r="T329" s="69"/>
      <c r="U329" s="68"/>
      <c r="V329" s="68"/>
      <c r="W329" s="69"/>
      <c r="X329" s="68"/>
      <c r="Y329" s="68"/>
      <c r="Z329" s="68"/>
    </row>
    <row r="330" spans="1:26" ht="12.75" hidden="1" customHeight="1">
      <c r="A330" s="92">
        <v>0.20280000000000001</v>
      </c>
      <c r="B330" s="110">
        <v>0</v>
      </c>
      <c r="C330" s="111">
        <v>43252</v>
      </c>
      <c r="D330" s="111">
        <v>43281</v>
      </c>
      <c r="E330" s="112">
        <f t="shared" si="12"/>
        <v>0.30420000000000003</v>
      </c>
      <c r="F330" s="113">
        <f t="shared" si="13"/>
        <v>2.2379225919199275E-2</v>
      </c>
      <c r="G330" s="110">
        <f t="shared" si="14"/>
        <v>0.30420000000000003</v>
      </c>
      <c r="H330" s="119">
        <f t="shared" si="18"/>
        <v>2.2379225919199275E-2</v>
      </c>
      <c r="I330" s="112">
        <f t="shared" si="17"/>
        <v>0.06</v>
      </c>
      <c r="J330" s="113">
        <f t="shared" si="20"/>
        <v>4.8675505653430484E-3</v>
      </c>
      <c r="K330" s="102">
        <f t="shared" si="21"/>
        <v>4.8675505653430484E-3</v>
      </c>
      <c r="L330" s="115">
        <f t="shared" si="22"/>
        <v>30</v>
      </c>
      <c r="M330" s="63"/>
      <c r="N330" s="116">
        <f t="shared" si="23"/>
        <v>0</v>
      </c>
      <c r="O330" s="125"/>
      <c r="P330" s="66">
        <f t="shared" si="24"/>
        <v>0</v>
      </c>
      <c r="Q330" s="118">
        <f t="shared" si="19"/>
        <v>0</v>
      </c>
      <c r="R330" s="68"/>
      <c r="S330" s="123">
        <v>43252</v>
      </c>
      <c r="T330" s="69"/>
      <c r="U330" s="68"/>
      <c r="V330" s="68"/>
      <c r="W330" s="69"/>
      <c r="X330" s="68"/>
      <c r="Y330" s="68"/>
      <c r="Z330" s="68"/>
    </row>
    <row r="331" spans="1:26" ht="12" hidden="1" customHeight="1">
      <c r="A331" s="92">
        <v>0.20030000000000001</v>
      </c>
      <c r="B331" s="110">
        <v>0</v>
      </c>
      <c r="C331" s="111">
        <v>43282</v>
      </c>
      <c r="D331" s="111">
        <v>43312</v>
      </c>
      <c r="E331" s="112">
        <f t="shared" si="12"/>
        <v>0.30044999999999999</v>
      </c>
      <c r="F331" s="113">
        <f t="shared" si="13"/>
        <v>2.2133929699163168E-2</v>
      </c>
      <c r="G331" s="110">
        <f t="shared" si="14"/>
        <v>0.30044999999999999</v>
      </c>
      <c r="H331" s="119">
        <f t="shared" si="18"/>
        <v>2.2133929699163168E-2</v>
      </c>
      <c r="I331" s="112">
        <f t="shared" si="17"/>
        <v>0.06</v>
      </c>
      <c r="J331" s="113">
        <f t="shared" si="20"/>
        <v>4.8675505653430484E-3</v>
      </c>
      <c r="K331" s="102">
        <f t="shared" si="21"/>
        <v>4.8675505653430484E-3</v>
      </c>
      <c r="L331" s="115">
        <f t="shared" si="22"/>
        <v>30</v>
      </c>
      <c r="M331" s="63"/>
      <c r="N331" s="116">
        <f t="shared" si="23"/>
        <v>0</v>
      </c>
      <c r="O331" s="69"/>
      <c r="P331" s="66">
        <f t="shared" si="24"/>
        <v>0</v>
      </c>
      <c r="Q331" s="118">
        <f t="shared" si="19"/>
        <v>0</v>
      </c>
      <c r="R331" s="68"/>
      <c r="S331" s="123">
        <v>43282</v>
      </c>
      <c r="T331" s="69"/>
      <c r="U331" s="68"/>
      <c r="V331" s="68"/>
      <c r="W331" s="69"/>
      <c r="X331" s="68"/>
      <c r="Y331" s="68"/>
      <c r="Z331" s="68"/>
    </row>
    <row r="332" spans="1:26" ht="12.75" hidden="1" customHeight="1">
      <c r="A332" s="92">
        <v>0.19939999999999999</v>
      </c>
      <c r="B332" s="110">
        <v>0</v>
      </c>
      <c r="C332" s="111">
        <v>43313</v>
      </c>
      <c r="D332" s="111">
        <v>43343</v>
      </c>
      <c r="E332" s="112">
        <f t="shared" si="12"/>
        <v>0.29909999999999998</v>
      </c>
      <c r="F332" s="113">
        <f t="shared" si="13"/>
        <v>2.2045464310016527E-2</v>
      </c>
      <c r="G332" s="110">
        <f t="shared" si="14"/>
        <v>0.29909999999999998</v>
      </c>
      <c r="H332" s="119">
        <f t="shared" si="18"/>
        <v>2.2045464310016527E-2</v>
      </c>
      <c r="I332" s="112">
        <f t="shared" si="17"/>
        <v>0.06</v>
      </c>
      <c r="J332" s="113">
        <f t="shared" si="20"/>
        <v>4.8675505653430484E-3</v>
      </c>
      <c r="K332" s="102">
        <f t="shared" si="21"/>
        <v>4.8675505653430484E-3</v>
      </c>
      <c r="L332" s="115">
        <f t="shared" si="22"/>
        <v>30</v>
      </c>
      <c r="M332" s="63"/>
      <c r="N332" s="116">
        <f t="shared" si="23"/>
        <v>0</v>
      </c>
      <c r="O332" s="125"/>
      <c r="P332" s="66">
        <f t="shared" si="24"/>
        <v>0</v>
      </c>
      <c r="Q332" s="118">
        <f t="shared" si="19"/>
        <v>0</v>
      </c>
      <c r="R332" s="68"/>
      <c r="S332" s="123">
        <v>43313</v>
      </c>
      <c r="T332" s="69"/>
      <c r="U332" s="68"/>
      <c r="V332" s="68"/>
      <c r="W332" s="69"/>
      <c r="X332" s="68"/>
      <c r="Y332" s="68"/>
      <c r="Z332" s="68"/>
    </row>
    <row r="333" spans="1:26" ht="12" hidden="1" customHeight="1">
      <c r="A333" s="92">
        <v>0.1981</v>
      </c>
      <c r="B333" s="110">
        <v>0</v>
      </c>
      <c r="C333" s="111">
        <v>43344</v>
      </c>
      <c r="D333" s="111">
        <v>43373</v>
      </c>
      <c r="E333" s="112">
        <f t="shared" si="12"/>
        <v>0.29715000000000003</v>
      </c>
      <c r="F333" s="113">
        <f t="shared" si="13"/>
        <v>2.1917532081249247E-2</v>
      </c>
      <c r="G333" s="110">
        <f t="shared" si="14"/>
        <v>0.29715000000000003</v>
      </c>
      <c r="H333" s="119">
        <f t="shared" si="18"/>
        <v>2.1917532081249247E-2</v>
      </c>
      <c r="I333" s="112">
        <f t="shared" si="17"/>
        <v>0.06</v>
      </c>
      <c r="J333" s="113">
        <f t="shared" si="20"/>
        <v>4.8675505653430484E-3</v>
      </c>
      <c r="K333" s="102">
        <f t="shared" si="21"/>
        <v>4.8675505653430484E-3</v>
      </c>
      <c r="L333" s="115">
        <f t="shared" si="22"/>
        <v>30</v>
      </c>
      <c r="M333" s="63"/>
      <c r="N333" s="116">
        <f t="shared" si="23"/>
        <v>0</v>
      </c>
      <c r="O333" s="125"/>
      <c r="P333" s="66">
        <f t="shared" si="24"/>
        <v>0</v>
      </c>
      <c r="Q333" s="118">
        <f t="shared" si="19"/>
        <v>0</v>
      </c>
      <c r="R333" s="68"/>
      <c r="S333" s="123">
        <v>43344</v>
      </c>
      <c r="T333" s="69"/>
      <c r="U333" s="68"/>
      <c r="V333" s="68"/>
      <c r="W333" s="69"/>
      <c r="X333" s="68"/>
      <c r="Y333" s="68"/>
      <c r="Z333" s="68"/>
    </row>
    <row r="334" spans="1:26" ht="12" hidden="1" customHeight="1">
      <c r="A334" s="92">
        <v>0.1963</v>
      </c>
      <c r="B334" s="110">
        <v>0</v>
      </c>
      <c r="C334" s="111">
        <v>43374</v>
      </c>
      <c r="D334" s="111">
        <v>43404</v>
      </c>
      <c r="E334" s="112">
        <f t="shared" si="12"/>
        <v>0.29444999999999999</v>
      </c>
      <c r="F334" s="113">
        <f t="shared" si="13"/>
        <v>2.1740103800155453E-2</v>
      </c>
      <c r="G334" s="110">
        <f t="shared" si="14"/>
        <v>0.29444999999999999</v>
      </c>
      <c r="H334" s="119">
        <f t="shared" si="18"/>
        <v>2.1740103800155453E-2</v>
      </c>
      <c r="I334" s="112">
        <f t="shared" si="17"/>
        <v>0.06</v>
      </c>
      <c r="J334" s="113">
        <f t="shared" si="20"/>
        <v>4.8675505653430484E-3</v>
      </c>
      <c r="K334" s="102">
        <f t="shared" si="21"/>
        <v>4.8675505653430484E-3</v>
      </c>
      <c r="L334" s="115">
        <f t="shared" si="22"/>
        <v>30</v>
      </c>
      <c r="M334" s="63"/>
      <c r="N334" s="116">
        <f t="shared" si="23"/>
        <v>0</v>
      </c>
      <c r="O334" s="127"/>
      <c r="P334" s="66">
        <f t="shared" si="24"/>
        <v>0</v>
      </c>
      <c r="Q334" s="118">
        <f t="shared" si="19"/>
        <v>0</v>
      </c>
      <c r="R334" s="68"/>
      <c r="S334" s="123">
        <v>43374</v>
      </c>
      <c r="T334" s="69"/>
      <c r="U334" s="128"/>
      <c r="V334" s="68"/>
      <c r="W334" s="127"/>
      <c r="X334" s="68"/>
      <c r="Y334" s="68"/>
      <c r="Z334" s="68"/>
    </row>
    <row r="335" spans="1:26" ht="12.75" hidden="1" customHeight="1">
      <c r="A335" s="92">
        <v>0.19489999999999999</v>
      </c>
      <c r="B335" s="110">
        <v>0</v>
      </c>
      <c r="C335" s="111">
        <v>43405</v>
      </c>
      <c r="D335" s="111">
        <v>43434</v>
      </c>
      <c r="E335" s="112">
        <f t="shared" si="12"/>
        <v>0.29235</v>
      </c>
      <c r="F335" s="113">
        <f t="shared" si="13"/>
        <v>2.1601869331581591E-2</v>
      </c>
      <c r="G335" s="110">
        <f t="shared" si="14"/>
        <v>0.29235</v>
      </c>
      <c r="H335" s="119">
        <f t="shared" si="18"/>
        <v>2.1601869331581591E-2</v>
      </c>
      <c r="I335" s="112">
        <f t="shared" si="17"/>
        <v>0.06</v>
      </c>
      <c r="J335" s="113">
        <f t="shared" si="20"/>
        <v>4.8675505653430484E-3</v>
      </c>
      <c r="K335" s="102">
        <f t="shared" si="21"/>
        <v>4.8675505653430484E-3</v>
      </c>
      <c r="L335" s="115">
        <f t="shared" si="22"/>
        <v>30</v>
      </c>
      <c r="M335" s="63"/>
      <c r="N335" s="116">
        <f t="shared" si="23"/>
        <v>0</v>
      </c>
      <c r="O335" s="125"/>
      <c r="P335" s="66">
        <f t="shared" si="24"/>
        <v>0</v>
      </c>
      <c r="Q335" s="118">
        <f t="shared" si="19"/>
        <v>0</v>
      </c>
      <c r="R335" s="68"/>
      <c r="S335" s="123">
        <v>43405</v>
      </c>
      <c r="T335" s="69"/>
      <c r="U335" s="68"/>
      <c r="V335" s="68"/>
      <c r="W335" s="69"/>
      <c r="X335" s="68"/>
      <c r="Y335" s="68"/>
      <c r="Z335" s="68"/>
    </row>
    <row r="336" spans="1:26" ht="12" hidden="1" customHeight="1">
      <c r="A336" s="92">
        <v>0.19400000000000001</v>
      </c>
      <c r="B336" s="110">
        <v>0</v>
      </c>
      <c r="C336" s="111">
        <v>43435</v>
      </c>
      <c r="D336" s="111">
        <v>43465</v>
      </c>
      <c r="E336" s="112">
        <f t="shared" si="12"/>
        <v>0.29100000000000004</v>
      </c>
      <c r="F336" s="113">
        <f t="shared" si="13"/>
        <v>2.1512895544899102E-2</v>
      </c>
      <c r="G336" s="110">
        <f t="shared" si="14"/>
        <v>0.29100000000000004</v>
      </c>
      <c r="H336" s="119">
        <f t="shared" si="18"/>
        <v>2.1512895544899102E-2</v>
      </c>
      <c r="I336" s="112">
        <f t="shared" si="17"/>
        <v>0.06</v>
      </c>
      <c r="J336" s="113">
        <f t="shared" si="20"/>
        <v>4.8675505653430484E-3</v>
      </c>
      <c r="K336" s="102">
        <f t="shared" si="21"/>
        <v>4.8675505653430484E-3</v>
      </c>
      <c r="L336" s="115">
        <f t="shared" si="22"/>
        <v>30</v>
      </c>
      <c r="M336" s="63"/>
      <c r="N336" s="116">
        <f t="shared" si="23"/>
        <v>0</v>
      </c>
      <c r="O336" s="125"/>
      <c r="P336" s="66">
        <f t="shared" si="24"/>
        <v>0</v>
      </c>
      <c r="Q336" s="118">
        <f t="shared" si="19"/>
        <v>0</v>
      </c>
      <c r="R336" s="68"/>
      <c r="S336" s="123">
        <v>43435</v>
      </c>
      <c r="T336" s="69"/>
      <c r="U336" s="68"/>
      <c r="V336" s="68"/>
      <c r="W336" s="69"/>
      <c r="X336" s="68"/>
      <c r="Y336" s="68"/>
      <c r="Z336" s="68"/>
    </row>
    <row r="337" spans="1:26" ht="12" hidden="1" customHeight="1">
      <c r="A337" s="92">
        <v>0.19159999999999999</v>
      </c>
      <c r="B337" s="110">
        <v>0</v>
      </c>
      <c r="C337" s="111">
        <v>43466</v>
      </c>
      <c r="D337" s="111">
        <v>43496</v>
      </c>
      <c r="E337" s="112">
        <f t="shared" si="12"/>
        <v>0.28739999999999999</v>
      </c>
      <c r="F337" s="113">
        <f t="shared" si="13"/>
        <v>2.127521449135017E-2</v>
      </c>
      <c r="G337" s="110">
        <f t="shared" si="14"/>
        <v>0.28739999999999999</v>
      </c>
      <c r="H337" s="119">
        <f t="shared" si="18"/>
        <v>2.127521449135017E-2</v>
      </c>
      <c r="I337" s="112">
        <f t="shared" si="17"/>
        <v>0.06</v>
      </c>
      <c r="J337" s="113">
        <f t="shared" si="20"/>
        <v>4.8675505653430484E-3</v>
      </c>
      <c r="K337" s="102">
        <f t="shared" si="21"/>
        <v>4.8675505653430484E-3</v>
      </c>
      <c r="L337" s="115">
        <f t="shared" si="22"/>
        <v>30</v>
      </c>
      <c r="M337" s="63"/>
      <c r="N337" s="116">
        <f t="shared" si="23"/>
        <v>0</v>
      </c>
      <c r="O337" s="69"/>
      <c r="P337" s="66">
        <f t="shared" ref="P337:P371" si="26">IF(P336&lt;0,N337-O337,SUM(P336,N337)-O337)</f>
        <v>0</v>
      </c>
      <c r="Q337" s="118">
        <f t="shared" si="19"/>
        <v>0</v>
      </c>
      <c r="R337" s="68"/>
      <c r="S337" s="123">
        <v>43466</v>
      </c>
      <c r="T337" s="69"/>
      <c r="U337" s="68"/>
      <c r="V337" s="68"/>
      <c r="W337" s="69"/>
      <c r="X337" s="68"/>
      <c r="Y337" s="68"/>
      <c r="Z337" s="68"/>
    </row>
    <row r="338" spans="1:26" ht="12" hidden="1" customHeight="1">
      <c r="A338" s="92">
        <v>0.19700000000000001</v>
      </c>
      <c r="B338" s="129">
        <v>0</v>
      </c>
      <c r="C338" s="130">
        <v>43497</v>
      </c>
      <c r="D338" s="130">
        <v>43524</v>
      </c>
      <c r="E338" s="131">
        <f t="shared" si="12"/>
        <v>0.29549999999999998</v>
      </c>
      <c r="F338" s="132">
        <f t="shared" si="13"/>
        <v>2.1809143962671307E-2</v>
      </c>
      <c r="G338" s="129">
        <f t="shared" si="14"/>
        <v>0.29549999999999998</v>
      </c>
      <c r="H338" s="133">
        <f t="shared" si="18"/>
        <v>2.1809143962671307E-2</v>
      </c>
      <c r="I338" s="131">
        <f t="shared" si="17"/>
        <v>0.06</v>
      </c>
      <c r="J338" s="113">
        <f t="shared" si="20"/>
        <v>4.8675505653430484E-3</v>
      </c>
      <c r="K338" s="102">
        <f t="shared" si="21"/>
        <v>4.8675505653430484E-3</v>
      </c>
      <c r="L338" s="115">
        <f t="shared" si="22"/>
        <v>30</v>
      </c>
      <c r="M338" s="63"/>
      <c r="N338" s="116">
        <f t="shared" si="23"/>
        <v>0</v>
      </c>
      <c r="O338" s="125"/>
      <c r="P338" s="66">
        <f t="shared" si="26"/>
        <v>0</v>
      </c>
      <c r="Q338" s="118">
        <f t="shared" si="19"/>
        <v>0</v>
      </c>
      <c r="R338" s="68"/>
      <c r="S338" s="123">
        <v>43497</v>
      </c>
      <c r="T338" s="69"/>
      <c r="U338" s="68"/>
      <c r="V338" s="68"/>
      <c r="W338" s="69"/>
      <c r="X338" s="68"/>
      <c r="Y338" s="68"/>
      <c r="Z338" s="68"/>
    </row>
    <row r="339" spans="1:26" ht="12" hidden="1" customHeight="1">
      <c r="A339" s="112">
        <v>0.19370000000000001</v>
      </c>
      <c r="B339" s="110"/>
      <c r="C339" s="111">
        <v>43525</v>
      </c>
      <c r="D339" s="111">
        <v>43555</v>
      </c>
      <c r="E339" s="112">
        <f t="shared" si="12"/>
        <v>0.29055000000000003</v>
      </c>
      <c r="F339" s="113">
        <f t="shared" si="13"/>
        <v>2.1483218662772696E-2</v>
      </c>
      <c r="G339" s="110">
        <f t="shared" si="14"/>
        <v>0.29055000000000003</v>
      </c>
      <c r="H339" s="119">
        <f t="shared" si="18"/>
        <v>2.1483218662772696E-2</v>
      </c>
      <c r="I339" s="112">
        <f t="shared" si="17"/>
        <v>0.06</v>
      </c>
      <c r="J339" s="113">
        <f t="shared" si="20"/>
        <v>4.8675505653430484E-3</v>
      </c>
      <c r="K339" s="102">
        <f t="shared" si="21"/>
        <v>4.8675505653430484E-3</v>
      </c>
      <c r="L339" s="9">
        <f t="shared" si="22"/>
        <v>30</v>
      </c>
      <c r="M339" s="63"/>
      <c r="N339" s="116">
        <f t="shared" si="23"/>
        <v>0</v>
      </c>
      <c r="O339" s="69"/>
      <c r="P339" s="66">
        <f t="shared" si="26"/>
        <v>0</v>
      </c>
      <c r="Q339" s="118">
        <f t="shared" si="19"/>
        <v>0</v>
      </c>
      <c r="R339" s="68"/>
      <c r="S339" s="123">
        <v>43525</v>
      </c>
      <c r="T339" s="69"/>
      <c r="U339" s="128"/>
      <c r="V339" s="68"/>
      <c r="W339" s="69"/>
      <c r="X339" s="68"/>
      <c r="Y339" s="68"/>
      <c r="Z339" s="68"/>
    </row>
    <row r="340" spans="1:26" ht="12" hidden="1" customHeight="1">
      <c r="A340" s="131">
        <v>0.19320000000000001</v>
      </c>
      <c r="B340" s="129"/>
      <c r="C340" s="130">
        <v>43556</v>
      </c>
      <c r="D340" s="130">
        <v>43585</v>
      </c>
      <c r="E340" s="131">
        <f t="shared" si="12"/>
        <v>0.2898</v>
      </c>
      <c r="F340" s="132">
        <f t="shared" si="13"/>
        <v>2.1433736106823309E-2</v>
      </c>
      <c r="G340" s="129">
        <f t="shared" si="14"/>
        <v>0.2898</v>
      </c>
      <c r="H340" s="133">
        <f t="shared" si="18"/>
        <v>2.1433736106823309E-2</v>
      </c>
      <c r="I340" s="131">
        <f t="shared" si="17"/>
        <v>0.06</v>
      </c>
      <c r="J340" s="113">
        <f t="shared" si="20"/>
        <v>4.8675505653430484E-3</v>
      </c>
      <c r="K340" s="102">
        <f t="shared" si="21"/>
        <v>4.8675505653430484E-3</v>
      </c>
      <c r="L340" s="9">
        <f t="shared" si="22"/>
        <v>30</v>
      </c>
      <c r="M340" s="63"/>
      <c r="N340" s="134">
        <f t="shared" si="23"/>
        <v>0</v>
      </c>
      <c r="O340" s="135"/>
      <c r="P340" s="66">
        <f t="shared" si="26"/>
        <v>0</v>
      </c>
      <c r="Q340" s="136">
        <f t="shared" si="19"/>
        <v>0</v>
      </c>
      <c r="R340" s="68"/>
      <c r="S340" s="123">
        <v>43556</v>
      </c>
      <c r="T340" s="69"/>
      <c r="U340" s="68"/>
      <c r="V340" s="68"/>
      <c r="W340" s="69"/>
      <c r="X340" s="68"/>
      <c r="Y340" s="68"/>
      <c r="Z340" s="68"/>
    </row>
    <row r="341" spans="1:26" ht="12" hidden="1" customHeight="1">
      <c r="A341" s="112">
        <v>0.19339999999999999</v>
      </c>
      <c r="B341" s="110"/>
      <c r="C341" s="111">
        <v>43586</v>
      </c>
      <c r="D341" s="111">
        <v>43616</v>
      </c>
      <c r="E341" s="112">
        <f t="shared" si="12"/>
        <v>0.29009999999999997</v>
      </c>
      <c r="F341" s="113">
        <f t="shared" si="13"/>
        <v>2.1453532293473465E-2</v>
      </c>
      <c r="G341" s="110">
        <f t="shared" si="14"/>
        <v>0.29009999999999997</v>
      </c>
      <c r="H341" s="119">
        <f t="shared" si="18"/>
        <v>2.1453532293473465E-2</v>
      </c>
      <c r="I341" s="112">
        <f t="shared" si="17"/>
        <v>0.06</v>
      </c>
      <c r="J341" s="113">
        <f t="shared" si="20"/>
        <v>4.8675505653430484E-3</v>
      </c>
      <c r="K341" s="102">
        <f t="shared" si="21"/>
        <v>4.8675505653430484E-3</v>
      </c>
      <c r="L341" s="115">
        <f t="shared" si="22"/>
        <v>30</v>
      </c>
      <c r="M341" s="63"/>
      <c r="N341" s="116">
        <f t="shared" si="23"/>
        <v>0</v>
      </c>
      <c r="O341" s="125"/>
      <c r="P341" s="66">
        <f t="shared" si="26"/>
        <v>0</v>
      </c>
      <c r="Q341" s="118">
        <f t="shared" si="19"/>
        <v>0</v>
      </c>
      <c r="R341" s="68"/>
      <c r="S341" s="123">
        <v>43586</v>
      </c>
      <c r="T341" s="69"/>
      <c r="U341" s="68"/>
      <c r="V341" s="68"/>
      <c r="W341" s="69"/>
      <c r="X341" s="68"/>
      <c r="Y341" s="68"/>
      <c r="Z341" s="68"/>
    </row>
    <row r="342" spans="1:26" ht="12" hidden="1" customHeight="1">
      <c r="A342" s="112">
        <v>0.193</v>
      </c>
      <c r="B342" s="110"/>
      <c r="C342" s="111">
        <v>43617</v>
      </c>
      <c r="D342" s="111">
        <v>43646</v>
      </c>
      <c r="E342" s="112">
        <f t="shared" si="12"/>
        <v>0.28949999999999998</v>
      </c>
      <c r="F342" s="113">
        <f t="shared" si="13"/>
        <v>2.1413935698951558E-2</v>
      </c>
      <c r="G342" s="110">
        <f t="shared" si="14"/>
        <v>0.28949999999999998</v>
      </c>
      <c r="H342" s="119">
        <f t="shared" si="18"/>
        <v>2.1413935698951558E-2</v>
      </c>
      <c r="I342" s="112">
        <f t="shared" si="17"/>
        <v>0.06</v>
      </c>
      <c r="J342" s="113">
        <f t="shared" si="20"/>
        <v>4.8675505653430484E-3</v>
      </c>
      <c r="K342" s="102">
        <f t="shared" si="21"/>
        <v>4.8675505653430484E-3</v>
      </c>
      <c r="L342" s="115">
        <f t="shared" si="22"/>
        <v>30</v>
      </c>
      <c r="M342" s="63"/>
      <c r="N342" s="116">
        <f t="shared" si="23"/>
        <v>0</v>
      </c>
      <c r="O342" s="125"/>
      <c r="P342" s="66">
        <f t="shared" si="26"/>
        <v>0</v>
      </c>
      <c r="Q342" s="118">
        <f t="shared" si="19"/>
        <v>0</v>
      </c>
      <c r="R342" s="68"/>
      <c r="S342" s="123">
        <v>43617</v>
      </c>
      <c r="T342" s="69"/>
      <c r="U342" s="68"/>
      <c r="V342" s="68"/>
      <c r="W342" s="69"/>
      <c r="X342" s="68"/>
      <c r="Y342" s="68"/>
      <c r="Z342" s="68"/>
    </row>
    <row r="343" spans="1:26" ht="12" hidden="1" customHeight="1">
      <c r="A343" s="112">
        <v>0.1928</v>
      </c>
      <c r="B343" s="110"/>
      <c r="C343" s="130">
        <v>43647</v>
      </c>
      <c r="D343" s="111">
        <v>43677</v>
      </c>
      <c r="E343" s="112">
        <f t="shared" si="12"/>
        <v>0.28920000000000001</v>
      </c>
      <c r="F343" s="113">
        <f t="shared" si="13"/>
        <v>2.1394131067975497E-2</v>
      </c>
      <c r="G343" s="110">
        <f t="shared" si="14"/>
        <v>0.28920000000000001</v>
      </c>
      <c r="H343" s="119">
        <f t="shared" si="18"/>
        <v>2.1394131067975497E-2</v>
      </c>
      <c r="I343" s="112">
        <f t="shared" si="17"/>
        <v>0.06</v>
      </c>
      <c r="J343" s="113">
        <f t="shared" si="20"/>
        <v>4.8675505653430484E-3</v>
      </c>
      <c r="K343" s="102">
        <f t="shared" si="21"/>
        <v>4.8675505653430484E-3</v>
      </c>
      <c r="L343" s="115">
        <f t="shared" si="22"/>
        <v>30</v>
      </c>
      <c r="M343" s="63"/>
      <c r="N343" s="116">
        <f t="shared" si="23"/>
        <v>0</v>
      </c>
      <c r="O343" s="137"/>
      <c r="P343" s="66">
        <f t="shared" si="26"/>
        <v>0</v>
      </c>
      <c r="Q343" s="118">
        <f t="shared" si="19"/>
        <v>0</v>
      </c>
      <c r="R343" s="68"/>
      <c r="S343" s="123">
        <v>43647</v>
      </c>
      <c r="T343" s="69"/>
      <c r="U343" s="68"/>
      <c r="V343" s="68"/>
      <c r="W343" s="13"/>
      <c r="X343" s="68"/>
      <c r="Y343" s="68"/>
      <c r="Z343" s="68"/>
    </row>
    <row r="344" spans="1:26" ht="12" hidden="1" customHeight="1">
      <c r="A344" s="112">
        <v>0.19320000000000001</v>
      </c>
      <c r="B344" s="138"/>
      <c r="C344" s="111">
        <v>43678</v>
      </c>
      <c r="D344" s="111">
        <v>43708</v>
      </c>
      <c r="E344" s="112">
        <f t="shared" si="12"/>
        <v>0.2898</v>
      </c>
      <c r="F344" s="113">
        <f t="shared" si="13"/>
        <v>2.1433736106823309E-2</v>
      </c>
      <c r="G344" s="110">
        <f t="shared" si="14"/>
        <v>0.2898</v>
      </c>
      <c r="H344" s="119">
        <f t="shared" si="18"/>
        <v>2.1433736106823309E-2</v>
      </c>
      <c r="I344" s="112">
        <f t="shared" si="17"/>
        <v>0.06</v>
      </c>
      <c r="J344" s="113">
        <f t="shared" si="20"/>
        <v>4.8675505653430484E-3</v>
      </c>
      <c r="K344" s="102">
        <f t="shared" si="21"/>
        <v>4.8675505653430484E-3</v>
      </c>
      <c r="L344" s="115">
        <f t="shared" si="22"/>
        <v>30</v>
      </c>
      <c r="M344" s="63"/>
      <c r="N344" s="116">
        <f t="shared" si="23"/>
        <v>0</v>
      </c>
      <c r="O344" s="125"/>
      <c r="P344" s="66">
        <f t="shared" si="26"/>
        <v>0</v>
      </c>
      <c r="Q344" s="118">
        <f t="shared" si="19"/>
        <v>0</v>
      </c>
      <c r="R344" s="68"/>
      <c r="S344" s="123">
        <v>43678</v>
      </c>
      <c r="T344" s="69"/>
      <c r="U344" s="68"/>
      <c r="V344" s="68"/>
      <c r="W344" s="69"/>
      <c r="X344" s="68"/>
      <c r="Y344" s="68"/>
      <c r="Z344" s="68"/>
    </row>
    <row r="345" spans="1:26" ht="12" hidden="1" customHeight="1">
      <c r="A345" s="112">
        <v>0.19320000000000001</v>
      </c>
      <c r="B345" s="138"/>
      <c r="C345" s="130">
        <v>43709</v>
      </c>
      <c r="D345" s="111">
        <v>43738</v>
      </c>
      <c r="E345" s="112">
        <f t="shared" si="12"/>
        <v>0.2898</v>
      </c>
      <c r="F345" s="113">
        <f t="shared" si="13"/>
        <v>2.1433736106823309E-2</v>
      </c>
      <c r="G345" s="110">
        <f t="shared" si="14"/>
        <v>0.2898</v>
      </c>
      <c r="H345" s="119">
        <f t="shared" si="18"/>
        <v>2.1433736106823309E-2</v>
      </c>
      <c r="I345" s="112">
        <f t="shared" si="17"/>
        <v>0.06</v>
      </c>
      <c r="J345" s="113">
        <f t="shared" si="20"/>
        <v>4.8675505653430484E-3</v>
      </c>
      <c r="K345" s="102">
        <f t="shared" si="21"/>
        <v>4.8675505653430484E-3</v>
      </c>
      <c r="L345" s="115">
        <f t="shared" si="22"/>
        <v>30</v>
      </c>
      <c r="M345" s="63"/>
      <c r="N345" s="116">
        <f t="shared" si="23"/>
        <v>0</v>
      </c>
      <c r="O345" s="125"/>
      <c r="P345" s="66">
        <f t="shared" si="26"/>
        <v>0</v>
      </c>
      <c r="Q345" s="118">
        <f t="shared" si="19"/>
        <v>0</v>
      </c>
      <c r="R345" s="68"/>
      <c r="S345" s="123">
        <v>43709</v>
      </c>
      <c r="T345" s="69"/>
      <c r="U345" s="68"/>
      <c r="V345" s="68"/>
      <c r="W345" s="69"/>
      <c r="X345" s="68"/>
      <c r="Y345" s="68"/>
      <c r="Z345" s="68"/>
    </row>
    <row r="346" spans="1:26" ht="12" hidden="1" customHeight="1">
      <c r="A346" s="112">
        <v>0.191</v>
      </c>
      <c r="B346" s="138"/>
      <c r="C346" s="111">
        <v>43739</v>
      </c>
      <c r="D346" s="111">
        <v>43769</v>
      </c>
      <c r="E346" s="112">
        <f t="shared" si="12"/>
        <v>0.28649999999999998</v>
      </c>
      <c r="F346" s="113">
        <f t="shared" si="13"/>
        <v>2.1215699038257929E-2</v>
      </c>
      <c r="G346" s="110">
        <f t="shared" si="14"/>
        <v>0.28649999999999998</v>
      </c>
      <c r="H346" s="119">
        <f t="shared" si="18"/>
        <v>2.1215699038257929E-2</v>
      </c>
      <c r="I346" s="112">
        <f t="shared" si="17"/>
        <v>0.06</v>
      </c>
      <c r="J346" s="113">
        <f t="shared" si="20"/>
        <v>4.8675505653430484E-3</v>
      </c>
      <c r="K346" s="102">
        <f t="shared" si="21"/>
        <v>4.8675505653430484E-3</v>
      </c>
      <c r="L346" s="115">
        <f t="shared" si="22"/>
        <v>30</v>
      </c>
      <c r="M346" s="63"/>
      <c r="N346" s="116">
        <f t="shared" si="23"/>
        <v>0</v>
      </c>
      <c r="O346" s="125"/>
      <c r="P346" s="66">
        <f t="shared" si="26"/>
        <v>0</v>
      </c>
      <c r="Q346" s="118">
        <f t="shared" si="19"/>
        <v>0</v>
      </c>
      <c r="R346" s="68"/>
      <c r="S346" s="123">
        <v>43739</v>
      </c>
      <c r="T346" s="69"/>
      <c r="U346" s="68"/>
      <c r="V346" s="68"/>
      <c r="W346" s="69"/>
      <c r="X346" s="68"/>
      <c r="Y346" s="68"/>
      <c r="Z346" s="68"/>
    </row>
    <row r="347" spans="1:26" ht="12" hidden="1" customHeight="1">
      <c r="A347" s="112">
        <v>0.1903</v>
      </c>
      <c r="B347" s="138"/>
      <c r="C347" s="130">
        <v>43770</v>
      </c>
      <c r="D347" s="111">
        <v>43799</v>
      </c>
      <c r="E347" s="112">
        <f t="shared" si="12"/>
        <v>0.28544999999999998</v>
      </c>
      <c r="F347" s="113">
        <f t="shared" si="13"/>
        <v>2.1146216086632474E-2</v>
      </c>
      <c r="G347" s="110">
        <f t="shared" si="14"/>
        <v>0.28544999999999998</v>
      </c>
      <c r="H347" s="119">
        <f t="shared" si="18"/>
        <v>2.1146216086632474E-2</v>
      </c>
      <c r="I347" s="112">
        <f t="shared" si="17"/>
        <v>0.06</v>
      </c>
      <c r="J347" s="113">
        <f t="shared" si="20"/>
        <v>4.8675505653430484E-3</v>
      </c>
      <c r="K347" s="102">
        <f t="shared" si="21"/>
        <v>4.8675505653430484E-3</v>
      </c>
      <c r="L347" s="115">
        <f t="shared" si="22"/>
        <v>30</v>
      </c>
      <c r="M347" s="63"/>
      <c r="N347" s="116">
        <f t="shared" si="23"/>
        <v>0</v>
      </c>
      <c r="O347" s="125"/>
      <c r="P347" s="66">
        <f t="shared" si="26"/>
        <v>0</v>
      </c>
      <c r="Q347" s="118">
        <f t="shared" si="19"/>
        <v>0</v>
      </c>
      <c r="R347" s="68"/>
      <c r="S347" s="123">
        <v>43770</v>
      </c>
      <c r="T347" s="69"/>
      <c r="U347" s="68"/>
      <c r="V347" s="68"/>
      <c r="W347" s="69"/>
      <c r="X347" s="68"/>
      <c r="Y347" s="68"/>
      <c r="Z347" s="68"/>
    </row>
    <row r="348" spans="1:26" ht="12" hidden="1" customHeight="1">
      <c r="A348" s="112">
        <v>0.18909999999999999</v>
      </c>
      <c r="B348" s="138"/>
      <c r="C348" s="111">
        <v>43800</v>
      </c>
      <c r="D348" s="111">
        <v>43830</v>
      </c>
      <c r="E348" s="112">
        <f t="shared" si="12"/>
        <v>0.28364999999999996</v>
      </c>
      <c r="F348" s="113">
        <f t="shared" si="13"/>
        <v>2.102698132372427E-2</v>
      </c>
      <c r="G348" s="110">
        <f t="shared" si="14"/>
        <v>0.28364999999999996</v>
      </c>
      <c r="H348" s="119">
        <f t="shared" si="18"/>
        <v>2.102698132372427E-2</v>
      </c>
      <c r="I348" s="112">
        <f t="shared" si="17"/>
        <v>0.06</v>
      </c>
      <c r="J348" s="113">
        <f t="shared" si="20"/>
        <v>4.8675505653430484E-3</v>
      </c>
      <c r="K348" s="102">
        <f t="shared" si="21"/>
        <v>4.8675505653430484E-3</v>
      </c>
      <c r="L348" s="115">
        <f t="shared" si="22"/>
        <v>30</v>
      </c>
      <c r="M348" s="63"/>
      <c r="N348" s="116">
        <f t="shared" si="23"/>
        <v>0</v>
      </c>
      <c r="O348" s="125"/>
      <c r="P348" s="66">
        <f t="shared" si="26"/>
        <v>0</v>
      </c>
      <c r="Q348" s="118">
        <f t="shared" si="19"/>
        <v>0</v>
      </c>
      <c r="R348" s="68"/>
      <c r="S348" s="123">
        <v>43800</v>
      </c>
      <c r="T348" s="69"/>
      <c r="U348" s="68"/>
      <c r="V348" s="68"/>
      <c r="W348" s="69"/>
      <c r="X348" s="68"/>
      <c r="Y348" s="68"/>
      <c r="Z348" s="68"/>
    </row>
    <row r="349" spans="1:26" ht="12" hidden="1" customHeight="1">
      <c r="A349" s="112">
        <v>0.18770000000000001</v>
      </c>
      <c r="B349" s="138"/>
      <c r="C349" s="130">
        <v>43831</v>
      </c>
      <c r="D349" s="111">
        <v>43861</v>
      </c>
      <c r="E349" s="112">
        <f t="shared" si="12"/>
        <v>0.28155000000000002</v>
      </c>
      <c r="F349" s="113">
        <f t="shared" si="13"/>
        <v>2.0887680238021122E-2</v>
      </c>
      <c r="G349" s="110">
        <f t="shared" si="14"/>
        <v>0.28155000000000002</v>
      </c>
      <c r="H349" s="119">
        <f t="shared" si="18"/>
        <v>2.0887680238021122E-2</v>
      </c>
      <c r="I349" s="112">
        <f t="shared" si="17"/>
        <v>0.06</v>
      </c>
      <c r="J349" s="113">
        <f t="shared" si="20"/>
        <v>4.8675505653430484E-3</v>
      </c>
      <c r="K349" s="102">
        <f t="shared" si="21"/>
        <v>4.8675505653430484E-3</v>
      </c>
      <c r="L349" s="115">
        <f t="shared" si="22"/>
        <v>30</v>
      </c>
      <c r="M349" s="63"/>
      <c r="N349" s="116">
        <f t="shared" si="23"/>
        <v>0</v>
      </c>
      <c r="O349" s="125"/>
      <c r="P349" s="66">
        <f t="shared" si="26"/>
        <v>0</v>
      </c>
      <c r="Q349" s="118">
        <f t="shared" si="19"/>
        <v>0</v>
      </c>
      <c r="R349" s="68"/>
      <c r="S349" s="123">
        <v>43831</v>
      </c>
      <c r="T349" s="69"/>
      <c r="U349" s="68"/>
      <c r="V349" s="68"/>
      <c r="W349" s="69"/>
      <c r="X349" s="68"/>
      <c r="Y349" s="68"/>
      <c r="Z349" s="68"/>
    </row>
    <row r="350" spans="1:26" ht="12" hidden="1" customHeight="1">
      <c r="A350" s="112">
        <v>0.19059999999999999</v>
      </c>
      <c r="B350" s="138"/>
      <c r="C350" s="111">
        <v>43862</v>
      </c>
      <c r="D350" s="111">
        <v>43890</v>
      </c>
      <c r="E350" s="112">
        <f t="shared" si="12"/>
        <v>0.28589999999999999</v>
      </c>
      <c r="F350" s="113">
        <f t="shared" si="13"/>
        <v>2.1176000862688671E-2</v>
      </c>
      <c r="G350" s="110">
        <f t="shared" si="14"/>
        <v>0.28589999999999999</v>
      </c>
      <c r="H350" s="119">
        <f t="shared" si="18"/>
        <v>2.1176000862688671E-2</v>
      </c>
      <c r="I350" s="112">
        <f t="shared" si="17"/>
        <v>0.06</v>
      </c>
      <c r="J350" s="113">
        <f t="shared" si="20"/>
        <v>4.8675505653430484E-3</v>
      </c>
      <c r="K350" s="102">
        <f t="shared" si="21"/>
        <v>4.8675505653430484E-3</v>
      </c>
      <c r="L350" s="115">
        <f t="shared" si="22"/>
        <v>30</v>
      </c>
      <c r="M350" s="63"/>
      <c r="N350" s="116">
        <f t="shared" si="23"/>
        <v>0</v>
      </c>
      <c r="O350" s="125"/>
      <c r="P350" s="66">
        <f t="shared" si="26"/>
        <v>0</v>
      </c>
      <c r="Q350" s="118">
        <f t="shared" si="19"/>
        <v>0</v>
      </c>
      <c r="R350" s="68"/>
      <c r="S350" s="123">
        <v>43862</v>
      </c>
      <c r="T350" s="69"/>
      <c r="U350" s="68"/>
      <c r="V350" s="68"/>
      <c r="W350" s="69"/>
      <c r="X350" s="68"/>
      <c r="Y350" s="68"/>
      <c r="Z350" s="68"/>
    </row>
    <row r="351" spans="1:26" ht="12" hidden="1" customHeight="1">
      <c r="A351" s="112">
        <v>0.1895</v>
      </c>
      <c r="B351" s="112"/>
      <c r="C351" s="130">
        <v>43891</v>
      </c>
      <c r="D351" s="111">
        <v>43921</v>
      </c>
      <c r="E351" s="112">
        <f t="shared" si="12"/>
        <v>0.28425</v>
      </c>
      <c r="F351" s="113">
        <f t="shared" si="13"/>
        <v>2.1066743264638976E-2</v>
      </c>
      <c r="G351" s="110">
        <f t="shared" si="14"/>
        <v>0.28425</v>
      </c>
      <c r="H351" s="119">
        <f t="shared" si="18"/>
        <v>2.1066743264638976E-2</v>
      </c>
      <c r="I351" s="112">
        <f t="shared" si="17"/>
        <v>0.06</v>
      </c>
      <c r="J351" s="113">
        <f t="shared" si="20"/>
        <v>4.8675505653430484E-3</v>
      </c>
      <c r="K351" s="102">
        <f>IF(J351&gt;F351,MIN(H351,J351),MIN(F351,H351,J351))</f>
        <v>4.8675505653430484E-3</v>
      </c>
      <c r="L351" s="115">
        <f t="shared" si="22"/>
        <v>30</v>
      </c>
      <c r="M351" s="63"/>
      <c r="N351" s="116">
        <f t="shared" si="23"/>
        <v>0</v>
      </c>
      <c r="O351" s="125"/>
      <c r="P351" s="66">
        <f t="shared" si="26"/>
        <v>0</v>
      </c>
      <c r="Q351" s="118">
        <f t="shared" si="19"/>
        <v>0</v>
      </c>
      <c r="R351" s="68"/>
      <c r="S351" s="123">
        <v>43891</v>
      </c>
      <c r="T351" s="69"/>
      <c r="U351" s="68"/>
      <c r="V351" s="68"/>
      <c r="W351" s="69"/>
      <c r="X351" s="68"/>
      <c r="Y351" s="68"/>
      <c r="Z351" s="68"/>
    </row>
    <row r="352" spans="1:26" ht="12" hidden="1" customHeight="1">
      <c r="A352" s="112">
        <v>0.18690000000000001</v>
      </c>
      <c r="B352" s="112"/>
      <c r="C352" s="111">
        <v>43922</v>
      </c>
      <c r="D352" s="111">
        <v>43951</v>
      </c>
      <c r="E352" s="112">
        <f t="shared" si="12"/>
        <v>0.28034999999999999</v>
      </c>
      <c r="F352" s="113">
        <f t="shared" si="13"/>
        <v>2.0807985643612081E-2</v>
      </c>
      <c r="G352" s="110">
        <f t="shared" si="14"/>
        <v>0.28034999999999999</v>
      </c>
      <c r="H352" s="119">
        <f t="shared" si="18"/>
        <v>2.0807985643612081E-2</v>
      </c>
      <c r="I352" s="112">
        <f t="shared" si="17"/>
        <v>0.06</v>
      </c>
      <c r="J352" s="113">
        <f t="shared" si="20"/>
        <v>4.8675505653430484E-3</v>
      </c>
      <c r="K352" s="102">
        <f t="shared" si="21"/>
        <v>4.8675505653430484E-3</v>
      </c>
      <c r="L352" s="115">
        <f t="shared" si="22"/>
        <v>30</v>
      </c>
      <c r="M352" s="63"/>
      <c r="N352" s="116">
        <f t="shared" si="23"/>
        <v>0</v>
      </c>
      <c r="O352" s="125"/>
      <c r="P352" s="66">
        <f t="shared" si="26"/>
        <v>0</v>
      </c>
      <c r="Q352" s="118">
        <f t="shared" si="19"/>
        <v>0</v>
      </c>
      <c r="R352" s="68"/>
      <c r="S352" s="123">
        <v>43922</v>
      </c>
      <c r="T352" s="69"/>
      <c r="U352" s="68"/>
      <c r="V352" s="68"/>
      <c r="W352" s="69"/>
      <c r="X352" s="68"/>
      <c r="Y352" s="68"/>
      <c r="Z352" s="68"/>
    </row>
    <row r="353" spans="1:26" ht="12" hidden="1" customHeight="1">
      <c r="A353" s="112">
        <v>0.18190000000000001</v>
      </c>
      <c r="B353" s="112"/>
      <c r="C353" s="130">
        <v>43952</v>
      </c>
      <c r="D353" s="111">
        <v>43982</v>
      </c>
      <c r="E353" s="112">
        <f t="shared" si="12"/>
        <v>0.27285000000000004</v>
      </c>
      <c r="F353" s="113">
        <f t="shared" si="13"/>
        <v>2.0308337615317473E-2</v>
      </c>
      <c r="G353" s="110">
        <f t="shared" si="14"/>
        <v>0.27285000000000004</v>
      </c>
      <c r="H353" s="119">
        <f t="shared" si="18"/>
        <v>2.0308337615317473E-2</v>
      </c>
      <c r="I353" s="112">
        <f t="shared" si="17"/>
        <v>0.06</v>
      </c>
      <c r="J353" s="113">
        <f t="shared" si="20"/>
        <v>4.8675505653430484E-3</v>
      </c>
      <c r="K353" s="102">
        <f t="shared" si="21"/>
        <v>4.8675505653430484E-3</v>
      </c>
      <c r="L353" s="115">
        <f t="shared" si="22"/>
        <v>30</v>
      </c>
      <c r="M353" s="63"/>
      <c r="N353" s="116">
        <f t="shared" si="23"/>
        <v>0</v>
      </c>
      <c r="O353" s="125"/>
      <c r="P353" s="66">
        <f t="shared" si="26"/>
        <v>0</v>
      </c>
      <c r="Q353" s="118">
        <f t="shared" si="19"/>
        <v>0</v>
      </c>
      <c r="R353" s="68"/>
      <c r="S353" s="123">
        <v>43952</v>
      </c>
      <c r="T353" s="69"/>
      <c r="U353" s="68"/>
      <c r="V353" s="68"/>
      <c r="W353" s="69"/>
      <c r="X353" s="68"/>
      <c r="Y353" s="68"/>
      <c r="Z353" s="68"/>
    </row>
    <row r="354" spans="1:26" ht="12" hidden="1" customHeight="1">
      <c r="A354" s="112">
        <v>0.1812</v>
      </c>
      <c r="B354" s="112"/>
      <c r="C354" s="111">
        <v>43983</v>
      </c>
      <c r="D354" s="111">
        <v>44012</v>
      </c>
      <c r="E354" s="112">
        <f t="shared" si="12"/>
        <v>0.27179999999999999</v>
      </c>
      <c r="F354" s="113">
        <f t="shared" si="13"/>
        <v>2.0238171647650516E-2</v>
      </c>
      <c r="G354" s="110">
        <f t="shared" si="14"/>
        <v>0.27179999999999999</v>
      </c>
      <c r="H354" s="119">
        <f t="shared" si="18"/>
        <v>2.0238171647650516E-2</v>
      </c>
      <c r="I354" s="112">
        <f t="shared" si="17"/>
        <v>0.06</v>
      </c>
      <c r="J354" s="113">
        <f t="shared" si="20"/>
        <v>4.8675505653430484E-3</v>
      </c>
      <c r="K354" s="102">
        <f t="shared" si="21"/>
        <v>4.8675505653430484E-3</v>
      </c>
      <c r="L354" s="115">
        <f t="shared" si="22"/>
        <v>30</v>
      </c>
      <c r="M354" s="63"/>
      <c r="N354" s="116">
        <f t="shared" si="23"/>
        <v>0</v>
      </c>
      <c r="O354" s="125"/>
      <c r="P354" s="66">
        <f t="shared" si="26"/>
        <v>0</v>
      </c>
      <c r="Q354" s="118">
        <f t="shared" si="19"/>
        <v>0</v>
      </c>
      <c r="R354" s="68"/>
      <c r="S354" s="123">
        <v>43983</v>
      </c>
      <c r="T354" s="69"/>
      <c r="U354" s="68"/>
      <c r="V354" s="68"/>
      <c r="W354" s="69"/>
      <c r="X354" s="68"/>
      <c r="Y354" s="68"/>
      <c r="Z354" s="68"/>
    </row>
    <row r="355" spans="1:26" ht="12" hidden="1" customHeight="1">
      <c r="A355" s="112">
        <v>0.1812</v>
      </c>
      <c r="B355" s="112"/>
      <c r="C355" s="130">
        <v>44023</v>
      </c>
      <c r="D355" s="111">
        <v>44043</v>
      </c>
      <c r="E355" s="112">
        <f t="shared" si="12"/>
        <v>0.27179999999999999</v>
      </c>
      <c r="F355" s="113">
        <f t="shared" si="13"/>
        <v>2.0238171647650516E-2</v>
      </c>
      <c r="G355" s="110">
        <f t="shared" si="14"/>
        <v>0.27179999999999999</v>
      </c>
      <c r="H355" s="119">
        <f t="shared" si="18"/>
        <v>2.0238171647650516E-2</v>
      </c>
      <c r="I355" s="112">
        <f t="shared" si="17"/>
        <v>0.06</v>
      </c>
      <c r="J355" s="113">
        <f t="shared" si="20"/>
        <v>4.8675505653430484E-3</v>
      </c>
      <c r="K355" s="102">
        <f t="shared" si="21"/>
        <v>4.8675505653430484E-3</v>
      </c>
      <c r="L355" s="115">
        <f t="shared" si="22"/>
        <v>20</v>
      </c>
      <c r="M355" s="63">
        <v>0</v>
      </c>
      <c r="N355" s="116">
        <f t="shared" si="23"/>
        <v>0</v>
      </c>
      <c r="O355" s="125"/>
      <c r="P355" s="66">
        <f t="shared" si="26"/>
        <v>0</v>
      </c>
      <c r="Q355" s="118">
        <f t="shared" si="19"/>
        <v>0</v>
      </c>
      <c r="R355" s="68"/>
      <c r="S355" s="123">
        <v>44013</v>
      </c>
      <c r="T355" s="69"/>
      <c r="U355" s="68"/>
      <c r="V355" s="68"/>
      <c r="W355" s="69"/>
      <c r="X355" s="68"/>
      <c r="Y355" s="68"/>
      <c r="Z355" s="68"/>
    </row>
    <row r="356" spans="1:26" ht="12" hidden="1" customHeight="1">
      <c r="A356" s="112">
        <v>0.18290000000000001</v>
      </c>
      <c r="B356" s="112"/>
      <c r="C356" s="111">
        <v>44044</v>
      </c>
      <c r="D356" s="111">
        <v>44074</v>
      </c>
      <c r="E356" s="112">
        <f t="shared" si="12"/>
        <v>0.27434999999999998</v>
      </c>
      <c r="F356" s="113">
        <f t="shared" si="13"/>
        <v>2.040848272831397E-2</v>
      </c>
      <c r="G356" s="110">
        <f t="shared" si="14"/>
        <v>0.27434999999999998</v>
      </c>
      <c r="H356" s="119">
        <f t="shared" si="18"/>
        <v>2.040848272831397E-2</v>
      </c>
      <c r="I356" s="112">
        <f t="shared" si="17"/>
        <v>0.06</v>
      </c>
      <c r="J356" s="113">
        <f t="shared" si="20"/>
        <v>4.8675505653430484E-3</v>
      </c>
      <c r="K356" s="102">
        <f t="shared" si="21"/>
        <v>4.8675505653430484E-3</v>
      </c>
      <c r="L356" s="115">
        <f t="shared" si="22"/>
        <v>30</v>
      </c>
      <c r="M356" s="63">
        <v>0</v>
      </c>
      <c r="N356" s="116">
        <f t="shared" si="23"/>
        <v>0</v>
      </c>
      <c r="O356" s="125"/>
      <c r="P356" s="66">
        <f t="shared" si="26"/>
        <v>0</v>
      </c>
      <c r="Q356" s="118">
        <f t="shared" si="19"/>
        <v>0</v>
      </c>
      <c r="R356" s="68"/>
      <c r="S356" s="123">
        <v>44044</v>
      </c>
      <c r="T356" s="69"/>
      <c r="U356" s="68"/>
      <c r="V356" s="68"/>
      <c r="W356" s="69"/>
      <c r="X356" s="68"/>
      <c r="Y356" s="68"/>
      <c r="Z356" s="68"/>
    </row>
    <row r="357" spans="1:26" ht="12" hidden="1" customHeight="1">
      <c r="A357" s="112">
        <v>0.1835</v>
      </c>
      <c r="B357" s="112"/>
      <c r="C357" s="130">
        <v>44075</v>
      </c>
      <c r="D357" s="111">
        <v>44104</v>
      </c>
      <c r="E357" s="112">
        <f t="shared" ref="E357:E382" si="27">IF(A357="","",A357*1.5)</f>
        <v>0.27524999999999999</v>
      </c>
      <c r="F357" s="113">
        <f t="shared" si="13"/>
        <v>2.0468517942215714E-2</v>
      </c>
      <c r="G357" s="110">
        <f t="shared" si="14"/>
        <v>0.27524999999999999</v>
      </c>
      <c r="H357" s="119">
        <f t="shared" si="18"/>
        <v>2.0468517942215714E-2</v>
      </c>
      <c r="I357" s="112">
        <f t="shared" si="17"/>
        <v>0.06</v>
      </c>
      <c r="J357" s="113">
        <f t="shared" si="20"/>
        <v>4.8675505653430484E-3</v>
      </c>
      <c r="K357" s="102">
        <f t="shared" si="21"/>
        <v>4.8675505653430484E-3</v>
      </c>
      <c r="L357" s="115">
        <f t="shared" si="22"/>
        <v>30</v>
      </c>
      <c r="M357" s="63">
        <v>0</v>
      </c>
      <c r="N357" s="116">
        <f t="shared" si="23"/>
        <v>0</v>
      </c>
      <c r="O357" s="125"/>
      <c r="P357" s="66">
        <f t="shared" si="26"/>
        <v>0</v>
      </c>
      <c r="Q357" s="118">
        <f t="shared" si="19"/>
        <v>0</v>
      </c>
      <c r="R357" s="68"/>
      <c r="S357" s="123">
        <v>44075</v>
      </c>
      <c r="T357" s="69"/>
      <c r="U357" s="68"/>
      <c r="V357" s="68"/>
      <c r="W357" s="69"/>
      <c r="X357" s="68"/>
      <c r="Y357" s="68"/>
      <c r="Z357" s="68"/>
    </row>
    <row r="358" spans="1:26" ht="12" hidden="1" customHeight="1">
      <c r="A358" s="112">
        <v>0.18090000000000001</v>
      </c>
      <c r="B358" s="112"/>
      <c r="C358" s="111">
        <v>44105</v>
      </c>
      <c r="D358" s="111">
        <v>44135</v>
      </c>
      <c r="E358" s="112">
        <f t="shared" si="27"/>
        <v>0.27134999999999998</v>
      </c>
      <c r="F358" s="113">
        <f t="shared" si="13"/>
        <v>2.0208084261774895E-2</v>
      </c>
      <c r="G358" s="110">
        <f t="shared" si="14"/>
        <v>0.27134999999999998</v>
      </c>
      <c r="H358" s="119">
        <f t="shared" si="18"/>
        <v>2.0208084261774895E-2</v>
      </c>
      <c r="I358" s="112">
        <f t="shared" si="17"/>
        <v>0.06</v>
      </c>
      <c r="J358" s="113">
        <f t="shared" si="20"/>
        <v>4.8675505653430484E-3</v>
      </c>
      <c r="K358" s="102">
        <f t="shared" si="21"/>
        <v>4.8675505653430484E-3</v>
      </c>
      <c r="L358" s="115">
        <f t="shared" si="22"/>
        <v>30</v>
      </c>
      <c r="M358" s="63">
        <f t="shared" ref="M358:M369" si="28">IF(Q357&lt;M357,Q357,M357)+T357+U357</f>
        <v>0</v>
      </c>
      <c r="N358" s="116">
        <f t="shared" ref="N358:N381" si="29">((M358*K358)/30)*L358</f>
        <v>0</v>
      </c>
      <c r="O358" s="125"/>
      <c r="P358" s="66">
        <f t="shared" si="26"/>
        <v>0</v>
      </c>
      <c r="Q358" s="118">
        <f t="shared" ref="Q358:Q381" si="30">SUM(M358,P358)</f>
        <v>0</v>
      </c>
      <c r="R358" s="68"/>
      <c r="S358" s="123">
        <v>44105</v>
      </c>
      <c r="T358" s="69"/>
      <c r="U358" s="68"/>
      <c r="V358" s="68"/>
      <c r="W358" s="69"/>
      <c r="X358" s="68"/>
      <c r="Y358" s="68"/>
      <c r="Z358" s="68"/>
    </row>
    <row r="359" spans="1:26" ht="12" hidden="1" customHeight="1">
      <c r="A359" s="112">
        <v>0.1784</v>
      </c>
      <c r="B359" s="112"/>
      <c r="C359" s="130">
        <v>44136</v>
      </c>
      <c r="D359" s="111">
        <v>44165</v>
      </c>
      <c r="E359" s="112">
        <f t="shared" si="27"/>
        <v>0.2676</v>
      </c>
      <c r="F359" s="113">
        <f t="shared" si="13"/>
        <v>1.9956975716262315E-2</v>
      </c>
      <c r="G359" s="110">
        <f t="shared" si="14"/>
        <v>0.2676</v>
      </c>
      <c r="H359" s="119">
        <f t="shared" si="18"/>
        <v>1.9956975716262315E-2</v>
      </c>
      <c r="I359" s="112">
        <f t="shared" si="17"/>
        <v>0.06</v>
      </c>
      <c r="J359" s="113">
        <f t="shared" si="20"/>
        <v>4.8675505653430484E-3</v>
      </c>
      <c r="K359" s="102">
        <f t="shared" si="21"/>
        <v>4.8675505653430484E-3</v>
      </c>
      <c r="L359" s="115">
        <f t="shared" si="22"/>
        <v>30</v>
      </c>
      <c r="M359" s="63">
        <f t="shared" si="28"/>
        <v>0</v>
      </c>
      <c r="N359" s="116">
        <f t="shared" si="29"/>
        <v>0</v>
      </c>
      <c r="O359" s="125"/>
      <c r="P359" s="66">
        <f t="shared" si="26"/>
        <v>0</v>
      </c>
      <c r="Q359" s="118">
        <f t="shared" si="30"/>
        <v>0</v>
      </c>
      <c r="R359" s="68"/>
      <c r="S359" s="123">
        <v>44136</v>
      </c>
      <c r="T359" s="69"/>
      <c r="U359" s="68"/>
      <c r="V359" s="68"/>
      <c r="W359" s="69"/>
      <c r="X359" s="68"/>
      <c r="Y359" s="68"/>
      <c r="Z359" s="68"/>
    </row>
    <row r="360" spans="1:26" ht="12" hidden="1" customHeight="1">
      <c r="A360" s="112">
        <v>0.17460000000000001</v>
      </c>
      <c r="B360" s="112"/>
      <c r="C360" s="111">
        <v>44166</v>
      </c>
      <c r="D360" s="111">
        <v>44196</v>
      </c>
      <c r="E360" s="112">
        <f t="shared" si="27"/>
        <v>0.26190000000000002</v>
      </c>
      <c r="F360" s="113">
        <f t="shared" si="13"/>
        <v>1.9573983490916769E-2</v>
      </c>
      <c r="G360" s="110">
        <f t="shared" si="14"/>
        <v>0.26190000000000002</v>
      </c>
      <c r="H360" s="119">
        <f t="shared" si="18"/>
        <v>1.9573983490916769E-2</v>
      </c>
      <c r="I360" s="112">
        <f t="shared" si="17"/>
        <v>0.06</v>
      </c>
      <c r="J360" s="113">
        <f t="shared" si="20"/>
        <v>4.8675505653430484E-3</v>
      </c>
      <c r="K360" s="102">
        <f t="shared" si="21"/>
        <v>4.8675505653430484E-3</v>
      </c>
      <c r="L360" s="115">
        <f t="shared" si="22"/>
        <v>30</v>
      </c>
      <c r="M360" s="63">
        <f t="shared" si="28"/>
        <v>0</v>
      </c>
      <c r="N360" s="116">
        <f t="shared" si="29"/>
        <v>0</v>
      </c>
      <c r="O360" s="125"/>
      <c r="P360" s="66">
        <f t="shared" si="26"/>
        <v>0</v>
      </c>
      <c r="Q360" s="118">
        <f t="shared" si="30"/>
        <v>0</v>
      </c>
      <c r="R360" s="68"/>
      <c r="S360" s="123">
        <v>44166</v>
      </c>
      <c r="T360" s="69"/>
      <c r="U360" s="68"/>
      <c r="V360" s="68"/>
      <c r="W360" s="69"/>
      <c r="X360" s="68"/>
      <c r="Y360" s="68"/>
      <c r="Z360" s="68"/>
    </row>
    <row r="361" spans="1:26" ht="12" hidden="1" customHeight="1">
      <c r="A361" s="112">
        <v>0.17319999999999999</v>
      </c>
      <c r="B361" s="112"/>
      <c r="C361" s="130">
        <v>44197</v>
      </c>
      <c r="D361" s="111">
        <v>44227</v>
      </c>
      <c r="E361" s="112">
        <f t="shared" si="27"/>
        <v>0.25979999999999998</v>
      </c>
      <c r="F361" s="113">
        <f t="shared" si="13"/>
        <v>1.9432481245112987E-2</v>
      </c>
      <c r="G361" s="110">
        <f t="shared" si="14"/>
        <v>0.25979999999999998</v>
      </c>
      <c r="H361" s="119">
        <f t="shared" si="18"/>
        <v>1.9432481245112987E-2</v>
      </c>
      <c r="I361" s="112">
        <f t="shared" si="17"/>
        <v>0.06</v>
      </c>
      <c r="J361" s="113">
        <f t="shared" si="20"/>
        <v>4.8675505653430484E-3</v>
      </c>
      <c r="K361" s="102">
        <f t="shared" si="21"/>
        <v>4.8675505653430484E-3</v>
      </c>
      <c r="L361" s="115">
        <f t="shared" si="22"/>
        <v>30</v>
      </c>
      <c r="M361" s="63">
        <f t="shared" si="28"/>
        <v>0</v>
      </c>
      <c r="N361" s="116">
        <f t="shared" si="29"/>
        <v>0</v>
      </c>
      <c r="O361" s="125"/>
      <c r="P361" s="66">
        <f t="shared" si="26"/>
        <v>0</v>
      </c>
      <c r="Q361" s="118">
        <f t="shared" si="30"/>
        <v>0</v>
      </c>
      <c r="R361" s="68"/>
      <c r="S361" s="123">
        <v>44197</v>
      </c>
      <c r="T361" s="69"/>
      <c r="U361" s="68"/>
      <c r="V361" s="68"/>
      <c r="W361" s="69"/>
      <c r="X361" s="68"/>
      <c r="Y361" s="68"/>
      <c r="Z361" s="68"/>
    </row>
    <row r="362" spans="1:26" ht="12" hidden="1" customHeight="1">
      <c r="A362" s="112">
        <v>0.1754</v>
      </c>
      <c r="B362" s="112"/>
      <c r="C362" s="111">
        <v>44228</v>
      </c>
      <c r="D362" s="111">
        <v>44255</v>
      </c>
      <c r="E362" s="112">
        <f t="shared" si="27"/>
        <v>0.2631</v>
      </c>
      <c r="F362" s="113">
        <f t="shared" si="13"/>
        <v>1.9654745030757592E-2</v>
      </c>
      <c r="G362" s="110">
        <f t="shared" si="14"/>
        <v>0.2631</v>
      </c>
      <c r="H362" s="119">
        <f t="shared" si="18"/>
        <v>1.9654745030757592E-2</v>
      </c>
      <c r="I362" s="112">
        <f t="shared" si="17"/>
        <v>0.06</v>
      </c>
      <c r="J362" s="113">
        <f t="shared" si="20"/>
        <v>4.8675505653430484E-3</v>
      </c>
      <c r="K362" s="102">
        <f t="shared" si="21"/>
        <v>4.8675505653430484E-3</v>
      </c>
      <c r="L362" s="115">
        <f t="shared" si="22"/>
        <v>30</v>
      </c>
      <c r="M362" s="63">
        <f t="shared" si="28"/>
        <v>0</v>
      </c>
      <c r="N362" s="116">
        <f t="shared" si="29"/>
        <v>0</v>
      </c>
      <c r="O362" s="125"/>
      <c r="P362" s="66">
        <f t="shared" si="26"/>
        <v>0</v>
      </c>
      <c r="Q362" s="118">
        <f t="shared" si="30"/>
        <v>0</v>
      </c>
      <c r="R362" s="68"/>
      <c r="S362" s="123">
        <v>44228</v>
      </c>
      <c r="T362" s="69"/>
      <c r="U362" s="68"/>
      <c r="V362" s="68"/>
      <c r="W362" s="69"/>
      <c r="X362" s="68"/>
      <c r="Y362" s="68"/>
      <c r="Z362" s="68"/>
    </row>
    <row r="363" spans="1:26" ht="12" hidden="1" customHeight="1">
      <c r="A363" s="112">
        <v>0.1741</v>
      </c>
      <c r="B363" s="112"/>
      <c r="C363" s="130">
        <v>44256</v>
      </c>
      <c r="D363" s="111">
        <v>44286</v>
      </c>
      <c r="E363" s="112">
        <f t="shared" si="27"/>
        <v>0.26114999999999999</v>
      </c>
      <c r="F363" s="113">
        <f t="shared" si="13"/>
        <v>1.9523471771100809E-2</v>
      </c>
      <c r="G363" s="110">
        <f t="shared" si="14"/>
        <v>0.26114999999999999</v>
      </c>
      <c r="H363" s="119">
        <f t="shared" si="18"/>
        <v>1.9523471771100809E-2</v>
      </c>
      <c r="I363" s="112">
        <f t="shared" si="17"/>
        <v>0.06</v>
      </c>
      <c r="J363" s="113">
        <f t="shared" si="20"/>
        <v>4.8675505653430484E-3</v>
      </c>
      <c r="K363" s="102">
        <f t="shared" si="21"/>
        <v>4.8675505653430484E-3</v>
      </c>
      <c r="L363" s="115">
        <f t="shared" ref="L363:L381" si="31">IF(C363="",0,DAYS360(C363,D363+(1)))</f>
        <v>30</v>
      </c>
      <c r="M363" s="63">
        <f t="shared" si="28"/>
        <v>0</v>
      </c>
      <c r="N363" s="116">
        <f t="shared" si="29"/>
        <v>0</v>
      </c>
      <c r="O363" s="125"/>
      <c r="P363" s="66">
        <f t="shared" si="26"/>
        <v>0</v>
      </c>
      <c r="Q363" s="118">
        <f t="shared" si="30"/>
        <v>0</v>
      </c>
      <c r="R363" s="68"/>
      <c r="S363" s="123">
        <v>44256</v>
      </c>
      <c r="T363" s="69"/>
      <c r="U363" s="68"/>
      <c r="V363" s="68"/>
      <c r="W363" s="69"/>
      <c r="X363" s="68"/>
      <c r="Y363" s="68"/>
      <c r="Z363" s="68"/>
    </row>
    <row r="364" spans="1:26" ht="12" hidden="1" customHeight="1">
      <c r="A364" s="112">
        <v>0.1731</v>
      </c>
      <c r="B364" s="112"/>
      <c r="C364" s="111">
        <v>44287</v>
      </c>
      <c r="D364" s="111">
        <v>44316</v>
      </c>
      <c r="E364" s="112">
        <f t="shared" si="27"/>
        <v>0.25964999999999999</v>
      </c>
      <c r="F364" s="113">
        <f t="shared" si="13"/>
        <v>1.942236567004052E-2</v>
      </c>
      <c r="G364" s="110">
        <f t="shared" si="14"/>
        <v>0.25964999999999999</v>
      </c>
      <c r="H364" s="119">
        <f t="shared" si="18"/>
        <v>1.942236567004052E-2</v>
      </c>
      <c r="I364" s="112">
        <f t="shared" si="17"/>
        <v>0.06</v>
      </c>
      <c r="J364" s="113">
        <f t="shared" si="20"/>
        <v>4.8675505653430484E-3</v>
      </c>
      <c r="K364" s="102">
        <f t="shared" si="21"/>
        <v>4.8675505653430484E-3</v>
      </c>
      <c r="L364" s="115">
        <f t="shared" si="31"/>
        <v>30</v>
      </c>
      <c r="M364" s="63">
        <f t="shared" si="28"/>
        <v>0</v>
      </c>
      <c r="N364" s="116">
        <f t="shared" si="29"/>
        <v>0</v>
      </c>
      <c r="O364" s="125"/>
      <c r="P364" s="66">
        <f t="shared" si="26"/>
        <v>0</v>
      </c>
      <c r="Q364" s="118">
        <f t="shared" si="30"/>
        <v>0</v>
      </c>
      <c r="R364" s="68"/>
      <c r="S364" s="123">
        <v>44287</v>
      </c>
      <c r="T364" s="69"/>
      <c r="U364" s="68"/>
      <c r="V364" s="68"/>
      <c r="W364" s="68"/>
      <c r="X364" s="68"/>
      <c r="Y364" s="68"/>
      <c r="Z364" s="68"/>
    </row>
    <row r="365" spans="1:26" ht="12" hidden="1" customHeight="1">
      <c r="A365" s="112">
        <v>0.17219999999999999</v>
      </c>
      <c r="B365" s="112"/>
      <c r="C365" s="111">
        <v>44317</v>
      </c>
      <c r="D365" s="111">
        <v>44347</v>
      </c>
      <c r="E365" s="112">
        <f t="shared" si="27"/>
        <v>0.25829999999999997</v>
      </c>
      <c r="F365" s="113">
        <f t="shared" si="13"/>
        <v>1.9331275772907164E-2</v>
      </c>
      <c r="G365" s="110">
        <f t="shared" si="14"/>
        <v>0.25829999999999997</v>
      </c>
      <c r="H365" s="119">
        <f t="shared" si="18"/>
        <v>1.9331275772907164E-2</v>
      </c>
      <c r="I365" s="112">
        <f t="shared" si="17"/>
        <v>0.06</v>
      </c>
      <c r="J365" s="113">
        <f t="shared" si="20"/>
        <v>4.8675505653430484E-3</v>
      </c>
      <c r="K365" s="102">
        <f t="shared" si="21"/>
        <v>4.8675505653430484E-3</v>
      </c>
      <c r="L365" s="115">
        <f t="shared" si="31"/>
        <v>30</v>
      </c>
      <c r="M365" s="63">
        <f t="shared" si="28"/>
        <v>0</v>
      </c>
      <c r="N365" s="116">
        <f t="shared" si="29"/>
        <v>0</v>
      </c>
      <c r="O365" s="125"/>
      <c r="P365" s="66">
        <f t="shared" si="26"/>
        <v>0</v>
      </c>
      <c r="Q365" s="118">
        <f t="shared" si="30"/>
        <v>0</v>
      </c>
      <c r="R365" s="68"/>
      <c r="S365" s="123">
        <v>44317</v>
      </c>
      <c r="T365" s="69"/>
      <c r="U365" s="68"/>
      <c r="V365" s="68"/>
      <c r="W365" s="68"/>
      <c r="X365" s="68"/>
      <c r="Y365" s="68"/>
      <c r="Z365" s="68"/>
    </row>
    <row r="366" spans="1:26" ht="12" hidden="1" customHeight="1">
      <c r="A366" s="112">
        <v>0.1721</v>
      </c>
      <c r="B366" s="112"/>
      <c r="C366" s="111">
        <v>44348</v>
      </c>
      <c r="D366" s="111">
        <v>44377</v>
      </c>
      <c r="E366" s="112">
        <f t="shared" si="27"/>
        <v>0.25814999999999999</v>
      </c>
      <c r="F366" s="113">
        <f t="shared" si="13"/>
        <v>1.9321149143988858E-2</v>
      </c>
      <c r="G366" s="110">
        <f t="shared" si="14"/>
        <v>0.25814999999999999</v>
      </c>
      <c r="H366" s="119">
        <f t="shared" si="18"/>
        <v>1.9321149143988858E-2</v>
      </c>
      <c r="I366" s="112">
        <f t="shared" si="17"/>
        <v>0.06</v>
      </c>
      <c r="J366" s="113">
        <f t="shared" si="20"/>
        <v>4.8675505653430484E-3</v>
      </c>
      <c r="K366" s="102">
        <f t="shared" si="21"/>
        <v>4.8675505653430484E-3</v>
      </c>
      <c r="L366" s="115">
        <f t="shared" si="31"/>
        <v>30</v>
      </c>
      <c r="M366" s="63">
        <f t="shared" si="28"/>
        <v>0</v>
      </c>
      <c r="N366" s="116">
        <f t="shared" si="29"/>
        <v>0</v>
      </c>
      <c r="O366" s="125"/>
      <c r="P366" s="66">
        <f t="shared" si="26"/>
        <v>0</v>
      </c>
      <c r="Q366" s="118">
        <f t="shared" si="30"/>
        <v>0</v>
      </c>
      <c r="R366" s="68"/>
      <c r="S366" s="123">
        <v>44348</v>
      </c>
      <c r="T366" s="69"/>
      <c r="U366" s="68"/>
      <c r="V366" s="68"/>
      <c r="W366" s="68"/>
      <c r="X366" s="68"/>
      <c r="Y366" s="68"/>
      <c r="Z366" s="68"/>
    </row>
    <row r="367" spans="1:26" ht="12" hidden="1" customHeight="1">
      <c r="A367" s="112">
        <v>0.17180000000000001</v>
      </c>
      <c r="B367" s="112"/>
      <c r="C367" s="111">
        <v>44378</v>
      </c>
      <c r="D367" s="111">
        <v>44408</v>
      </c>
      <c r="E367" s="112">
        <f t="shared" si="27"/>
        <v>0.25770000000000004</v>
      </c>
      <c r="F367" s="113">
        <f t="shared" si="13"/>
        <v>1.9290762615578938E-2</v>
      </c>
      <c r="G367" s="110">
        <f t="shared" si="14"/>
        <v>0.25770000000000004</v>
      </c>
      <c r="H367" s="119">
        <f t="shared" si="18"/>
        <v>1.9290762615578938E-2</v>
      </c>
      <c r="I367" s="112">
        <f t="shared" si="17"/>
        <v>0.06</v>
      </c>
      <c r="J367" s="113">
        <f t="shared" si="20"/>
        <v>4.8675505653430484E-3</v>
      </c>
      <c r="K367" s="102">
        <f t="shared" si="21"/>
        <v>4.8675505653430484E-3</v>
      </c>
      <c r="L367" s="115">
        <f t="shared" si="31"/>
        <v>30</v>
      </c>
      <c r="M367" s="63">
        <f t="shared" si="28"/>
        <v>0</v>
      </c>
      <c r="N367" s="116">
        <f t="shared" si="29"/>
        <v>0</v>
      </c>
      <c r="O367" s="125"/>
      <c r="P367" s="66">
        <f t="shared" si="26"/>
        <v>0</v>
      </c>
      <c r="Q367" s="118">
        <f t="shared" si="30"/>
        <v>0</v>
      </c>
      <c r="R367" s="68"/>
      <c r="S367" s="123">
        <v>44378</v>
      </c>
      <c r="T367" s="69"/>
      <c r="U367" s="68"/>
      <c r="V367" s="68"/>
      <c r="W367" s="68"/>
      <c r="X367" s="68"/>
      <c r="Y367" s="68"/>
      <c r="Z367" s="68"/>
    </row>
    <row r="368" spans="1:26" ht="12.75" hidden="1" customHeight="1">
      <c r="A368" s="112">
        <v>0.1724</v>
      </c>
      <c r="B368" s="112"/>
      <c r="C368" s="111">
        <v>44409</v>
      </c>
      <c r="D368" s="111">
        <v>44439</v>
      </c>
      <c r="E368" s="112">
        <f t="shared" si="27"/>
        <v>0.2586</v>
      </c>
      <c r="F368" s="113">
        <f t="shared" si="13"/>
        <v>1.9351525711433615E-2</v>
      </c>
      <c r="G368" s="110">
        <f t="shared" si="14"/>
        <v>0.2586</v>
      </c>
      <c r="H368" s="119">
        <f t="shared" si="18"/>
        <v>1.9351525711433615E-2</v>
      </c>
      <c r="I368" s="112">
        <f t="shared" si="17"/>
        <v>0.06</v>
      </c>
      <c r="J368" s="113">
        <f t="shared" ref="J368:J381" si="32">IF($I$10&lt;&gt;"0",IF($I$11&gt;0,$I$11,(1+I368)^(1/12)-1))</f>
        <v>4.8675505653430484E-3</v>
      </c>
      <c r="K368" s="102">
        <f t="shared" si="21"/>
        <v>4.8675505653430484E-3</v>
      </c>
      <c r="L368" s="115">
        <f t="shared" si="31"/>
        <v>30</v>
      </c>
      <c r="M368" s="63">
        <f t="shared" si="28"/>
        <v>0</v>
      </c>
      <c r="N368" s="116">
        <f t="shared" si="29"/>
        <v>0</v>
      </c>
      <c r="O368" s="125"/>
      <c r="P368" s="66">
        <f t="shared" si="26"/>
        <v>0</v>
      </c>
      <c r="Q368" s="118">
        <f t="shared" si="30"/>
        <v>0</v>
      </c>
      <c r="S368" s="123">
        <v>44409</v>
      </c>
      <c r="V368" s="139"/>
    </row>
    <row r="369" spans="1:26" ht="12" hidden="1" customHeight="1">
      <c r="A369" s="112">
        <v>0.1719</v>
      </c>
      <c r="B369" s="112"/>
      <c r="C369" s="111">
        <v>44459</v>
      </c>
      <c r="D369" s="111">
        <v>44469</v>
      </c>
      <c r="E369" s="112">
        <f t="shared" si="27"/>
        <v>0.25785000000000002</v>
      </c>
      <c r="F369" s="113">
        <f t="shared" si="13"/>
        <v>1.9300892565577765E-2</v>
      </c>
      <c r="G369" s="110">
        <f t="shared" si="14"/>
        <v>0.25785000000000002</v>
      </c>
      <c r="H369" s="119">
        <f t="shared" si="18"/>
        <v>1.9300892565577765E-2</v>
      </c>
      <c r="I369" s="112">
        <f t="shared" ref="I369:I381" si="33">IF($I$10="Maxima Comercial",E369,IF($I$10="Maxima Legal",G369,$I$10))</f>
        <v>0.06</v>
      </c>
      <c r="J369" s="113">
        <f t="shared" si="32"/>
        <v>4.8675505653430484E-3</v>
      </c>
      <c r="K369" s="102">
        <f t="shared" si="21"/>
        <v>4.8675505653430484E-3</v>
      </c>
      <c r="L369" s="115">
        <f t="shared" si="31"/>
        <v>11</v>
      </c>
      <c r="M369" s="63">
        <f t="shared" si="28"/>
        <v>0</v>
      </c>
      <c r="N369" s="116">
        <f t="shared" si="29"/>
        <v>0</v>
      </c>
      <c r="O369" s="125"/>
      <c r="P369" s="66">
        <f t="shared" si="26"/>
        <v>0</v>
      </c>
      <c r="Q369" s="118">
        <f t="shared" si="30"/>
        <v>0</v>
      </c>
      <c r="R369" s="68"/>
      <c r="S369" s="123">
        <v>44440</v>
      </c>
      <c r="T369" s="69">
        <v>10000000</v>
      </c>
      <c r="U369" s="68"/>
      <c r="V369" s="128"/>
      <c r="W369" s="68"/>
      <c r="X369" s="68"/>
      <c r="Y369" s="68"/>
      <c r="Z369" s="68"/>
    </row>
    <row r="370" spans="1:26" ht="13.5" hidden="1" customHeight="1">
      <c r="A370" s="112">
        <v>0.17080000000000001</v>
      </c>
      <c r="B370" s="112"/>
      <c r="C370" s="111">
        <v>44470</v>
      </c>
      <c r="D370" s="111">
        <v>44500</v>
      </c>
      <c r="E370" s="112">
        <f t="shared" si="27"/>
        <v>0.25619999999999998</v>
      </c>
      <c r="F370" s="113">
        <f t="shared" si="13"/>
        <v>1.9189402159464075E-2</v>
      </c>
      <c r="G370" s="110">
        <f t="shared" si="14"/>
        <v>0.25619999999999998</v>
      </c>
      <c r="H370" s="119">
        <f t="shared" si="18"/>
        <v>1.9189402159464075E-2</v>
      </c>
      <c r="I370" s="112">
        <f t="shared" si="33"/>
        <v>0.06</v>
      </c>
      <c r="J370" s="113">
        <f t="shared" si="32"/>
        <v>4.8675505653430484E-3</v>
      </c>
      <c r="K370" s="102">
        <f t="shared" si="21"/>
        <v>4.8675505653430484E-3</v>
      </c>
      <c r="L370" s="115">
        <f t="shared" si="31"/>
        <v>30</v>
      </c>
      <c r="M370" s="63">
        <v>0</v>
      </c>
      <c r="N370" s="116">
        <f t="shared" si="29"/>
        <v>0</v>
      </c>
      <c r="O370" s="125"/>
      <c r="P370" s="66">
        <f t="shared" si="26"/>
        <v>0</v>
      </c>
      <c r="Q370" s="118">
        <f t="shared" si="30"/>
        <v>0</v>
      </c>
      <c r="S370" s="123"/>
    </row>
    <row r="371" spans="1:26" ht="13.5" hidden="1" customHeight="1">
      <c r="A371" s="112">
        <v>0.17269999999999999</v>
      </c>
      <c r="B371" s="112"/>
      <c r="C371" s="111">
        <v>44501</v>
      </c>
      <c r="D371" s="111">
        <v>44530</v>
      </c>
      <c r="E371" s="112">
        <f t="shared" si="27"/>
        <v>0.25905</v>
      </c>
      <c r="F371" s="113">
        <f t="shared" si="13"/>
        <v>1.9381892324737526E-2</v>
      </c>
      <c r="G371" s="110">
        <f t="shared" si="14"/>
        <v>0.25905</v>
      </c>
      <c r="H371" s="119">
        <f t="shared" si="18"/>
        <v>1.9381892324737526E-2</v>
      </c>
      <c r="I371" s="112">
        <f t="shared" si="33"/>
        <v>0.06</v>
      </c>
      <c r="J371" s="113">
        <f t="shared" si="32"/>
        <v>4.8675505653430484E-3</v>
      </c>
      <c r="K371" s="102">
        <f t="shared" si="21"/>
        <v>4.8675505653430484E-3</v>
      </c>
      <c r="L371" s="115">
        <f t="shared" si="31"/>
        <v>30</v>
      </c>
      <c r="M371" s="63">
        <v>0</v>
      </c>
      <c r="N371" s="116">
        <f t="shared" si="29"/>
        <v>0</v>
      </c>
      <c r="O371" s="125"/>
      <c r="P371" s="66">
        <f t="shared" si="26"/>
        <v>0</v>
      </c>
      <c r="Q371" s="118">
        <f t="shared" si="30"/>
        <v>0</v>
      </c>
      <c r="R371" s="68"/>
      <c r="S371" s="123"/>
      <c r="U371" s="18"/>
      <c r="V371" s="140"/>
    </row>
    <row r="372" spans="1:26" ht="12.75" customHeight="1">
      <c r="A372" s="112">
        <v>0.17460000000000001</v>
      </c>
      <c r="B372" s="112"/>
      <c r="C372" s="111">
        <v>44531</v>
      </c>
      <c r="D372" s="111">
        <v>44561</v>
      </c>
      <c r="E372" s="112">
        <f t="shared" si="27"/>
        <v>0.26190000000000002</v>
      </c>
      <c r="F372" s="113">
        <f t="shared" si="13"/>
        <v>1.9573983490916769E-2</v>
      </c>
      <c r="G372" s="110">
        <f t="shared" si="14"/>
        <v>0.26190000000000002</v>
      </c>
      <c r="H372" s="119">
        <f t="shared" si="18"/>
        <v>1.9573983490916769E-2</v>
      </c>
      <c r="I372" s="112">
        <f t="shared" si="33"/>
        <v>0.06</v>
      </c>
      <c r="J372" s="113">
        <f t="shared" si="32"/>
        <v>4.8675505653430484E-3</v>
      </c>
      <c r="K372" s="102">
        <f t="shared" si="21"/>
        <v>4.8675505653430484E-3</v>
      </c>
      <c r="L372" s="115">
        <f t="shared" si="31"/>
        <v>30</v>
      </c>
      <c r="M372" s="63">
        <v>0</v>
      </c>
      <c r="N372" s="116">
        <f t="shared" si="29"/>
        <v>0</v>
      </c>
      <c r="O372" s="125"/>
      <c r="P372" s="66">
        <f>IF(P371&lt;0,N372-O372,SUM(P371,N372)-O372)</f>
        <v>0</v>
      </c>
      <c r="Q372" s="118">
        <f t="shared" si="30"/>
        <v>0</v>
      </c>
      <c r="S372" s="123"/>
      <c r="U372" s="19">
        <v>0</v>
      </c>
    </row>
    <row r="373" spans="1:26" ht="13.5" customHeight="1">
      <c r="A373" s="112">
        <v>0.17660000000000001</v>
      </c>
      <c r="B373" s="112"/>
      <c r="C373" s="111">
        <v>44562</v>
      </c>
      <c r="D373" s="111">
        <v>44592</v>
      </c>
      <c r="E373" s="112">
        <f t="shared" si="27"/>
        <v>0.26490000000000002</v>
      </c>
      <c r="F373" s="113">
        <f t="shared" si="13"/>
        <v>1.9775755563363528E-2</v>
      </c>
      <c r="G373" s="110">
        <f t="shared" si="14"/>
        <v>0.26490000000000002</v>
      </c>
      <c r="H373" s="119">
        <f t="shared" si="18"/>
        <v>1.9775755563363528E-2</v>
      </c>
      <c r="I373" s="112">
        <f t="shared" si="33"/>
        <v>0.06</v>
      </c>
      <c r="J373" s="113">
        <f t="shared" si="32"/>
        <v>4.8675505653430484E-3</v>
      </c>
      <c r="K373" s="102">
        <f t="shared" ref="K373:K381" si="34">IF(J373&gt;F373,MIN(H373,J373),MIN(F373,H373,J373))</f>
        <v>4.8675505653430484E-3</v>
      </c>
      <c r="L373" s="115">
        <f t="shared" si="31"/>
        <v>30</v>
      </c>
      <c r="M373" s="63">
        <f>IF(Q372&lt;M372,Q372,M372)+U373</f>
        <v>182000</v>
      </c>
      <c r="N373" s="116">
        <f t="shared" si="29"/>
        <v>885.89420289243481</v>
      </c>
      <c r="O373" s="125"/>
      <c r="P373" s="66">
        <f t="shared" ref="P373:P381" si="35">IF(P372&lt;0,N373-O373,SUM(P372,N373)-O373)</f>
        <v>885.89420289243481</v>
      </c>
      <c r="Q373" s="118">
        <f t="shared" si="30"/>
        <v>182885.89420289244</v>
      </c>
      <c r="R373" s="68"/>
      <c r="S373" s="123">
        <v>44562</v>
      </c>
      <c r="U373" s="19">
        <v>182000</v>
      </c>
      <c r="V373" s="1" t="s">
        <v>47</v>
      </c>
    </row>
    <row r="374" spans="1:26" ht="13.5" customHeight="1">
      <c r="A374" s="112">
        <v>0.17660000000000001</v>
      </c>
      <c r="B374" s="112"/>
      <c r="C374" s="111">
        <v>44562</v>
      </c>
      <c r="D374" s="111">
        <v>44592</v>
      </c>
      <c r="E374" s="112">
        <f t="shared" si="27"/>
        <v>0.26490000000000002</v>
      </c>
      <c r="F374" s="113">
        <f t="shared" ref="F374" si="36">IF(G374="","",(1+G374)^(1/12)-1)</f>
        <v>1.9775755563363528E-2</v>
      </c>
      <c r="G374" s="110">
        <f t="shared" si="14"/>
        <v>0.26490000000000002</v>
      </c>
      <c r="H374" s="119">
        <f t="shared" si="18"/>
        <v>1.9775755563363528E-2</v>
      </c>
      <c r="I374" s="112">
        <f t="shared" si="33"/>
        <v>0.06</v>
      </c>
      <c r="J374" s="113">
        <f t="shared" si="32"/>
        <v>4.8675505653430484E-3</v>
      </c>
      <c r="K374" s="102">
        <f t="shared" si="34"/>
        <v>4.8675505653430484E-3</v>
      </c>
      <c r="L374" s="115">
        <v>30</v>
      </c>
      <c r="M374" s="63">
        <f t="shared" ref="M374:M381" si="37">IF(Q373&lt;M373,Q373,M373)+U374</f>
        <v>252000</v>
      </c>
      <c r="N374" s="116">
        <f t="shared" si="29"/>
        <v>1226.6227424664482</v>
      </c>
      <c r="O374" s="125"/>
      <c r="P374" s="66">
        <f t="shared" si="35"/>
        <v>2112.5169453588833</v>
      </c>
      <c r="Q374" s="118">
        <f t="shared" si="30"/>
        <v>254112.51694535889</v>
      </c>
      <c r="R374" s="68"/>
      <c r="S374" s="123">
        <v>44562</v>
      </c>
      <c r="U374" s="19">
        <v>70000</v>
      </c>
      <c r="V374" s="1" t="s">
        <v>49</v>
      </c>
    </row>
    <row r="375" spans="1:26" ht="13.5" customHeight="1">
      <c r="A375" s="112">
        <v>0.183</v>
      </c>
      <c r="B375" s="112"/>
      <c r="C375" s="111">
        <v>44593</v>
      </c>
      <c r="D375" s="111">
        <v>44620</v>
      </c>
      <c r="E375" s="112">
        <f t="shared" si="27"/>
        <v>0.27449999999999997</v>
      </c>
      <c r="F375" s="113">
        <f t="shared" si="13"/>
        <v>2.0418491295787433E-2</v>
      </c>
      <c r="G375" s="110">
        <f t="shared" si="14"/>
        <v>0.27449999999999997</v>
      </c>
      <c r="H375" s="119">
        <f t="shared" si="18"/>
        <v>2.0418491295787433E-2</v>
      </c>
      <c r="I375" s="112">
        <f t="shared" si="33"/>
        <v>0.06</v>
      </c>
      <c r="J375" s="113">
        <f t="shared" si="32"/>
        <v>4.8675505653430484E-3</v>
      </c>
      <c r="K375" s="102">
        <f t="shared" si="34"/>
        <v>4.8675505653430484E-3</v>
      </c>
      <c r="L375" s="115">
        <f t="shared" si="31"/>
        <v>30</v>
      </c>
      <c r="M375" s="63">
        <f t="shared" si="37"/>
        <v>322000</v>
      </c>
      <c r="N375" s="116">
        <f t="shared" si="29"/>
        <v>1567.3512820404617</v>
      </c>
      <c r="O375" s="125"/>
      <c r="P375" s="66">
        <f t="shared" si="35"/>
        <v>3679.868227399345</v>
      </c>
      <c r="Q375" s="118">
        <f t="shared" si="30"/>
        <v>325679.86822739936</v>
      </c>
      <c r="S375" s="123">
        <v>44593</v>
      </c>
      <c r="U375" s="19">
        <v>70000</v>
      </c>
      <c r="V375" s="1" t="s">
        <v>49</v>
      </c>
    </row>
    <row r="376" spans="1:26" ht="13.5" customHeight="1">
      <c r="A376" s="131">
        <v>0.1847</v>
      </c>
      <c r="B376" s="131"/>
      <c r="C376" s="130">
        <v>44621</v>
      </c>
      <c r="D376" s="130">
        <v>44651</v>
      </c>
      <c r="E376" s="131">
        <f t="shared" si="27"/>
        <v>0.27705000000000002</v>
      </c>
      <c r="F376" s="132">
        <f t="shared" si="13"/>
        <v>2.0588471944052777E-2</v>
      </c>
      <c r="G376" s="129">
        <f t="shared" si="14"/>
        <v>0.27705000000000002</v>
      </c>
      <c r="H376" s="133">
        <f t="shared" si="18"/>
        <v>2.0588471944052777E-2</v>
      </c>
      <c r="I376" s="112">
        <f t="shared" si="33"/>
        <v>0.06</v>
      </c>
      <c r="J376" s="113">
        <f t="shared" si="32"/>
        <v>4.8675505653430484E-3</v>
      </c>
      <c r="K376" s="178">
        <f t="shared" si="34"/>
        <v>4.8675505653430484E-3</v>
      </c>
      <c r="L376" s="179">
        <f t="shared" si="31"/>
        <v>30</v>
      </c>
      <c r="M376" s="63">
        <f t="shared" si="37"/>
        <v>429500</v>
      </c>
      <c r="N376" s="116">
        <f t="shared" si="29"/>
        <v>2090.6129678148395</v>
      </c>
      <c r="O376" s="135"/>
      <c r="P376" s="66">
        <f t="shared" si="35"/>
        <v>5770.4811952141845</v>
      </c>
      <c r="Q376" s="136">
        <f t="shared" si="30"/>
        <v>435270.4811952142</v>
      </c>
      <c r="R376" s="68"/>
      <c r="S376" s="123">
        <v>44621</v>
      </c>
      <c r="U376" s="19">
        <v>107500</v>
      </c>
      <c r="V376" s="1" t="s">
        <v>48</v>
      </c>
    </row>
    <row r="377" spans="1:26" ht="13.5" customHeight="1">
      <c r="A377" s="131">
        <v>0.1847</v>
      </c>
      <c r="B377" s="183"/>
      <c r="C377" s="130">
        <v>44621</v>
      </c>
      <c r="D377" s="130">
        <v>44651</v>
      </c>
      <c r="E377" s="131">
        <f t="shared" si="27"/>
        <v>0.27705000000000002</v>
      </c>
      <c r="F377" s="132">
        <f t="shared" ref="F377" si="38">IF(G377="","",(1+G377)^(1/12)-1)</f>
        <v>2.0588471944052777E-2</v>
      </c>
      <c r="G377" s="129">
        <f t="shared" ref="G377" si="39">IF(A377="","",A377*1.5)</f>
        <v>0.27705000000000002</v>
      </c>
      <c r="H377" s="133">
        <f t="shared" si="18"/>
        <v>2.0588471944052777E-2</v>
      </c>
      <c r="I377" s="112">
        <f t="shared" si="33"/>
        <v>0.06</v>
      </c>
      <c r="J377" s="113">
        <f t="shared" si="32"/>
        <v>4.8675505653430484E-3</v>
      </c>
      <c r="K377" s="178">
        <f t="shared" si="34"/>
        <v>4.8675505653430484E-3</v>
      </c>
      <c r="L377" s="189">
        <v>30</v>
      </c>
      <c r="M377" s="63">
        <f t="shared" si="37"/>
        <v>499500</v>
      </c>
      <c r="N377" s="116">
        <f t="shared" si="29"/>
        <v>2431.3415073888527</v>
      </c>
      <c r="O377" s="190"/>
      <c r="P377" s="66">
        <f t="shared" si="35"/>
        <v>8201.8227026030363</v>
      </c>
      <c r="Q377" s="191">
        <f t="shared" si="30"/>
        <v>507701.82270260307</v>
      </c>
      <c r="R377" s="68"/>
      <c r="S377" s="123">
        <v>44621</v>
      </c>
      <c r="U377" s="19">
        <v>70000</v>
      </c>
      <c r="V377" s="1" t="s">
        <v>49</v>
      </c>
    </row>
    <row r="378" spans="1:26" ht="13.5" customHeight="1">
      <c r="A378" s="183">
        <v>0.1905</v>
      </c>
      <c r="B378" s="183"/>
      <c r="C378" s="184">
        <v>44652</v>
      </c>
      <c r="D378" s="184">
        <v>44681</v>
      </c>
      <c r="E378" s="183">
        <f t="shared" si="27"/>
        <v>0.28575</v>
      </c>
      <c r="F378" s="185">
        <f t="shared" si="13"/>
        <v>2.1166073665768392E-2</v>
      </c>
      <c r="G378" s="186">
        <f t="shared" si="14"/>
        <v>0.28575</v>
      </c>
      <c r="H378" s="187">
        <f t="shared" si="18"/>
        <v>2.1166073665768392E-2</v>
      </c>
      <c r="I378" s="112">
        <f t="shared" si="33"/>
        <v>0.06</v>
      </c>
      <c r="J378" s="113">
        <f t="shared" si="32"/>
        <v>4.8675505653430484E-3</v>
      </c>
      <c r="K378" s="188">
        <f t="shared" si="34"/>
        <v>4.8675505653430484E-3</v>
      </c>
      <c r="L378" s="189">
        <f t="shared" si="31"/>
        <v>30</v>
      </c>
      <c r="M378" s="63">
        <f t="shared" si="37"/>
        <v>569500</v>
      </c>
      <c r="N378" s="116">
        <f t="shared" si="29"/>
        <v>2772.0700469628659</v>
      </c>
      <c r="O378" s="190"/>
      <c r="P378" s="66">
        <f t="shared" si="35"/>
        <v>10973.892749565903</v>
      </c>
      <c r="Q378" s="191">
        <f t="shared" si="30"/>
        <v>580473.89274956589</v>
      </c>
      <c r="R378" s="68"/>
      <c r="S378" s="123">
        <v>44652</v>
      </c>
      <c r="U378" s="19">
        <v>70000</v>
      </c>
      <c r="V378" s="1" t="s">
        <v>49</v>
      </c>
    </row>
    <row r="379" spans="1:26" ht="13.5" customHeight="1">
      <c r="A379" s="183">
        <v>0.1971</v>
      </c>
      <c r="B379" s="183"/>
      <c r="C379" s="184">
        <v>44682</v>
      </c>
      <c r="D379" s="184">
        <v>44712</v>
      </c>
      <c r="E379" s="183">
        <f t="shared" si="27"/>
        <v>0.29564999999999997</v>
      </c>
      <c r="F379" s="185">
        <f t="shared" si="13"/>
        <v>2.1819002655476094E-2</v>
      </c>
      <c r="G379" s="186">
        <f t="shared" si="14"/>
        <v>0.29564999999999997</v>
      </c>
      <c r="H379" s="187">
        <f t="shared" si="18"/>
        <v>2.1819002655476094E-2</v>
      </c>
      <c r="I379" s="112">
        <f t="shared" si="33"/>
        <v>0.06</v>
      </c>
      <c r="J379" s="113">
        <f t="shared" si="32"/>
        <v>4.8675505653430484E-3</v>
      </c>
      <c r="K379" s="188">
        <f t="shared" si="34"/>
        <v>4.8675505653430484E-3</v>
      </c>
      <c r="L379" s="189">
        <f t="shared" si="31"/>
        <v>30</v>
      </c>
      <c r="M379" s="63">
        <f t="shared" si="37"/>
        <v>639500</v>
      </c>
      <c r="N379" s="116">
        <f t="shared" si="29"/>
        <v>3112.7985865368796</v>
      </c>
      <c r="O379" s="190"/>
      <c r="P379" s="66">
        <f t="shared" si="35"/>
        <v>14086.691336102782</v>
      </c>
      <c r="Q379" s="191">
        <f t="shared" si="30"/>
        <v>653586.69133610278</v>
      </c>
      <c r="R379" s="68"/>
      <c r="S379" s="123">
        <v>44682</v>
      </c>
      <c r="U379" s="19">
        <v>70000</v>
      </c>
      <c r="V379" s="1" t="s">
        <v>49</v>
      </c>
    </row>
    <row r="380" spans="1:26" ht="13.5" customHeight="1">
      <c r="A380" s="183">
        <v>0.20399999999999999</v>
      </c>
      <c r="B380" s="183"/>
      <c r="C380" s="184">
        <v>44713</v>
      </c>
      <c r="D380" s="184">
        <v>44742</v>
      </c>
      <c r="E380" s="183">
        <f t="shared" si="27"/>
        <v>0.30599999999999999</v>
      </c>
      <c r="F380" s="185">
        <f t="shared" si="13"/>
        <v>2.2496738540053407E-2</v>
      </c>
      <c r="G380" s="186">
        <f t="shared" si="14"/>
        <v>0.30599999999999999</v>
      </c>
      <c r="H380" s="187">
        <f t="shared" si="18"/>
        <v>2.2496738540053407E-2</v>
      </c>
      <c r="I380" s="112">
        <f t="shared" si="33"/>
        <v>0.06</v>
      </c>
      <c r="J380" s="113">
        <f t="shared" si="32"/>
        <v>4.8675505653430484E-3</v>
      </c>
      <c r="K380" s="188">
        <f t="shared" si="34"/>
        <v>4.8675505653430484E-3</v>
      </c>
      <c r="L380" s="189">
        <f t="shared" si="31"/>
        <v>30</v>
      </c>
      <c r="M380" s="63">
        <f t="shared" si="37"/>
        <v>709500</v>
      </c>
      <c r="N380" s="116">
        <f t="shared" si="29"/>
        <v>3453.5271261108928</v>
      </c>
      <c r="O380" s="190"/>
      <c r="P380" s="66">
        <f t="shared" si="35"/>
        <v>17540.218462213674</v>
      </c>
      <c r="Q380" s="191">
        <f t="shared" si="30"/>
        <v>727040.21846221364</v>
      </c>
      <c r="R380" s="68"/>
      <c r="S380" s="123">
        <v>44713</v>
      </c>
      <c r="U380" s="19">
        <v>70000</v>
      </c>
      <c r="V380" s="1" t="s">
        <v>49</v>
      </c>
    </row>
    <row r="381" spans="1:26" ht="13.5" customHeight="1">
      <c r="A381" s="183">
        <v>0.21279999999999999</v>
      </c>
      <c r="B381" s="183"/>
      <c r="C381" s="184">
        <v>44743</v>
      </c>
      <c r="D381" s="184">
        <v>44772</v>
      </c>
      <c r="E381" s="183">
        <f t="shared" si="27"/>
        <v>0.31919999999999998</v>
      </c>
      <c r="F381" s="185">
        <f t="shared" ref="F381" si="40">IF(G381="","",(1+G381)^(1/12)-1)</f>
        <v>2.3353989277085985E-2</v>
      </c>
      <c r="G381" s="186">
        <f t="shared" ref="G381" si="41">IF(A381="","",A381*1.5)</f>
        <v>0.31919999999999998</v>
      </c>
      <c r="H381" s="187">
        <f t="shared" si="18"/>
        <v>2.3353989277085985E-2</v>
      </c>
      <c r="I381" s="112">
        <f t="shared" si="33"/>
        <v>0.06</v>
      </c>
      <c r="J381" s="113">
        <f t="shared" si="32"/>
        <v>4.8675505653430484E-3</v>
      </c>
      <c r="K381" s="188">
        <f t="shared" si="34"/>
        <v>4.8675505653430484E-3</v>
      </c>
      <c r="L381" s="189">
        <f t="shared" si="31"/>
        <v>30</v>
      </c>
      <c r="M381" s="63">
        <f t="shared" si="37"/>
        <v>779500</v>
      </c>
      <c r="N381" s="116">
        <f t="shared" si="29"/>
        <v>3794.255665684906</v>
      </c>
      <c r="O381" s="190"/>
      <c r="P381" s="66">
        <f t="shared" si="35"/>
        <v>21334.474127898578</v>
      </c>
      <c r="Q381" s="191">
        <f t="shared" si="30"/>
        <v>800834.47412789857</v>
      </c>
      <c r="R381" s="68"/>
      <c r="S381" s="123">
        <v>44743</v>
      </c>
      <c r="U381" s="19">
        <v>70000</v>
      </c>
      <c r="V381" s="1" t="s">
        <v>49</v>
      </c>
    </row>
    <row r="382" spans="1:26" ht="15" customHeight="1" thickBot="1">
      <c r="A382" s="142"/>
      <c r="B382" s="138">
        <v>0</v>
      </c>
      <c r="C382" s="180"/>
      <c r="D382" s="144"/>
      <c r="E382" s="145" t="str">
        <f t="shared" si="27"/>
        <v/>
      </c>
      <c r="F382" s="145" t="str">
        <f t="shared" si="13"/>
        <v/>
      </c>
      <c r="G382" s="146" t="str">
        <f t="shared" si="14"/>
        <v/>
      </c>
      <c r="H382" s="147" t="str">
        <f t="shared" si="18"/>
        <v/>
      </c>
      <c r="I382" s="146"/>
      <c r="J382" s="181"/>
      <c r="K382" s="212" t="s">
        <v>39</v>
      </c>
      <c r="L382" s="213"/>
      <c r="M382" s="214"/>
      <c r="N382" s="148">
        <f>SUM(N17:N380)</f>
        <v>17540.218462213674</v>
      </c>
      <c r="O382" s="149">
        <f>SUM(O18:O378)</f>
        <v>0</v>
      </c>
      <c r="P382" s="182">
        <f>+P380</f>
        <v>17540.218462213674</v>
      </c>
      <c r="Q382" s="150">
        <f>+Q381</f>
        <v>800834.47412789857</v>
      </c>
      <c r="S382" s="68"/>
      <c r="T382" s="125"/>
      <c r="W382" s="151"/>
    </row>
    <row r="383" spans="1:26" ht="15" customHeight="1">
      <c r="A383" s="152"/>
      <c r="B383" s="198"/>
      <c r="C383" s="198"/>
      <c r="D383" s="198"/>
      <c r="E383" s="198"/>
      <c r="F383" s="198"/>
      <c r="G383" s="198"/>
      <c r="H383" s="198"/>
      <c r="I383" s="198"/>
      <c r="J383" s="198"/>
      <c r="K383" s="215" t="s">
        <v>40</v>
      </c>
      <c r="L383" s="198"/>
      <c r="M383" s="198"/>
      <c r="N383" s="216" t="s">
        <v>41</v>
      </c>
      <c r="O383" s="198"/>
      <c r="P383" s="153"/>
      <c r="Q383" s="154">
        <f>+P382</f>
        <v>17540.218462213674</v>
      </c>
      <c r="S383" s="68"/>
      <c r="T383" s="155"/>
      <c r="W383" s="151"/>
    </row>
    <row r="384" spans="1:26" ht="15" hidden="1" customHeight="1">
      <c r="A384" s="152"/>
      <c r="K384" s="215" t="s">
        <v>42</v>
      </c>
      <c r="L384" s="198"/>
      <c r="M384" s="198"/>
      <c r="N384" s="156"/>
      <c r="O384" s="124"/>
      <c r="P384" s="153"/>
      <c r="Q384" s="154"/>
      <c r="S384" s="68"/>
      <c r="W384" s="151"/>
    </row>
    <row r="385" spans="1:23" ht="15" customHeight="1">
      <c r="A385" s="157"/>
      <c r="B385" s="13"/>
      <c r="C385" s="13"/>
      <c r="D385" s="158"/>
      <c r="E385" s="13"/>
      <c r="F385" s="220"/>
      <c r="G385" s="198"/>
      <c r="H385" s="198"/>
      <c r="I385" s="198"/>
      <c r="J385" s="198"/>
      <c r="K385" s="215" t="s">
        <v>43</v>
      </c>
      <c r="L385" s="198"/>
      <c r="M385" s="198"/>
      <c r="N385" s="216" t="s">
        <v>41</v>
      </c>
      <c r="O385" s="198"/>
      <c r="P385" s="153"/>
      <c r="Q385" s="154">
        <f>+M381</f>
        <v>779500</v>
      </c>
      <c r="S385" s="68"/>
      <c r="W385" s="151"/>
    </row>
    <row r="386" spans="1:23" ht="15.75" customHeight="1">
      <c r="A386" s="157"/>
      <c r="B386" s="13"/>
      <c r="C386" s="13"/>
      <c r="D386" s="158"/>
      <c r="E386" s="13"/>
      <c r="F386" s="159"/>
      <c r="K386" s="215" t="s">
        <v>44</v>
      </c>
      <c r="L386" s="198"/>
      <c r="M386" s="198"/>
      <c r="N386" s="160"/>
      <c r="P386" s="153"/>
      <c r="Q386" s="154">
        <f>+(Q383+Q385)*N386</f>
        <v>0</v>
      </c>
      <c r="S386" s="68"/>
      <c r="W386" s="140"/>
    </row>
    <row r="387" spans="1:23" ht="15.75" customHeight="1">
      <c r="A387" s="157"/>
      <c r="B387" s="13"/>
      <c r="C387" s="13"/>
      <c r="D387" s="158"/>
      <c r="E387" s="13"/>
      <c r="F387" s="159"/>
      <c r="K387" s="215" t="s">
        <v>42</v>
      </c>
      <c r="L387" s="198"/>
      <c r="M387" s="198"/>
      <c r="N387" s="160"/>
      <c r="P387" s="153"/>
      <c r="Q387" s="154">
        <f>+Q382*N387</f>
        <v>0</v>
      </c>
      <c r="S387" s="68"/>
      <c r="T387" s="125"/>
      <c r="W387" s="140"/>
    </row>
    <row r="388" spans="1:23" ht="15.75" customHeight="1">
      <c r="A388" s="157"/>
      <c r="B388" s="13"/>
      <c r="C388" s="13"/>
      <c r="D388" s="158"/>
      <c r="E388" s="13"/>
      <c r="F388" s="159"/>
      <c r="K388" s="215" t="s">
        <v>45</v>
      </c>
      <c r="L388" s="198"/>
      <c r="M388" s="198"/>
      <c r="N388" s="160">
        <v>0.2</v>
      </c>
      <c r="P388" s="153"/>
      <c r="Q388" s="154"/>
      <c r="S388" s="68"/>
      <c r="T388" s="155"/>
      <c r="W388" s="140"/>
    </row>
    <row r="389" spans="1:23" ht="21" customHeight="1" thickBot="1">
      <c r="A389" s="161"/>
      <c r="B389" s="166"/>
      <c r="C389" s="163"/>
      <c r="D389" s="164"/>
      <c r="E389" s="165"/>
      <c r="F389" s="217"/>
      <c r="G389" s="213"/>
      <c r="H389" s="213"/>
      <c r="I389" s="213"/>
      <c r="J389" s="213"/>
      <c r="K389" s="218" t="str">
        <f>IF(Q389&gt;0,"TOTAL: INTERESES+CAPITAL+COSTAS","TOTAL: ABONAR A COSTAS")</f>
        <v>TOTAL: INTERESES+CAPITAL+COSTAS</v>
      </c>
      <c r="L389" s="213"/>
      <c r="M389" s="213"/>
      <c r="N389" s="219" t="s">
        <v>41</v>
      </c>
      <c r="O389" s="213"/>
      <c r="P389" s="167"/>
      <c r="Q389" s="192">
        <f>+Q383+Q385+Q386</f>
        <v>797040.21846221364</v>
      </c>
      <c r="S389" s="68"/>
    </row>
    <row r="390" spans="1:23" ht="12" customHeight="1">
      <c r="A390" s="13"/>
      <c r="B390" s="13"/>
      <c r="C390" s="13"/>
      <c r="D390" s="168"/>
      <c r="E390" s="168"/>
      <c r="F390" s="168"/>
      <c r="G390" s="13"/>
      <c r="H390" s="168"/>
      <c r="I390" s="168"/>
      <c r="J390" s="168"/>
      <c r="K390" s="169"/>
      <c r="L390" s="168"/>
      <c r="M390" s="168"/>
      <c r="N390" s="168"/>
      <c r="O390" s="170"/>
      <c r="P390" s="168"/>
      <c r="Q390" s="168"/>
    </row>
    <row r="391" spans="1:23" ht="12" customHeight="1">
      <c r="A391" s="13"/>
      <c r="B391" s="171"/>
      <c r="C391" s="172"/>
      <c r="D391" s="13"/>
      <c r="E391" s="13"/>
      <c r="F391" s="171"/>
      <c r="G391" s="13"/>
      <c r="H391" s="13"/>
      <c r="I391" s="13"/>
      <c r="J391" s="13"/>
      <c r="K391" s="173"/>
      <c r="L391" s="13"/>
      <c r="M391" s="13"/>
      <c r="N391" s="13"/>
      <c r="O391" s="14"/>
      <c r="P391" s="13"/>
      <c r="Q391" s="174">
        <f>+Q389+Q390</f>
        <v>797040.21846221364</v>
      </c>
    </row>
    <row r="392" spans="1:23" ht="12" customHeight="1">
      <c r="A392" s="13"/>
      <c r="B392" s="171"/>
      <c r="C392" s="171"/>
      <c r="D392" s="13"/>
      <c r="E392" s="13"/>
      <c r="F392" s="171"/>
      <c r="G392" s="13"/>
      <c r="H392" s="13"/>
      <c r="I392" s="13"/>
      <c r="J392" s="13"/>
      <c r="K392" s="173"/>
      <c r="L392" s="13"/>
      <c r="M392" s="13"/>
      <c r="N392" s="13"/>
      <c r="O392" s="14"/>
      <c r="P392" s="13"/>
      <c r="Q392" s="13"/>
    </row>
    <row r="393" spans="1:23" ht="12" customHeight="1"/>
    <row r="394" spans="1:23" ht="12" customHeight="1"/>
    <row r="395" spans="1:23" ht="12" customHeight="1"/>
    <row r="396" spans="1:23" ht="12" customHeight="1"/>
    <row r="397" spans="1:23" ht="12" customHeight="1"/>
    <row r="398" spans="1:23" ht="12" customHeight="1"/>
    <row r="399" spans="1:23" ht="12" customHeight="1"/>
    <row r="400" spans="1:23" ht="12" hidden="1" customHeight="1"/>
    <row r="401" ht="12" hidden="1" customHeight="1"/>
    <row r="402" ht="12" hidden="1" customHeight="1"/>
    <row r="403" ht="12" hidden="1" customHeight="1"/>
    <row r="404" ht="12" hidden="1" customHeight="1"/>
    <row r="405" ht="12" hidden="1" customHeight="1"/>
    <row r="406" ht="12" hidden="1" customHeight="1"/>
    <row r="407" ht="12" hidden="1" customHeight="1"/>
    <row r="408" ht="12" hidden="1" customHeight="1"/>
    <row r="409" ht="12" hidden="1" customHeight="1"/>
    <row r="410" ht="12" hidden="1" customHeight="1"/>
    <row r="411" ht="12" hidden="1" customHeight="1"/>
    <row r="412" ht="12" hidden="1" customHeight="1"/>
    <row r="413" ht="12" hidden="1" customHeight="1"/>
    <row r="414" ht="12" hidden="1" customHeight="1"/>
    <row r="415" ht="12" hidden="1" customHeight="1"/>
    <row r="416" ht="12" hidden="1" customHeight="1"/>
    <row r="417" ht="12" hidden="1" customHeight="1"/>
    <row r="418" ht="12" hidden="1" customHeight="1"/>
    <row r="419" ht="12" hidden="1" customHeight="1"/>
    <row r="420" ht="12" hidden="1" customHeight="1"/>
    <row r="421" ht="12" hidden="1" customHeight="1"/>
    <row r="422" ht="12" hidden="1" customHeight="1"/>
    <row r="423" ht="12" hidden="1" customHeight="1"/>
    <row r="424" ht="12" hidden="1" customHeight="1"/>
    <row r="425" ht="12" hidden="1" customHeight="1"/>
    <row r="426" ht="12" hidden="1" customHeight="1"/>
    <row r="427" ht="12" hidden="1" customHeight="1"/>
    <row r="428" ht="12" hidden="1" customHeight="1"/>
    <row r="429" ht="12" hidden="1" customHeight="1"/>
    <row r="430" ht="12" hidden="1" customHeight="1"/>
    <row r="431" ht="12" hidden="1" customHeight="1"/>
    <row r="432" ht="12" hidden="1" customHeight="1"/>
    <row r="433" ht="12" hidden="1" customHeight="1"/>
    <row r="434" ht="12" hidden="1" customHeight="1"/>
    <row r="435" ht="12" hidden="1" customHeight="1"/>
    <row r="436" ht="12" hidden="1" customHeight="1"/>
    <row r="437" ht="12" hidden="1" customHeight="1"/>
    <row r="438" ht="12" hidden="1" customHeight="1"/>
    <row r="439" ht="12" hidden="1" customHeight="1"/>
    <row r="440" ht="12" hidden="1" customHeight="1"/>
    <row r="441" ht="12" hidden="1" customHeight="1"/>
    <row r="442" ht="12" hidden="1" customHeight="1"/>
    <row r="443" ht="12" hidden="1" customHeight="1"/>
    <row r="444" ht="12" hidden="1" customHeight="1"/>
    <row r="445" ht="12" hidden="1" customHeight="1"/>
    <row r="446" ht="12" hidden="1" customHeight="1"/>
    <row r="447" ht="12" hidden="1" customHeight="1"/>
    <row r="448" ht="12" hidden="1" customHeight="1"/>
    <row r="449" ht="12" hidden="1" customHeight="1"/>
    <row r="450" ht="12" hidden="1" customHeight="1"/>
    <row r="451" ht="12" hidden="1" customHeight="1"/>
    <row r="452" ht="12" hidden="1" customHeight="1"/>
    <row r="453" ht="12" hidden="1" customHeight="1"/>
    <row r="454" ht="12" hidden="1" customHeight="1"/>
    <row r="455" ht="12" hidden="1" customHeight="1"/>
    <row r="456" ht="12" hidden="1" customHeight="1"/>
    <row r="457" ht="12" hidden="1" customHeight="1"/>
    <row r="458" ht="12" hidden="1" customHeight="1"/>
    <row r="459" ht="12" hidden="1" customHeight="1"/>
    <row r="460" ht="12" hidden="1" customHeight="1"/>
    <row r="461" ht="12" hidden="1" customHeight="1"/>
    <row r="462" ht="12" hidden="1" customHeight="1"/>
    <row r="463" ht="12" hidden="1" customHeight="1"/>
    <row r="464" ht="12" hidden="1" customHeight="1"/>
    <row r="465" ht="12" hidden="1" customHeight="1"/>
    <row r="466" ht="12" hidden="1" customHeight="1"/>
    <row r="467" ht="12" hidden="1" customHeight="1"/>
    <row r="468" ht="12" hidden="1" customHeight="1"/>
    <row r="469" ht="12" hidden="1" customHeight="1"/>
    <row r="470" ht="12" hidden="1" customHeight="1"/>
    <row r="471" ht="12" hidden="1" customHeight="1"/>
    <row r="472" ht="12" hidden="1" customHeight="1"/>
    <row r="473" ht="12" hidden="1" customHeight="1"/>
    <row r="474" ht="12" hidden="1" customHeight="1"/>
    <row r="475" ht="12" hidden="1" customHeight="1"/>
    <row r="476" ht="12" hidden="1" customHeight="1"/>
    <row r="477" ht="12" hidden="1" customHeight="1"/>
    <row r="478" ht="12" hidden="1" customHeight="1"/>
    <row r="479" ht="12" hidden="1" customHeight="1"/>
    <row r="480" ht="12" hidden="1" customHeight="1"/>
    <row r="481" ht="12" hidden="1" customHeight="1"/>
    <row r="482" ht="12" hidden="1" customHeight="1"/>
    <row r="483" ht="12" hidden="1" customHeight="1"/>
    <row r="484" ht="12" hidden="1" customHeight="1"/>
    <row r="485" ht="12" hidden="1" customHeight="1"/>
    <row r="486" ht="12" hidden="1" customHeight="1"/>
    <row r="487" ht="12" hidden="1" customHeight="1"/>
    <row r="488" ht="12" hidden="1" customHeight="1"/>
    <row r="489" ht="12" hidden="1" customHeight="1"/>
    <row r="490" ht="12" hidden="1" customHeight="1"/>
    <row r="491" ht="12" hidden="1" customHeight="1"/>
    <row r="492" ht="12" hidden="1" customHeight="1"/>
    <row r="493" ht="12" hidden="1" customHeight="1"/>
    <row r="494" ht="12" hidden="1" customHeight="1"/>
    <row r="495" ht="12" hidden="1" customHeight="1"/>
    <row r="496" ht="12" hidden="1" customHeight="1"/>
    <row r="497" ht="12" hidden="1" customHeight="1"/>
    <row r="498" ht="12" hidden="1" customHeight="1"/>
    <row r="499" ht="12" hidden="1" customHeight="1"/>
    <row r="500" ht="12" hidden="1" customHeight="1"/>
    <row r="501" ht="12" hidden="1" customHeight="1"/>
    <row r="502" ht="12" hidden="1" customHeight="1"/>
    <row r="503" ht="12" hidden="1" customHeight="1"/>
    <row r="504" ht="12" hidden="1" customHeight="1"/>
    <row r="505" ht="12" hidden="1" customHeight="1"/>
    <row r="506" ht="12" hidden="1" customHeight="1"/>
    <row r="507" ht="12" hidden="1" customHeight="1"/>
    <row r="508" ht="12" hidden="1" customHeight="1"/>
    <row r="509" ht="12" hidden="1" customHeight="1"/>
    <row r="510" ht="12" hidden="1" customHeight="1"/>
    <row r="511" ht="12" hidden="1" customHeight="1"/>
    <row r="512" ht="12" hidden="1" customHeight="1"/>
    <row r="513" ht="12" hidden="1" customHeight="1"/>
    <row r="514" ht="12" hidden="1" customHeight="1"/>
    <row r="515" ht="12" hidden="1" customHeight="1"/>
    <row r="516" ht="12" hidden="1" customHeight="1"/>
    <row r="517" ht="12" hidden="1" customHeight="1"/>
    <row r="518" ht="12" hidden="1" customHeight="1"/>
    <row r="519" ht="12" hidden="1" customHeight="1"/>
    <row r="520" ht="12" hidden="1" customHeight="1"/>
    <row r="521" ht="12" hidden="1" customHeight="1"/>
    <row r="522" ht="12" hidden="1" customHeight="1"/>
    <row r="523" ht="12" hidden="1" customHeight="1"/>
    <row r="524" ht="12" hidden="1" customHeight="1"/>
    <row r="525" ht="12" hidden="1" customHeight="1"/>
    <row r="526" ht="12" hidden="1" customHeight="1"/>
    <row r="527" ht="12" hidden="1" customHeight="1"/>
    <row r="528" ht="12" hidden="1" customHeight="1"/>
    <row r="529" ht="12" hidden="1" customHeight="1"/>
    <row r="530" ht="12" hidden="1" customHeight="1"/>
    <row r="531" ht="12" hidden="1" customHeight="1"/>
    <row r="532" ht="12" hidden="1" customHeight="1"/>
    <row r="533" ht="12" hidden="1" customHeight="1"/>
    <row r="534" ht="12" hidden="1" customHeight="1"/>
    <row r="535" ht="12" hidden="1" customHeight="1"/>
    <row r="536" ht="12" hidden="1" customHeight="1"/>
    <row r="537" ht="12" hidden="1" customHeight="1"/>
    <row r="538" ht="12" hidden="1" customHeight="1"/>
    <row r="539" ht="12" hidden="1" customHeight="1"/>
    <row r="540" ht="12" hidden="1" customHeight="1"/>
    <row r="541" ht="12" hidden="1" customHeight="1"/>
    <row r="542" ht="12" hidden="1" customHeight="1"/>
    <row r="543" ht="12" hidden="1" customHeight="1"/>
    <row r="544" ht="12" hidden="1" customHeight="1"/>
    <row r="545" ht="12" hidden="1" customHeight="1"/>
    <row r="546" ht="12" hidden="1" customHeight="1"/>
    <row r="547" ht="12" hidden="1" customHeight="1"/>
    <row r="548" ht="12" hidden="1" customHeight="1"/>
    <row r="549" ht="12" hidden="1" customHeight="1"/>
    <row r="550" ht="12" hidden="1" customHeight="1"/>
    <row r="551" ht="12" hidden="1" customHeight="1"/>
    <row r="552" ht="12" hidden="1" customHeight="1"/>
    <row r="553" ht="12" hidden="1" customHeight="1"/>
    <row r="554" ht="12" hidden="1" customHeight="1"/>
    <row r="555" ht="12" hidden="1" customHeight="1"/>
    <row r="556" ht="12" hidden="1" customHeight="1"/>
    <row r="557" ht="12" hidden="1" customHeight="1"/>
    <row r="558" ht="12" hidden="1" customHeight="1"/>
    <row r="559" ht="12" hidden="1" customHeight="1"/>
    <row r="560" ht="12" hidden="1" customHeight="1"/>
    <row r="561" ht="12" hidden="1" customHeight="1"/>
    <row r="562" ht="12" hidden="1" customHeight="1"/>
    <row r="563" ht="12" hidden="1" customHeight="1"/>
    <row r="564" ht="12" hidden="1" customHeight="1"/>
    <row r="565" ht="12" hidden="1" customHeight="1"/>
    <row r="566" ht="12" hidden="1" customHeight="1"/>
    <row r="567" ht="12" hidden="1" customHeight="1"/>
    <row r="568" ht="12" hidden="1" customHeight="1"/>
    <row r="569" ht="12" hidden="1" customHeight="1"/>
    <row r="570" ht="12" hidden="1" customHeight="1"/>
    <row r="571" ht="12" hidden="1" customHeight="1"/>
    <row r="572" ht="12" hidden="1" customHeight="1"/>
    <row r="573" ht="12" hidden="1" customHeight="1"/>
    <row r="574" ht="12" hidden="1" customHeight="1"/>
    <row r="575" ht="12" hidden="1" customHeight="1"/>
    <row r="576" ht="12" hidden="1" customHeight="1"/>
    <row r="577" spans="11:15" ht="12" hidden="1" customHeight="1"/>
    <row r="578" spans="11:15" ht="12" hidden="1" customHeight="1"/>
    <row r="579" spans="11:15" ht="12" hidden="1" customHeight="1"/>
    <row r="580" spans="11:15" ht="12" hidden="1" customHeight="1"/>
    <row r="581" spans="11:15" ht="12" hidden="1" customHeight="1"/>
    <row r="582" spans="11:15" ht="12" hidden="1" customHeight="1"/>
    <row r="583" spans="11:15" ht="12" hidden="1" customHeight="1"/>
    <row r="584" spans="11:15" ht="12" hidden="1" customHeight="1"/>
    <row r="585" spans="11:15" ht="12" hidden="1" customHeight="1"/>
    <row r="586" spans="11:15" ht="12" hidden="1" customHeight="1"/>
    <row r="587" spans="11:15" ht="15.75" customHeight="1"/>
    <row r="588" spans="11:15" ht="15.75" customHeight="1"/>
    <row r="589" spans="11:15" ht="15.75" customHeight="1"/>
    <row r="590" spans="11:15" ht="15.75" customHeight="1">
      <c r="K590" s="175"/>
      <c r="O590" s="124"/>
    </row>
    <row r="591" spans="11:15" ht="15.75" customHeight="1">
      <c r="K591" s="175"/>
      <c r="O591" s="124"/>
    </row>
    <row r="592" spans="11:15" ht="15.75" customHeight="1">
      <c r="K592" s="175"/>
      <c r="O592" s="124"/>
    </row>
    <row r="593" spans="11:15" ht="15.75" customHeight="1">
      <c r="K593" s="175"/>
      <c r="O593" s="124"/>
    </row>
    <row r="594" spans="11:15" ht="15.75" customHeight="1">
      <c r="K594" s="175"/>
      <c r="O594" s="124"/>
    </row>
    <row r="595" spans="11:15" ht="15.75" customHeight="1">
      <c r="K595" s="175"/>
      <c r="O595" s="124"/>
    </row>
    <row r="596" spans="11:15" ht="15.75" customHeight="1">
      <c r="K596" s="175"/>
      <c r="O596" s="124"/>
    </row>
    <row r="597" spans="11:15" ht="15.75" customHeight="1">
      <c r="K597" s="175"/>
      <c r="O597" s="124"/>
    </row>
    <row r="598" spans="11:15" ht="15.75" customHeight="1">
      <c r="K598" s="175"/>
      <c r="O598" s="124"/>
    </row>
    <row r="599" spans="11:15" ht="15.75" customHeight="1">
      <c r="K599" s="175"/>
      <c r="O599" s="124"/>
    </row>
    <row r="600" spans="11:15" ht="15.75" customHeight="1">
      <c r="K600" s="175"/>
      <c r="O600" s="124"/>
    </row>
    <row r="601" spans="11:15" ht="15.75" customHeight="1">
      <c r="K601" s="175"/>
      <c r="O601" s="124"/>
    </row>
    <row r="602" spans="11:15" ht="15.75" customHeight="1">
      <c r="K602" s="175"/>
      <c r="O602" s="124"/>
    </row>
    <row r="603" spans="11:15" ht="15.75" customHeight="1">
      <c r="K603" s="175"/>
      <c r="O603" s="124"/>
    </row>
    <row r="604" spans="11:15" ht="15.75" customHeight="1">
      <c r="K604" s="175"/>
      <c r="O604" s="124"/>
    </row>
    <row r="605" spans="11:15" ht="15.75" customHeight="1">
      <c r="K605" s="175"/>
      <c r="O605" s="124"/>
    </row>
    <row r="606" spans="11:15" ht="15.75" customHeight="1">
      <c r="K606" s="175"/>
      <c r="O606" s="124"/>
    </row>
    <row r="607" spans="11:15" ht="15.75" customHeight="1">
      <c r="K607" s="175"/>
      <c r="O607" s="124"/>
    </row>
    <row r="608" spans="11:15" ht="15.75" customHeight="1">
      <c r="K608" s="175"/>
      <c r="O608" s="124"/>
    </row>
    <row r="609" spans="11:15" ht="15.75" customHeight="1">
      <c r="K609" s="175"/>
      <c r="O609" s="124"/>
    </row>
    <row r="610" spans="11:15" ht="15.75" customHeight="1">
      <c r="K610" s="175"/>
      <c r="O610" s="124"/>
    </row>
    <row r="611" spans="11:15" ht="15.75" customHeight="1">
      <c r="K611" s="175"/>
      <c r="O611" s="124"/>
    </row>
    <row r="612" spans="11:15" ht="15.75" customHeight="1">
      <c r="K612" s="175"/>
      <c r="O612" s="124"/>
    </row>
    <row r="613" spans="11:15" ht="15.75" customHeight="1">
      <c r="K613" s="175"/>
      <c r="O613" s="124"/>
    </row>
    <row r="614" spans="11:15" ht="15.75" customHeight="1">
      <c r="K614" s="175"/>
      <c r="O614" s="124"/>
    </row>
    <row r="615" spans="11:15" ht="15.75" customHeight="1">
      <c r="K615" s="175"/>
      <c r="O615" s="124"/>
    </row>
    <row r="616" spans="11:15" ht="15.75" customHeight="1">
      <c r="K616" s="175"/>
      <c r="O616" s="124"/>
    </row>
    <row r="617" spans="11:15" ht="15.75" customHeight="1">
      <c r="K617" s="175"/>
      <c r="O617" s="124"/>
    </row>
    <row r="618" spans="11:15" ht="15.75" customHeight="1">
      <c r="K618" s="175"/>
      <c r="O618" s="124"/>
    </row>
    <row r="619" spans="11:15" ht="15.75" customHeight="1">
      <c r="K619" s="175"/>
      <c r="O619" s="124"/>
    </row>
    <row r="620" spans="11:15" ht="15.75" customHeight="1">
      <c r="K620" s="175"/>
      <c r="O620" s="124"/>
    </row>
    <row r="621" spans="11:15" ht="15.75" customHeight="1">
      <c r="K621" s="175"/>
      <c r="O621" s="124"/>
    </row>
    <row r="622" spans="11:15" ht="15.75" customHeight="1">
      <c r="K622" s="175"/>
      <c r="O622" s="124"/>
    </row>
    <row r="623" spans="11:15" ht="15.75" customHeight="1">
      <c r="K623" s="175"/>
      <c r="O623" s="124"/>
    </row>
    <row r="624" spans="11:15" ht="15.75" customHeight="1">
      <c r="K624" s="175"/>
      <c r="O624" s="124"/>
    </row>
    <row r="625" spans="11:15" ht="15.75" customHeight="1">
      <c r="K625" s="175"/>
      <c r="O625" s="124"/>
    </row>
    <row r="626" spans="11:15" ht="15.75" customHeight="1">
      <c r="K626" s="175"/>
      <c r="O626" s="124"/>
    </row>
    <row r="627" spans="11:15" ht="15.75" customHeight="1">
      <c r="K627" s="175"/>
      <c r="O627" s="124"/>
    </row>
    <row r="628" spans="11:15" ht="15.75" customHeight="1">
      <c r="K628" s="175"/>
      <c r="O628" s="124"/>
    </row>
    <row r="629" spans="11:15" ht="15.75" customHeight="1">
      <c r="K629" s="175"/>
      <c r="O629" s="124"/>
    </row>
    <row r="630" spans="11:15" ht="15.75" customHeight="1">
      <c r="K630" s="175"/>
      <c r="O630" s="124"/>
    </row>
    <row r="631" spans="11:15" ht="15.75" customHeight="1">
      <c r="K631" s="175"/>
      <c r="O631" s="124"/>
    </row>
    <row r="632" spans="11:15" ht="15.75" customHeight="1">
      <c r="K632" s="175"/>
      <c r="O632" s="124"/>
    </row>
    <row r="633" spans="11:15" ht="15.75" customHeight="1">
      <c r="K633" s="175"/>
      <c r="O633" s="124"/>
    </row>
    <row r="634" spans="11:15" ht="15.75" customHeight="1">
      <c r="K634" s="175"/>
      <c r="O634" s="124"/>
    </row>
    <row r="635" spans="11:15" ht="15.75" customHeight="1">
      <c r="K635" s="175"/>
      <c r="O635" s="124"/>
    </row>
    <row r="636" spans="11:15" ht="15.75" customHeight="1">
      <c r="K636" s="175"/>
      <c r="O636" s="124"/>
    </row>
    <row r="637" spans="11:15" ht="15.75" customHeight="1">
      <c r="K637" s="175"/>
      <c r="O637" s="124"/>
    </row>
    <row r="638" spans="11:15" ht="15.75" customHeight="1">
      <c r="K638" s="175"/>
      <c r="O638" s="124"/>
    </row>
    <row r="639" spans="11:15" ht="15.75" customHeight="1">
      <c r="K639" s="175"/>
      <c r="O639" s="124"/>
    </row>
    <row r="640" spans="11:15" ht="15.75" customHeight="1">
      <c r="K640" s="175"/>
      <c r="O640" s="124"/>
    </row>
    <row r="641" spans="11:15" ht="15.75" customHeight="1">
      <c r="K641" s="175"/>
      <c r="O641" s="124"/>
    </row>
    <row r="642" spans="11:15" ht="15.75" customHeight="1">
      <c r="K642" s="175"/>
      <c r="O642" s="124"/>
    </row>
    <row r="643" spans="11:15" ht="15.75" customHeight="1">
      <c r="K643" s="175"/>
      <c r="O643" s="124"/>
    </row>
    <row r="644" spans="11:15" ht="15.75" customHeight="1">
      <c r="K644" s="175"/>
      <c r="O644" s="124"/>
    </row>
    <row r="645" spans="11:15" ht="15.75" customHeight="1">
      <c r="K645" s="175"/>
      <c r="O645" s="124"/>
    </row>
    <row r="646" spans="11:15" ht="15.75" customHeight="1">
      <c r="K646" s="175"/>
      <c r="O646" s="124"/>
    </row>
    <row r="647" spans="11:15" ht="15.75" customHeight="1">
      <c r="K647" s="175"/>
      <c r="O647" s="124"/>
    </row>
    <row r="648" spans="11:15" ht="15.75" customHeight="1">
      <c r="K648" s="175"/>
      <c r="O648" s="124"/>
    </row>
    <row r="649" spans="11:15" ht="15.75" customHeight="1">
      <c r="K649" s="175"/>
      <c r="O649" s="124"/>
    </row>
    <row r="650" spans="11:15" ht="15.75" customHeight="1">
      <c r="K650" s="175"/>
      <c r="O650" s="124"/>
    </row>
    <row r="651" spans="11:15" ht="15.75" customHeight="1">
      <c r="K651" s="175"/>
      <c r="O651" s="124"/>
    </row>
    <row r="652" spans="11:15" ht="15.75" customHeight="1">
      <c r="K652" s="175"/>
      <c r="O652" s="124"/>
    </row>
    <row r="653" spans="11:15" ht="15.75" customHeight="1">
      <c r="K653" s="175"/>
      <c r="O653" s="124"/>
    </row>
    <row r="654" spans="11:15" ht="15.75" customHeight="1">
      <c r="K654" s="175"/>
      <c r="O654" s="124"/>
    </row>
    <row r="655" spans="11:15" ht="15.75" customHeight="1">
      <c r="K655" s="175"/>
      <c r="O655" s="124"/>
    </row>
    <row r="656" spans="11:15" ht="15.75" customHeight="1">
      <c r="K656" s="175"/>
      <c r="O656" s="124"/>
    </row>
    <row r="657" spans="11:15" ht="15.75" customHeight="1">
      <c r="K657" s="175"/>
      <c r="O657" s="124"/>
    </row>
    <row r="658" spans="11:15" ht="15.75" customHeight="1">
      <c r="K658" s="175"/>
      <c r="O658" s="124"/>
    </row>
    <row r="659" spans="11:15" ht="15.75" customHeight="1">
      <c r="K659" s="175"/>
      <c r="O659" s="124"/>
    </row>
    <row r="660" spans="11:15" ht="15.75" customHeight="1">
      <c r="K660" s="175"/>
      <c r="O660" s="124"/>
    </row>
    <row r="661" spans="11:15" ht="15.75" customHeight="1">
      <c r="K661" s="175"/>
      <c r="O661" s="124"/>
    </row>
    <row r="662" spans="11:15" ht="15.75" customHeight="1">
      <c r="K662" s="175"/>
      <c r="O662" s="124"/>
    </row>
    <row r="663" spans="11:15" ht="15.75" customHeight="1">
      <c r="K663" s="175"/>
      <c r="O663" s="124"/>
    </row>
    <row r="664" spans="11:15" ht="15.75" customHeight="1">
      <c r="K664" s="175"/>
      <c r="O664" s="124"/>
    </row>
    <row r="665" spans="11:15" ht="15.75" customHeight="1">
      <c r="K665" s="175"/>
      <c r="O665" s="124"/>
    </row>
    <row r="666" spans="11:15" ht="15.75" customHeight="1">
      <c r="K666" s="175"/>
      <c r="O666" s="124"/>
    </row>
    <row r="667" spans="11:15" ht="15.75" customHeight="1">
      <c r="K667" s="175"/>
      <c r="O667" s="124"/>
    </row>
    <row r="668" spans="11:15" ht="15.75" customHeight="1">
      <c r="K668" s="175"/>
      <c r="O668" s="124"/>
    </row>
    <row r="669" spans="11:15" ht="15.75" customHeight="1">
      <c r="K669" s="175"/>
      <c r="O669" s="124"/>
    </row>
    <row r="670" spans="11:15" ht="15.75" customHeight="1">
      <c r="K670" s="175"/>
      <c r="O670" s="124"/>
    </row>
    <row r="671" spans="11:15" ht="15.75" customHeight="1">
      <c r="K671" s="175"/>
      <c r="O671" s="124"/>
    </row>
    <row r="672" spans="11:15" ht="15.75" customHeight="1">
      <c r="K672" s="175"/>
      <c r="O672" s="124"/>
    </row>
    <row r="673" spans="11:15" ht="15.75" customHeight="1">
      <c r="K673" s="175"/>
      <c r="O673" s="124"/>
    </row>
    <row r="674" spans="11:15" ht="15.75" customHeight="1">
      <c r="K674" s="175"/>
      <c r="O674" s="124"/>
    </row>
    <row r="675" spans="11:15" ht="15.75" customHeight="1">
      <c r="K675" s="175"/>
      <c r="O675" s="124"/>
    </row>
    <row r="676" spans="11:15" ht="15.75" customHeight="1">
      <c r="K676" s="175"/>
      <c r="O676" s="124"/>
    </row>
    <row r="677" spans="11:15" ht="15.75" customHeight="1">
      <c r="K677" s="175"/>
      <c r="O677" s="124"/>
    </row>
    <row r="678" spans="11:15" ht="15.75" customHeight="1">
      <c r="K678" s="175"/>
      <c r="O678" s="124"/>
    </row>
    <row r="679" spans="11:15" ht="15.75" customHeight="1">
      <c r="K679" s="175"/>
      <c r="O679" s="124"/>
    </row>
    <row r="680" spans="11:15" ht="15.75" customHeight="1">
      <c r="K680" s="175"/>
      <c r="O680" s="124"/>
    </row>
    <row r="681" spans="11:15" ht="15.75" customHeight="1">
      <c r="K681" s="175"/>
      <c r="O681" s="124"/>
    </row>
    <row r="682" spans="11:15" ht="15.75" customHeight="1">
      <c r="K682" s="175"/>
      <c r="O682" s="124"/>
    </row>
    <row r="683" spans="11:15" ht="15.75" customHeight="1">
      <c r="K683" s="175"/>
      <c r="O683" s="124"/>
    </row>
    <row r="684" spans="11:15" ht="15.75" customHeight="1">
      <c r="K684" s="175"/>
      <c r="O684" s="124"/>
    </row>
    <row r="685" spans="11:15" ht="15.75" customHeight="1">
      <c r="K685" s="175"/>
      <c r="O685" s="124"/>
    </row>
    <row r="686" spans="11:15" ht="15.75" customHeight="1">
      <c r="K686" s="175"/>
      <c r="O686" s="124"/>
    </row>
    <row r="687" spans="11:15" ht="15.75" customHeight="1">
      <c r="K687" s="175"/>
      <c r="O687" s="124"/>
    </row>
    <row r="688" spans="11:15" ht="15.75" customHeight="1">
      <c r="K688" s="175"/>
      <c r="O688" s="124"/>
    </row>
    <row r="689" spans="11:15" ht="15.75" customHeight="1">
      <c r="K689" s="175"/>
      <c r="O689" s="124"/>
    </row>
    <row r="690" spans="11:15" ht="15.75" customHeight="1">
      <c r="K690" s="175"/>
      <c r="O690" s="124"/>
    </row>
    <row r="691" spans="11:15" ht="15.75" customHeight="1">
      <c r="K691" s="175"/>
      <c r="O691" s="124"/>
    </row>
    <row r="692" spans="11:15" ht="15.75" customHeight="1">
      <c r="K692" s="175"/>
      <c r="O692" s="124"/>
    </row>
    <row r="693" spans="11:15" ht="15.75" customHeight="1">
      <c r="K693" s="175"/>
      <c r="O693" s="124"/>
    </row>
    <row r="694" spans="11:15" ht="15.75" customHeight="1">
      <c r="K694" s="175"/>
      <c r="O694" s="124"/>
    </row>
    <row r="695" spans="11:15" ht="15.75" customHeight="1">
      <c r="K695" s="175"/>
      <c r="O695" s="124"/>
    </row>
    <row r="696" spans="11:15" ht="15.75" customHeight="1">
      <c r="K696" s="175"/>
      <c r="O696" s="124"/>
    </row>
    <row r="697" spans="11:15" ht="15.75" customHeight="1">
      <c r="K697" s="175"/>
      <c r="O697" s="124"/>
    </row>
    <row r="698" spans="11:15" ht="15.75" customHeight="1">
      <c r="K698" s="175"/>
      <c r="O698" s="124"/>
    </row>
    <row r="699" spans="11:15" ht="15.75" customHeight="1">
      <c r="K699" s="175"/>
      <c r="O699" s="124"/>
    </row>
    <row r="700" spans="11:15" ht="15.75" customHeight="1">
      <c r="K700" s="175"/>
      <c r="O700" s="124"/>
    </row>
    <row r="701" spans="11:15" ht="15.75" customHeight="1">
      <c r="K701" s="175"/>
      <c r="O701" s="124"/>
    </row>
    <row r="702" spans="11:15" ht="15.75" customHeight="1">
      <c r="K702" s="175"/>
      <c r="O702" s="124"/>
    </row>
    <row r="703" spans="11:15" ht="15.75" customHeight="1">
      <c r="K703" s="175"/>
      <c r="O703" s="124"/>
    </row>
    <row r="704" spans="11:15" ht="15.75" customHeight="1">
      <c r="K704" s="175"/>
      <c r="O704" s="124"/>
    </row>
    <row r="705" spans="11:15" ht="15.75" customHeight="1">
      <c r="K705" s="175"/>
      <c r="O705" s="124"/>
    </row>
    <row r="706" spans="11:15" ht="15.75" customHeight="1">
      <c r="K706" s="175"/>
      <c r="O706" s="124"/>
    </row>
    <row r="707" spans="11:15" ht="15.75" customHeight="1">
      <c r="K707" s="175"/>
      <c r="O707" s="124"/>
    </row>
    <row r="708" spans="11:15" ht="15.75" customHeight="1">
      <c r="K708" s="175"/>
      <c r="O708" s="124"/>
    </row>
    <row r="709" spans="11:15" ht="15.75" customHeight="1">
      <c r="K709" s="175"/>
      <c r="O709" s="124"/>
    </row>
    <row r="710" spans="11:15" ht="15.75" customHeight="1">
      <c r="K710" s="175"/>
      <c r="O710" s="124"/>
    </row>
    <row r="711" spans="11:15" ht="15.75" customHeight="1">
      <c r="K711" s="175"/>
      <c r="O711" s="124"/>
    </row>
    <row r="712" spans="11:15" ht="15.75" customHeight="1">
      <c r="K712" s="175"/>
      <c r="O712" s="124"/>
    </row>
    <row r="713" spans="11:15" ht="15.75" customHeight="1">
      <c r="K713" s="175"/>
      <c r="O713" s="124"/>
    </row>
    <row r="714" spans="11:15" ht="15.75" customHeight="1">
      <c r="K714" s="175"/>
      <c r="O714" s="124"/>
    </row>
    <row r="715" spans="11:15" ht="15.75" customHeight="1">
      <c r="K715" s="175"/>
      <c r="O715" s="124"/>
    </row>
    <row r="716" spans="11:15" ht="15.75" customHeight="1">
      <c r="K716" s="175"/>
      <c r="O716" s="124"/>
    </row>
    <row r="717" spans="11:15" ht="15.75" customHeight="1">
      <c r="K717" s="175"/>
      <c r="O717" s="124"/>
    </row>
    <row r="718" spans="11:15" ht="15.75" customHeight="1">
      <c r="K718" s="175"/>
      <c r="O718" s="124"/>
    </row>
    <row r="719" spans="11:15" ht="15.75" customHeight="1">
      <c r="K719" s="175"/>
      <c r="O719" s="124"/>
    </row>
    <row r="720" spans="11:15" ht="15.75" customHeight="1">
      <c r="K720" s="175"/>
      <c r="O720" s="124"/>
    </row>
    <row r="721" spans="11:15" ht="15.75" customHeight="1">
      <c r="K721" s="175"/>
      <c r="O721" s="124"/>
    </row>
    <row r="722" spans="11:15" ht="15.75" customHeight="1">
      <c r="K722" s="175"/>
      <c r="O722" s="124"/>
    </row>
    <row r="723" spans="11:15" ht="15.75" customHeight="1">
      <c r="K723" s="175"/>
      <c r="O723" s="124"/>
    </row>
    <row r="724" spans="11:15" ht="15.75" customHeight="1">
      <c r="K724" s="175"/>
      <c r="O724" s="124"/>
    </row>
    <row r="725" spans="11:15" ht="15.75" customHeight="1">
      <c r="K725" s="175"/>
      <c r="O725" s="124"/>
    </row>
    <row r="726" spans="11:15" ht="15.75" customHeight="1">
      <c r="K726" s="175"/>
      <c r="O726" s="124"/>
    </row>
    <row r="727" spans="11:15" ht="15.75" customHeight="1">
      <c r="K727" s="175"/>
      <c r="O727" s="124"/>
    </row>
    <row r="728" spans="11:15" ht="15.75" customHeight="1">
      <c r="K728" s="175"/>
      <c r="O728" s="124"/>
    </row>
    <row r="729" spans="11:15" ht="15.75" customHeight="1">
      <c r="K729" s="175"/>
      <c r="O729" s="124"/>
    </row>
    <row r="730" spans="11:15" ht="15.75" customHeight="1">
      <c r="K730" s="175"/>
      <c r="O730" s="124"/>
    </row>
    <row r="731" spans="11:15" ht="15.75" customHeight="1">
      <c r="K731" s="175"/>
      <c r="O731" s="124"/>
    </row>
    <row r="732" spans="11:15" ht="15.75" customHeight="1">
      <c r="K732" s="175"/>
      <c r="O732" s="124"/>
    </row>
    <row r="733" spans="11:15" ht="15.75" customHeight="1">
      <c r="K733" s="175"/>
      <c r="O733" s="124"/>
    </row>
    <row r="734" spans="11:15" ht="15.75" customHeight="1">
      <c r="K734" s="175"/>
      <c r="O734" s="124"/>
    </row>
    <row r="735" spans="11:15" ht="15.75" customHeight="1">
      <c r="K735" s="175"/>
      <c r="O735" s="124"/>
    </row>
    <row r="736" spans="11:15" ht="15.75" customHeight="1">
      <c r="K736" s="175"/>
      <c r="O736" s="124"/>
    </row>
    <row r="737" spans="11:15" ht="15.75" customHeight="1">
      <c r="K737" s="175"/>
      <c r="O737" s="124"/>
    </row>
    <row r="738" spans="11:15" ht="15.75" customHeight="1">
      <c r="K738" s="175"/>
      <c r="O738" s="124"/>
    </row>
    <row r="739" spans="11:15" ht="15.75" customHeight="1">
      <c r="K739" s="175"/>
      <c r="O739" s="124"/>
    </row>
    <row r="740" spans="11:15" ht="15.75" customHeight="1">
      <c r="K740" s="175"/>
      <c r="O740" s="124"/>
    </row>
    <row r="741" spans="11:15" ht="15.75" customHeight="1">
      <c r="K741" s="175"/>
      <c r="O741" s="124"/>
    </row>
    <row r="742" spans="11:15" ht="15.75" customHeight="1">
      <c r="K742" s="175"/>
      <c r="O742" s="124"/>
    </row>
    <row r="743" spans="11:15" ht="15.75" customHeight="1">
      <c r="K743" s="175"/>
      <c r="O743" s="124"/>
    </row>
    <row r="744" spans="11:15" ht="15.75" customHeight="1">
      <c r="K744" s="175"/>
      <c r="O744" s="124"/>
    </row>
    <row r="745" spans="11:15" ht="15.75" customHeight="1">
      <c r="K745" s="175"/>
      <c r="O745" s="124"/>
    </row>
    <row r="746" spans="11:15" ht="15.75" customHeight="1">
      <c r="K746" s="175"/>
      <c r="O746" s="124"/>
    </row>
    <row r="747" spans="11:15" ht="15.75" customHeight="1">
      <c r="K747" s="175"/>
      <c r="O747" s="124"/>
    </row>
    <row r="748" spans="11:15" ht="15.75" customHeight="1">
      <c r="K748" s="175"/>
      <c r="O748" s="124"/>
    </row>
    <row r="749" spans="11:15" ht="15.75" customHeight="1">
      <c r="K749" s="175"/>
      <c r="O749" s="124"/>
    </row>
    <row r="750" spans="11:15" ht="15.75" customHeight="1">
      <c r="K750" s="175"/>
      <c r="O750" s="124"/>
    </row>
    <row r="751" spans="11:15" ht="15.75" customHeight="1">
      <c r="K751" s="175"/>
      <c r="O751" s="124"/>
    </row>
    <row r="752" spans="11:15" ht="15.75" customHeight="1">
      <c r="K752" s="175"/>
      <c r="O752" s="124"/>
    </row>
    <row r="753" spans="11:15" ht="15.75" customHeight="1">
      <c r="K753" s="175"/>
      <c r="O753" s="124"/>
    </row>
    <row r="754" spans="11:15" ht="15.75" customHeight="1">
      <c r="K754" s="175"/>
      <c r="O754" s="124"/>
    </row>
    <row r="755" spans="11:15" ht="15.75" customHeight="1">
      <c r="K755" s="175"/>
      <c r="O755" s="124"/>
    </row>
    <row r="756" spans="11:15" ht="15.75" customHeight="1">
      <c r="K756" s="175"/>
      <c r="O756" s="124"/>
    </row>
    <row r="757" spans="11:15" ht="15.75" customHeight="1">
      <c r="K757" s="175"/>
      <c r="O757" s="124"/>
    </row>
    <row r="758" spans="11:15" ht="15.75" customHeight="1">
      <c r="K758" s="175"/>
      <c r="O758" s="124"/>
    </row>
    <row r="759" spans="11:15" ht="15.75" customHeight="1">
      <c r="K759" s="175"/>
      <c r="O759" s="124"/>
    </row>
    <row r="760" spans="11:15" ht="15.75" customHeight="1">
      <c r="K760" s="175"/>
      <c r="O760" s="124"/>
    </row>
    <row r="761" spans="11:15" ht="15.75" customHeight="1">
      <c r="K761" s="175"/>
      <c r="O761" s="124"/>
    </row>
    <row r="762" spans="11:15" ht="15.75" customHeight="1">
      <c r="K762" s="175"/>
      <c r="O762" s="124"/>
    </row>
    <row r="763" spans="11:15" ht="15.75" customHeight="1">
      <c r="K763" s="175"/>
      <c r="O763" s="124"/>
    </row>
    <row r="764" spans="11:15" ht="15.75" customHeight="1">
      <c r="K764" s="175"/>
      <c r="O764" s="124"/>
    </row>
    <row r="765" spans="11:15" ht="15.75" customHeight="1">
      <c r="K765" s="175"/>
      <c r="O765" s="124"/>
    </row>
    <row r="766" spans="11:15" ht="15.75" customHeight="1">
      <c r="K766" s="175"/>
      <c r="O766" s="124"/>
    </row>
    <row r="767" spans="11:15" ht="15.75" customHeight="1">
      <c r="K767" s="175"/>
      <c r="O767" s="124"/>
    </row>
    <row r="768" spans="11:15" ht="15.75" customHeight="1">
      <c r="K768" s="175"/>
      <c r="O768" s="124"/>
    </row>
    <row r="769" spans="11:15" ht="15.75" customHeight="1">
      <c r="K769" s="175"/>
      <c r="O769" s="124"/>
    </row>
    <row r="770" spans="11:15" ht="15.75" customHeight="1">
      <c r="K770" s="175"/>
      <c r="O770" s="124"/>
    </row>
    <row r="771" spans="11:15" ht="15.75" customHeight="1">
      <c r="K771" s="175"/>
      <c r="O771" s="124"/>
    </row>
    <row r="772" spans="11:15" ht="15.75" customHeight="1">
      <c r="K772" s="175"/>
      <c r="O772" s="124"/>
    </row>
    <row r="773" spans="11:15" ht="15.75" customHeight="1">
      <c r="K773" s="175"/>
      <c r="O773" s="124"/>
    </row>
    <row r="774" spans="11:15" ht="15.75" customHeight="1">
      <c r="K774" s="175"/>
      <c r="O774" s="124"/>
    </row>
    <row r="775" spans="11:15" ht="15.75" customHeight="1">
      <c r="K775" s="175"/>
      <c r="O775" s="124"/>
    </row>
    <row r="776" spans="11:15" ht="15.75" customHeight="1">
      <c r="K776" s="175"/>
      <c r="O776" s="124"/>
    </row>
    <row r="777" spans="11:15" ht="15.75" customHeight="1">
      <c r="K777" s="175"/>
      <c r="O777" s="124"/>
    </row>
    <row r="778" spans="11:15" ht="15.75" customHeight="1">
      <c r="K778" s="175"/>
      <c r="O778" s="124"/>
    </row>
    <row r="779" spans="11:15" ht="15.75" customHeight="1">
      <c r="K779" s="175"/>
      <c r="O779" s="124"/>
    </row>
    <row r="780" spans="11:15" ht="15.75" customHeight="1">
      <c r="K780" s="175"/>
      <c r="O780" s="124"/>
    </row>
    <row r="781" spans="11:15" ht="15.75" customHeight="1">
      <c r="K781" s="175"/>
      <c r="O781" s="124"/>
    </row>
    <row r="782" spans="11:15" ht="15.75" customHeight="1">
      <c r="K782" s="175"/>
      <c r="O782" s="124"/>
    </row>
    <row r="783" spans="11:15" ht="15.75" customHeight="1">
      <c r="K783" s="175"/>
      <c r="O783" s="124"/>
    </row>
    <row r="784" spans="11:15" ht="15.75" customHeight="1">
      <c r="K784" s="175"/>
      <c r="O784" s="124"/>
    </row>
    <row r="785" spans="11:15" ht="15.75" customHeight="1">
      <c r="K785" s="175"/>
      <c r="O785" s="124"/>
    </row>
    <row r="786" spans="11:15" ht="15.75" customHeight="1">
      <c r="K786" s="175"/>
      <c r="O786" s="124"/>
    </row>
    <row r="787" spans="11:15" ht="15.75" customHeight="1">
      <c r="K787" s="175"/>
      <c r="O787" s="124"/>
    </row>
    <row r="788" spans="11:15" ht="15.75" customHeight="1">
      <c r="K788" s="175"/>
      <c r="O788" s="124"/>
    </row>
    <row r="789" spans="11:15" ht="15.75" customHeight="1">
      <c r="K789" s="175"/>
      <c r="O789" s="124"/>
    </row>
    <row r="790" spans="11:15" ht="15.75" customHeight="1">
      <c r="K790" s="175"/>
      <c r="O790" s="124"/>
    </row>
    <row r="791" spans="11:15" ht="15.75" customHeight="1">
      <c r="K791" s="175"/>
      <c r="O791" s="124"/>
    </row>
    <row r="792" spans="11:15" ht="15.75" customHeight="1">
      <c r="K792" s="175"/>
      <c r="O792" s="124"/>
    </row>
    <row r="793" spans="11:15" ht="15.75" customHeight="1">
      <c r="K793" s="175"/>
      <c r="O793" s="124"/>
    </row>
    <row r="794" spans="11:15" ht="15.75" customHeight="1">
      <c r="K794" s="175"/>
      <c r="O794" s="124"/>
    </row>
    <row r="795" spans="11:15" ht="15.75" customHeight="1">
      <c r="K795" s="175"/>
      <c r="O795" s="124"/>
    </row>
    <row r="796" spans="11:15" ht="15.75" customHeight="1">
      <c r="K796" s="175"/>
      <c r="O796" s="124"/>
    </row>
    <row r="797" spans="11:15" ht="15.75" customHeight="1">
      <c r="K797" s="175"/>
      <c r="O797" s="124"/>
    </row>
    <row r="798" spans="11:15" ht="15.75" customHeight="1">
      <c r="K798" s="175"/>
      <c r="O798" s="124"/>
    </row>
    <row r="799" spans="11:15" ht="15.75" customHeight="1">
      <c r="K799" s="175"/>
      <c r="O799" s="124"/>
    </row>
    <row r="800" spans="11:15" ht="15.75" customHeight="1">
      <c r="K800" s="175"/>
      <c r="O800" s="124"/>
    </row>
    <row r="801" spans="11:15" ht="15.75" customHeight="1">
      <c r="K801" s="175"/>
      <c r="O801" s="124"/>
    </row>
    <row r="802" spans="11:15" ht="15.75" customHeight="1">
      <c r="K802" s="175"/>
      <c r="O802" s="124"/>
    </row>
    <row r="803" spans="11:15" ht="15.75" customHeight="1">
      <c r="K803" s="175"/>
      <c r="O803" s="124"/>
    </row>
    <row r="804" spans="11:15" ht="15.75" customHeight="1">
      <c r="K804" s="175"/>
      <c r="O804" s="124"/>
    </row>
    <row r="805" spans="11:15" ht="15.75" customHeight="1">
      <c r="K805" s="175"/>
      <c r="O805" s="124"/>
    </row>
    <row r="806" spans="11:15" ht="15.75" customHeight="1">
      <c r="K806" s="175"/>
      <c r="O806" s="124"/>
    </row>
    <row r="807" spans="11:15" ht="15.75" customHeight="1">
      <c r="K807" s="175"/>
      <c r="O807" s="124"/>
    </row>
    <row r="808" spans="11:15" ht="15.75" customHeight="1">
      <c r="K808" s="175"/>
      <c r="O808" s="124"/>
    </row>
    <row r="809" spans="11:15" ht="15.75" customHeight="1">
      <c r="K809" s="175"/>
      <c r="O809" s="124"/>
    </row>
    <row r="810" spans="11:15" ht="15.75" customHeight="1">
      <c r="K810" s="175"/>
      <c r="O810" s="124"/>
    </row>
    <row r="811" spans="11:15" ht="15.75" customHeight="1">
      <c r="K811" s="175"/>
      <c r="O811" s="124"/>
    </row>
    <row r="812" spans="11:15" ht="15.75" customHeight="1">
      <c r="K812" s="175"/>
      <c r="O812" s="124"/>
    </row>
    <row r="813" spans="11:15" ht="15.75" customHeight="1">
      <c r="K813" s="175"/>
      <c r="O813" s="124"/>
    </row>
    <row r="814" spans="11:15" ht="15.75" customHeight="1">
      <c r="K814" s="175"/>
      <c r="O814" s="124"/>
    </row>
    <row r="815" spans="11:15" ht="15.75" customHeight="1">
      <c r="K815" s="175"/>
      <c r="O815" s="124"/>
    </row>
    <row r="816" spans="11:15" ht="15.75" customHeight="1">
      <c r="K816" s="175"/>
      <c r="O816" s="124"/>
    </row>
    <row r="817" spans="11:15" ht="15.75" customHeight="1">
      <c r="K817" s="175"/>
      <c r="O817" s="124"/>
    </row>
    <row r="818" spans="11:15" ht="15.75" customHeight="1">
      <c r="K818" s="175"/>
      <c r="O818" s="124"/>
    </row>
    <row r="819" spans="11:15" ht="15.75" customHeight="1">
      <c r="K819" s="175"/>
      <c r="O819" s="124"/>
    </row>
    <row r="820" spans="11:15" ht="15.75" customHeight="1">
      <c r="K820" s="175"/>
      <c r="O820" s="124"/>
    </row>
    <row r="821" spans="11:15" ht="15.75" customHeight="1">
      <c r="K821" s="175"/>
      <c r="O821" s="124"/>
    </row>
    <row r="822" spans="11:15" ht="15.75" customHeight="1">
      <c r="K822" s="175"/>
      <c r="O822" s="124"/>
    </row>
    <row r="823" spans="11:15" ht="15.75" customHeight="1">
      <c r="K823" s="175"/>
      <c r="O823" s="124"/>
    </row>
    <row r="824" spans="11:15" ht="15.75" customHeight="1">
      <c r="K824" s="175"/>
      <c r="O824" s="124"/>
    </row>
    <row r="825" spans="11:15" ht="15.75" customHeight="1">
      <c r="K825" s="175"/>
      <c r="O825" s="124"/>
    </row>
    <row r="826" spans="11:15" ht="15.75" customHeight="1">
      <c r="K826" s="175"/>
      <c r="O826" s="124"/>
    </row>
    <row r="827" spans="11:15" ht="15.75" customHeight="1">
      <c r="K827" s="175"/>
      <c r="O827" s="124"/>
    </row>
    <row r="828" spans="11:15" ht="15.75" customHeight="1">
      <c r="K828" s="175"/>
      <c r="O828" s="124"/>
    </row>
    <row r="829" spans="11:15" ht="15.75" customHeight="1">
      <c r="K829" s="175"/>
      <c r="O829" s="124"/>
    </row>
    <row r="830" spans="11:15" ht="15.75" customHeight="1">
      <c r="K830" s="175"/>
      <c r="O830" s="124"/>
    </row>
    <row r="831" spans="11:15" ht="15.75" customHeight="1">
      <c r="K831" s="175"/>
      <c r="O831" s="124"/>
    </row>
    <row r="832" spans="11:15" ht="15.75" customHeight="1">
      <c r="K832" s="175"/>
      <c r="O832" s="124"/>
    </row>
    <row r="833" spans="11:15" ht="15.75" customHeight="1">
      <c r="K833" s="175"/>
      <c r="O833" s="124"/>
    </row>
    <row r="834" spans="11:15" ht="15.75" customHeight="1">
      <c r="K834" s="175"/>
      <c r="O834" s="124"/>
    </row>
    <row r="835" spans="11:15" ht="15.75" customHeight="1">
      <c r="K835" s="175"/>
      <c r="O835" s="124"/>
    </row>
    <row r="836" spans="11:15" ht="15.75" customHeight="1">
      <c r="K836" s="175"/>
      <c r="O836" s="124"/>
    </row>
    <row r="837" spans="11:15" ht="15.75" customHeight="1">
      <c r="K837" s="175"/>
      <c r="O837" s="124"/>
    </row>
    <row r="838" spans="11:15" ht="15.75" customHeight="1">
      <c r="K838" s="175"/>
      <c r="O838" s="124"/>
    </row>
    <row r="839" spans="11:15" ht="15.75" customHeight="1">
      <c r="K839" s="175"/>
      <c r="O839" s="124"/>
    </row>
    <row r="840" spans="11:15" ht="15.75" customHeight="1">
      <c r="K840" s="175"/>
      <c r="O840" s="124"/>
    </row>
    <row r="841" spans="11:15" ht="15.75" customHeight="1">
      <c r="K841" s="175"/>
      <c r="O841" s="124"/>
    </row>
    <row r="842" spans="11:15" ht="15.75" customHeight="1">
      <c r="K842" s="175"/>
      <c r="O842" s="124"/>
    </row>
    <row r="843" spans="11:15" ht="15.75" customHeight="1">
      <c r="K843" s="175"/>
      <c r="O843" s="124"/>
    </row>
    <row r="844" spans="11:15" ht="15.75" customHeight="1">
      <c r="K844" s="175"/>
      <c r="O844" s="124"/>
    </row>
    <row r="845" spans="11:15" ht="15.75" customHeight="1">
      <c r="K845" s="175"/>
      <c r="O845" s="124"/>
    </row>
    <row r="846" spans="11:15" ht="15.75" customHeight="1">
      <c r="K846" s="175"/>
      <c r="O846" s="124"/>
    </row>
    <row r="847" spans="11:15" ht="15.75" customHeight="1">
      <c r="K847" s="175"/>
      <c r="O847" s="124"/>
    </row>
    <row r="848" spans="11:15" ht="15.75" customHeight="1">
      <c r="K848" s="175"/>
      <c r="O848" s="124"/>
    </row>
    <row r="849" spans="11:15" ht="15.75" customHeight="1">
      <c r="K849" s="175"/>
      <c r="O849" s="124"/>
    </row>
    <row r="850" spans="11:15" ht="15.75" customHeight="1">
      <c r="K850" s="175"/>
      <c r="O850" s="124"/>
    </row>
    <row r="851" spans="11:15" ht="15.75" customHeight="1">
      <c r="K851" s="175"/>
      <c r="O851" s="124"/>
    </row>
    <row r="852" spans="11:15" ht="15.75" customHeight="1">
      <c r="K852" s="175"/>
      <c r="O852" s="124"/>
    </row>
    <row r="853" spans="11:15" ht="15.75" customHeight="1">
      <c r="K853" s="175"/>
      <c r="O853" s="124"/>
    </row>
    <row r="854" spans="11:15" ht="15.75" customHeight="1">
      <c r="K854" s="175"/>
      <c r="O854" s="124"/>
    </row>
    <row r="855" spans="11:15" ht="15.75" customHeight="1">
      <c r="K855" s="175"/>
      <c r="O855" s="124"/>
    </row>
    <row r="856" spans="11:15" ht="15.75" customHeight="1">
      <c r="K856" s="175"/>
      <c r="O856" s="124"/>
    </row>
    <row r="857" spans="11:15" ht="15.75" customHeight="1">
      <c r="K857" s="175"/>
      <c r="O857" s="124"/>
    </row>
    <row r="858" spans="11:15" ht="15.75" customHeight="1">
      <c r="K858" s="175"/>
      <c r="O858" s="124"/>
    </row>
    <row r="859" spans="11:15" ht="15.75" customHeight="1">
      <c r="K859" s="175"/>
      <c r="O859" s="124"/>
    </row>
    <row r="860" spans="11:15" ht="15.75" customHeight="1">
      <c r="K860" s="175"/>
      <c r="O860" s="124"/>
    </row>
    <row r="861" spans="11:15" ht="15.75" customHeight="1">
      <c r="K861" s="175"/>
      <c r="O861" s="124"/>
    </row>
    <row r="862" spans="11:15" ht="15.75" customHeight="1">
      <c r="K862" s="175"/>
      <c r="O862" s="124"/>
    </row>
    <row r="863" spans="11:15" ht="15.75" customHeight="1">
      <c r="K863" s="175"/>
      <c r="O863" s="124"/>
    </row>
    <row r="864" spans="11:15" ht="15.75" customHeight="1">
      <c r="K864" s="175"/>
      <c r="O864" s="124"/>
    </row>
    <row r="865" spans="11:15" ht="15.75" customHeight="1">
      <c r="K865" s="175"/>
      <c r="O865" s="124"/>
    </row>
    <row r="866" spans="11:15" ht="15.75" customHeight="1">
      <c r="K866" s="175"/>
      <c r="O866" s="124"/>
    </row>
    <row r="867" spans="11:15" ht="15.75" customHeight="1">
      <c r="K867" s="175"/>
      <c r="O867" s="124"/>
    </row>
    <row r="868" spans="11:15" ht="15.75" customHeight="1">
      <c r="K868" s="175"/>
      <c r="O868" s="124"/>
    </row>
    <row r="869" spans="11:15" ht="15.75" customHeight="1">
      <c r="K869" s="175"/>
      <c r="O869" s="124"/>
    </row>
    <row r="870" spans="11:15" ht="15.75" customHeight="1">
      <c r="K870" s="175"/>
      <c r="O870" s="124"/>
    </row>
    <row r="871" spans="11:15" ht="15.75" customHeight="1">
      <c r="K871" s="175"/>
      <c r="O871" s="124"/>
    </row>
    <row r="872" spans="11:15" ht="15.75" customHeight="1">
      <c r="K872" s="175"/>
      <c r="O872" s="124"/>
    </row>
    <row r="873" spans="11:15" ht="15.75" customHeight="1">
      <c r="K873" s="175"/>
      <c r="O873" s="124"/>
    </row>
    <row r="874" spans="11:15" ht="15.75" customHeight="1">
      <c r="K874" s="175"/>
      <c r="O874" s="124"/>
    </row>
    <row r="875" spans="11:15" ht="15.75" customHeight="1">
      <c r="K875" s="175"/>
      <c r="O875" s="124"/>
    </row>
    <row r="876" spans="11:15" ht="15.75" customHeight="1">
      <c r="K876" s="175"/>
      <c r="O876" s="124"/>
    </row>
    <row r="877" spans="11:15" ht="15.75" customHeight="1">
      <c r="K877" s="175"/>
      <c r="O877" s="124"/>
    </row>
    <row r="878" spans="11:15" ht="15.75" customHeight="1">
      <c r="K878" s="175"/>
      <c r="O878" s="124"/>
    </row>
    <row r="879" spans="11:15" ht="15.75" customHeight="1">
      <c r="K879" s="175"/>
      <c r="O879" s="124"/>
    </row>
    <row r="880" spans="11:15" ht="15.75" customHeight="1">
      <c r="K880" s="175"/>
      <c r="O880" s="124"/>
    </row>
    <row r="881" spans="11:15" ht="15.75" customHeight="1">
      <c r="K881" s="175"/>
      <c r="O881" s="124"/>
    </row>
    <row r="882" spans="11:15" ht="15.75" customHeight="1">
      <c r="K882" s="175"/>
      <c r="O882" s="124"/>
    </row>
    <row r="883" spans="11:15" ht="15.75" customHeight="1">
      <c r="K883" s="175"/>
      <c r="O883" s="124"/>
    </row>
    <row r="884" spans="11:15" ht="15.75" customHeight="1">
      <c r="K884" s="175"/>
      <c r="O884" s="124"/>
    </row>
    <row r="885" spans="11:15" ht="15.75" customHeight="1">
      <c r="K885" s="175"/>
      <c r="O885" s="124"/>
    </row>
    <row r="886" spans="11:15" ht="15.75" customHeight="1">
      <c r="K886" s="175"/>
      <c r="O886" s="124"/>
    </row>
    <row r="887" spans="11:15" ht="15.75" customHeight="1">
      <c r="K887" s="175"/>
      <c r="O887" s="124"/>
    </row>
    <row r="888" spans="11:15" ht="15.75" customHeight="1">
      <c r="K888" s="175"/>
      <c r="O888" s="124"/>
    </row>
    <row r="889" spans="11:15" ht="15.75" customHeight="1">
      <c r="K889" s="175"/>
      <c r="O889" s="124"/>
    </row>
    <row r="890" spans="11:15" ht="15.75" customHeight="1">
      <c r="K890" s="175"/>
      <c r="O890" s="124"/>
    </row>
    <row r="891" spans="11:15" ht="15.75" customHeight="1">
      <c r="K891" s="175"/>
      <c r="O891" s="124"/>
    </row>
    <row r="892" spans="11:15" ht="15.75" customHeight="1">
      <c r="K892" s="175"/>
      <c r="O892" s="124"/>
    </row>
    <row r="893" spans="11:15" ht="15.75" customHeight="1">
      <c r="K893" s="175"/>
      <c r="O893" s="124"/>
    </row>
    <row r="894" spans="11:15" ht="15.75" customHeight="1">
      <c r="K894" s="175"/>
      <c r="O894" s="124"/>
    </row>
    <row r="895" spans="11:15" ht="15.75" customHeight="1">
      <c r="K895" s="175"/>
      <c r="O895" s="124"/>
    </row>
    <row r="896" spans="11:15" ht="15.75" customHeight="1">
      <c r="K896" s="175"/>
      <c r="O896" s="124"/>
    </row>
    <row r="897" spans="11:15" ht="15.75" customHeight="1">
      <c r="K897" s="175"/>
      <c r="O897" s="124"/>
    </row>
    <row r="898" spans="11:15" ht="15.75" customHeight="1">
      <c r="K898" s="175"/>
      <c r="O898" s="124"/>
    </row>
    <row r="899" spans="11:15" ht="15.75" customHeight="1">
      <c r="K899" s="175"/>
      <c r="O899" s="124"/>
    </row>
    <row r="900" spans="11:15" ht="15.75" customHeight="1">
      <c r="K900" s="175"/>
      <c r="O900" s="124"/>
    </row>
    <row r="901" spans="11:15" ht="15.75" customHeight="1">
      <c r="K901" s="175"/>
      <c r="O901" s="124"/>
    </row>
    <row r="902" spans="11:15" ht="15.75" customHeight="1">
      <c r="K902" s="175"/>
      <c r="O902" s="124"/>
    </row>
    <row r="903" spans="11:15" ht="15.75" customHeight="1">
      <c r="K903" s="175"/>
      <c r="O903" s="124"/>
    </row>
    <row r="904" spans="11:15" ht="15.75" customHeight="1">
      <c r="K904" s="175"/>
      <c r="O904" s="124"/>
    </row>
    <row r="905" spans="11:15" ht="15.75" customHeight="1">
      <c r="K905" s="175"/>
      <c r="O905" s="124"/>
    </row>
    <row r="906" spans="11:15" ht="15.75" customHeight="1">
      <c r="K906" s="175"/>
      <c r="O906" s="124"/>
    </row>
    <row r="907" spans="11:15" ht="15.75" customHeight="1">
      <c r="K907" s="175"/>
      <c r="O907" s="124"/>
    </row>
    <row r="908" spans="11:15" ht="15.75" customHeight="1">
      <c r="K908" s="175"/>
      <c r="O908" s="124"/>
    </row>
    <row r="909" spans="11:15" ht="15.75" customHeight="1">
      <c r="K909" s="175"/>
      <c r="O909" s="124"/>
    </row>
    <row r="910" spans="11:15" ht="15.75" customHeight="1">
      <c r="K910" s="175"/>
      <c r="O910" s="124"/>
    </row>
    <row r="911" spans="11:15" ht="15.75" customHeight="1">
      <c r="K911" s="175"/>
      <c r="O911" s="124"/>
    </row>
    <row r="912" spans="11:15" ht="15.75" customHeight="1">
      <c r="K912" s="175"/>
      <c r="O912" s="124"/>
    </row>
    <row r="913" spans="11:15" ht="15.75" customHeight="1">
      <c r="K913" s="175"/>
      <c r="O913" s="124"/>
    </row>
    <row r="914" spans="11:15" ht="15.75" customHeight="1">
      <c r="K914" s="175"/>
      <c r="O914" s="124"/>
    </row>
    <row r="915" spans="11:15" ht="15.75" customHeight="1">
      <c r="K915" s="175"/>
      <c r="O915" s="124"/>
    </row>
    <row r="916" spans="11:15" ht="15.75" customHeight="1">
      <c r="K916" s="175"/>
      <c r="O916" s="124"/>
    </row>
    <row r="917" spans="11:15" ht="15.75" customHeight="1">
      <c r="K917" s="175"/>
      <c r="O917" s="124"/>
    </row>
    <row r="918" spans="11:15" ht="15.75" customHeight="1">
      <c r="K918" s="175"/>
      <c r="O918" s="124"/>
    </row>
    <row r="919" spans="11:15" ht="15.75" customHeight="1">
      <c r="K919" s="175"/>
      <c r="O919" s="124"/>
    </row>
    <row r="920" spans="11:15" ht="15.75" customHeight="1">
      <c r="K920" s="175"/>
      <c r="O920" s="124"/>
    </row>
    <row r="921" spans="11:15" ht="15.75" customHeight="1">
      <c r="K921" s="175"/>
      <c r="O921" s="124"/>
    </row>
    <row r="922" spans="11:15" ht="15.75" customHeight="1">
      <c r="K922" s="175"/>
      <c r="O922" s="124"/>
    </row>
    <row r="923" spans="11:15" ht="15.75" customHeight="1">
      <c r="K923" s="175"/>
      <c r="O923" s="124"/>
    </row>
    <row r="924" spans="11:15" ht="15.75" customHeight="1">
      <c r="K924" s="175"/>
      <c r="O924" s="124"/>
    </row>
    <row r="925" spans="11:15" ht="15.75" customHeight="1">
      <c r="K925" s="175"/>
      <c r="O925" s="124"/>
    </row>
    <row r="926" spans="11:15" ht="15.75" customHeight="1">
      <c r="K926" s="175"/>
      <c r="O926" s="124"/>
    </row>
    <row r="927" spans="11:15" ht="15.75" customHeight="1">
      <c r="K927" s="175"/>
      <c r="O927" s="124"/>
    </row>
    <row r="928" spans="11:15" ht="15.75" customHeight="1">
      <c r="K928" s="175"/>
      <c r="O928" s="124"/>
    </row>
    <row r="929" spans="11:15" ht="15.75" customHeight="1">
      <c r="K929" s="175"/>
      <c r="O929" s="124"/>
    </row>
    <row r="930" spans="11:15" ht="15.75" customHeight="1">
      <c r="K930" s="175"/>
      <c r="O930" s="124"/>
    </row>
    <row r="931" spans="11:15" ht="15.75" customHeight="1">
      <c r="K931" s="175"/>
      <c r="O931" s="124"/>
    </row>
    <row r="932" spans="11:15" ht="15.75" customHeight="1">
      <c r="K932" s="175"/>
      <c r="O932" s="124"/>
    </row>
    <row r="933" spans="11:15" ht="15.75" customHeight="1">
      <c r="K933" s="175"/>
      <c r="O933" s="124"/>
    </row>
    <row r="934" spans="11:15" ht="15.75" customHeight="1">
      <c r="K934" s="175"/>
      <c r="O934" s="124"/>
    </row>
    <row r="935" spans="11:15" ht="15.75" customHeight="1">
      <c r="K935" s="175"/>
      <c r="O935" s="124"/>
    </row>
    <row r="936" spans="11:15" ht="15.75" customHeight="1">
      <c r="K936" s="175"/>
      <c r="O936" s="124"/>
    </row>
    <row r="937" spans="11:15" ht="15.75" customHeight="1">
      <c r="K937" s="175"/>
      <c r="O937" s="124"/>
    </row>
    <row r="938" spans="11:15" ht="15.75" customHeight="1">
      <c r="K938" s="175"/>
      <c r="O938" s="124"/>
    </row>
    <row r="939" spans="11:15" ht="15.75" customHeight="1">
      <c r="K939" s="175"/>
      <c r="O939" s="124"/>
    </row>
    <row r="940" spans="11:15" ht="15.75" customHeight="1">
      <c r="K940" s="175"/>
      <c r="O940" s="124"/>
    </row>
    <row r="941" spans="11:15" ht="15.75" customHeight="1">
      <c r="K941" s="175"/>
      <c r="O941" s="124"/>
    </row>
    <row r="942" spans="11:15" ht="15.75" customHeight="1">
      <c r="K942" s="175"/>
      <c r="O942" s="124"/>
    </row>
    <row r="943" spans="11:15" ht="15.75" customHeight="1">
      <c r="K943" s="175"/>
      <c r="O943" s="124"/>
    </row>
    <row r="944" spans="11:15" ht="15.75" customHeight="1">
      <c r="K944" s="175"/>
      <c r="O944" s="124"/>
    </row>
    <row r="945" spans="11:15" ht="15.75" customHeight="1">
      <c r="K945" s="175"/>
      <c r="O945" s="124"/>
    </row>
    <row r="946" spans="11:15" ht="15.75" customHeight="1">
      <c r="K946" s="175"/>
      <c r="O946" s="124"/>
    </row>
    <row r="947" spans="11:15" ht="15.75" customHeight="1">
      <c r="K947" s="175"/>
      <c r="O947" s="124"/>
    </row>
    <row r="948" spans="11:15" ht="15.75" customHeight="1">
      <c r="K948" s="175"/>
      <c r="O948" s="124"/>
    </row>
    <row r="949" spans="11:15" ht="15.75" customHeight="1">
      <c r="K949" s="175"/>
      <c r="O949" s="124"/>
    </row>
    <row r="950" spans="11:15" ht="15.75" customHeight="1">
      <c r="K950" s="175"/>
      <c r="O950" s="124"/>
    </row>
    <row r="951" spans="11:15" ht="15.75" customHeight="1">
      <c r="K951" s="175"/>
      <c r="O951" s="124"/>
    </row>
    <row r="952" spans="11:15" ht="15.75" customHeight="1">
      <c r="K952" s="175"/>
      <c r="O952" s="124"/>
    </row>
    <row r="953" spans="11:15" ht="15.75" customHeight="1">
      <c r="K953" s="175"/>
      <c r="O953" s="124"/>
    </row>
    <row r="954" spans="11:15" ht="15.75" customHeight="1">
      <c r="K954" s="175"/>
      <c r="O954" s="124"/>
    </row>
    <row r="955" spans="11:15" ht="15.75" customHeight="1">
      <c r="K955" s="175"/>
      <c r="O955" s="124"/>
    </row>
    <row r="956" spans="11:15" ht="15.75" customHeight="1">
      <c r="K956" s="175"/>
      <c r="O956" s="124"/>
    </row>
    <row r="957" spans="11:15" ht="15.75" customHeight="1">
      <c r="K957" s="175"/>
      <c r="O957" s="124"/>
    </row>
    <row r="958" spans="11:15" ht="15.75" customHeight="1">
      <c r="K958" s="175"/>
      <c r="O958" s="124"/>
    </row>
    <row r="959" spans="11:15" ht="15.75" customHeight="1">
      <c r="K959" s="175"/>
      <c r="O959" s="124"/>
    </row>
    <row r="960" spans="11:15" ht="15.75" customHeight="1">
      <c r="K960" s="175"/>
      <c r="O960" s="124"/>
    </row>
    <row r="961" spans="11:15" ht="15.75" customHeight="1">
      <c r="K961" s="175"/>
      <c r="O961" s="124"/>
    </row>
    <row r="962" spans="11:15" ht="15.75" customHeight="1">
      <c r="K962" s="175"/>
      <c r="O962" s="124"/>
    </row>
    <row r="963" spans="11:15" ht="15.75" customHeight="1">
      <c r="K963" s="175"/>
      <c r="O963" s="124"/>
    </row>
    <row r="964" spans="11:15" ht="15.75" customHeight="1">
      <c r="K964" s="175"/>
      <c r="O964" s="124"/>
    </row>
    <row r="965" spans="11:15" ht="15.75" customHeight="1">
      <c r="K965" s="175"/>
      <c r="O965" s="124"/>
    </row>
    <row r="966" spans="11:15" ht="15.75" customHeight="1">
      <c r="K966" s="175"/>
      <c r="O966" s="124"/>
    </row>
    <row r="967" spans="11:15" ht="15.75" customHeight="1">
      <c r="K967" s="175"/>
      <c r="O967" s="124"/>
    </row>
    <row r="968" spans="11:15" ht="15.75" customHeight="1">
      <c r="K968" s="175"/>
      <c r="O968" s="124"/>
    </row>
    <row r="969" spans="11:15" ht="15.75" customHeight="1">
      <c r="K969" s="175"/>
      <c r="O969" s="124"/>
    </row>
    <row r="970" spans="11:15" ht="15.75" customHeight="1">
      <c r="K970" s="175"/>
      <c r="O970" s="124"/>
    </row>
    <row r="971" spans="11:15" ht="15.75" customHeight="1">
      <c r="K971" s="175"/>
      <c r="O971" s="124"/>
    </row>
    <row r="972" spans="11:15" ht="15.75" customHeight="1">
      <c r="K972" s="175"/>
      <c r="O972" s="124"/>
    </row>
    <row r="973" spans="11:15" ht="15.75" customHeight="1">
      <c r="K973" s="175"/>
      <c r="O973" s="124"/>
    </row>
    <row r="974" spans="11:15" ht="15.75" customHeight="1">
      <c r="K974" s="175"/>
      <c r="O974" s="124"/>
    </row>
    <row r="975" spans="11:15" ht="15.75" customHeight="1">
      <c r="K975" s="175"/>
      <c r="O975" s="124"/>
    </row>
    <row r="976" spans="11:15" ht="15.75" customHeight="1">
      <c r="K976" s="175"/>
      <c r="O976" s="124"/>
    </row>
    <row r="977" spans="11:15" ht="15.75" customHeight="1">
      <c r="K977" s="175"/>
      <c r="O977" s="124"/>
    </row>
    <row r="978" spans="11:15" ht="15.75" customHeight="1">
      <c r="K978" s="175"/>
      <c r="O978" s="124"/>
    </row>
    <row r="979" spans="11:15" ht="15.75" customHeight="1">
      <c r="K979" s="175"/>
      <c r="O979" s="124"/>
    </row>
    <row r="980" spans="11:15" ht="15.75" customHeight="1">
      <c r="K980" s="175"/>
      <c r="O980" s="124"/>
    </row>
    <row r="981" spans="11:15" ht="15.75" customHeight="1">
      <c r="K981" s="175"/>
      <c r="O981" s="124"/>
    </row>
    <row r="982" spans="11:15" ht="15.75" customHeight="1">
      <c r="K982" s="175"/>
      <c r="O982" s="124"/>
    </row>
    <row r="983" spans="11:15" ht="15.75" customHeight="1">
      <c r="K983" s="175"/>
      <c r="O983" s="124"/>
    </row>
    <row r="984" spans="11:15" ht="15.75" customHeight="1">
      <c r="K984" s="175"/>
      <c r="O984" s="124"/>
    </row>
    <row r="985" spans="11:15" ht="15.75" customHeight="1">
      <c r="K985" s="175"/>
      <c r="O985" s="124"/>
    </row>
    <row r="986" spans="11:15" ht="15.75" customHeight="1">
      <c r="K986" s="175"/>
      <c r="O986" s="124"/>
    </row>
    <row r="987" spans="11:15" ht="15.75" customHeight="1">
      <c r="K987" s="175"/>
      <c r="O987" s="124"/>
    </row>
    <row r="988" spans="11:15" ht="15.75" customHeight="1">
      <c r="K988" s="175"/>
      <c r="O988" s="124"/>
    </row>
    <row r="989" spans="11:15" ht="15.75" customHeight="1">
      <c r="K989" s="175"/>
      <c r="O989" s="124"/>
    </row>
    <row r="990" spans="11:15" ht="15.75" customHeight="1">
      <c r="K990" s="175"/>
      <c r="O990" s="124"/>
    </row>
    <row r="991" spans="11:15" ht="15.75" customHeight="1">
      <c r="K991" s="175"/>
      <c r="O991" s="124"/>
    </row>
    <row r="992" spans="11:15" ht="15.75" customHeight="1">
      <c r="K992" s="175"/>
      <c r="O992" s="124"/>
    </row>
    <row r="993" spans="11:15" ht="15.75" customHeight="1">
      <c r="K993" s="175"/>
      <c r="O993" s="124"/>
    </row>
    <row r="994" spans="11:15" ht="15.75" customHeight="1">
      <c r="K994" s="175"/>
      <c r="O994" s="124"/>
    </row>
    <row r="995" spans="11:15" ht="15.75" customHeight="1">
      <c r="K995" s="175"/>
      <c r="O995" s="124"/>
    </row>
    <row r="996" spans="11:15" ht="15.75" customHeight="1">
      <c r="K996" s="175"/>
      <c r="O996" s="124"/>
    </row>
    <row r="997" spans="11:15" ht="15.75" customHeight="1">
      <c r="K997" s="175"/>
      <c r="O997" s="124"/>
    </row>
    <row r="998" spans="11:15" ht="15.75" customHeight="1">
      <c r="K998" s="175"/>
      <c r="O998" s="124"/>
    </row>
    <row r="999" spans="11:15" ht="15.75" customHeight="1">
      <c r="K999" s="175"/>
      <c r="O999" s="124"/>
    </row>
    <row r="1000" spans="11:15" ht="15.75" customHeight="1">
      <c r="K1000" s="175"/>
      <c r="O1000" s="124"/>
    </row>
    <row r="1001" spans="11:15" ht="15.75" customHeight="1">
      <c r="K1001" s="175"/>
      <c r="O1001" s="124"/>
    </row>
    <row r="1002" spans="11:15" ht="15.75" customHeight="1">
      <c r="K1002" s="175"/>
      <c r="O1002" s="124"/>
    </row>
    <row r="1003" spans="11:15" ht="15.75" customHeight="1">
      <c r="K1003" s="175"/>
      <c r="O1003" s="124"/>
    </row>
    <row r="1004" spans="11:15" ht="15.75" customHeight="1">
      <c r="K1004" s="175"/>
      <c r="O1004" s="124"/>
    </row>
    <row r="1005" spans="11:15" ht="15.75" customHeight="1">
      <c r="K1005" s="175"/>
      <c r="O1005" s="124"/>
    </row>
    <row r="1006" spans="11:15" ht="15.75" customHeight="1">
      <c r="K1006" s="175"/>
      <c r="O1006" s="124"/>
    </row>
    <row r="1007" spans="11:15" ht="15.75" customHeight="1">
      <c r="K1007" s="175"/>
      <c r="O1007" s="124"/>
    </row>
    <row r="1008" spans="11:15" ht="15.75" customHeight="1">
      <c r="K1008" s="175"/>
      <c r="O1008" s="124"/>
    </row>
    <row r="1009" spans="11:15" ht="15.75" customHeight="1">
      <c r="K1009" s="175"/>
      <c r="O1009" s="124"/>
    </row>
    <row r="1010" spans="11:15" ht="15.75" customHeight="1">
      <c r="K1010" s="175"/>
      <c r="O1010" s="124"/>
    </row>
    <row r="1011" spans="11:15" ht="15.75" customHeight="1">
      <c r="K1011" s="175"/>
      <c r="O1011" s="124"/>
    </row>
    <row r="1012" spans="11:15" ht="15" customHeight="1">
      <c r="K1012" s="175"/>
      <c r="O1012" s="124"/>
    </row>
    <row r="1013" spans="11:15" ht="15" customHeight="1">
      <c r="K1013" s="175"/>
      <c r="O1013" s="124"/>
    </row>
    <row r="1014" spans="11:15" ht="15" customHeight="1">
      <c r="K1014" s="175"/>
      <c r="O1014" s="124"/>
    </row>
  </sheetData>
  <mergeCells count="34">
    <mergeCell ref="I10:J10"/>
    <mergeCell ref="A1:Q1"/>
    <mergeCell ref="C2:F2"/>
    <mergeCell ref="M2:Q2"/>
    <mergeCell ref="C4:E4"/>
    <mergeCell ref="C5:E5"/>
    <mergeCell ref="C6:E6"/>
    <mergeCell ref="C7:E7"/>
    <mergeCell ref="C8:E8"/>
    <mergeCell ref="A9:C9"/>
    <mergeCell ref="D9:E9"/>
    <mergeCell ref="A10:H10"/>
    <mergeCell ref="A11:H11"/>
    <mergeCell ref="I11:J11"/>
    <mergeCell ref="C13:D13"/>
    <mergeCell ref="E13:F13"/>
    <mergeCell ref="G13:H13"/>
    <mergeCell ref="I13:J13"/>
    <mergeCell ref="S13:S14"/>
    <mergeCell ref="T13:T14"/>
    <mergeCell ref="K382:M382"/>
    <mergeCell ref="B383:J383"/>
    <mergeCell ref="K383:M383"/>
    <mergeCell ref="N383:O383"/>
    <mergeCell ref="K388:M388"/>
    <mergeCell ref="F389:J389"/>
    <mergeCell ref="K389:M389"/>
    <mergeCell ref="N389:O389"/>
    <mergeCell ref="K384:M384"/>
    <mergeCell ref="F385:J385"/>
    <mergeCell ref="K385:M385"/>
    <mergeCell ref="N385:O385"/>
    <mergeCell ref="K386:M386"/>
    <mergeCell ref="K387:M387"/>
  </mergeCell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LIQUIDACION ALIMENTOS</vt:lpstr>
      <vt:lpstr>LIQUIDACION GASTOS COMPARTIDOS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Marcela</dc:creator>
  <cp:lastModifiedBy>Jhoana Alexandra Arteaga Obando</cp:lastModifiedBy>
  <dcterms:created xsi:type="dcterms:W3CDTF">2022-07-11T21:25:26Z</dcterms:created>
  <dcterms:modified xsi:type="dcterms:W3CDTF">2022-10-26T14:48:39Z</dcterms:modified>
</cp:coreProperties>
</file>