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ie\Documents\CONSULTORIO\SUSTITUCIONES\FAMILIA\TERESA\"/>
    </mc:Choice>
  </mc:AlternateContent>
  <xr:revisionPtr revIDLastSave="0" documentId="13_ncr:1_{182C2FF1-952A-4149-B086-ACDF105676BA}" xr6:coauthVersionLast="45" xr6:coauthVersionMax="45" xr10:uidLastSave="{00000000-0000-0000-0000-000000000000}"/>
  <bookViews>
    <workbookView xWindow="-120" yWindow="-120" windowWidth="20730" windowHeight="11160" xr2:uid="{338F9B29-8C19-4545-920E-A296075223E6}"/>
  </bookViews>
  <sheets>
    <sheet name="LIQUIDACIÓN" sheetId="2" r:id="rId1"/>
    <sheet name="INCREMEN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2" l="1"/>
  <c r="G5" i="2" l="1"/>
  <c r="K33" i="2"/>
  <c r="E6" i="2" l="1"/>
  <c r="E7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F9" i="1" l="1"/>
  <c r="F8" i="1"/>
  <c r="F7" i="1"/>
  <c r="F6" i="1"/>
  <c r="F5" i="1"/>
  <c r="I5" i="2"/>
  <c r="J5" i="2" s="1"/>
  <c r="K5" i="2" s="1"/>
  <c r="G6" i="2"/>
  <c r="G7" i="2" s="1"/>
  <c r="I6" i="2" l="1"/>
  <c r="G8" i="2"/>
  <c r="I7" i="2"/>
  <c r="J6" i="2"/>
  <c r="K6" i="2" s="1"/>
  <c r="J7" i="2" l="1"/>
  <c r="G9" i="2"/>
  <c r="I8" i="2"/>
  <c r="J8" i="2" l="1"/>
  <c r="K7" i="2"/>
  <c r="G10" i="2"/>
  <c r="I9" i="2"/>
  <c r="J9" i="2" l="1"/>
  <c r="K8" i="2"/>
  <c r="G11" i="2"/>
  <c r="I10" i="2"/>
  <c r="G12" i="2" l="1"/>
  <c r="I11" i="2"/>
  <c r="J10" i="2"/>
  <c r="K9" i="2"/>
  <c r="G13" i="2" l="1"/>
  <c r="I12" i="2"/>
  <c r="J11" i="2"/>
  <c r="K10" i="2"/>
  <c r="G14" i="2" l="1"/>
  <c r="I13" i="2"/>
  <c r="J12" i="2"/>
  <c r="K11" i="2"/>
  <c r="J13" i="2" l="1"/>
  <c r="K12" i="2"/>
  <c r="G15" i="2"/>
  <c r="I14" i="2"/>
  <c r="G16" i="2" l="1"/>
  <c r="I15" i="2"/>
  <c r="J14" i="2"/>
  <c r="K13" i="2"/>
  <c r="G17" i="2" l="1"/>
  <c r="I16" i="2"/>
  <c r="J15" i="2"/>
  <c r="K14" i="2"/>
  <c r="G18" i="2" l="1"/>
  <c r="I17" i="2"/>
  <c r="J16" i="2"/>
  <c r="K15" i="2"/>
  <c r="J17" i="2" l="1"/>
  <c r="K16" i="2"/>
  <c r="G19" i="2"/>
  <c r="I18" i="2"/>
  <c r="G20" i="2" l="1"/>
  <c r="I19" i="2"/>
  <c r="J18" i="2"/>
  <c r="K17" i="2"/>
  <c r="G21" i="2" l="1"/>
  <c r="I20" i="2"/>
  <c r="J19" i="2"/>
  <c r="K18" i="2"/>
  <c r="G22" i="2" l="1"/>
  <c r="I21" i="2"/>
  <c r="J20" i="2"/>
  <c r="K19" i="2"/>
  <c r="G23" i="2" l="1"/>
  <c r="I22" i="2"/>
  <c r="J21" i="2"/>
  <c r="K20" i="2"/>
  <c r="G24" i="2" l="1"/>
  <c r="I23" i="2"/>
  <c r="J22" i="2"/>
  <c r="K21" i="2"/>
  <c r="G25" i="2" l="1"/>
  <c r="I24" i="2"/>
  <c r="J23" i="2"/>
  <c r="K22" i="2"/>
  <c r="G26" i="2" l="1"/>
  <c r="I25" i="2"/>
  <c r="J24" i="2"/>
  <c r="K23" i="2"/>
  <c r="G27" i="2" l="1"/>
  <c r="I26" i="2"/>
  <c r="J25" i="2"/>
  <c r="K24" i="2"/>
  <c r="G28" i="2" l="1"/>
  <c r="I27" i="2"/>
  <c r="J26" i="2"/>
  <c r="K25" i="2"/>
  <c r="G29" i="2" l="1"/>
  <c r="I28" i="2"/>
  <c r="J27" i="2"/>
  <c r="K26" i="2"/>
  <c r="G30" i="2" l="1"/>
  <c r="I29" i="2"/>
  <c r="J28" i="2"/>
  <c r="K27" i="2"/>
  <c r="G31" i="2" l="1"/>
  <c r="I30" i="2"/>
  <c r="J29" i="2"/>
  <c r="K28" i="2"/>
  <c r="I31" i="2" l="1"/>
  <c r="J30" i="2"/>
  <c r="K29" i="2"/>
  <c r="J31" i="2" l="1"/>
  <c r="K31" i="2" s="1"/>
  <c r="K30" i="2"/>
</calcChain>
</file>

<file path=xl/sharedStrings.xml><?xml version="1.0" encoding="utf-8"?>
<sst xmlns="http://schemas.openxmlformats.org/spreadsheetml/2006/main" count="54" uniqueCount="37">
  <si>
    <t>AÑO</t>
  </si>
  <si>
    <t>INCREMENTO SML</t>
  </si>
  <si>
    <t>5.9%</t>
  </si>
  <si>
    <t>3.5%</t>
  </si>
  <si>
    <t>10.7%</t>
  </si>
  <si>
    <t xml:space="preserve">INCREMENTO CON SALARIO MINIMO </t>
  </si>
  <si>
    <t xml:space="preserve">CUOTA </t>
  </si>
  <si>
    <t>INCREMENTO</t>
  </si>
  <si>
    <t>NUEVA CUOTA</t>
  </si>
  <si>
    <t>MES</t>
  </si>
  <si>
    <t>FECHA DE EXIGIBILIDAD</t>
  </si>
  <si>
    <t>VALOR PAGADO</t>
  </si>
  <si>
    <t>INTERES</t>
  </si>
  <si>
    <t>SALDO</t>
  </si>
  <si>
    <t>Febrero</t>
  </si>
  <si>
    <t>Marzo</t>
  </si>
  <si>
    <t>Enero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</si>
  <si>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</si>
  <si>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</si>
  <si>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</si>
  <si>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</si>
  <si>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</si>
  <si>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</si>
  <si>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</si>
  <si>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</si>
  <si>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</si>
  <si>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</si>
  <si>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LIQUIDACIÓN INTERESES MORATORIOS</t>
  </si>
  <si>
    <t>CUOTA</t>
  </si>
  <si>
    <t xml:space="preserve">LIQUIDACIÓN DE CAPITAL </t>
  </si>
  <si>
    <t>VALOR INTERÉS MORATORIO</t>
  </si>
  <si>
    <t>Liquidación aprobada por el despacho (5/11/2019)</t>
  </si>
  <si>
    <t>TOTAL</t>
  </si>
  <si>
    <t>SON:</t>
  </si>
  <si>
    <t>$47.074.94</t>
  </si>
  <si>
    <t>LIQUIDACIÓN ACTUALIZA CRÉDITO - CUOTAS ALIMENTARIAS SEÑORA TERESA PICO DE FUENTES, RAD. 68001311000620180020900</t>
  </si>
  <si>
    <t>SEIS MILLONES OCHOCIENTOS OCHENTA Y OCHO MIL TRESCIENTOS VEINTIDOS PESOS ($6.888.322)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</si>
</sst>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rgb="FF70AD4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70AD4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6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6" fontId="4" fillId="0" borderId="1" xfId="1" applyNumberFormat="1" applyFont="1" applyBorder="1" applyAlignment="1">
      <alignment horizontal="center" vertical="center"/>
    </xf>
    <xf numFmtId="42" fontId="4" fillId="0" borderId="1" xfId="1" applyFont="1" applyBorder="1"/>
    <xf numFmtId="44" fontId="4" fillId="0" borderId="1" xfId="0" applyNumberFormat="1" applyFont="1" applyBorder="1"/>
    <xf numFmtId="10" fontId="4" fillId="0" borderId="1" xfId="0" applyNumberFormat="1" applyFont="1" applyBorder="1"/>
    <xf numFmtId="42" fontId="4" fillId="0" borderId="1" xfId="1" applyFont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6" fontId="5" fillId="0" borderId="1" xfId="0" applyNumberFormat="1" applyFont="1" applyBorder="1"/>
    <xf numFmtId="0" fontId="6" fillId="0" borderId="1" xfId="0" applyFont="1" applyBorder="1"/>
    <xf numFmtId="0" fontId="0" fillId="0" borderId="0" xfId="0" applyAlignment="1">
      <alignment wrapText="1"/>
    </xf>
    <xf numFmtId="44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2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F450-7A40-4200-B3E7-39D8BBF3EA1F}">
  <dimension ref="B2:O36"/>
  <sheetViews>
    <sheetView tabSelected="1" workbookViewId="0">
      <selection activeCell="E36" sqref="E36"/>
    </sheetView>
  </sheetViews>
  <sheetFormatPr baseColWidth="10" defaultRowHeight="15" x14ac:dyDescent="0.25"/>
  <cols>
    <col min="3" max="3" width="19.5703125" customWidth="1"/>
    <col min="4" max="4" width="26.42578125" customWidth="1"/>
    <col min="5" max="5" width="24.42578125" customWidth="1"/>
    <col min="6" max="6" width="21" customWidth="1"/>
    <col min="7" max="7" width="30.28515625" customWidth="1"/>
    <col min="8" max="8" width="15.28515625" customWidth="1"/>
    <col min="9" max="10" width="43.5703125" customWidth="1"/>
    <col min="11" max="11" width="21.5703125" customWidth="1"/>
    <col min="13" max="13" width="12" bestFit="1" customWidth="1"/>
    <col min="15" max="15" width="14.5703125" customWidth="1"/>
  </cols>
  <sheetData>
    <row r="2" spans="2:15" x14ac:dyDescent="0.25">
      <c r="C2" s="28" t="s">
        <v>35</v>
      </c>
      <c r="D2" s="29"/>
      <c r="E2" s="29"/>
      <c r="F2" s="29"/>
      <c r="G2" s="29"/>
      <c r="H2" s="29"/>
      <c r="I2" s="29"/>
    </row>
    <row r="3" spans="2:15" x14ac:dyDescent="0.25">
      <c r="B3" s="12" t="s">
        <v>0</v>
      </c>
      <c r="C3" s="10" t="s">
        <v>9</v>
      </c>
      <c r="D3" s="10" t="s">
        <v>10</v>
      </c>
      <c r="E3" s="10" t="s">
        <v>28</v>
      </c>
      <c r="F3" s="10" t="s">
        <v>11</v>
      </c>
      <c r="G3" s="10" t="s">
        <v>29</v>
      </c>
      <c r="H3" s="10" t="s">
        <v>12</v>
      </c>
      <c r="I3" s="10" t="s">
        <v>30</v>
      </c>
      <c r="J3" s="13" t="s">
        <v>27</v>
      </c>
      <c r="K3" s="10" t="s">
        <v>13</v>
      </c>
      <c r="N3" s="11"/>
      <c r="O3" s="11"/>
    </row>
    <row r="4" spans="2:15" ht="71.25" customHeight="1" x14ac:dyDescent="0.3">
      <c r="B4" s="22">
        <v>2019</v>
      </c>
      <c r="C4" s="20" t="s">
        <v>24</v>
      </c>
      <c r="D4" s="21" t="s">
        <v>31</v>
      </c>
      <c r="E4" s="15"/>
      <c r="F4" s="16">
        <v>0</v>
      </c>
      <c r="G4" s="15">
        <v>4811188</v>
      </c>
      <c r="H4" s="17"/>
      <c r="I4" s="17"/>
      <c r="J4" s="27" t="s">
        <v>34</v>
      </c>
      <c r="K4" s="15">
        <v>4859162.9400000004</v>
      </c>
    </row>
    <row r="5" spans="2:15" ht="16.5" x14ac:dyDescent="0.3">
      <c r="B5" s="2">
        <v>2019</v>
      </c>
      <c r="C5" s="14" t="s">
        <v>25</v>
      </c>
      <c r="D5" s="14">
        <v>43804</v>
      </c>
      <c r="E5" s="16">
        <v>224508</v>
      </c>
      <c r="F5" s="16">
        <v>0</v>
      </c>
      <c r="G5" s="6">
        <f>K4+E5-F5</f>
        <v>5083670.9400000004</v>
      </c>
      <c r="H5" s="18">
        <v>5.0000000000000001E-3</v>
      </c>
      <c r="I5" s="3">
        <f>G5*H5</f>
        <v>25418.354700000004</v>
      </c>
      <c r="J5" s="3">
        <f>I5</f>
        <v>25418.354700000004</v>
      </c>
      <c r="K5" s="3">
        <f>G5+J5</f>
        <v>5109089.2947000004</v>
      </c>
    </row>
    <row r="6" spans="2:15" ht="16.5" x14ac:dyDescent="0.3">
      <c r="B6" s="2">
        <v>2020</v>
      </c>
      <c r="C6" s="14" t="s">
        <v>16</v>
      </c>
      <c r="D6" s="14">
        <v>43835</v>
      </c>
      <c r="E6" s="16">
        <f>INCREMENTO!D7*(INCREMENTO!E7/100)+INCREMENTO!D7</f>
        <v>237978.48</v>
      </c>
      <c r="F6" s="16">
        <v>0</v>
      </c>
      <c r="G6" s="6">
        <f t="shared" ref="G6:G31" si="0">G5+E6-F6</f>
        <v>5321649.4200000009</v>
      </c>
      <c r="H6" s="18">
        <v>5.0000000000000001E-3</v>
      </c>
      <c r="I6" s="3">
        <f>G6*H6</f>
        <v>26608.247100000004</v>
      </c>
      <c r="J6" s="3">
        <f>J5+I6</f>
        <v>52026.601800000004</v>
      </c>
      <c r="K6" s="3">
        <f t="shared" ref="K6:K31" si="1">G6+J6</f>
        <v>5373676.0218000012</v>
      </c>
    </row>
    <row r="7" spans="2:15" ht="16.5" x14ac:dyDescent="0.3">
      <c r="B7" s="2">
        <v>2020</v>
      </c>
      <c r="C7" s="14" t="s">
        <v>14</v>
      </c>
      <c r="D7" s="14">
        <v>43866</v>
      </c>
      <c r="E7" s="16">
        <f>INCREMENTO!D7*(INCREMENTO!E7/100)+INCREMENTO!D7</f>
        <v>237978.48</v>
      </c>
      <c r="F7" s="19">
        <v>0</v>
      </c>
      <c r="G7" s="6">
        <f t="shared" si="0"/>
        <v>5559627.9000000013</v>
      </c>
      <c r="H7" s="18">
        <v>5.0000000000000001E-3</v>
      </c>
      <c r="I7" s="3">
        <f t="shared" ref="I7:I31" si="2">G7*H7</f>
        <v>27798.139500000008</v>
      </c>
      <c r="J7" s="3">
        <f t="shared" ref="J7:J31" si="3">J6+I7</f>
        <v>79824.741300000009</v>
      </c>
      <c r="K7" s="3">
        <f t="shared" si="1"/>
        <v>5639452.6413000012</v>
      </c>
    </row>
    <row r="8" spans="2:15" ht="16.5" x14ac:dyDescent="0.3">
      <c r="B8" s="2">
        <v>2020</v>
      </c>
      <c r="C8" s="14" t="s">
        <v>15</v>
      </c>
      <c r="D8" s="14">
        <v>43895</v>
      </c>
      <c r="E8" s="16">
        <f>INCREMENTO!D7*(INCREMENTO!E7/100)+INCREMENTO!D7</f>
        <v>237978.48</v>
      </c>
      <c r="F8" s="16">
        <v>0</v>
      </c>
      <c r="G8" s="6">
        <f t="shared" si="0"/>
        <v>5797606.3800000018</v>
      </c>
      <c r="H8" s="18">
        <v>5.0000000000000001E-3</v>
      </c>
      <c r="I8" s="3">
        <f t="shared" si="2"/>
        <v>28988.031900000009</v>
      </c>
      <c r="J8" s="3">
        <f t="shared" si="3"/>
        <v>108812.77320000003</v>
      </c>
      <c r="K8" s="3">
        <f t="shared" si="1"/>
        <v>5906419.1532000015</v>
      </c>
    </row>
    <row r="9" spans="2:15" ht="16.5" x14ac:dyDescent="0.3">
      <c r="B9" s="2">
        <v>2020</v>
      </c>
      <c r="C9" s="14" t="s">
        <v>17</v>
      </c>
      <c r="D9" s="14">
        <v>43926</v>
      </c>
      <c r="E9" s="16">
        <f>INCREMENTO!D7*(INCREMENTO!E7/100)+INCREMENTO!D7</f>
        <v>237978.48</v>
      </c>
      <c r="F9" s="16">
        <v>0</v>
      </c>
      <c r="G9" s="6">
        <f t="shared" si="0"/>
        <v>6035584.8600000022</v>
      </c>
      <c r="H9" s="18">
        <v>5.0000000000000001E-3</v>
      </c>
      <c r="I9" s="3">
        <f t="shared" si="2"/>
        <v>30177.924300000013</v>
      </c>
      <c r="J9" s="3">
        <f t="shared" si="3"/>
        <v>138990.69750000004</v>
      </c>
      <c r="K9" s="3">
        <f t="shared" si="1"/>
        <v>6174575.557500002</v>
      </c>
    </row>
    <row r="10" spans="2:15" ht="16.5" x14ac:dyDescent="0.3">
      <c r="B10" s="2">
        <v>2020</v>
      </c>
      <c r="C10" s="14" t="s">
        <v>18</v>
      </c>
      <c r="D10" s="14">
        <v>43956</v>
      </c>
      <c r="E10" s="16">
        <f>INCREMENTO!D7*(INCREMENTO!E7/100)+INCREMENTO!D7</f>
        <v>237978.48</v>
      </c>
      <c r="F10" s="16">
        <v>0</v>
      </c>
      <c r="G10" s="6">
        <f t="shared" si="0"/>
        <v>6273563.3400000026</v>
      </c>
      <c r="H10" s="18">
        <v>5.0000000000000001E-3</v>
      </c>
      <c r="I10" s="3">
        <f t="shared" si="2"/>
        <v>31367.816700000014</v>
      </c>
      <c r="J10" s="3">
        <f t="shared" si="3"/>
        <v>170358.51420000006</v>
      </c>
      <c r="K10" s="3">
        <f t="shared" si="1"/>
        <v>6443921.8542000027</v>
      </c>
    </row>
    <row r="11" spans="2:15" ht="16.5" x14ac:dyDescent="0.3">
      <c r="B11" s="2">
        <v>2020</v>
      </c>
      <c r="C11" s="14" t="s">
        <v>19</v>
      </c>
      <c r="D11" s="14">
        <v>43987</v>
      </c>
      <c r="E11" s="16">
        <f>INCREMENTO!D7*(INCREMENTO!E7/100)+INCREMENTO!D7</f>
        <v>237978.48</v>
      </c>
      <c r="F11" s="16">
        <v>0</v>
      </c>
      <c r="G11" s="6">
        <f t="shared" si="0"/>
        <v>6511541.8200000031</v>
      </c>
      <c r="H11" s="18">
        <v>5.0000000000000001E-3</v>
      </c>
      <c r="I11" s="3">
        <f t="shared" si="2"/>
        <v>32557.709100000015</v>
      </c>
      <c r="J11" s="3">
        <f t="shared" si="3"/>
        <v>202916.22330000007</v>
      </c>
      <c r="K11" s="3">
        <f t="shared" si="1"/>
        <v>6714458.0433000028</v>
      </c>
    </row>
    <row r="12" spans="2:15" ht="16.5" x14ac:dyDescent="0.3">
      <c r="B12" s="2">
        <v>2020</v>
      </c>
      <c r="C12" s="14" t="s">
        <v>20</v>
      </c>
      <c r="D12" s="14">
        <v>44017</v>
      </c>
      <c r="E12" s="16">
        <f>INCREMENTO!D7*(INCREMENTO!E7/100)+INCREMENTO!D7</f>
        <v>237978.48</v>
      </c>
      <c r="F12" s="16">
        <v>0</v>
      </c>
      <c r="G12" s="6">
        <f t="shared" si="0"/>
        <v>6749520.3000000035</v>
      </c>
      <c r="H12" s="18">
        <v>5.0000000000000001E-3</v>
      </c>
      <c r="I12" s="3">
        <f t="shared" si="2"/>
        <v>33747.601500000019</v>
      </c>
      <c r="J12" s="3">
        <f t="shared" si="3"/>
        <v>236663.82480000009</v>
      </c>
      <c r="K12" s="3">
        <f t="shared" si="1"/>
        <v>6986184.1248000041</v>
      </c>
    </row>
    <row r="13" spans="2:15" ht="16.5" x14ac:dyDescent="0.3">
      <c r="B13" s="2">
        <v>2020</v>
      </c>
      <c r="C13" s="14" t="s">
        <v>21</v>
      </c>
      <c r="D13" s="14">
        <v>44048</v>
      </c>
      <c r="E13" s="16">
        <f>INCREMENTO!D7*(INCREMENTO!E7/100)+INCREMENTO!D7</f>
        <v>237978.48</v>
      </c>
      <c r="F13" s="16">
        <v>518182</v>
      </c>
      <c r="G13" s="6">
        <f t="shared" si="0"/>
        <v>6469316.780000004</v>
      </c>
      <c r="H13" s="18">
        <v>5.0000000000000001E-3</v>
      </c>
      <c r="I13" s="3">
        <f t="shared" si="2"/>
        <v>32346.58390000002</v>
      </c>
      <c r="J13" s="3">
        <f t="shared" si="3"/>
        <v>269010.40870000009</v>
      </c>
      <c r="K13" s="3">
        <f t="shared" si="1"/>
        <v>6738327.1887000045</v>
      </c>
    </row>
    <row r="14" spans="2:15" ht="16.5" x14ac:dyDescent="0.3">
      <c r="B14" s="2">
        <v>2020</v>
      </c>
      <c r="C14" s="14" t="s">
        <v>22</v>
      </c>
      <c r="D14" s="14">
        <v>44079</v>
      </c>
      <c r="E14" s="16">
        <f>INCREMENTO!D7*(INCREMENTO!E7/100)+INCREMENTO!D7</f>
        <v>237978.48</v>
      </c>
      <c r="F14" s="16">
        <v>259091</v>
      </c>
      <c r="G14" s="6">
        <f t="shared" si="0"/>
        <v>6448204.2600000044</v>
      </c>
      <c r="H14" s="18">
        <v>5.0000000000000001E-3</v>
      </c>
      <c r="I14" s="3">
        <f t="shared" si="2"/>
        <v>32241.021300000022</v>
      </c>
      <c r="J14" s="3">
        <f t="shared" si="3"/>
        <v>301251.43000000011</v>
      </c>
      <c r="K14" s="3">
        <f t="shared" si="1"/>
        <v>6749455.6900000041</v>
      </c>
    </row>
    <row r="15" spans="2:15" ht="16.5" x14ac:dyDescent="0.3">
      <c r="B15" s="2">
        <v>2020</v>
      </c>
      <c r="C15" s="14" t="s">
        <v>23</v>
      </c>
      <c r="D15" s="14">
        <v>44109</v>
      </c>
      <c r="E15" s="16">
        <f>INCREMENTO!D7*(INCREMENTO!E7/100)+INCREMENTO!D7</f>
        <v>237978.48</v>
      </c>
      <c r="F15" s="16">
        <v>259091</v>
      </c>
      <c r="G15" s="6">
        <f t="shared" si="0"/>
        <v>6427091.7400000049</v>
      </c>
      <c r="H15" s="18">
        <v>5.0000000000000001E-3</v>
      </c>
      <c r="I15" s="3">
        <f t="shared" si="2"/>
        <v>32135.458700000025</v>
      </c>
      <c r="J15" s="3">
        <f t="shared" si="3"/>
        <v>333386.88870000013</v>
      </c>
      <c r="K15" s="3">
        <f t="shared" si="1"/>
        <v>6760478.6287000049</v>
      </c>
    </row>
    <row r="16" spans="2:15" ht="16.5" x14ac:dyDescent="0.3">
      <c r="B16" s="2">
        <v>2020</v>
      </c>
      <c r="C16" s="14" t="s">
        <v>24</v>
      </c>
      <c r="D16" s="14">
        <v>44140</v>
      </c>
      <c r="E16" s="16">
        <f>INCREMENTO!D7*(INCREMENTO!E7/100)+INCREMENTO!D7</f>
        <v>237978.48</v>
      </c>
      <c r="F16" s="16">
        <v>259091</v>
      </c>
      <c r="G16" s="6">
        <f t="shared" si="0"/>
        <v>6405979.2200000053</v>
      </c>
      <c r="H16" s="18">
        <v>5.0000000000000001E-3</v>
      </c>
      <c r="I16" s="3">
        <f t="shared" si="2"/>
        <v>32029.896100000027</v>
      </c>
      <c r="J16" s="3">
        <f t="shared" si="3"/>
        <v>365416.78480000014</v>
      </c>
      <c r="K16" s="3">
        <f t="shared" si="1"/>
        <v>6771396.0048000058</v>
      </c>
    </row>
    <row r="17" spans="2:11" ht="16.5" x14ac:dyDescent="0.3">
      <c r="B17" s="2">
        <v>2020</v>
      </c>
      <c r="C17" s="14" t="s">
        <v>25</v>
      </c>
      <c r="D17" s="14">
        <v>44170</v>
      </c>
      <c r="E17" s="16">
        <f>INCREMENTO!D7*(INCREMENTO!E7/100)+INCREMENTO!D7</f>
        <v>237978.48</v>
      </c>
      <c r="F17" s="16">
        <v>259091</v>
      </c>
      <c r="G17" s="6">
        <f t="shared" si="0"/>
        <v>6384866.7000000058</v>
      </c>
      <c r="H17" s="18">
        <v>5.0000000000000001E-3</v>
      </c>
      <c r="I17" s="3">
        <f t="shared" si="2"/>
        <v>31924.33350000003</v>
      </c>
      <c r="J17" s="3">
        <f t="shared" si="3"/>
        <v>397341.11830000015</v>
      </c>
      <c r="K17" s="3">
        <f t="shared" si="1"/>
        <v>6782207.818300006</v>
      </c>
    </row>
    <row r="18" spans="2:11" ht="16.5" x14ac:dyDescent="0.3">
      <c r="B18" s="2">
        <v>2021</v>
      </c>
      <c r="C18" s="14" t="s">
        <v>16</v>
      </c>
      <c r="D18" s="14">
        <v>44201</v>
      </c>
      <c r="E18" s="16">
        <f>INCREMENTO!D7*(INCREMENTO!E7/100)+INCREMENTO!D7</f>
        <v>237978.48</v>
      </c>
      <c r="F18" s="16">
        <v>545116</v>
      </c>
      <c r="G18" s="6">
        <f t="shared" si="0"/>
        <v>6077729.1800000062</v>
      </c>
      <c r="H18" s="18">
        <v>5.0000000000000001E-3</v>
      </c>
      <c r="I18" s="3">
        <f t="shared" si="2"/>
        <v>30388.645900000032</v>
      </c>
      <c r="J18" s="3">
        <f t="shared" si="3"/>
        <v>427729.76420000021</v>
      </c>
      <c r="K18" s="3">
        <f t="shared" si="1"/>
        <v>6505458.9442000063</v>
      </c>
    </row>
    <row r="19" spans="2:11" ht="16.5" x14ac:dyDescent="0.3">
      <c r="B19" s="2">
        <v>2021</v>
      </c>
      <c r="C19" s="14" t="s">
        <v>14</v>
      </c>
      <c r="D19" s="14">
        <v>44232</v>
      </c>
      <c r="E19" s="16">
        <f>INCREMENTO!D8*(INCREMENTO!E8/100)+INCREMENTO!D8</f>
        <v>246307.23</v>
      </c>
      <c r="F19" s="16">
        <v>260858</v>
      </c>
      <c r="G19" s="6">
        <f t="shared" si="0"/>
        <v>6063178.4100000067</v>
      </c>
      <c r="H19" s="18">
        <v>5.0000000000000001E-3</v>
      </c>
      <c r="I19" s="3">
        <f t="shared" si="2"/>
        <v>30315.892050000035</v>
      </c>
      <c r="J19" s="3">
        <f t="shared" si="3"/>
        <v>458045.65625000023</v>
      </c>
      <c r="K19" s="3">
        <f t="shared" si="1"/>
        <v>6521224.0662500067</v>
      </c>
    </row>
    <row r="20" spans="2:11" ht="16.5" x14ac:dyDescent="0.3">
      <c r="B20" s="2">
        <v>2021</v>
      </c>
      <c r="C20" s="14" t="s">
        <v>15</v>
      </c>
      <c r="D20" s="14">
        <v>44260</v>
      </c>
      <c r="E20" s="16">
        <f>INCREMENTO!D8*(INCREMENTO!E8/100)+INCREMENTO!D8</f>
        <v>246307.23</v>
      </c>
      <c r="F20" s="16">
        <v>549374</v>
      </c>
      <c r="G20" s="6">
        <f t="shared" si="0"/>
        <v>5760111.6400000071</v>
      </c>
      <c r="H20" s="18">
        <v>5.0000000000000001E-3</v>
      </c>
      <c r="I20" s="3">
        <f t="shared" si="2"/>
        <v>28800.558200000036</v>
      </c>
      <c r="J20" s="3">
        <f t="shared" si="3"/>
        <v>486846.21445000026</v>
      </c>
      <c r="K20" s="3">
        <f t="shared" si="1"/>
        <v>6246957.854450007</v>
      </c>
    </row>
    <row r="21" spans="2:11" ht="16.5" x14ac:dyDescent="0.3">
      <c r="B21" s="2">
        <v>2021</v>
      </c>
      <c r="C21" s="14" t="s">
        <v>17</v>
      </c>
      <c r="D21" s="14">
        <v>44291</v>
      </c>
      <c r="E21" s="16">
        <f>INCREMENTO!D8*(INCREMENTO!E8/100)+INCREMENTO!D8</f>
        <v>246307.23</v>
      </c>
      <c r="F21" s="16">
        <v>260858</v>
      </c>
      <c r="G21" s="6">
        <f t="shared" si="0"/>
        <v>5745560.8700000076</v>
      </c>
      <c r="H21" s="18">
        <v>5.0000000000000001E-3</v>
      </c>
      <c r="I21" s="3">
        <f t="shared" si="2"/>
        <v>28727.804350000039</v>
      </c>
      <c r="J21" s="3">
        <f t="shared" si="3"/>
        <v>515574.01880000031</v>
      </c>
      <c r="K21" s="3">
        <f t="shared" si="1"/>
        <v>6261134.8888000082</v>
      </c>
    </row>
    <row r="22" spans="2:11" ht="16.5" x14ac:dyDescent="0.3">
      <c r="B22" s="2">
        <v>2021</v>
      </c>
      <c r="C22" s="14" t="s">
        <v>18</v>
      </c>
      <c r="D22" s="14">
        <v>44321</v>
      </c>
      <c r="E22" s="16">
        <f>INCREMENTO!D8*(INCREMENTO!E8/100)+INCREMENTO!D8</f>
        <v>246307.23</v>
      </c>
      <c r="F22" s="16">
        <v>260858</v>
      </c>
      <c r="G22" s="6">
        <f t="shared" si="0"/>
        <v>5731010.100000008</v>
      </c>
      <c r="H22" s="18">
        <v>5.0000000000000001E-3</v>
      </c>
      <c r="I22" s="3">
        <f t="shared" si="2"/>
        <v>28655.050500000041</v>
      </c>
      <c r="J22" s="3">
        <f t="shared" si="3"/>
        <v>544229.06930000032</v>
      </c>
      <c r="K22" s="3">
        <f t="shared" si="1"/>
        <v>6275239.1693000086</v>
      </c>
    </row>
    <row r="23" spans="2:11" ht="16.5" x14ac:dyDescent="0.3">
      <c r="B23" s="2">
        <v>2021</v>
      </c>
      <c r="C23" s="14" t="s">
        <v>19</v>
      </c>
      <c r="D23" s="14">
        <v>44352</v>
      </c>
      <c r="E23" s="16">
        <f>INCREMENTO!D8*(INCREMENTO!E8/100)+INCREMENTO!D8</f>
        <v>246307.23</v>
      </c>
      <c r="F23" s="16">
        <v>260858</v>
      </c>
      <c r="G23" s="6">
        <f t="shared" si="0"/>
        <v>5716459.3300000085</v>
      </c>
      <c r="H23" s="18">
        <v>5.0000000000000001E-3</v>
      </c>
      <c r="I23" s="3">
        <f t="shared" si="2"/>
        <v>28582.296650000044</v>
      </c>
      <c r="J23" s="3">
        <f t="shared" si="3"/>
        <v>572811.36595000036</v>
      </c>
      <c r="K23" s="3">
        <f t="shared" si="1"/>
        <v>6289270.6959500089</v>
      </c>
    </row>
    <row r="24" spans="2:11" ht="16.5" x14ac:dyDescent="0.3">
      <c r="B24" s="2">
        <v>2021</v>
      </c>
      <c r="C24" s="14" t="s">
        <v>20</v>
      </c>
      <c r="D24" s="14">
        <v>44382</v>
      </c>
      <c r="E24" s="16">
        <f>INCREMENTO!D8*(INCREMENTO!E8/100)+INCREMENTO!D8</f>
        <v>246307.23</v>
      </c>
      <c r="F24" s="16"/>
      <c r="G24" s="6">
        <f t="shared" si="0"/>
        <v>5962766.5600000089</v>
      </c>
      <c r="H24" s="18">
        <v>5.0000000000000001E-3</v>
      </c>
      <c r="I24" s="3">
        <f t="shared" si="2"/>
        <v>29813.832800000044</v>
      </c>
      <c r="J24" s="3">
        <f t="shared" si="3"/>
        <v>602625.19875000045</v>
      </c>
      <c r="K24" s="3">
        <f t="shared" si="1"/>
        <v>6565391.7587500094</v>
      </c>
    </row>
    <row r="25" spans="2:11" ht="16.5" x14ac:dyDescent="0.3">
      <c r="B25" s="2">
        <v>2021</v>
      </c>
      <c r="C25" s="14" t="s">
        <v>21</v>
      </c>
      <c r="D25" s="14">
        <v>44413</v>
      </c>
      <c r="E25" s="16">
        <f>INCREMENTO!D8*(INCREMENTO!E8/100)+INCREMENTO!D8</f>
        <v>246307.23</v>
      </c>
      <c r="F25" s="16">
        <v>551616</v>
      </c>
      <c r="G25" s="6">
        <f t="shared" si="0"/>
        <v>5657457.7900000094</v>
      </c>
      <c r="H25" s="18">
        <v>5.0000000000000001E-3</v>
      </c>
      <c r="I25" s="3">
        <f t="shared" si="2"/>
        <v>28287.288950000046</v>
      </c>
      <c r="J25" s="3">
        <f t="shared" si="3"/>
        <v>630912.48770000052</v>
      </c>
      <c r="K25" s="3">
        <f t="shared" si="1"/>
        <v>6288370.2777000098</v>
      </c>
    </row>
    <row r="26" spans="2:11" ht="16.5" x14ac:dyDescent="0.3">
      <c r="B26" s="2">
        <v>2021</v>
      </c>
      <c r="C26" s="14" t="s">
        <v>22</v>
      </c>
      <c r="D26" s="14">
        <v>44444</v>
      </c>
      <c r="E26" s="16">
        <f>INCREMENTO!D8*(INCREMENTO!E8/100)+INCREMENTO!D8</f>
        <v>246307.23</v>
      </c>
      <c r="F26" s="16"/>
      <c r="G26" s="6">
        <f t="shared" si="0"/>
        <v>5903765.0200000098</v>
      </c>
      <c r="H26" s="18">
        <v>5.0000000000000001E-3</v>
      </c>
      <c r="I26" s="3">
        <f t="shared" si="2"/>
        <v>29518.825100000049</v>
      </c>
      <c r="J26" s="3">
        <f t="shared" si="3"/>
        <v>660431.31280000054</v>
      </c>
      <c r="K26" s="3">
        <f t="shared" si="1"/>
        <v>6564196.3328000102</v>
      </c>
    </row>
    <row r="27" spans="2:11" ht="16.5" x14ac:dyDescent="0.3">
      <c r="B27" s="2">
        <v>2021</v>
      </c>
      <c r="C27" s="14" t="s">
        <v>23</v>
      </c>
      <c r="D27" s="14">
        <v>44474</v>
      </c>
      <c r="E27" s="16">
        <f>INCREMENTO!D8*(INCREMENTO!E8/100)+INCREMENTO!D8</f>
        <v>246307.23</v>
      </c>
      <c r="F27" s="16">
        <v>260858</v>
      </c>
      <c r="G27" s="6">
        <f t="shared" si="0"/>
        <v>5889214.2500000102</v>
      </c>
      <c r="H27" s="18">
        <v>5.0000000000000001E-3</v>
      </c>
      <c r="I27" s="3">
        <f t="shared" si="2"/>
        <v>29446.071250000052</v>
      </c>
      <c r="J27" s="3">
        <f t="shared" si="3"/>
        <v>689877.38405000058</v>
      </c>
      <c r="K27" s="3">
        <f t="shared" si="1"/>
        <v>6579091.6340500107</v>
      </c>
    </row>
    <row r="28" spans="2:11" ht="16.5" x14ac:dyDescent="0.3">
      <c r="B28" s="2">
        <v>2021</v>
      </c>
      <c r="C28" s="14" t="s">
        <v>24</v>
      </c>
      <c r="D28" s="14">
        <v>44505</v>
      </c>
      <c r="E28" s="16">
        <f>INCREMENTO!D8*(INCREMENTO!E8/100)+INCREMENTO!D8</f>
        <v>246307.23</v>
      </c>
      <c r="F28" s="16">
        <v>260729</v>
      </c>
      <c r="G28" s="6">
        <f t="shared" si="0"/>
        <v>5874792.4800000107</v>
      </c>
      <c r="H28" s="18">
        <v>5.0000000000000001E-3</v>
      </c>
      <c r="I28" s="3">
        <f t="shared" si="2"/>
        <v>29373.962400000055</v>
      </c>
      <c r="J28" s="3">
        <f t="shared" si="3"/>
        <v>719251.34645000065</v>
      </c>
      <c r="K28" s="3">
        <f t="shared" si="1"/>
        <v>6594043.8264500117</v>
      </c>
    </row>
    <row r="29" spans="2:11" ht="16.5" x14ac:dyDescent="0.3">
      <c r="B29" s="2">
        <v>2021</v>
      </c>
      <c r="C29" s="14" t="s">
        <v>25</v>
      </c>
      <c r="D29" s="14">
        <v>44535</v>
      </c>
      <c r="E29" s="16">
        <f>INCREMENTO!D8*(INCREMENTO!E8/100)+INCREMENTO!D8</f>
        <v>246307.23</v>
      </c>
      <c r="F29" s="16"/>
      <c r="G29" s="6">
        <f t="shared" si="0"/>
        <v>6121099.7100000111</v>
      </c>
      <c r="H29" s="18">
        <v>5.0000000000000001E-3</v>
      </c>
      <c r="I29" s="3">
        <f t="shared" si="2"/>
        <v>30605.498550000055</v>
      </c>
      <c r="J29" s="3">
        <f t="shared" si="3"/>
        <v>749856.84500000067</v>
      </c>
      <c r="K29" s="3">
        <f t="shared" si="1"/>
        <v>6870956.5550000118</v>
      </c>
    </row>
    <row r="30" spans="2:11" ht="16.5" x14ac:dyDescent="0.3">
      <c r="B30" s="2">
        <v>2022</v>
      </c>
      <c r="C30" s="14" t="s">
        <v>26</v>
      </c>
      <c r="D30" s="14">
        <v>44566</v>
      </c>
      <c r="E30" s="16">
        <f>INCREMENTO!D8*(INCREMENTO!E8/100)+INCREMENTO!D8</f>
        <v>246307.23</v>
      </c>
      <c r="F30" s="16">
        <v>559487</v>
      </c>
      <c r="G30" s="6">
        <f t="shared" si="0"/>
        <v>5807919.9400000116</v>
      </c>
      <c r="H30" s="18">
        <v>5.0000000000000001E-3</v>
      </c>
      <c r="I30" s="3">
        <f t="shared" si="2"/>
        <v>29039.599700000057</v>
      </c>
      <c r="J30" s="3">
        <f t="shared" si="3"/>
        <v>778896.44470000069</v>
      </c>
      <c r="K30" s="3">
        <f t="shared" si="1"/>
        <v>6586816.3847000124</v>
      </c>
    </row>
    <row r="31" spans="2:11" ht="16.5" x14ac:dyDescent="0.3">
      <c r="B31" s="2">
        <v>2022</v>
      </c>
      <c r="C31" s="14" t="s">
        <v>14</v>
      </c>
      <c r="D31" s="14">
        <v>44597</v>
      </c>
      <c r="E31" s="16">
        <f>INCREMENTO!D9*(INCREMENTO!E9/100)+INCREMENTO!D9</f>
        <v>271110.11489999999</v>
      </c>
      <c r="F31" s="16"/>
      <c r="G31" s="6">
        <f t="shared" si="0"/>
        <v>6079030.054900012</v>
      </c>
      <c r="H31" s="18">
        <v>5.0000000000000001E-3</v>
      </c>
      <c r="I31" s="3">
        <f t="shared" si="2"/>
        <v>30395.150274500062</v>
      </c>
      <c r="J31" s="3">
        <f t="shared" si="3"/>
        <v>809291.59497450071</v>
      </c>
      <c r="K31" s="3">
        <f t="shared" si="1"/>
        <v>6888321.649874513</v>
      </c>
    </row>
    <row r="33" spans="2:11" x14ac:dyDescent="0.25">
      <c r="B33" s="23" t="s">
        <v>32</v>
      </c>
      <c r="C33" s="25"/>
      <c r="D33" s="25"/>
      <c r="E33" s="25"/>
      <c r="F33" s="33">
        <f>F13+F14+F15+F16+F17+F18+F19+F20+F21+F22+F23+F25+F27+F28+F30</f>
        <v>5325158</v>
      </c>
      <c r="G33" s="24">
        <v>6079030</v>
      </c>
      <c r="H33" s="25"/>
      <c r="I33" s="25"/>
      <c r="J33" s="24">
        <v>809292</v>
      </c>
      <c r="K33" s="24">
        <f>G33+J33</f>
        <v>6888322</v>
      </c>
    </row>
    <row r="36" spans="2:11" s="26" customFormat="1" ht="97.5" customHeight="1" x14ac:dyDescent="0.25">
      <c r="B36" s="34" t="s">
        <v>33</v>
      </c>
      <c r="C36" s="34" t="s">
        <v>36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CC9E-B0F8-4AC1-9669-A8D96BA4FB57}">
  <dimension ref="C2:I9"/>
  <sheetViews>
    <sheetView workbookViewId="0">
      <selection activeCell="I20" sqref="I20"/>
    </sheetView>
  </sheetViews>
  <sheetFormatPr baseColWidth="10" defaultRowHeight="15" x14ac:dyDescent="0.25"/>
  <cols>
    <col min="5" max="5" width="15.85546875" customWidth="1"/>
    <col min="6" max="6" width="17.7109375" customWidth="1"/>
    <col min="9" max="9" width="21.5703125" customWidth="1"/>
    <col min="11" max="11" width="19.140625" customWidth="1"/>
  </cols>
  <sheetData>
    <row r="2" spans="3:9" x14ac:dyDescent="0.25">
      <c r="C2" s="30" t="s">
        <v>5</v>
      </c>
      <c r="D2" s="31"/>
      <c r="E2" s="31"/>
      <c r="F2" s="32"/>
    </row>
    <row r="3" spans="3:9" ht="16.5" x14ac:dyDescent="0.3">
      <c r="C3" s="1" t="s">
        <v>0</v>
      </c>
      <c r="D3" s="1" t="s">
        <v>6</v>
      </c>
      <c r="E3" s="1" t="s">
        <v>7</v>
      </c>
      <c r="F3" s="1" t="s">
        <v>8</v>
      </c>
      <c r="H3" s="9" t="s">
        <v>0</v>
      </c>
      <c r="I3" s="9" t="s">
        <v>1</v>
      </c>
    </row>
    <row r="4" spans="3:9" ht="16.5" x14ac:dyDescent="0.3">
      <c r="C4" s="2">
        <v>2017</v>
      </c>
      <c r="D4" s="3">
        <v>200000</v>
      </c>
      <c r="E4" s="2"/>
      <c r="F4" s="2"/>
      <c r="H4" s="7">
        <v>2018</v>
      </c>
      <c r="I4" s="7" t="s">
        <v>2</v>
      </c>
    </row>
    <row r="5" spans="3:9" ht="16.5" x14ac:dyDescent="0.3">
      <c r="C5" s="2">
        <v>2018</v>
      </c>
      <c r="D5" s="3">
        <v>200000</v>
      </c>
      <c r="E5" s="4">
        <v>5.9</v>
      </c>
      <c r="F5" s="3">
        <f>D5*(E5/100)+D5</f>
        <v>211800</v>
      </c>
      <c r="H5" s="7">
        <v>2019</v>
      </c>
      <c r="I5" s="8">
        <v>0.06</v>
      </c>
    </row>
    <row r="6" spans="3:9" ht="16.5" x14ac:dyDescent="0.3">
      <c r="C6" s="2">
        <v>2019</v>
      </c>
      <c r="D6" s="3">
        <v>211800</v>
      </c>
      <c r="E6" s="5">
        <v>6</v>
      </c>
      <c r="F6" s="3">
        <f>D6*(E6/100)+D6</f>
        <v>224508</v>
      </c>
      <c r="H6" s="7">
        <v>2020</v>
      </c>
      <c r="I6" s="8">
        <v>0.06</v>
      </c>
    </row>
    <row r="7" spans="3:9" ht="16.5" x14ac:dyDescent="0.3">
      <c r="C7" s="2">
        <v>2020</v>
      </c>
      <c r="D7" s="3">
        <v>224508</v>
      </c>
      <c r="E7" s="4">
        <v>6</v>
      </c>
      <c r="F7" s="3">
        <f>D7*(E7/100)+D7</f>
        <v>237978.48</v>
      </c>
      <c r="H7" s="7">
        <v>2021</v>
      </c>
      <c r="I7" s="7" t="s">
        <v>3</v>
      </c>
    </row>
    <row r="8" spans="3:9" ht="16.5" x14ac:dyDescent="0.3">
      <c r="C8" s="2">
        <v>2021</v>
      </c>
      <c r="D8" s="3">
        <v>237978</v>
      </c>
      <c r="E8" s="4">
        <v>3.5</v>
      </c>
      <c r="F8" s="3">
        <f>D8*(E8/100)+D8</f>
        <v>246307.23</v>
      </c>
      <c r="H8" s="7">
        <v>2022</v>
      </c>
      <c r="I8" s="7" t="s">
        <v>4</v>
      </c>
    </row>
    <row r="9" spans="3:9" ht="16.5" x14ac:dyDescent="0.3">
      <c r="C9" s="2">
        <v>2022</v>
      </c>
      <c r="D9" s="6">
        <v>246307</v>
      </c>
      <c r="E9" s="4">
        <v>10.07</v>
      </c>
      <c r="F9" s="3">
        <f>D9*(E9/100)+D9</f>
        <v>271110.11489999999</v>
      </c>
    </row>
  </sheetData>
  <mergeCells count="1"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LIQUIDACIÓN</vt:lpstr>
      <vt:lpstr>INCREMENTO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Celis</dc:creator>
  <cp:lastModifiedBy>Angie Celis</cp:lastModifiedBy>
  <dcterms:created xsi:type="dcterms:W3CDTF">2022-02-06T15:20:13Z</dcterms:created>
  <dcterms:modified xsi:type="dcterms:W3CDTF">2022-02-10T18:22:20Z</dcterms:modified>
</cp:coreProperties>
</file>