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https://etbcsj.sharepoint.com/teams/5defamiliadeManizales/SECRETARIA_2022/"/>
    </mc:Choice>
  </mc:AlternateContent>
  <xr:revisionPtr revIDLastSave="0" documentId="8_{869958E5-1061-4BBB-A190-3C1914E259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a Maria Velez" sheetId="20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3" i="20" l="1"/>
  <c r="H83" i="20"/>
  <c r="D82" i="20"/>
  <c r="D78" i="20"/>
  <c r="D64" i="20"/>
  <c r="D50" i="20"/>
  <c r="C83" i="20"/>
  <c r="C22" i="20"/>
  <c r="E22" i="20"/>
  <c r="I22" i="20"/>
  <c r="I36" i="20"/>
  <c r="H36" i="20"/>
  <c r="E36" i="20"/>
  <c r="C36" i="20"/>
  <c r="C50" i="20"/>
  <c r="C64" i="20"/>
  <c r="C78" i="20"/>
  <c r="C82" i="20"/>
  <c r="H22" i="20"/>
  <c r="J8" i="20"/>
  <c r="I8" i="20"/>
  <c r="F8" i="20"/>
  <c r="E81" i="20"/>
  <c r="E80" i="20"/>
  <c r="E67" i="20"/>
  <c r="E68" i="20"/>
  <c r="E69" i="20"/>
  <c r="E70" i="20"/>
  <c r="E71" i="20"/>
  <c r="E72" i="20"/>
  <c r="E73" i="20"/>
  <c r="E74" i="20"/>
  <c r="E75" i="20"/>
  <c r="E76" i="20"/>
  <c r="E77" i="20"/>
  <c r="E66" i="20"/>
  <c r="E53" i="20"/>
  <c r="E54" i="20"/>
  <c r="E64" i="20" s="1"/>
  <c r="E55" i="20"/>
  <c r="E56" i="20"/>
  <c r="H56" i="20" s="1"/>
  <c r="E57" i="20"/>
  <c r="E58" i="20"/>
  <c r="E59" i="20"/>
  <c r="E60" i="20"/>
  <c r="E61" i="20"/>
  <c r="E62" i="20"/>
  <c r="E63" i="20"/>
  <c r="E52" i="20"/>
  <c r="N7" i="20"/>
  <c r="N8" i="20"/>
  <c r="N3" i="20"/>
  <c r="N4" i="20"/>
  <c r="N5" i="20"/>
  <c r="N6" i="20"/>
  <c r="N2" i="20"/>
  <c r="E39" i="20"/>
  <c r="E40" i="20"/>
  <c r="E41" i="20"/>
  <c r="E42" i="20"/>
  <c r="E43" i="20"/>
  <c r="H43" i="20" s="1"/>
  <c r="E44" i="20"/>
  <c r="E45" i="20"/>
  <c r="E46" i="20"/>
  <c r="E47" i="20"/>
  <c r="E48" i="20"/>
  <c r="H48" i="20" s="1"/>
  <c r="I48" i="20" s="1"/>
  <c r="E49" i="20"/>
  <c r="E38" i="20"/>
  <c r="E25" i="20"/>
  <c r="E26" i="20"/>
  <c r="E27" i="20"/>
  <c r="E28" i="20"/>
  <c r="E29" i="20"/>
  <c r="E30" i="20"/>
  <c r="E31" i="20"/>
  <c r="E32" i="20"/>
  <c r="E33" i="20"/>
  <c r="E34" i="20"/>
  <c r="E35" i="20"/>
  <c r="F3" i="20"/>
  <c r="F4" i="20"/>
  <c r="F5" i="20"/>
  <c r="F6" i="20"/>
  <c r="F7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4" i="20"/>
  <c r="D8" i="20"/>
  <c r="D36" i="20"/>
  <c r="D22" i="20"/>
  <c r="H76" i="20"/>
  <c r="I76" i="20" s="1"/>
  <c r="H75" i="20"/>
  <c r="I75" i="20" s="1"/>
  <c r="H74" i="20"/>
  <c r="H72" i="20"/>
  <c r="I72" i="20" s="1"/>
  <c r="H71" i="20"/>
  <c r="I71" i="20" s="1"/>
  <c r="H70" i="20"/>
  <c r="H68" i="20"/>
  <c r="I68" i="20" s="1"/>
  <c r="H67" i="20"/>
  <c r="I67" i="20" s="1"/>
  <c r="H66" i="20"/>
  <c r="H62" i="20"/>
  <c r="I62" i="20" s="1"/>
  <c r="H61" i="20"/>
  <c r="I61" i="20" s="1"/>
  <c r="H57" i="20"/>
  <c r="I57" i="20" s="1"/>
  <c r="H54" i="20"/>
  <c r="I54" i="20" s="1"/>
  <c r="H53" i="20"/>
  <c r="I53" i="20" s="1"/>
  <c r="H47" i="20"/>
  <c r="I47" i="20" s="1"/>
  <c r="H44" i="20"/>
  <c r="I44" i="20" s="1"/>
  <c r="H40" i="20"/>
  <c r="I40" i="20" s="1"/>
  <c r="H39" i="20"/>
  <c r="I39" i="20" s="1"/>
  <c r="H34" i="20"/>
  <c r="I34" i="20" s="1"/>
  <c r="H33" i="20"/>
  <c r="I33" i="20" s="1"/>
  <c r="H30" i="20"/>
  <c r="I30" i="20" s="1"/>
  <c r="H29" i="20"/>
  <c r="I29" i="20" s="1"/>
  <c r="H27" i="20"/>
  <c r="H26" i="20"/>
  <c r="I26" i="20" s="1"/>
  <c r="H25" i="20"/>
  <c r="I25" i="20" s="1"/>
  <c r="F2" i="20"/>
  <c r="I2" i="20" s="1"/>
  <c r="E8" i="20"/>
  <c r="C8" i="20"/>
  <c r="H12" i="20"/>
  <c r="I12" i="20" s="1"/>
  <c r="H13" i="20"/>
  <c r="I13" i="20" s="1"/>
  <c r="H16" i="20"/>
  <c r="I16" i="20" s="1"/>
  <c r="H17" i="20"/>
  <c r="H18" i="20"/>
  <c r="I18" i="20" s="1"/>
  <c r="H19" i="20"/>
  <c r="H20" i="20"/>
  <c r="I20" i="20" s="1"/>
  <c r="H21" i="20"/>
  <c r="I21" i="20" s="1"/>
  <c r="H10" i="20"/>
  <c r="I10" i="20" s="1"/>
  <c r="E82" i="20" l="1"/>
  <c r="D83" i="20"/>
  <c r="E78" i="20"/>
  <c r="H80" i="20"/>
  <c r="E50" i="20"/>
  <c r="I43" i="20"/>
  <c r="H58" i="20"/>
  <c r="H81" i="20"/>
  <c r="I81" i="20" s="1"/>
  <c r="H41" i="20"/>
  <c r="I41" i="20" s="1"/>
  <c r="I27" i="20"/>
  <c r="H14" i="20"/>
  <c r="I66" i="20"/>
  <c r="H69" i="20"/>
  <c r="I69" i="20" s="1"/>
  <c r="I70" i="20"/>
  <c r="H73" i="20"/>
  <c r="I73" i="20" s="1"/>
  <c r="I74" i="20"/>
  <c r="H77" i="20"/>
  <c r="H78" i="20" s="1"/>
  <c r="I56" i="20"/>
  <c r="H63" i="20"/>
  <c r="I63" i="20" s="1"/>
  <c r="H52" i="20"/>
  <c r="H60" i="20"/>
  <c r="I60" i="20" s="1"/>
  <c r="H55" i="20"/>
  <c r="I55" i="20" s="1"/>
  <c r="H59" i="20"/>
  <c r="I59" i="20" s="1"/>
  <c r="H42" i="20"/>
  <c r="I42" i="20" s="1"/>
  <c r="H46" i="20"/>
  <c r="I46" i="20" s="1"/>
  <c r="H45" i="20"/>
  <c r="I45" i="20" s="1"/>
  <c r="H49" i="20"/>
  <c r="I49" i="20" s="1"/>
  <c r="H24" i="20"/>
  <c r="I24" i="20" s="1"/>
  <c r="H28" i="20"/>
  <c r="I28" i="20" s="1"/>
  <c r="H32" i="20"/>
  <c r="I32" i="20" s="1"/>
  <c r="H31" i="20"/>
  <c r="H35" i="20"/>
  <c r="I35" i="20" s="1"/>
  <c r="J2" i="20"/>
  <c r="I17" i="20"/>
  <c r="I19" i="20"/>
  <c r="H15" i="20"/>
  <c r="I15" i="20" s="1"/>
  <c r="H11" i="20"/>
  <c r="E83" i="20" l="1"/>
  <c r="I77" i="20"/>
  <c r="I78" i="20" s="1"/>
  <c r="H82" i="20"/>
  <c r="I80" i="20"/>
  <c r="I82" i="20" s="1"/>
  <c r="I52" i="20"/>
  <c r="I64" i="20" s="1"/>
  <c r="H64" i="20"/>
  <c r="H50" i="20"/>
  <c r="I38" i="20"/>
  <c r="I50" i="20" s="1"/>
  <c r="I14" i="20"/>
  <c r="I58" i="20"/>
  <c r="I31" i="20"/>
  <c r="I11" i="20"/>
  <c r="I3" i="20"/>
  <c r="I4" i="20"/>
  <c r="H84" i="20" l="1"/>
  <c r="J3" i="20"/>
  <c r="J4" i="20"/>
  <c r="I5" i="20" l="1"/>
  <c r="J5" i="20" l="1"/>
  <c r="I6" i="20" l="1"/>
  <c r="J6" i="20" s="1"/>
  <c r="I7" i="20" l="1"/>
  <c r="J7" i="20" s="1"/>
</calcChain>
</file>

<file path=xl/sharedStrings.xml><?xml version="1.0" encoding="utf-8"?>
<sst xmlns="http://schemas.openxmlformats.org/spreadsheetml/2006/main" count="135" uniqueCount="31">
  <si>
    <t>2016/Mes</t>
  </si>
  <si>
    <t>Cuotas Conciliadas ($1.200.000)</t>
  </si>
  <si>
    <t>Cuotas Alimentos</t>
  </si>
  <si>
    <t>Abonos</t>
  </si>
  <si>
    <t>Saldo</t>
  </si>
  <si>
    <t>Intereses en %</t>
  </si>
  <si>
    <t>Meses Adeudados</t>
  </si>
  <si>
    <t>Intereses </t>
  </si>
  <si>
    <t>Cuota + Intereses</t>
  </si>
  <si>
    <t>AÑO</t>
  </si>
  <si>
    <t>SMLMV</t>
  </si>
  <si>
    <t>Julio</t>
  </si>
  <si>
    <t>Agosto</t>
  </si>
  <si>
    <t>Septiembre</t>
  </si>
  <si>
    <t>Octubre</t>
  </si>
  <si>
    <t>Noviembre</t>
  </si>
  <si>
    <t>Diciembre</t>
  </si>
  <si>
    <t>TOTAL </t>
  </si>
  <si>
    <t>2017/Mes</t>
  </si>
  <si>
    <t>Enero</t>
  </si>
  <si>
    <t>Febrero</t>
  </si>
  <si>
    <t>Marzo</t>
  </si>
  <si>
    <t>Abril</t>
  </si>
  <si>
    <t>Mayo</t>
  </si>
  <si>
    <t>Junio</t>
  </si>
  <si>
    <t>2018/Mes</t>
  </si>
  <si>
    <t>2019/Mes</t>
  </si>
  <si>
    <t>2020/Mes</t>
  </si>
  <si>
    <t>2021/Mes</t>
  </si>
  <si>
    <t>2022/Mes</t>
  </si>
  <si>
    <t>GRAN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</si>
</sst>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General_)"/>
    <numFmt numFmtId="166" formatCode="_([$$-240A]\ * #,##0_);_([$$-240A]\ * \(#,##0\);_([$$-240A]\ * &quot;-&quot;_);_(@_)"/>
    <numFmt numFmtId="167" formatCode="0.0%"/>
    <numFmt numFmtId="168" formatCode="&quot;$&quot;\ 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Helv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9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165" fontId="4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6" fontId="6" fillId="0" borderId="1" xfId="1" applyNumberFormat="1" applyFont="1" applyBorder="1" applyAlignment="1">
      <alignment vertical="center" wrapText="1"/>
    </xf>
    <xf numFmtId="166" fontId="6" fillId="0" borderId="1" xfId="0" applyNumberFormat="1" applyFont="1" applyBorder="1" applyAlignment="1">
      <alignment vertical="center" wrapText="1"/>
    </xf>
    <xf numFmtId="167" fontId="6" fillId="0" borderId="1" xfId="0" applyNumberFormat="1" applyFont="1" applyBorder="1" applyAlignment="1">
      <alignment vertical="center" wrapText="1"/>
    </xf>
    <xf numFmtId="168" fontId="6" fillId="0" borderId="1" xfId="1" applyNumberFormat="1" applyFont="1" applyBorder="1" applyAlignment="1">
      <alignment vertical="center" wrapText="1"/>
    </xf>
    <xf numFmtId="168" fontId="6" fillId="0" borderId="1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8" fillId="0" borderId="1" xfId="1" applyNumberFormat="1" applyFont="1" applyBorder="1" applyAlignment="1">
      <alignment vertical="center" wrapText="1"/>
    </xf>
    <xf numFmtId="168" fontId="0" fillId="0" borderId="0" xfId="0" applyNumberFormat="1"/>
    <xf numFmtId="166" fontId="0" fillId="0" borderId="1" xfId="0" applyNumberFormat="1" applyBorder="1" applyAlignment="1">
      <alignment vertical="center"/>
    </xf>
    <xf numFmtId="168" fontId="10" fillId="0" borderId="1" xfId="0" applyNumberFormat="1" applyFont="1" applyBorder="1" applyAlignment="1">
      <alignment vertical="center" wrapText="1"/>
    </xf>
    <xf numFmtId="166" fontId="0" fillId="0" borderId="0" xfId="0" applyNumberFormat="1"/>
    <xf numFmtId="0" fontId="0" fillId="0" borderId="4" xfId="0" applyBorder="1"/>
    <xf numFmtId="166" fontId="6" fillId="0" borderId="5" xfId="1" applyNumberFormat="1" applyFont="1" applyBorder="1" applyAlignment="1">
      <alignment vertical="center" wrapText="1"/>
    </xf>
    <xf numFmtId="0" fontId="0" fillId="0" borderId="6" xfId="0" applyBorder="1"/>
    <xf numFmtId="166" fontId="6" fillId="0" borderId="7" xfId="1" applyNumberFormat="1" applyFont="1" applyBorder="1" applyAlignment="1">
      <alignment vertical="center" wrapText="1"/>
    </xf>
    <xf numFmtId="166" fontId="6" fillId="0" borderId="8" xfId="1" applyNumberFormat="1" applyFont="1" applyBorder="1" applyAlignment="1">
      <alignment vertical="center" wrapText="1"/>
    </xf>
    <xf numFmtId="0" fontId="0" fillId="0" borderId="9" xfId="0" applyBorder="1"/>
    <xf numFmtId="166" fontId="6" fillId="0" borderId="10" xfId="1" applyNumberFormat="1" applyFont="1" applyBorder="1" applyAlignment="1">
      <alignment vertical="center" wrapText="1"/>
    </xf>
    <xf numFmtId="166" fontId="6" fillId="0" borderId="11" xfId="1" applyNumberFormat="1" applyFont="1" applyBorder="1" applyAlignment="1">
      <alignment vertical="center" wrapText="1"/>
    </xf>
    <xf numFmtId="0" fontId="11" fillId="0" borderId="1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9" fontId="11" fillId="0" borderId="3" xfId="0" applyNumberFormat="1" applyFont="1" applyBorder="1" applyAlignment="1">
      <alignment horizontal="center"/>
    </xf>
  </cellXfs>
  <cellStyles count="7">
    <cellStyle name="Moneda" xfId="1" builtinId="4"/>
    <cellStyle name="Normal" xfId="0" builtinId="0"/>
    <cellStyle name="Normal 2" xfId="4" xr:uid="{00000000-0005-0000-0000-000003000000}"/>
    <cellStyle name="Normal 3" xfId="3" xr:uid="{00000000-0005-0000-0000-000004000000}"/>
    <cellStyle name="Normal 4" xfId="2" xr:uid="{00000000-0005-0000-0000-000005000000}"/>
    <cellStyle name="Porcentaje 2" xfId="6" xr:uid="{00000000-0005-0000-0000-000006000000}"/>
    <cellStyle name="Porcentaje 3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84"/>
  <sheetViews>
    <sheetView tabSelected="1" zoomScaleNormal="100" workbookViewId="0">
      <selection activeCell="M12" sqref="M12"/>
    </sheetView>
  </sheetViews>
  <sheetFormatPr baseColWidth="10" defaultColWidth="9.140625" defaultRowHeight="15" x14ac:dyDescent="0.25"/>
  <cols>
    <col min="1" max="1" width="3.42578125" customWidth="1"/>
    <col min="2" max="2" width="11.28515625" customWidth="1"/>
    <col min="3" max="5" width="13" bestFit="1" customWidth="1"/>
    <col min="6" max="6" width="11.85546875" bestFit="1" customWidth="1"/>
    <col min="7" max="7" width="7" customWidth="1"/>
    <col min="8" max="8" width="12.42578125" customWidth="1"/>
    <col min="9" max="9" width="11.42578125" bestFit="1" customWidth="1"/>
    <col min="10" max="10" width="11.85546875" bestFit="1" customWidth="1"/>
    <col min="11" max="11" width="11.140625" customWidth="1"/>
    <col min="13" max="13" width="11.140625" bestFit="1" customWidth="1"/>
    <col min="14" max="14" width="13.42578125" customWidth="1"/>
    <col min="15" max="15" width="12.42578125" bestFit="1" customWidth="1"/>
  </cols>
  <sheetData>
    <row r="1" spans="2:14" ht="34.5" thickBot="1" x14ac:dyDescent="0.3">
      <c r="B1" s="8" t="s">
        <v>0</v>
      </c>
      <c r="C1" s="8" t="s">
        <v>1</v>
      </c>
      <c r="D1" s="8" t="s">
        <v>2</v>
      </c>
      <c r="E1" s="9" t="s">
        <v>3</v>
      </c>
      <c r="F1" s="9" t="s">
        <v>4</v>
      </c>
      <c r="G1" s="8" t="s">
        <v>5</v>
      </c>
      <c r="H1" s="8" t="s">
        <v>6</v>
      </c>
      <c r="I1" s="8" t="s">
        <v>7</v>
      </c>
      <c r="J1" s="9" t="s">
        <v>8</v>
      </c>
      <c r="L1" s="23" t="s">
        <v>9</v>
      </c>
      <c r="M1" s="24" t="s">
        <v>10</v>
      </c>
      <c r="N1" s="25">
        <v>0.3</v>
      </c>
    </row>
    <row r="2" spans="2:14" x14ac:dyDescent="0.25">
      <c r="B2" s="2" t="s">
        <v>11</v>
      </c>
      <c r="C2" s="3">
        <v>1200000</v>
      </c>
      <c r="D2" s="3"/>
      <c r="E2" s="4"/>
      <c r="F2" s="4">
        <f>C2+D2-E2</f>
        <v>1200000</v>
      </c>
      <c r="G2" s="5">
        <v>5.0000000000000001E-3</v>
      </c>
      <c r="H2" s="2">
        <v>68</v>
      </c>
      <c r="I2" s="6">
        <f t="shared" ref="I2:I7" si="0">F2*G2*H2</f>
        <v>408000</v>
      </c>
      <c r="J2" s="7">
        <f>F2+I2</f>
        <v>1608000</v>
      </c>
      <c r="L2" s="20">
        <v>2016</v>
      </c>
      <c r="M2" s="21">
        <v>689455</v>
      </c>
      <c r="N2" s="22">
        <f>M2*N$1</f>
        <v>206836.5</v>
      </c>
    </row>
    <row r="3" spans="2:14" x14ac:dyDescent="0.25">
      <c r="B3" s="2" t="s">
        <v>12</v>
      </c>
      <c r="C3" s="3"/>
      <c r="D3" s="3">
        <v>206836</v>
      </c>
      <c r="E3" s="4"/>
      <c r="F3" s="4">
        <f t="shared" ref="F3:F7" si="1">C3+D3-E3</f>
        <v>206836</v>
      </c>
      <c r="G3" s="5">
        <v>5.0000000000000001E-3</v>
      </c>
      <c r="H3" s="2">
        <v>67</v>
      </c>
      <c r="I3" s="6">
        <f t="shared" si="0"/>
        <v>69290.06</v>
      </c>
      <c r="J3" s="7">
        <f t="shared" ref="J3:J7" si="2">F3+I3</f>
        <v>276126.06</v>
      </c>
      <c r="L3" s="15">
        <v>2017</v>
      </c>
      <c r="M3" s="3">
        <v>737717</v>
      </c>
      <c r="N3" s="16">
        <f t="shared" ref="N3:N8" si="3">M3*N$1</f>
        <v>221315.1</v>
      </c>
    </row>
    <row r="4" spans="2:14" x14ac:dyDescent="0.25">
      <c r="B4" s="2" t="s">
        <v>13</v>
      </c>
      <c r="C4" s="3"/>
      <c r="D4" s="3">
        <v>206836</v>
      </c>
      <c r="E4" s="4"/>
      <c r="F4" s="4">
        <f t="shared" si="1"/>
        <v>206836</v>
      </c>
      <c r="G4" s="5">
        <v>5.0000000000000001E-3</v>
      </c>
      <c r="H4" s="2">
        <v>66</v>
      </c>
      <c r="I4" s="6">
        <f t="shared" si="0"/>
        <v>68255.88</v>
      </c>
      <c r="J4" s="7">
        <f t="shared" si="2"/>
        <v>275091.88</v>
      </c>
      <c r="L4" s="15">
        <v>2018</v>
      </c>
      <c r="M4" s="3">
        <v>781242</v>
      </c>
      <c r="N4" s="16">
        <f t="shared" si="3"/>
        <v>234372.6</v>
      </c>
    </row>
    <row r="5" spans="2:14" x14ac:dyDescent="0.25">
      <c r="B5" s="2" t="s">
        <v>14</v>
      </c>
      <c r="C5" s="3"/>
      <c r="D5" s="3">
        <v>206836</v>
      </c>
      <c r="E5" s="4"/>
      <c r="F5" s="4">
        <f t="shared" si="1"/>
        <v>206836</v>
      </c>
      <c r="G5" s="5">
        <v>5.0000000000000001E-3</v>
      </c>
      <c r="H5" s="2">
        <v>65</v>
      </c>
      <c r="I5" s="6">
        <f t="shared" si="0"/>
        <v>67221.7</v>
      </c>
      <c r="J5" s="7">
        <f>F5+I5</f>
        <v>274057.7</v>
      </c>
      <c r="L5" s="15">
        <v>2019</v>
      </c>
      <c r="M5" s="3">
        <v>828116</v>
      </c>
      <c r="N5" s="16">
        <f t="shared" si="3"/>
        <v>248434.8</v>
      </c>
    </row>
    <row r="6" spans="2:14" x14ac:dyDescent="0.25">
      <c r="B6" s="2" t="s">
        <v>15</v>
      </c>
      <c r="C6" s="3"/>
      <c r="D6" s="3">
        <v>206836</v>
      </c>
      <c r="E6" s="4"/>
      <c r="F6" s="4">
        <f t="shared" si="1"/>
        <v>206836</v>
      </c>
      <c r="G6" s="5">
        <v>5.0000000000000001E-3</v>
      </c>
      <c r="H6" s="2">
        <v>64</v>
      </c>
      <c r="I6" s="6">
        <f t="shared" si="0"/>
        <v>66187.520000000004</v>
      </c>
      <c r="J6" s="7">
        <f t="shared" si="2"/>
        <v>273023.52</v>
      </c>
      <c r="L6" s="15">
        <v>2020</v>
      </c>
      <c r="M6" s="3">
        <v>877803</v>
      </c>
      <c r="N6" s="16">
        <f t="shared" si="3"/>
        <v>263340.89999999997</v>
      </c>
    </row>
    <row r="7" spans="2:14" x14ac:dyDescent="0.25">
      <c r="B7" s="2" t="s">
        <v>16</v>
      </c>
      <c r="C7" s="3"/>
      <c r="D7" s="3">
        <v>206836</v>
      </c>
      <c r="E7" s="4"/>
      <c r="F7" s="4">
        <f t="shared" si="1"/>
        <v>206836</v>
      </c>
      <c r="G7" s="5">
        <v>5.0000000000000001E-3</v>
      </c>
      <c r="H7" s="2">
        <v>63</v>
      </c>
      <c r="I7" s="6">
        <f t="shared" si="0"/>
        <v>65153.340000000004</v>
      </c>
      <c r="J7" s="7">
        <f t="shared" si="2"/>
        <v>271989.34000000003</v>
      </c>
      <c r="L7" s="15">
        <v>2021</v>
      </c>
      <c r="M7" s="3">
        <v>908526</v>
      </c>
      <c r="N7" s="16">
        <f>M7*N$1</f>
        <v>272557.8</v>
      </c>
    </row>
    <row r="8" spans="2:14" ht="15.75" thickBot="1" x14ac:dyDescent="0.3">
      <c r="B8" s="1" t="s">
        <v>17</v>
      </c>
      <c r="C8" s="4">
        <f>SUM(C2:C7)</f>
        <v>1200000</v>
      </c>
      <c r="D8" s="4">
        <f>SUM(D2:D7)</f>
        <v>1034180</v>
      </c>
      <c r="E8" s="4">
        <f>SUM(E2:E7)</f>
        <v>0</v>
      </c>
      <c r="F8" s="4">
        <f>SUM(F2:F7)</f>
        <v>2234180</v>
      </c>
      <c r="G8" s="2"/>
      <c r="H8" s="2"/>
      <c r="I8" s="6">
        <f>SUM(I2:I7)</f>
        <v>744108.49999999988</v>
      </c>
      <c r="J8" s="7">
        <f>SUM(J2:J7)</f>
        <v>2978288.5</v>
      </c>
      <c r="L8" s="17">
        <v>2022</v>
      </c>
      <c r="M8" s="18">
        <v>1000000</v>
      </c>
      <c r="N8" s="19">
        <f t="shared" si="3"/>
        <v>300000</v>
      </c>
    </row>
    <row r="9" spans="2:14" ht="34.5" thickBot="1" x14ac:dyDescent="0.3">
      <c r="B9" s="8" t="s">
        <v>18</v>
      </c>
      <c r="C9" s="8" t="s">
        <v>2</v>
      </c>
      <c r="D9" s="9" t="s">
        <v>3</v>
      </c>
      <c r="E9" s="9" t="s">
        <v>4</v>
      </c>
      <c r="F9" s="8" t="s">
        <v>5</v>
      </c>
      <c r="G9" s="8" t="s">
        <v>6</v>
      </c>
      <c r="H9" s="8" t="s">
        <v>7</v>
      </c>
      <c r="I9" s="9" t="s">
        <v>8</v>
      </c>
    </row>
    <row r="10" spans="2:14" x14ac:dyDescent="0.25">
      <c r="B10" s="2" t="s">
        <v>19</v>
      </c>
      <c r="C10" s="3">
        <v>221315</v>
      </c>
      <c r="D10" s="4"/>
      <c r="E10" s="4">
        <f>C10-D10</f>
        <v>221315</v>
      </c>
      <c r="F10" s="5">
        <v>5.0000000000000001E-3</v>
      </c>
      <c r="G10" s="2">
        <v>62</v>
      </c>
      <c r="H10" s="6">
        <f>E10*F10*G10</f>
        <v>68607.650000000009</v>
      </c>
      <c r="I10" s="7">
        <f>E10+H10</f>
        <v>289922.65000000002</v>
      </c>
    </row>
    <row r="11" spans="2:14" x14ac:dyDescent="0.25">
      <c r="B11" s="2" t="s">
        <v>20</v>
      </c>
      <c r="C11" s="3">
        <v>221315</v>
      </c>
      <c r="D11" s="4"/>
      <c r="E11" s="4">
        <f t="shared" ref="E11:E21" si="4">C11-D11</f>
        <v>221315</v>
      </c>
      <c r="F11" s="5">
        <v>5.0000000000000001E-3</v>
      </c>
      <c r="G11" s="2">
        <v>61</v>
      </c>
      <c r="H11" s="6">
        <f>E11*F11*G11</f>
        <v>67501.074999999997</v>
      </c>
      <c r="I11" s="7">
        <f>E11+H11</f>
        <v>288816.07500000001</v>
      </c>
    </row>
    <row r="12" spans="2:14" x14ac:dyDescent="0.25">
      <c r="B12" s="2" t="s">
        <v>21</v>
      </c>
      <c r="C12" s="3">
        <v>221315</v>
      </c>
      <c r="D12" s="4"/>
      <c r="E12" s="4">
        <f t="shared" si="4"/>
        <v>221315</v>
      </c>
      <c r="F12" s="5">
        <v>5.0000000000000001E-3</v>
      </c>
      <c r="G12" s="2">
        <v>60</v>
      </c>
      <c r="H12" s="6">
        <f t="shared" ref="H12:H21" si="5">E12*F12*G12</f>
        <v>66394.5</v>
      </c>
      <c r="I12" s="7">
        <f t="shared" ref="I12:I21" si="6">E12+H12</f>
        <v>287709.5</v>
      </c>
    </row>
    <row r="13" spans="2:14" x14ac:dyDescent="0.25">
      <c r="B13" s="2" t="s">
        <v>22</v>
      </c>
      <c r="C13" s="3">
        <v>221315</v>
      </c>
      <c r="D13" s="4"/>
      <c r="E13" s="4">
        <f t="shared" si="4"/>
        <v>221315</v>
      </c>
      <c r="F13" s="5">
        <v>5.0000000000000001E-3</v>
      </c>
      <c r="G13" s="2">
        <v>59</v>
      </c>
      <c r="H13" s="6">
        <f t="shared" si="5"/>
        <v>65287.925000000003</v>
      </c>
      <c r="I13" s="7">
        <f t="shared" si="6"/>
        <v>286602.92499999999</v>
      </c>
    </row>
    <row r="14" spans="2:14" x14ac:dyDescent="0.25">
      <c r="B14" s="2" t="s">
        <v>23</v>
      </c>
      <c r="C14" s="3">
        <v>221315</v>
      </c>
      <c r="D14" s="4"/>
      <c r="E14" s="4">
        <f t="shared" si="4"/>
        <v>221315</v>
      </c>
      <c r="F14" s="5">
        <v>5.0000000000000001E-3</v>
      </c>
      <c r="G14" s="2">
        <v>58</v>
      </c>
      <c r="H14" s="6">
        <f t="shared" si="5"/>
        <v>64181.350000000006</v>
      </c>
      <c r="I14" s="7">
        <f t="shared" si="6"/>
        <v>285496.34999999998</v>
      </c>
    </row>
    <row r="15" spans="2:14" x14ac:dyDescent="0.25">
      <c r="B15" s="2" t="s">
        <v>24</v>
      </c>
      <c r="C15" s="3">
        <v>221315</v>
      </c>
      <c r="D15" s="4"/>
      <c r="E15" s="4">
        <f t="shared" si="4"/>
        <v>221315</v>
      </c>
      <c r="F15" s="5">
        <v>5.0000000000000001E-3</v>
      </c>
      <c r="G15" s="2">
        <v>57</v>
      </c>
      <c r="H15" s="6">
        <f t="shared" si="5"/>
        <v>63074.775000000001</v>
      </c>
      <c r="I15" s="7">
        <f t="shared" si="6"/>
        <v>284389.77500000002</v>
      </c>
      <c r="J15" s="11"/>
    </row>
    <row r="16" spans="2:14" x14ac:dyDescent="0.25">
      <c r="B16" s="2" t="s">
        <v>11</v>
      </c>
      <c r="C16" s="3">
        <v>221315</v>
      </c>
      <c r="D16" s="4"/>
      <c r="E16" s="4">
        <f t="shared" si="4"/>
        <v>221315</v>
      </c>
      <c r="F16" s="5">
        <v>5.0000000000000001E-3</v>
      </c>
      <c r="G16" s="2">
        <v>56</v>
      </c>
      <c r="H16" s="6">
        <f t="shared" si="5"/>
        <v>61968.200000000004</v>
      </c>
      <c r="I16" s="7">
        <f t="shared" si="6"/>
        <v>283283.20000000001</v>
      </c>
      <c r="J16" s="11"/>
    </row>
    <row r="17" spans="2:9" x14ac:dyDescent="0.25">
      <c r="B17" s="2" t="s">
        <v>12</v>
      </c>
      <c r="C17" s="3">
        <v>221315</v>
      </c>
      <c r="D17" s="4"/>
      <c r="E17" s="4">
        <f t="shared" si="4"/>
        <v>221315</v>
      </c>
      <c r="F17" s="5">
        <v>5.0000000000000001E-3</v>
      </c>
      <c r="G17" s="2">
        <v>55</v>
      </c>
      <c r="H17" s="6">
        <f t="shared" si="5"/>
        <v>60861.625</v>
      </c>
      <c r="I17" s="7">
        <f t="shared" si="6"/>
        <v>282176.625</v>
      </c>
    </row>
    <row r="18" spans="2:9" x14ac:dyDescent="0.25">
      <c r="B18" s="2" t="s">
        <v>13</v>
      </c>
      <c r="C18" s="3">
        <v>221315</v>
      </c>
      <c r="D18" s="4"/>
      <c r="E18" s="4">
        <f t="shared" si="4"/>
        <v>221315</v>
      </c>
      <c r="F18" s="5">
        <v>5.0000000000000001E-3</v>
      </c>
      <c r="G18" s="2">
        <v>54</v>
      </c>
      <c r="H18" s="6">
        <f t="shared" si="5"/>
        <v>59755.05</v>
      </c>
      <c r="I18" s="7">
        <f t="shared" si="6"/>
        <v>281070.05</v>
      </c>
    </row>
    <row r="19" spans="2:9" x14ac:dyDescent="0.25">
      <c r="B19" s="2" t="s">
        <v>14</v>
      </c>
      <c r="C19" s="3">
        <v>221315</v>
      </c>
      <c r="D19" s="4"/>
      <c r="E19" s="4">
        <f t="shared" si="4"/>
        <v>221315</v>
      </c>
      <c r="F19" s="5">
        <v>5.0000000000000001E-3</v>
      </c>
      <c r="G19" s="2">
        <v>53</v>
      </c>
      <c r="H19" s="6">
        <f t="shared" si="5"/>
        <v>58648.475000000006</v>
      </c>
      <c r="I19" s="7">
        <f t="shared" si="6"/>
        <v>279963.47499999998</v>
      </c>
    </row>
    <row r="20" spans="2:9" x14ac:dyDescent="0.25">
      <c r="B20" s="2" t="s">
        <v>15</v>
      </c>
      <c r="C20" s="3">
        <v>221315</v>
      </c>
      <c r="D20" s="4"/>
      <c r="E20" s="4">
        <f t="shared" si="4"/>
        <v>221315</v>
      </c>
      <c r="F20" s="5">
        <v>5.0000000000000001E-3</v>
      </c>
      <c r="G20" s="2">
        <v>52</v>
      </c>
      <c r="H20" s="6">
        <f t="shared" si="5"/>
        <v>57541.9</v>
      </c>
      <c r="I20" s="7">
        <f t="shared" si="6"/>
        <v>278856.90000000002</v>
      </c>
    </row>
    <row r="21" spans="2:9" x14ac:dyDescent="0.25">
      <c r="B21" s="2" t="s">
        <v>16</v>
      </c>
      <c r="C21" s="3">
        <v>221315</v>
      </c>
      <c r="D21" s="4"/>
      <c r="E21" s="4">
        <f t="shared" si="4"/>
        <v>221315</v>
      </c>
      <c r="F21" s="5">
        <v>5.0000000000000001E-3</v>
      </c>
      <c r="G21" s="2">
        <v>51</v>
      </c>
      <c r="H21" s="6">
        <f t="shared" si="5"/>
        <v>56435.325000000004</v>
      </c>
      <c r="I21" s="7">
        <f t="shared" si="6"/>
        <v>277750.32500000001</v>
      </c>
    </row>
    <row r="22" spans="2:9" x14ac:dyDescent="0.25">
      <c r="B22" s="1" t="s">
        <v>17</v>
      </c>
      <c r="C22" s="4">
        <f>SUM(C10:C21)</f>
        <v>2655780</v>
      </c>
      <c r="D22" s="4">
        <f>SUM(D16:D21)</f>
        <v>0</v>
      </c>
      <c r="E22" s="4">
        <f>SUM(E10:E21)</f>
        <v>2655780</v>
      </c>
      <c r="F22" s="2"/>
      <c r="G22" s="2"/>
      <c r="H22" s="6">
        <f>SUM(H10:H21)</f>
        <v>750257.85</v>
      </c>
      <c r="I22" s="7">
        <f>SUM(I10:I21)</f>
        <v>3406037.8499999996</v>
      </c>
    </row>
    <row r="23" spans="2:9" ht="33.75" x14ac:dyDescent="0.25">
      <c r="B23" s="8" t="s">
        <v>25</v>
      </c>
      <c r="C23" s="8" t="s">
        <v>2</v>
      </c>
      <c r="D23" s="9" t="s">
        <v>3</v>
      </c>
      <c r="E23" s="9" t="s">
        <v>4</v>
      </c>
      <c r="F23" s="8" t="s">
        <v>5</v>
      </c>
      <c r="G23" s="8" t="s">
        <v>6</v>
      </c>
      <c r="H23" s="8" t="s">
        <v>7</v>
      </c>
      <c r="I23" s="9" t="s">
        <v>8</v>
      </c>
    </row>
    <row r="24" spans="2:9" x14ac:dyDescent="0.25">
      <c r="B24" s="2" t="s">
        <v>19</v>
      </c>
      <c r="C24" s="3">
        <v>234372</v>
      </c>
      <c r="D24" s="4"/>
      <c r="E24" s="4">
        <f>C24-D24</f>
        <v>234372</v>
      </c>
      <c r="F24" s="5">
        <v>5.0000000000000001E-3</v>
      </c>
      <c r="G24" s="2">
        <v>50</v>
      </c>
      <c r="H24" s="6">
        <f>E24*F24*G24</f>
        <v>58593.000000000007</v>
      </c>
      <c r="I24" s="7">
        <f>E24+H24</f>
        <v>292965</v>
      </c>
    </row>
    <row r="25" spans="2:9" x14ac:dyDescent="0.25">
      <c r="B25" s="2" t="s">
        <v>20</v>
      </c>
      <c r="C25" s="3">
        <v>234372</v>
      </c>
      <c r="D25" s="4"/>
      <c r="E25" s="4">
        <f t="shared" ref="E25:E35" si="7">C25-D25</f>
        <v>234372</v>
      </c>
      <c r="F25" s="5">
        <v>5.0000000000000001E-3</v>
      </c>
      <c r="G25" s="2">
        <v>49</v>
      </c>
      <c r="H25" s="6">
        <f>E25*F25*G25</f>
        <v>57421.140000000007</v>
      </c>
      <c r="I25" s="7">
        <f>E25+H25</f>
        <v>291793.14</v>
      </c>
    </row>
    <row r="26" spans="2:9" x14ac:dyDescent="0.25">
      <c r="B26" s="2" t="s">
        <v>21</v>
      </c>
      <c r="C26" s="3">
        <v>234372</v>
      </c>
      <c r="D26" s="4"/>
      <c r="E26" s="4">
        <f t="shared" si="7"/>
        <v>234372</v>
      </c>
      <c r="F26" s="5">
        <v>5.0000000000000001E-3</v>
      </c>
      <c r="G26" s="2">
        <v>48</v>
      </c>
      <c r="H26" s="6">
        <f t="shared" ref="H26:H35" si="8">E26*F26*G26</f>
        <v>56249.280000000006</v>
      </c>
      <c r="I26" s="7">
        <f t="shared" ref="I26:I35" si="9">E26+H26</f>
        <v>290621.28000000003</v>
      </c>
    </row>
    <row r="27" spans="2:9" x14ac:dyDescent="0.25">
      <c r="B27" s="2" t="s">
        <v>22</v>
      </c>
      <c r="C27" s="3">
        <v>234372</v>
      </c>
      <c r="D27" s="4"/>
      <c r="E27" s="4">
        <f t="shared" si="7"/>
        <v>234372</v>
      </c>
      <c r="F27" s="5">
        <v>5.0000000000000001E-3</v>
      </c>
      <c r="G27" s="2">
        <v>47</v>
      </c>
      <c r="H27" s="6">
        <f t="shared" si="8"/>
        <v>55077.420000000006</v>
      </c>
      <c r="I27" s="7">
        <f t="shared" si="9"/>
        <v>289449.42</v>
      </c>
    </row>
    <row r="28" spans="2:9" x14ac:dyDescent="0.25">
      <c r="B28" s="2" t="s">
        <v>23</v>
      </c>
      <c r="C28" s="3">
        <v>234372</v>
      </c>
      <c r="D28" s="4"/>
      <c r="E28" s="4">
        <f t="shared" si="7"/>
        <v>234372</v>
      </c>
      <c r="F28" s="5">
        <v>5.0000000000000001E-3</v>
      </c>
      <c r="G28" s="2">
        <v>46</v>
      </c>
      <c r="H28" s="6">
        <f t="shared" si="8"/>
        <v>53905.560000000005</v>
      </c>
      <c r="I28" s="7">
        <f t="shared" si="9"/>
        <v>288277.56</v>
      </c>
    </row>
    <row r="29" spans="2:9" x14ac:dyDescent="0.25">
      <c r="B29" s="2" t="s">
        <v>24</v>
      </c>
      <c r="C29" s="3">
        <v>234372</v>
      </c>
      <c r="D29" s="4"/>
      <c r="E29" s="4">
        <f t="shared" si="7"/>
        <v>234372</v>
      </c>
      <c r="F29" s="5">
        <v>5.0000000000000001E-3</v>
      </c>
      <c r="G29" s="2">
        <v>45</v>
      </c>
      <c r="H29" s="6">
        <f t="shared" si="8"/>
        <v>52733.700000000004</v>
      </c>
      <c r="I29" s="7">
        <f t="shared" si="9"/>
        <v>287105.7</v>
      </c>
    </row>
    <row r="30" spans="2:9" x14ac:dyDescent="0.25">
      <c r="B30" s="2" t="s">
        <v>11</v>
      </c>
      <c r="C30" s="3">
        <v>234372</v>
      </c>
      <c r="D30" s="4"/>
      <c r="E30" s="4">
        <f t="shared" si="7"/>
        <v>234372</v>
      </c>
      <c r="F30" s="5">
        <v>5.0000000000000001E-3</v>
      </c>
      <c r="G30" s="2">
        <v>44</v>
      </c>
      <c r="H30" s="6">
        <f t="shared" si="8"/>
        <v>51561.840000000004</v>
      </c>
      <c r="I30" s="7">
        <f t="shared" si="9"/>
        <v>285933.84000000003</v>
      </c>
    </row>
    <row r="31" spans="2:9" x14ac:dyDescent="0.25">
      <c r="B31" s="2" t="s">
        <v>12</v>
      </c>
      <c r="C31" s="3">
        <v>234372</v>
      </c>
      <c r="D31" s="4"/>
      <c r="E31" s="4">
        <f t="shared" si="7"/>
        <v>234372</v>
      </c>
      <c r="F31" s="5">
        <v>5.0000000000000001E-3</v>
      </c>
      <c r="G31" s="2">
        <v>43</v>
      </c>
      <c r="H31" s="6">
        <f t="shared" si="8"/>
        <v>50389.98</v>
      </c>
      <c r="I31" s="7">
        <f t="shared" si="9"/>
        <v>284761.98</v>
      </c>
    </row>
    <row r="32" spans="2:9" x14ac:dyDescent="0.25">
      <c r="B32" s="2" t="s">
        <v>13</v>
      </c>
      <c r="C32" s="3">
        <v>234372</v>
      </c>
      <c r="D32" s="4"/>
      <c r="E32" s="4">
        <f t="shared" si="7"/>
        <v>234372</v>
      </c>
      <c r="F32" s="5">
        <v>5.0000000000000001E-3</v>
      </c>
      <c r="G32" s="2">
        <v>42</v>
      </c>
      <c r="H32" s="6">
        <f t="shared" si="8"/>
        <v>49218.12</v>
      </c>
      <c r="I32" s="7">
        <f t="shared" si="9"/>
        <v>283590.12</v>
      </c>
    </row>
    <row r="33" spans="2:9" x14ac:dyDescent="0.25">
      <c r="B33" s="2" t="s">
        <v>14</v>
      </c>
      <c r="C33" s="3">
        <v>234372</v>
      </c>
      <c r="D33" s="4"/>
      <c r="E33" s="4">
        <f t="shared" si="7"/>
        <v>234372</v>
      </c>
      <c r="F33" s="5">
        <v>5.0000000000000001E-3</v>
      </c>
      <c r="G33" s="2">
        <v>41</v>
      </c>
      <c r="H33" s="6">
        <f t="shared" si="8"/>
        <v>48046.26</v>
      </c>
      <c r="I33" s="7">
        <f t="shared" si="9"/>
        <v>282418.26</v>
      </c>
    </row>
    <row r="34" spans="2:9" x14ac:dyDescent="0.25">
      <c r="B34" s="2" t="s">
        <v>15</v>
      </c>
      <c r="C34" s="3">
        <v>234372</v>
      </c>
      <c r="D34" s="4"/>
      <c r="E34" s="4">
        <f t="shared" si="7"/>
        <v>234372</v>
      </c>
      <c r="F34" s="5">
        <v>5.0000000000000001E-3</v>
      </c>
      <c r="G34" s="2">
        <v>40</v>
      </c>
      <c r="H34" s="6">
        <f t="shared" si="8"/>
        <v>46874.400000000009</v>
      </c>
      <c r="I34" s="7">
        <f t="shared" si="9"/>
        <v>281246.40000000002</v>
      </c>
    </row>
    <row r="35" spans="2:9" x14ac:dyDescent="0.25">
      <c r="B35" s="2" t="s">
        <v>16</v>
      </c>
      <c r="C35" s="3">
        <v>234372</v>
      </c>
      <c r="D35" s="4"/>
      <c r="E35" s="4">
        <f t="shared" si="7"/>
        <v>234372</v>
      </c>
      <c r="F35" s="5">
        <v>5.0000000000000001E-3</v>
      </c>
      <c r="G35" s="2">
        <v>39</v>
      </c>
      <c r="H35" s="6">
        <f t="shared" si="8"/>
        <v>45702.540000000008</v>
      </c>
      <c r="I35" s="7">
        <f t="shared" si="9"/>
        <v>280074.54000000004</v>
      </c>
    </row>
    <row r="36" spans="2:9" x14ac:dyDescent="0.25">
      <c r="B36" s="1" t="s">
        <v>17</v>
      </c>
      <c r="C36" s="4">
        <f>SUM(C24:C35)</f>
        <v>2812464</v>
      </c>
      <c r="D36" s="4">
        <f>SUM(D30:D35)</f>
        <v>0</v>
      </c>
      <c r="E36" s="4">
        <f>SUM(E24:E35)</f>
        <v>2812464</v>
      </c>
      <c r="F36" s="2"/>
      <c r="G36" s="2"/>
      <c r="H36" s="6">
        <f>SUM(H24:H35)</f>
        <v>625773.24000000011</v>
      </c>
      <c r="I36" s="7">
        <f>SUM(I24:I35)</f>
        <v>3438237.2399999998</v>
      </c>
    </row>
    <row r="37" spans="2:9" ht="33.75" x14ac:dyDescent="0.25">
      <c r="B37" s="8" t="s">
        <v>26</v>
      </c>
      <c r="C37" s="8" t="s">
        <v>2</v>
      </c>
      <c r="D37" s="9" t="s">
        <v>3</v>
      </c>
      <c r="E37" s="9" t="s">
        <v>4</v>
      </c>
      <c r="F37" s="8" t="s">
        <v>5</v>
      </c>
      <c r="G37" s="8" t="s">
        <v>6</v>
      </c>
      <c r="H37" s="8" t="s">
        <v>7</v>
      </c>
      <c r="I37" s="9" t="s">
        <v>8</v>
      </c>
    </row>
    <row r="38" spans="2:9" x14ac:dyDescent="0.25">
      <c r="B38" s="2" t="s">
        <v>19</v>
      </c>
      <c r="C38" s="3">
        <v>248434</v>
      </c>
      <c r="D38" s="4">
        <v>4000000</v>
      </c>
      <c r="E38" s="4">
        <f>C38-D38</f>
        <v>-3751566</v>
      </c>
      <c r="F38" s="5">
        <v>5.0000000000000001E-3</v>
      </c>
      <c r="G38" s="2">
        <v>38</v>
      </c>
      <c r="H38" s="6"/>
      <c r="I38" s="7">
        <f>E38+H38</f>
        <v>-3751566</v>
      </c>
    </row>
    <row r="39" spans="2:9" x14ac:dyDescent="0.25">
      <c r="B39" s="2" t="s">
        <v>20</v>
      </c>
      <c r="C39" s="3">
        <v>248434</v>
      </c>
      <c r="D39" s="4"/>
      <c r="E39" s="4">
        <f t="shared" ref="E39:E49" si="10">C39-D39</f>
        <v>248434</v>
      </c>
      <c r="F39" s="5">
        <v>5.0000000000000001E-3</v>
      </c>
      <c r="G39" s="2">
        <v>37</v>
      </c>
      <c r="H39" s="6">
        <f>E39*F39*G39</f>
        <v>45960.29</v>
      </c>
      <c r="I39" s="7">
        <f>E39+H39</f>
        <v>294394.28999999998</v>
      </c>
    </row>
    <row r="40" spans="2:9" x14ac:dyDescent="0.25">
      <c r="B40" s="2" t="s">
        <v>21</v>
      </c>
      <c r="C40" s="3">
        <v>248434</v>
      </c>
      <c r="D40" s="4"/>
      <c r="E40" s="4">
        <f t="shared" si="10"/>
        <v>248434</v>
      </c>
      <c r="F40" s="5">
        <v>5.0000000000000001E-3</v>
      </c>
      <c r="G40" s="2">
        <v>36</v>
      </c>
      <c r="H40" s="6">
        <f t="shared" ref="H40:H49" si="11">E40*F40*G40</f>
        <v>44718.12</v>
      </c>
      <c r="I40" s="7">
        <f t="shared" ref="I40:I49" si="12">E40+H40</f>
        <v>293152.12</v>
      </c>
    </row>
    <row r="41" spans="2:9" x14ac:dyDescent="0.25">
      <c r="B41" s="2" t="s">
        <v>22</v>
      </c>
      <c r="C41" s="3">
        <v>248434</v>
      </c>
      <c r="D41" s="4">
        <v>1000000</v>
      </c>
      <c r="E41" s="4">
        <f t="shared" si="10"/>
        <v>-751566</v>
      </c>
      <c r="F41" s="5">
        <v>5.0000000000000001E-3</v>
      </c>
      <c r="G41" s="2">
        <v>35</v>
      </c>
      <c r="H41" s="6">
        <f t="shared" si="11"/>
        <v>-131524.04999999999</v>
      </c>
      <c r="I41" s="7">
        <f t="shared" si="12"/>
        <v>-883090.05</v>
      </c>
    </row>
    <row r="42" spans="2:9" x14ac:dyDescent="0.25">
      <c r="B42" s="2" t="s">
        <v>23</v>
      </c>
      <c r="C42" s="3">
        <v>248434</v>
      </c>
      <c r="D42" s="4"/>
      <c r="E42" s="4">
        <f t="shared" si="10"/>
        <v>248434</v>
      </c>
      <c r="F42" s="5">
        <v>5.0000000000000001E-3</v>
      </c>
      <c r="G42" s="2">
        <v>34</v>
      </c>
      <c r="H42" s="6">
        <f t="shared" si="11"/>
        <v>42233.78</v>
      </c>
      <c r="I42" s="7">
        <f t="shared" si="12"/>
        <v>290667.78000000003</v>
      </c>
    </row>
    <row r="43" spans="2:9" x14ac:dyDescent="0.25">
      <c r="B43" s="2" t="s">
        <v>24</v>
      </c>
      <c r="C43" s="3">
        <v>248434</v>
      </c>
      <c r="D43" s="4"/>
      <c r="E43" s="4">
        <f t="shared" si="10"/>
        <v>248434</v>
      </c>
      <c r="F43" s="5">
        <v>5.0000000000000001E-3</v>
      </c>
      <c r="G43" s="2">
        <v>33</v>
      </c>
      <c r="H43" s="6">
        <f t="shared" si="11"/>
        <v>40991.61</v>
      </c>
      <c r="I43" s="7">
        <f t="shared" si="12"/>
        <v>289425.61</v>
      </c>
    </row>
    <row r="44" spans="2:9" x14ac:dyDescent="0.25">
      <c r="B44" s="2" t="s">
        <v>11</v>
      </c>
      <c r="C44" s="3">
        <v>248434</v>
      </c>
      <c r="D44" s="4"/>
      <c r="E44" s="4">
        <f t="shared" si="10"/>
        <v>248434</v>
      </c>
      <c r="F44" s="5">
        <v>5.0000000000000001E-3</v>
      </c>
      <c r="G44" s="2">
        <v>32</v>
      </c>
      <c r="H44" s="6">
        <f t="shared" si="11"/>
        <v>39749.440000000002</v>
      </c>
      <c r="I44" s="7">
        <f t="shared" si="12"/>
        <v>288183.44</v>
      </c>
    </row>
    <row r="45" spans="2:9" x14ac:dyDescent="0.25">
      <c r="B45" s="2" t="s">
        <v>12</v>
      </c>
      <c r="C45" s="3">
        <v>248434</v>
      </c>
      <c r="D45" s="4">
        <v>3000000</v>
      </c>
      <c r="E45" s="4">
        <f t="shared" si="10"/>
        <v>-2751566</v>
      </c>
      <c r="F45" s="5">
        <v>5.0000000000000001E-3</v>
      </c>
      <c r="G45" s="2">
        <v>31</v>
      </c>
      <c r="H45" s="6">
        <f t="shared" si="11"/>
        <v>-426492.73</v>
      </c>
      <c r="I45" s="7">
        <f t="shared" si="12"/>
        <v>-3178058.73</v>
      </c>
    </row>
    <row r="46" spans="2:9" x14ac:dyDescent="0.25">
      <c r="B46" s="2" t="s">
        <v>13</v>
      </c>
      <c r="C46" s="3">
        <v>248434</v>
      </c>
      <c r="D46" s="4">
        <v>250000</v>
      </c>
      <c r="E46" s="4">
        <f t="shared" si="10"/>
        <v>-1566</v>
      </c>
      <c r="F46" s="5">
        <v>5.0000000000000001E-3</v>
      </c>
      <c r="G46" s="2">
        <v>30</v>
      </c>
      <c r="H46" s="6">
        <f t="shared" si="11"/>
        <v>-234.9</v>
      </c>
      <c r="I46" s="7">
        <f t="shared" si="12"/>
        <v>-1800.9</v>
      </c>
    </row>
    <row r="47" spans="2:9" x14ac:dyDescent="0.25">
      <c r="B47" s="2" t="s">
        <v>14</v>
      </c>
      <c r="C47" s="3">
        <v>248434</v>
      </c>
      <c r="D47" s="4">
        <v>250000</v>
      </c>
      <c r="E47" s="4">
        <f t="shared" si="10"/>
        <v>-1566</v>
      </c>
      <c r="F47" s="5">
        <v>5.0000000000000001E-3</v>
      </c>
      <c r="G47" s="2">
        <v>29</v>
      </c>
      <c r="H47" s="6">
        <f t="shared" si="11"/>
        <v>-227.07</v>
      </c>
      <c r="I47" s="7">
        <f t="shared" si="12"/>
        <v>-1793.07</v>
      </c>
    </row>
    <row r="48" spans="2:9" x14ac:dyDescent="0.25">
      <c r="B48" s="2" t="s">
        <v>15</v>
      </c>
      <c r="C48" s="3">
        <v>248434</v>
      </c>
      <c r="D48" s="4">
        <v>250000</v>
      </c>
      <c r="E48" s="4">
        <f t="shared" si="10"/>
        <v>-1566</v>
      </c>
      <c r="F48" s="5">
        <v>5.0000000000000001E-3</v>
      </c>
      <c r="G48" s="2">
        <v>28</v>
      </c>
      <c r="H48" s="6">
        <f t="shared" si="11"/>
        <v>-219.24</v>
      </c>
      <c r="I48" s="7">
        <f t="shared" si="12"/>
        <v>-1785.24</v>
      </c>
    </row>
    <row r="49" spans="2:9" x14ac:dyDescent="0.25">
      <c r="B49" s="2" t="s">
        <v>16</v>
      </c>
      <c r="C49" s="3">
        <v>248434</v>
      </c>
      <c r="D49" s="4">
        <v>250000</v>
      </c>
      <c r="E49" s="4">
        <f t="shared" si="10"/>
        <v>-1566</v>
      </c>
      <c r="F49" s="5">
        <v>5.0000000000000001E-3</v>
      </c>
      <c r="G49" s="2">
        <v>27</v>
      </c>
      <c r="H49" s="6">
        <f t="shared" si="11"/>
        <v>-211.41</v>
      </c>
      <c r="I49" s="7">
        <f t="shared" si="12"/>
        <v>-1777.41</v>
      </c>
    </row>
    <row r="50" spans="2:9" x14ac:dyDescent="0.25">
      <c r="B50" s="1" t="s">
        <v>17</v>
      </c>
      <c r="C50" s="4">
        <f>SUM(C38:C49)</f>
        <v>2981208</v>
      </c>
      <c r="D50" s="4">
        <f>SUM(D38:D49)</f>
        <v>9000000</v>
      </c>
      <c r="E50" s="4">
        <f t="shared" ref="E50" si="13">SUM(E38:E49)</f>
        <v>-6018792</v>
      </c>
      <c r="F50" s="2"/>
      <c r="G50" s="2"/>
      <c r="H50" s="6">
        <f>SUM(H38:H49)</f>
        <v>-345256.16</v>
      </c>
      <c r="I50" s="7">
        <f>SUM(I38:I49)</f>
        <v>-6364048.1600000001</v>
      </c>
    </row>
    <row r="51" spans="2:9" ht="33.75" x14ac:dyDescent="0.25">
      <c r="B51" s="8" t="s">
        <v>27</v>
      </c>
      <c r="C51" s="8" t="s">
        <v>2</v>
      </c>
      <c r="D51" s="9" t="s">
        <v>3</v>
      </c>
      <c r="E51" s="9" t="s">
        <v>4</v>
      </c>
      <c r="F51" s="8" t="s">
        <v>5</v>
      </c>
      <c r="G51" s="8" t="s">
        <v>6</v>
      </c>
      <c r="H51" s="8" t="s">
        <v>7</v>
      </c>
      <c r="I51" s="9" t="s">
        <v>8</v>
      </c>
    </row>
    <row r="52" spans="2:9" x14ac:dyDescent="0.25">
      <c r="B52" s="2" t="s">
        <v>19</v>
      </c>
      <c r="C52" s="3">
        <v>263341</v>
      </c>
      <c r="D52" s="4">
        <v>260000</v>
      </c>
      <c r="E52" s="4">
        <f>C52-D52</f>
        <v>3341</v>
      </c>
      <c r="F52" s="5">
        <v>5.0000000000000001E-3</v>
      </c>
      <c r="G52" s="2">
        <v>26</v>
      </c>
      <c r="H52" s="6">
        <f>E52*F52*G52</f>
        <v>434.33000000000004</v>
      </c>
      <c r="I52" s="7">
        <f>E52+H52</f>
        <v>3775.33</v>
      </c>
    </row>
    <row r="53" spans="2:9" x14ac:dyDescent="0.25">
      <c r="B53" s="2" t="s">
        <v>20</v>
      </c>
      <c r="C53" s="3">
        <v>263341</v>
      </c>
      <c r="D53" s="4">
        <v>260000</v>
      </c>
      <c r="E53" s="4">
        <f t="shared" ref="E53:E63" si="14">C53-D53</f>
        <v>3341</v>
      </c>
      <c r="F53" s="5">
        <v>5.0000000000000001E-3</v>
      </c>
      <c r="G53" s="2">
        <v>25</v>
      </c>
      <c r="H53" s="6">
        <f>E53*F53*G53</f>
        <v>417.62500000000006</v>
      </c>
      <c r="I53" s="7">
        <f>E53+H53</f>
        <v>3758.625</v>
      </c>
    </row>
    <row r="54" spans="2:9" x14ac:dyDescent="0.25">
      <c r="B54" s="2" t="s">
        <v>21</v>
      </c>
      <c r="C54" s="3">
        <v>263341</v>
      </c>
      <c r="D54" s="4">
        <v>260000</v>
      </c>
      <c r="E54" s="4">
        <f t="shared" si="14"/>
        <v>3341</v>
      </c>
      <c r="F54" s="5">
        <v>5.0000000000000001E-3</v>
      </c>
      <c r="G54" s="2">
        <v>24</v>
      </c>
      <c r="H54" s="6">
        <f t="shared" ref="H54:H63" si="15">E54*F54*G54</f>
        <v>400.92000000000007</v>
      </c>
      <c r="I54" s="7">
        <f t="shared" ref="I54:I63" si="16">E54+H54</f>
        <v>3741.92</v>
      </c>
    </row>
    <row r="55" spans="2:9" x14ac:dyDescent="0.25">
      <c r="B55" s="2" t="s">
        <v>22</v>
      </c>
      <c r="C55" s="3">
        <v>263341</v>
      </c>
      <c r="D55" s="4">
        <v>260000</v>
      </c>
      <c r="E55" s="4">
        <f t="shared" si="14"/>
        <v>3341</v>
      </c>
      <c r="F55" s="5">
        <v>5.0000000000000001E-3</v>
      </c>
      <c r="G55" s="2">
        <v>23</v>
      </c>
      <c r="H55" s="6">
        <f t="shared" si="15"/>
        <v>384.21500000000003</v>
      </c>
      <c r="I55" s="7">
        <f t="shared" si="16"/>
        <v>3725.2150000000001</v>
      </c>
    </row>
    <row r="56" spans="2:9" x14ac:dyDescent="0.25">
      <c r="B56" s="2" t="s">
        <v>23</v>
      </c>
      <c r="C56" s="3">
        <v>263341</v>
      </c>
      <c r="D56" s="4">
        <v>260000</v>
      </c>
      <c r="E56" s="4">
        <f t="shared" si="14"/>
        <v>3341</v>
      </c>
      <c r="F56" s="5">
        <v>5.0000000000000001E-3</v>
      </c>
      <c r="G56" s="2">
        <v>22</v>
      </c>
      <c r="H56" s="6">
        <f t="shared" si="15"/>
        <v>367.51000000000005</v>
      </c>
      <c r="I56" s="7">
        <f t="shared" si="16"/>
        <v>3708.51</v>
      </c>
    </row>
    <row r="57" spans="2:9" x14ac:dyDescent="0.25">
      <c r="B57" s="2" t="s">
        <v>24</v>
      </c>
      <c r="C57" s="3">
        <v>263341</v>
      </c>
      <c r="D57" s="4">
        <v>260000</v>
      </c>
      <c r="E57" s="4">
        <f t="shared" si="14"/>
        <v>3341</v>
      </c>
      <c r="F57" s="5">
        <v>5.0000000000000001E-3</v>
      </c>
      <c r="G57" s="2">
        <v>21</v>
      </c>
      <c r="H57" s="6">
        <f t="shared" si="15"/>
        <v>350.80500000000006</v>
      </c>
      <c r="I57" s="7">
        <f t="shared" si="16"/>
        <v>3691.8050000000003</v>
      </c>
    </row>
    <row r="58" spans="2:9" x14ac:dyDescent="0.25">
      <c r="B58" s="2" t="s">
        <v>11</v>
      </c>
      <c r="C58" s="3">
        <v>263341</v>
      </c>
      <c r="D58" s="4">
        <v>260000</v>
      </c>
      <c r="E58" s="4">
        <f t="shared" si="14"/>
        <v>3341</v>
      </c>
      <c r="F58" s="5">
        <v>5.0000000000000001E-3</v>
      </c>
      <c r="G58" s="2">
        <v>20</v>
      </c>
      <c r="H58" s="6">
        <f t="shared" si="15"/>
        <v>334.1</v>
      </c>
      <c r="I58" s="7">
        <f t="shared" si="16"/>
        <v>3675.1</v>
      </c>
    </row>
    <row r="59" spans="2:9" x14ac:dyDescent="0.25">
      <c r="B59" s="2" t="s">
        <v>12</v>
      </c>
      <c r="C59" s="3">
        <v>263341</v>
      </c>
      <c r="D59" s="4">
        <v>260000</v>
      </c>
      <c r="E59" s="4">
        <f t="shared" si="14"/>
        <v>3341</v>
      </c>
      <c r="F59" s="5">
        <v>5.0000000000000001E-3</v>
      </c>
      <c r="G59" s="2">
        <v>19</v>
      </c>
      <c r="H59" s="6">
        <f t="shared" si="15"/>
        <v>317.39500000000004</v>
      </c>
      <c r="I59" s="7">
        <f t="shared" si="16"/>
        <v>3658.395</v>
      </c>
    </row>
    <row r="60" spans="2:9" x14ac:dyDescent="0.25">
      <c r="B60" s="2" t="s">
        <v>13</v>
      </c>
      <c r="C60" s="3">
        <v>263341</v>
      </c>
      <c r="D60" s="4">
        <v>260000</v>
      </c>
      <c r="E60" s="4">
        <f t="shared" si="14"/>
        <v>3341</v>
      </c>
      <c r="F60" s="5">
        <v>5.0000000000000001E-3</v>
      </c>
      <c r="G60" s="2">
        <v>18</v>
      </c>
      <c r="H60" s="6">
        <f t="shared" si="15"/>
        <v>300.69000000000005</v>
      </c>
      <c r="I60" s="7">
        <f t="shared" si="16"/>
        <v>3641.69</v>
      </c>
    </row>
    <row r="61" spans="2:9" x14ac:dyDescent="0.25">
      <c r="B61" s="2" t="s">
        <v>14</v>
      </c>
      <c r="C61" s="3">
        <v>263341</v>
      </c>
      <c r="D61" s="4">
        <v>260000</v>
      </c>
      <c r="E61" s="4">
        <f t="shared" si="14"/>
        <v>3341</v>
      </c>
      <c r="F61" s="5">
        <v>5.0000000000000001E-3</v>
      </c>
      <c r="G61" s="2">
        <v>17</v>
      </c>
      <c r="H61" s="6">
        <f t="shared" si="15"/>
        <v>283.98500000000001</v>
      </c>
      <c r="I61" s="7">
        <f t="shared" si="16"/>
        <v>3624.9850000000001</v>
      </c>
    </row>
    <row r="62" spans="2:9" x14ac:dyDescent="0.25">
      <c r="B62" s="2" t="s">
        <v>15</v>
      </c>
      <c r="C62" s="3">
        <v>263341</v>
      </c>
      <c r="D62" s="4">
        <v>260000</v>
      </c>
      <c r="E62" s="4">
        <f t="shared" si="14"/>
        <v>3341</v>
      </c>
      <c r="F62" s="5">
        <v>5.0000000000000001E-3</v>
      </c>
      <c r="G62" s="2">
        <v>16</v>
      </c>
      <c r="H62" s="6">
        <f t="shared" si="15"/>
        <v>267.28000000000003</v>
      </c>
      <c r="I62" s="7">
        <f t="shared" si="16"/>
        <v>3608.28</v>
      </c>
    </row>
    <row r="63" spans="2:9" x14ac:dyDescent="0.25">
      <c r="B63" s="2" t="s">
        <v>16</v>
      </c>
      <c r="C63" s="3">
        <v>263341</v>
      </c>
      <c r="D63" s="4">
        <v>260000</v>
      </c>
      <c r="E63" s="4">
        <f t="shared" si="14"/>
        <v>3341</v>
      </c>
      <c r="F63" s="5">
        <v>5.0000000000000001E-3</v>
      </c>
      <c r="G63" s="2">
        <v>15</v>
      </c>
      <c r="H63" s="6">
        <f t="shared" si="15"/>
        <v>250.57500000000002</v>
      </c>
      <c r="I63" s="7">
        <f t="shared" si="16"/>
        <v>3591.5749999999998</v>
      </c>
    </row>
    <row r="64" spans="2:9" x14ac:dyDescent="0.25">
      <c r="B64" s="1" t="s">
        <v>17</v>
      </c>
      <c r="C64" s="4">
        <f>SUM(C52:C63)</f>
        <v>3160092</v>
      </c>
      <c r="D64" s="4">
        <f>SUM(D52:D63)</f>
        <v>3120000</v>
      </c>
      <c r="E64" s="4">
        <f t="shared" ref="E64" si="17">SUM(E52:E63)</f>
        <v>40092</v>
      </c>
      <c r="F64" s="2"/>
      <c r="G64" s="2"/>
      <c r="H64" s="6">
        <f>SUM(H52:H63)</f>
        <v>4109.43</v>
      </c>
      <c r="I64" s="7">
        <f>SUM(I52:I63)</f>
        <v>44201.429999999993</v>
      </c>
    </row>
    <row r="65" spans="2:9" ht="33.75" x14ac:dyDescent="0.25">
      <c r="B65" s="8" t="s">
        <v>28</v>
      </c>
      <c r="C65" s="8" t="s">
        <v>2</v>
      </c>
      <c r="D65" s="9" t="s">
        <v>3</v>
      </c>
      <c r="E65" s="9" t="s">
        <v>4</v>
      </c>
      <c r="F65" s="8" t="s">
        <v>5</v>
      </c>
      <c r="G65" s="8" t="s">
        <v>6</v>
      </c>
      <c r="H65" s="8" t="s">
        <v>7</v>
      </c>
      <c r="I65" s="9" t="s">
        <v>8</v>
      </c>
    </row>
    <row r="66" spans="2:9" ht="14.25" customHeight="1" x14ac:dyDescent="0.25">
      <c r="B66" s="2" t="s">
        <v>19</v>
      </c>
      <c r="C66" s="3">
        <v>272558</v>
      </c>
      <c r="D66" s="4">
        <v>270000</v>
      </c>
      <c r="E66" s="4">
        <f>C66-D66</f>
        <v>2558</v>
      </c>
      <c r="F66" s="5">
        <v>5.0000000000000001E-3</v>
      </c>
      <c r="G66" s="2">
        <v>14</v>
      </c>
      <c r="H66" s="6">
        <f>E66*F66*G66</f>
        <v>179.06</v>
      </c>
      <c r="I66" s="7">
        <f>E66+H66</f>
        <v>2737.06</v>
      </c>
    </row>
    <row r="67" spans="2:9" x14ac:dyDescent="0.25">
      <c r="B67" s="2" t="s">
        <v>20</v>
      </c>
      <c r="C67" s="3">
        <v>272558</v>
      </c>
      <c r="D67" s="4">
        <v>270000</v>
      </c>
      <c r="E67" s="4">
        <f t="shared" ref="E67:E77" si="18">C67-D67</f>
        <v>2558</v>
      </c>
      <c r="F67" s="5">
        <v>5.0000000000000001E-3</v>
      </c>
      <c r="G67" s="2">
        <v>13</v>
      </c>
      <c r="H67" s="6">
        <f>E67*F67*G67</f>
        <v>166.27</v>
      </c>
      <c r="I67" s="7">
        <f>E67+H67</f>
        <v>2724.27</v>
      </c>
    </row>
    <row r="68" spans="2:9" x14ac:dyDescent="0.25">
      <c r="B68" s="2" t="s">
        <v>21</v>
      </c>
      <c r="C68" s="3">
        <v>272558</v>
      </c>
      <c r="D68" s="4">
        <v>270000</v>
      </c>
      <c r="E68" s="4">
        <f t="shared" si="18"/>
        <v>2558</v>
      </c>
      <c r="F68" s="5">
        <v>5.0000000000000001E-3</v>
      </c>
      <c r="G68" s="2">
        <v>12</v>
      </c>
      <c r="H68" s="6">
        <f t="shared" ref="H68:H77" si="19">E68*F68*G68</f>
        <v>153.48000000000002</v>
      </c>
      <c r="I68" s="7">
        <f t="shared" ref="I68:I76" si="20">E68+H68</f>
        <v>2711.48</v>
      </c>
    </row>
    <row r="69" spans="2:9" x14ac:dyDescent="0.25">
      <c r="B69" s="2" t="s">
        <v>22</v>
      </c>
      <c r="C69" s="3">
        <v>272558</v>
      </c>
      <c r="D69" s="4">
        <v>270000</v>
      </c>
      <c r="E69" s="4">
        <f t="shared" si="18"/>
        <v>2558</v>
      </c>
      <c r="F69" s="5">
        <v>5.0000000000000001E-3</v>
      </c>
      <c r="G69" s="2">
        <v>11</v>
      </c>
      <c r="H69" s="6">
        <f t="shared" si="19"/>
        <v>140.69</v>
      </c>
      <c r="I69" s="7">
        <f t="shared" si="20"/>
        <v>2698.69</v>
      </c>
    </row>
    <row r="70" spans="2:9" x14ac:dyDescent="0.25">
      <c r="B70" s="2" t="s">
        <v>23</v>
      </c>
      <c r="C70" s="3">
        <v>272558</v>
      </c>
      <c r="D70" s="4">
        <v>270000</v>
      </c>
      <c r="E70" s="4">
        <f t="shared" si="18"/>
        <v>2558</v>
      </c>
      <c r="F70" s="5">
        <v>5.0000000000000001E-3</v>
      </c>
      <c r="G70" s="2">
        <v>10</v>
      </c>
      <c r="H70" s="6">
        <f t="shared" si="19"/>
        <v>127.9</v>
      </c>
      <c r="I70" s="7">
        <f t="shared" si="20"/>
        <v>2685.9</v>
      </c>
    </row>
    <row r="71" spans="2:9" x14ac:dyDescent="0.25">
      <c r="B71" s="2" t="s">
        <v>24</v>
      </c>
      <c r="C71" s="3">
        <v>272558</v>
      </c>
      <c r="D71" s="4">
        <v>270000</v>
      </c>
      <c r="E71" s="4">
        <f t="shared" si="18"/>
        <v>2558</v>
      </c>
      <c r="F71" s="5">
        <v>5.0000000000000001E-3</v>
      </c>
      <c r="G71" s="2">
        <v>9</v>
      </c>
      <c r="H71" s="6">
        <f t="shared" si="19"/>
        <v>115.11000000000001</v>
      </c>
      <c r="I71" s="7">
        <f t="shared" si="20"/>
        <v>2673.11</v>
      </c>
    </row>
    <row r="72" spans="2:9" x14ac:dyDescent="0.25">
      <c r="B72" s="2" t="s">
        <v>11</v>
      </c>
      <c r="C72" s="3">
        <v>272558</v>
      </c>
      <c r="D72" s="4">
        <v>270000</v>
      </c>
      <c r="E72" s="4">
        <f t="shared" si="18"/>
        <v>2558</v>
      </c>
      <c r="F72" s="5">
        <v>5.0000000000000001E-3</v>
      </c>
      <c r="G72" s="2">
        <v>8</v>
      </c>
      <c r="H72" s="6">
        <f t="shared" si="19"/>
        <v>102.32000000000001</v>
      </c>
      <c r="I72" s="7">
        <f t="shared" si="20"/>
        <v>2660.32</v>
      </c>
    </row>
    <row r="73" spans="2:9" x14ac:dyDescent="0.25">
      <c r="B73" s="2" t="s">
        <v>12</v>
      </c>
      <c r="C73" s="3">
        <v>272558</v>
      </c>
      <c r="D73" s="4">
        <v>270000</v>
      </c>
      <c r="E73" s="4">
        <f t="shared" si="18"/>
        <v>2558</v>
      </c>
      <c r="F73" s="5">
        <v>5.0000000000000001E-3</v>
      </c>
      <c r="G73" s="2">
        <v>7</v>
      </c>
      <c r="H73" s="6">
        <f t="shared" si="19"/>
        <v>89.53</v>
      </c>
      <c r="I73" s="7">
        <f t="shared" si="20"/>
        <v>2647.53</v>
      </c>
    </row>
    <row r="74" spans="2:9" x14ac:dyDescent="0.25">
      <c r="B74" s="2" t="s">
        <v>13</v>
      </c>
      <c r="C74" s="3">
        <v>272558</v>
      </c>
      <c r="D74" s="4">
        <v>270000</v>
      </c>
      <c r="E74" s="4">
        <f t="shared" si="18"/>
        <v>2558</v>
      </c>
      <c r="F74" s="5">
        <v>5.0000000000000001E-3</v>
      </c>
      <c r="G74" s="2">
        <v>6</v>
      </c>
      <c r="H74" s="6">
        <f t="shared" si="19"/>
        <v>76.740000000000009</v>
      </c>
      <c r="I74" s="7">
        <f t="shared" si="20"/>
        <v>2634.74</v>
      </c>
    </row>
    <row r="75" spans="2:9" x14ac:dyDescent="0.25">
      <c r="B75" s="2" t="s">
        <v>14</v>
      </c>
      <c r="C75" s="3">
        <v>272558</v>
      </c>
      <c r="D75" s="4">
        <v>270000</v>
      </c>
      <c r="E75" s="4">
        <f t="shared" si="18"/>
        <v>2558</v>
      </c>
      <c r="F75" s="5">
        <v>5.0000000000000001E-3</v>
      </c>
      <c r="G75" s="2">
        <v>5</v>
      </c>
      <c r="H75" s="6">
        <f t="shared" si="19"/>
        <v>63.95</v>
      </c>
      <c r="I75" s="7">
        <f t="shared" si="20"/>
        <v>2621.95</v>
      </c>
    </row>
    <row r="76" spans="2:9" x14ac:dyDescent="0.25">
      <c r="B76" s="2" t="s">
        <v>15</v>
      </c>
      <c r="C76" s="3">
        <v>272558</v>
      </c>
      <c r="D76" s="4">
        <v>270000</v>
      </c>
      <c r="E76" s="4">
        <f t="shared" si="18"/>
        <v>2558</v>
      </c>
      <c r="F76" s="5">
        <v>5.0000000000000001E-3</v>
      </c>
      <c r="G76" s="2">
        <v>4</v>
      </c>
      <c r="H76" s="6">
        <f t="shared" si="19"/>
        <v>51.160000000000004</v>
      </c>
      <c r="I76" s="7">
        <f t="shared" si="20"/>
        <v>2609.16</v>
      </c>
    </row>
    <row r="77" spans="2:9" x14ac:dyDescent="0.25">
      <c r="B77" s="2" t="s">
        <v>16</v>
      </c>
      <c r="C77" s="3">
        <v>272558</v>
      </c>
      <c r="D77" s="4">
        <v>270000</v>
      </c>
      <c r="E77" s="4">
        <f t="shared" si="18"/>
        <v>2558</v>
      </c>
      <c r="F77" s="5">
        <v>5.0000000000000001E-3</v>
      </c>
      <c r="G77" s="2">
        <v>3</v>
      </c>
      <c r="H77" s="6">
        <f t="shared" si="19"/>
        <v>38.370000000000005</v>
      </c>
      <c r="I77" s="7">
        <f>E77+H77</f>
        <v>2596.37</v>
      </c>
    </row>
    <row r="78" spans="2:9" x14ac:dyDescent="0.25">
      <c r="B78" s="1" t="s">
        <v>17</v>
      </c>
      <c r="C78" s="4">
        <f>SUM(C66:C77)</f>
        <v>3270696</v>
      </c>
      <c r="D78" s="4">
        <f>SUM(D66:D77)</f>
        <v>3240000</v>
      </c>
      <c r="E78" s="4">
        <f t="shared" ref="E78" si="21">SUM(E66:E77)</f>
        <v>30696</v>
      </c>
      <c r="F78" s="2"/>
      <c r="G78" s="2"/>
      <c r="H78" s="6">
        <f>SUM(H66:H77)</f>
        <v>1304.5800000000004</v>
      </c>
      <c r="I78" s="7">
        <f>SUM(I66:I77)</f>
        <v>32000.579999999998</v>
      </c>
    </row>
    <row r="79" spans="2:9" ht="33.75" x14ac:dyDescent="0.25">
      <c r="B79" s="8" t="s">
        <v>29</v>
      </c>
      <c r="C79" s="8" t="s">
        <v>2</v>
      </c>
      <c r="D79" s="9" t="s">
        <v>3</v>
      </c>
      <c r="E79" s="9" t="s">
        <v>4</v>
      </c>
      <c r="F79" s="8" t="s">
        <v>5</v>
      </c>
      <c r="G79" s="8" t="s">
        <v>6</v>
      </c>
      <c r="H79" s="8" t="s">
        <v>7</v>
      </c>
      <c r="I79" s="9" t="s">
        <v>8</v>
      </c>
    </row>
    <row r="80" spans="2:9" x14ac:dyDescent="0.25">
      <c r="B80" s="2" t="s">
        <v>19</v>
      </c>
      <c r="C80" s="3">
        <v>300000</v>
      </c>
      <c r="D80" s="4">
        <v>270000</v>
      </c>
      <c r="E80" s="4">
        <f>C80-D80</f>
        <v>30000</v>
      </c>
      <c r="F80" s="5">
        <v>5.0000000000000001E-3</v>
      </c>
      <c r="G80" s="2">
        <v>2</v>
      </c>
      <c r="H80" s="6">
        <f>E80*F80*G80</f>
        <v>300</v>
      </c>
      <c r="I80" s="7">
        <f>E80+H80</f>
        <v>30300</v>
      </c>
    </row>
    <row r="81" spans="2:10" x14ac:dyDescent="0.25">
      <c r="B81" s="2" t="s">
        <v>20</v>
      </c>
      <c r="C81" s="3">
        <v>300000</v>
      </c>
      <c r="D81" s="4">
        <v>285000</v>
      </c>
      <c r="E81" s="4">
        <f>C81-D81</f>
        <v>15000</v>
      </c>
      <c r="F81" s="5">
        <v>5.0000000000000001E-3</v>
      </c>
      <c r="G81" s="2">
        <v>1</v>
      </c>
      <c r="H81" s="6">
        <f>E81*F81*G81</f>
        <v>75</v>
      </c>
      <c r="I81" s="7">
        <f>E81+H81</f>
        <v>15075</v>
      </c>
    </row>
    <row r="82" spans="2:10" x14ac:dyDescent="0.25">
      <c r="B82" s="1" t="s">
        <v>17</v>
      </c>
      <c r="C82" s="4">
        <f>SUM(C80:C81)</f>
        <v>600000</v>
      </c>
      <c r="D82" s="4">
        <f>SUM(D80:D81)</f>
        <v>555000</v>
      </c>
      <c r="E82" s="4">
        <f>SUM(E80:E81)</f>
        <v>45000</v>
      </c>
      <c r="F82" s="2"/>
      <c r="G82" s="2"/>
      <c r="H82" s="6">
        <f>SUM(H80:H81)</f>
        <v>375</v>
      </c>
      <c r="I82" s="7">
        <f>SUM(I80:I81)</f>
        <v>45375</v>
      </c>
    </row>
    <row r="83" spans="2:10" ht="24" x14ac:dyDescent="0.25">
      <c r="B83" s="10" t="s">
        <v>30</v>
      </c>
      <c r="C83" s="12">
        <f>C8+C22+C36+C50+C64+C78+C82</f>
        <v>16680240</v>
      </c>
      <c r="D83" s="12">
        <f>E8+D22+D36+D50+D64+D78+D82</f>
        <v>15915000</v>
      </c>
      <c r="E83" s="12">
        <f>E8+E22+E36+E50+E64+E78+E82</f>
        <v>-434760</v>
      </c>
      <c r="F83" s="12"/>
      <c r="G83" s="12"/>
      <c r="H83" s="12">
        <f>I8+H22+H36+H50+H64+H78+H82</f>
        <v>1780672.44</v>
      </c>
      <c r="I83" s="13">
        <f>J8+I22+I36+I50+I64+I78+I82</f>
        <v>3580092.44</v>
      </c>
      <c r="J83" s="13"/>
    </row>
    <row r="84" spans="2:10" x14ac:dyDescent="0.25">
      <c r="H84" s="14">
        <f>E83+H83</f>
        <v>1345912.44</v>
      </c>
    </row>
  </sheetData>
  <phoneticPr fontId="9" type="noConversion"/>
  <pageMargins left="0.7" right="0.7" top="0.75" bottom="0.75" header="0.3" footer="0.3"/>
  <pageSetup paperSize="5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A7F54B2D33C8479511D33CFA11B9C1" ma:contentTypeVersion="4" ma:contentTypeDescription="Crear nuevo documento." ma:contentTypeScope="" ma:versionID="94941f765eab043b157dea3f3e10896e">
  <xsd:schema xmlns:xsd="http://www.w3.org/2001/XMLSchema" xmlns:xs="http://www.w3.org/2001/XMLSchema" xmlns:p="http://schemas.microsoft.com/office/2006/metadata/properties" xmlns:ns2="db4365b1-5f19-44e3-812e-8127b6dc9fde" targetNamespace="http://schemas.microsoft.com/office/2006/metadata/properties" ma:root="true" ma:fieldsID="2164cd485e979fae6e63632b6c9fde24" ns2:_="">
    <xsd:import namespace="db4365b1-5f19-44e3-812e-8127b6dc9f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4365b1-5f19-44e3-812e-8127b6dc9f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D2DC5A-C6C5-45E0-8F7B-B4A1D9BA56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47FC6EA-FE85-49F5-A6BC-9D0F21554E15}"/>
</file>

<file path=customXml/itemProps3.xml><?xml version="1.0" encoding="utf-8"?>
<ds:datastoreItem xmlns:ds="http://schemas.openxmlformats.org/officeDocument/2006/customXml" ds:itemID="{E65692AB-9CFE-4526-B0B5-EB2623A4B8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 Maria Velez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dario</cp:lastModifiedBy>
  <cp:revision/>
  <dcterms:created xsi:type="dcterms:W3CDTF">2016-09-19T14:56:05Z</dcterms:created>
  <dcterms:modified xsi:type="dcterms:W3CDTF">2022-02-24T09:55:55Z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0x01010014A7F54B2D33C8479511D33CFA11B9C1</vt:lpwstr>
  </property>
</Properties>
</file>