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2175"/>
  </bookViews>
  <sheets>
    <sheet name="TM" sheetId="1" r:id="rId1"/>
    <sheet name="GT_Custom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9" i="1"/>
  <c r="G189" i="1"/>
  <c r="E131" i="1"/>
  <c r="F11" i="1" l="1"/>
  <c r="F12" i="1" l="1"/>
  <c r="F13" i="1" l="1"/>
  <c r="G12" i="1"/>
  <c r="F14" i="1"/>
  <c r="F15" i="1" l="1"/>
  <c r="G15" i="1" s="1"/>
  <c r="F16" i="1" l="1"/>
  <c r="F17" i="1" s="1"/>
  <c r="F18" i="1" s="1"/>
  <c r="F19" i="1" s="1"/>
  <c r="F20" i="1" s="1"/>
  <c r="F21" i="1" s="1"/>
  <c r="F22" i="1" l="1"/>
  <c r="F23" i="1" s="1"/>
  <c r="F24" i="1" s="1"/>
  <c r="F25" i="1" s="1"/>
  <c r="G21" i="1"/>
  <c r="G18" i="1"/>
  <c r="F26" i="1" l="1"/>
  <c r="F27" i="1" s="1"/>
  <c r="F28" i="1" s="1"/>
  <c r="G24" i="1"/>
  <c r="F29" i="1" l="1"/>
  <c r="F30" i="1" s="1"/>
  <c r="F31" i="1" s="1"/>
  <c r="G27" i="1"/>
  <c r="G30" i="1" l="1"/>
  <c r="F32" i="1"/>
  <c r="F33" i="1" l="1"/>
  <c r="F34" i="1" s="1"/>
  <c r="G33" i="1" l="1"/>
  <c r="F35" i="1"/>
  <c r="F36" i="1" s="1"/>
  <c r="F37" i="1" s="1"/>
  <c r="F38" i="1" l="1"/>
  <c r="F39" i="1" s="1"/>
  <c r="F40" i="1" s="1"/>
  <c r="G36" i="1"/>
  <c r="F41" i="1"/>
  <c r="F42" i="1" s="1"/>
  <c r="F43" i="1" s="1"/>
  <c r="G39" i="1" l="1"/>
  <c r="G42" i="1"/>
  <c r="F44" i="1"/>
  <c r="F45" i="1" s="1"/>
  <c r="F46" i="1" s="1"/>
  <c r="F47" i="1" l="1"/>
  <c r="F48" i="1" s="1"/>
  <c r="F49" i="1" s="1"/>
  <c r="G45" i="1"/>
  <c r="G48" i="1" l="1"/>
  <c r="F50" i="1"/>
  <c r="F51" i="1" s="1"/>
  <c r="F52" i="1" s="1"/>
  <c r="F53" i="1" l="1"/>
  <c r="F54" i="1" s="1"/>
  <c r="F55" i="1" s="1"/>
  <c r="G51" i="1"/>
  <c r="G54" i="1" l="1"/>
  <c r="F56" i="1"/>
  <c r="F57" i="1" s="1"/>
  <c r="F58" i="1" s="1"/>
  <c r="F59" i="1" l="1"/>
  <c r="F60" i="1" s="1"/>
  <c r="F61" i="1" s="1"/>
  <c r="G57" i="1"/>
  <c r="G60" i="1" l="1"/>
  <c r="F62" i="1"/>
  <c r="F63" i="1" s="1"/>
  <c r="F64" i="1" s="1"/>
  <c r="F65" i="1" l="1"/>
  <c r="F66" i="1" s="1"/>
  <c r="F67" i="1" s="1"/>
  <c r="G63" i="1"/>
  <c r="G66" i="1" l="1"/>
  <c r="F68" i="1"/>
  <c r="F69" i="1" s="1"/>
  <c r="F70" i="1" s="1"/>
  <c r="F71" i="1" l="1"/>
  <c r="F72" i="1" s="1"/>
  <c r="F73" i="1" s="1"/>
  <c r="G69" i="1"/>
  <c r="G72" i="1" l="1"/>
  <c r="F74" i="1"/>
  <c r="F75" i="1" s="1"/>
  <c r="F76" i="1" s="1"/>
  <c r="F77" i="1" l="1"/>
  <c r="F78" i="1" s="1"/>
  <c r="F79" i="1" s="1"/>
  <c r="G75" i="1"/>
  <c r="G78" i="1" l="1"/>
  <c r="F80" i="1"/>
  <c r="F81" i="1" s="1"/>
  <c r="F82" i="1" s="1"/>
  <c r="F83" i="1" l="1"/>
  <c r="F84" i="1" s="1"/>
  <c r="F85" i="1" s="1"/>
  <c r="G81" i="1"/>
  <c r="G84" i="1" l="1"/>
  <c r="F86" i="1"/>
  <c r="F87" i="1" s="1"/>
  <c r="F88" i="1" s="1"/>
  <c r="F89" i="1" l="1"/>
  <c r="F90" i="1" s="1"/>
  <c r="F91" i="1" s="1"/>
  <c r="G87" i="1"/>
  <c r="G90" i="1" l="1"/>
  <c r="F92" i="1"/>
  <c r="F93" i="1" s="1"/>
  <c r="F94" i="1" s="1"/>
  <c r="F95" i="1" l="1"/>
  <c r="F96" i="1" s="1"/>
  <c r="F97" i="1" s="1"/>
  <c r="G93" i="1"/>
  <c r="G96" i="1" l="1"/>
  <c r="F98" i="1"/>
  <c r="F99" i="1" s="1"/>
  <c r="F100" i="1" s="1"/>
  <c r="F101" i="1" l="1"/>
  <c r="F102" i="1" s="1"/>
  <c r="F103" i="1" s="1"/>
  <c r="G99" i="1"/>
  <c r="G102" i="1" l="1"/>
  <c r="F104" i="1"/>
  <c r="F105" i="1" s="1"/>
  <c r="F106" i="1" s="1"/>
  <c r="F107" i="1" l="1"/>
  <c r="F108" i="1" s="1"/>
  <c r="F109" i="1" s="1"/>
  <c r="G105" i="1"/>
  <c r="G108" i="1" l="1"/>
  <c r="F110" i="1"/>
  <c r="F111" i="1" s="1"/>
  <c r="F112" i="1" s="1"/>
  <c r="F113" i="1" l="1"/>
  <c r="F114" i="1" s="1"/>
  <c r="F115" i="1" s="1"/>
  <c r="G111" i="1"/>
  <c r="G114" i="1" l="1"/>
  <c r="F116" i="1"/>
  <c r="F117" i="1" s="1"/>
  <c r="F118" i="1" s="1"/>
  <c r="F119" i="1" l="1"/>
  <c r="F120" i="1" s="1"/>
  <c r="F121" i="1" s="1"/>
  <c r="G117" i="1"/>
  <c r="G120" i="1" l="1"/>
  <c r="F122" i="1"/>
  <c r="F123" i="1" s="1"/>
  <c r="F124" i="1" s="1"/>
  <c r="F125" i="1" l="1"/>
  <c r="F126" i="1" s="1"/>
  <c r="G123" i="1"/>
  <c r="G125" i="1" l="1"/>
  <c r="G126" i="1"/>
  <c r="F127" i="1"/>
  <c r="G127" i="1" l="1"/>
  <c r="F128" i="1"/>
  <c r="G128" i="1" l="1"/>
  <c r="F129" i="1"/>
  <c r="G129" i="1" l="1"/>
  <c r="F130" i="1"/>
  <c r="G130" i="1" l="1"/>
  <c r="F131" i="1"/>
  <c r="G131" i="1" l="1"/>
  <c r="F132" i="1"/>
  <c r="G132" i="1" l="1"/>
  <c r="F133" i="1"/>
  <c r="G133" i="1" l="1"/>
  <c r="F134" i="1"/>
  <c r="G134" i="1" l="1"/>
  <c r="F135" i="1"/>
  <c r="G135" i="1" l="1"/>
  <c r="F136" i="1"/>
  <c r="G136" i="1" l="1"/>
  <c r="F137" i="1"/>
  <c r="G137" i="1" l="1"/>
  <c r="F138" i="1"/>
  <c r="G138" i="1" l="1"/>
  <c r="F139" i="1"/>
  <c r="G139" i="1" l="1"/>
  <c r="F140" i="1"/>
  <c r="G140" i="1" l="1"/>
  <c r="F141" i="1"/>
  <c r="G141" i="1" l="1"/>
  <c r="F142" i="1"/>
  <c r="G142" i="1" l="1"/>
  <c r="F143" i="1"/>
  <c r="G143" i="1" l="1"/>
  <c r="F144" i="1"/>
  <c r="G144" i="1" l="1"/>
  <c r="F145" i="1"/>
  <c r="G145" i="1" l="1"/>
  <c r="F146" i="1"/>
  <c r="G146" i="1" l="1"/>
  <c r="F147" i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l="1"/>
  <c r="F176" i="1" s="1"/>
  <c r="G147" i="1"/>
  <c r="F177" i="1" l="1"/>
  <c r="F178" i="1" s="1"/>
  <c r="F179" i="1" s="1"/>
  <c r="F180" i="1" s="1"/>
  <c r="G180" i="1" s="1"/>
  <c r="G148" i="1"/>
  <c r="F181" i="1" l="1"/>
  <c r="G181" i="1" s="1"/>
  <c r="F182" i="1"/>
  <c r="F183" i="1" s="1"/>
  <c r="G183" i="1" s="1"/>
  <c r="G149" i="1"/>
  <c r="G182" i="1" l="1"/>
  <c r="F184" i="1"/>
  <c r="G150" i="1"/>
  <c r="G184" i="1" l="1"/>
  <c r="F185" i="1"/>
  <c r="G151" i="1"/>
  <c r="F186" i="1" l="1"/>
  <c r="G186" i="1" s="1"/>
  <c r="G185" i="1"/>
  <c r="G152" i="1"/>
  <c r="G153" i="1" l="1"/>
  <c r="G154" i="1" l="1"/>
  <c r="G155" i="1" l="1"/>
  <c r="G156" i="1" l="1"/>
  <c r="G157" i="1" l="1"/>
  <c r="G158" i="1" l="1"/>
  <c r="G159" i="1" l="1"/>
  <c r="G160" i="1" l="1"/>
  <c r="G161" i="1" l="1"/>
  <c r="G162" i="1" l="1"/>
  <c r="G163" i="1" l="1"/>
  <c r="G164" i="1" l="1"/>
  <c r="G165" i="1" l="1"/>
  <c r="G166" i="1" l="1"/>
  <c r="G167" i="1" l="1"/>
  <c r="G168" i="1" l="1"/>
  <c r="G169" i="1" l="1"/>
  <c r="G170" i="1" l="1"/>
  <c r="G171" i="1" l="1"/>
  <c r="G172" i="1" l="1"/>
  <c r="G173" i="1" l="1"/>
  <c r="G174" i="1" l="1"/>
  <c r="G175" i="1" l="1"/>
  <c r="G176" i="1" l="1"/>
  <c r="G177" i="1" l="1"/>
  <c r="G178" i="1" l="1"/>
  <c r="G179" i="1"/>
  <c r="G191" i="1" l="1"/>
  <c r="G193" i="1"/>
</calcChain>
</file>

<file path=xl/sharedStrings.xml><?xml version="1.0" encoding="utf-8"?>
<sst xmlns="http://schemas.openxmlformats.org/spreadsheetml/2006/main" count="202" uniqueCount="41">
  <si>
    <t>TOTAL OBLIGACION</t>
  </si>
  <si>
    <t>TOTAL INTERESES DE MORA LIQUIDADOS</t>
  </si>
  <si>
    <t>TOTAL A PAGAR</t>
  </si>
  <si>
    <t>DIAS DE MORA</t>
  </si>
  <si>
    <t>C1</t>
  </si>
  <si>
    <t>Custom 1</t>
  </si>
  <si>
    <t>C2</t>
  </si>
  <si>
    <t>Custom 2</t>
  </si>
  <si>
    <t>C3</t>
  </si>
  <si>
    <t>Custom 3</t>
  </si>
  <si>
    <t>C4</t>
  </si>
  <si>
    <t>Custom 4</t>
  </si>
  <si>
    <t>C5</t>
  </si>
  <si>
    <t>Custom 5</t>
  </si>
  <si>
    <t>C6</t>
  </si>
  <si>
    <t>Custom 6</t>
  </si>
  <si>
    <t>C7</t>
  </si>
  <si>
    <t>Custom 7</t>
  </si>
  <si>
    <t>C8</t>
  </si>
  <si>
    <t>Custom 8</t>
  </si>
  <si>
    <t>TABLA LIQUIDACIÓN INTERESES MORATORIOS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</si>
  <si>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</si>
  <si>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</si>
  <si>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</si>
  <si>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</si>
  <si>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</si>
  <si>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</si>
  <si>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</si>
  <si>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</si>
  <si>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</si>
  <si>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</si>
  <si>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</si>
  <si>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</si>
  <si>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Agosto </t>
  </si>
  <si>
    <t>CAPITAL</t>
  </si>
  <si>
    <t>FECHA INICIAL</t>
  </si>
  <si>
    <t>FECHA FINAL</t>
  </si>
  <si>
    <t xml:space="preserve">FEBRERO </t>
  </si>
  <si>
    <t xml:space="preserve">  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</si>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</sst>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dd\-mmm\-yyyy"/>
    <numFmt numFmtId="168" formatCode="_ &quot;$&quot;\ * #,##0_ ;_ &quot;$&quot;\ * \-#,##0_ ;_ &quot;$&quot;\ * &quot;-&quot;??_ ;_ @_ "/>
    <numFmt numFmtId="169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5C732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5C732F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3" borderId="0" xfId="0" applyFill="1"/>
    <xf numFmtId="0" fontId="7" fillId="2" borderId="0" xfId="0" applyFont="1" applyFill="1" applyProtection="1">
      <protection hidden="1"/>
    </xf>
    <xf numFmtId="0" fontId="4" fillId="2" borderId="0" xfId="0" applyFont="1" applyFill="1"/>
    <xf numFmtId="0" fontId="6" fillId="4" borderId="1" xfId="0" applyFont="1" applyFill="1" applyBorder="1"/>
    <xf numFmtId="0" fontId="2" fillId="4" borderId="2" xfId="0" applyFont="1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6" fillId="4" borderId="4" xfId="0" applyFont="1" applyFill="1" applyBorder="1"/>
    <xf numFmtId="0" fontId="2" fillId="4" borderId="0" xfId="0" applyFont="1" applyFill="1" applyProtection="1">
      <protection hidden="1"/>
    </xf>
    <xf numFmtId="168" fontId="2" fillId="4" borderId="5" xfId="2" applyNumberFormat="1" applyFont="1" applyFill="1" applyBorder="1" applyProtection="1">
      <protection hidden="1"/>
    </xf>
    <xf numFmtId="0" fontId="2" fillId="4" borderId="6" xfId="0" applyFont="1" applyFill="1" applyBorder="1" applyProtection="1">
      <protection hidden="1"/>
    </xf>
    <xf numFmtId="0" fontId="6" fillId="4" borderId="7" xfId="0" applyFont="1" applyFill="1" applyBorder="1"/>
    <xf numFmtId="0" fontId="2" fillId="4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167" fontId="8" fillId="5" borderId="10" xfId="0" applyNumberFormat="1" applyFont="1" applyFill="1" applyBorder="1" applyProtection="1">
      <protection hidden="1"/>
    </xf>
    <xf numFmtId="10" fontId="8" fillId="5" borderId="10" xfId="3" applyNumberFormat="1" applyFont="1" applyFill="1" applyBorder="1" applyAlignment="1" applyProtection="1">
      <alignment horizontal="center"/>
      <protection hidden="1"/>
    </xf>
    <xf numFmtId="167" fontId="8" fillId="5" borderId="11" xfId="0" applyNumberFormat="1" applyFont="1" applyFill="1" applyBorder="1" applyProtection="1">
      <protection hidden="1"/>
    </xf>
    <xf numFmtId="10" fontId="8" fillId="5" borderId="11" xfId="3" applyNumberFormat="1" applyFont="1" applyFill="1" applyBorder="1" applyAlignment="1" applyProtection="1">
      <alignment horizontal="center"/>
      <protection hidden="1"/>
    </xf>
    <xf numFmtId="168" fontId="8" fillId="5" borderId="12" xfId="0" applyNumberFormat="1" applyFont="1" applyFill="1" applyBorder="1" applyProtection="1">
      <protection hidden="1"/>
    </xf>
    <xf numFmtId="169" fontId="0" fillId="2" borderId="0" xfId="0" applyNumberFormat="1" applyFill="1"/>
    <xf numFmtId="0" fontId="8" fillId="5" borderId="10" xfId="0" applyFont="1" applyFill="1" applyBorder="1" applyProtection="1">
      <protection hidden="1"/>
    </xf>
    <xf numFmtId="169" fontId="8" fillId="5" borderId="10" xfId="1" applyNumberFormat="1" applyFont="1" applyFill="1" applyBorder="1" applyProtection="1">
      <protection hidden="1"/>
    </xf>
    <xf numFmtId="0" fontId="8" fillId="5" borderId="11" xfId="0" applyFont="1" applyFill="1" applyBorder="1" applyProtection="1">
      <protection hidden="1"/>
    </xf>
    <xf numFmtId="169" fontId="8" fillId="5" borderId="11" xfId="1" applyNumberFormat="1" applyFont="1" applyFill="1" applyBorder="1" applyProtection="1">
      <protection hidden="1"/>
    </xf>
    <xf numFmtId="167" fontId="9" fillId="6" borderId="5" xfId="0" applyNumberFormat="1" applyFont="1" applyFill="1" applyBorder="1" applyAlignment="1" applyProtection="1">
      <alignment horizontal="center"/>
      <protection locked="0" hidden="1"/>
    </xf>
    <xf numFmtId="168" fontId="8" fillId="5" borderId="13" xfId="0" applyNumberFormat="1" applyFont="1" applyFill="1" applyBorder="1" applyProtection="1">
      <protection hidden="1"/>
    </xf>
    <xf numFmtId="0" fontId="6" fillId="4" borderId="0" xfId="0" applyFont="1" applyFill="1" applyAlignment="1" applyProtection="1">
      <alignment horizontal="left"/>
      <protection hidden="1"/>
    </xf>
    <xf numFmtId="168" fontId="8" fillId="5" borderId="10" xfId="0" applyNumberFormat="1" applyFont="1" applyFill="1" applyBorder="1" applyProtection="1">
      <protection hidden="1"/>
    </xf>
    <xf numFmtId="0" fontId="6" fillId="7" borderId="1" xfId="0" applyFont="1" applyFill="1" applyBorder="1"/>
    <xf numFmtId="0" fontId="6" fillId="7" borderId="2" xfId="0" applyFont="1" applyFill="1" applyBorder="1"/>
    <xf numFmtId="0" fontId="2" fillId="7" borderId="4" xfId="0" applyFont="1" applyFill="1" applyBorder="1" applyProtection="1">
      <protection hidden="1"/>
    </xf>
    <xf numFmtId="167" fontId="2" fillId="7" borderId="0" xfId="0" applyNumberFormat="1" applyFont="1" applyFill="1" applyProtection="1">
      <protection hidden="1"/>
    </xf>
    <xf numFmtId="0" fontId="2" fillId="7" borderId="0" xfId="0" applyFont="1" applyFill="1" applyProtection="1">
      <protection hidden="1"/>
    </xf>
    <xf numFmtId="0" fontId="6" fillId="7" borderId="3" xfId="0" applyFont="1" applyFill="1" applyBorder="1"/>
    <xf numFmtId="0" fontId="2" fillId="7" borderId="6" xfId="0" applyFont="1" applyFill="1" applyBorder="1" applyProtection="1">
      <protection hidden="1"/>
    </xf>
    <xf numFmtId="169" fontId="2" fillId="7" borderId="14" xfId="1" applyNumberFormat="1" applyFont="1" applyFill="1" applyBorder="1" applyProtection="1">
      <protection hidden="1"/>
    </xf>
    <xf numFmtId="10" fontId="10" fillId="8" borderId="10" xfId="0" applyNumberFormat="1" applyFont="1" applyFill="1" applyBorder="1" applyAlignment="1" applyProtection="1">
      <alignment horizontal="center"/>
      <protection hidden="1"/>
    </xf>
    <xf numFmtId="43" fontId="0" fillId="2" borderId="0" xfId="0" applyNumberFormat="1" applyFill="1"/>
    <xf numFmtId="0" fontId="2" fillId="7" borderId="4" xfId="0" applyFont="1" applyFill="1" applyBorder="1" applyAlignment="1" applyProtection="1">
      <alignment horizontal="center"/>
      <protection hidden="1"/>
    </xf>
    <xf numFmtId="0" fontId="2" fillId="7" borderId="0" xfId="0" applyFont="1" applyFill="1" applyAlignment="1" applyProtection="1">
      <alignment horizontal="center"/>
      <protection hidden="1"/>
    </xf>
    <xf numFmtId="167" fontId="8" fillId="5" borderId="10" xfId="0" applyNumberFormat="1" applyFont="1" applyFill="1" applyBorder="1" applyAlignment="1" applyProtection="1">
      <alignment horizontal="right"/>
      <protection hidden="1"/>
    </xf>
    <xf numFmtId="167" fontId="11" fillId="9" borderId="5" xfId="0" applyNumberFormat="1" applyFont="1" applyFill="1" applyBorder="1" applyAlignment="1" applyProtection="1">
      <alignment horizontal="center"/>
      <protection locked="0" hidden="1"/>
    </xf>
    <xf numFmtId="10" fontId="0" fillId="2" borderId="0" xfId="0" applyNumberFormat="1" applyFill="1"/>
    <xf numFmtId="0" fontId="8" fillId="5" borderId="0" xfId="0" applyFont="1" applyFill="1" applyBorder="1" applyAlignment="1" applyProtection="1">
      <alignment horizontal="center" vertical="center"/>
      <protection hidden="1"/>
    </xf>
    <xf numFmtId="10" fontId="8" fillId="5" borderId="0" xfId="3" applyNumberFormat="1" applyFont="1" applyFill="1" applyBorder="1" applyAlignment="1" applyProtection="1">
      <alignment horizontal="center"/>
      <protection hidden="1"/>
    </xf>
    <xf numFmtId="164" fontId="12" fillId="7" borderId="0" xfId="0" applyNumberFormat="1" applyFont="1" applyFill="1" applyAlignment="1">
      <alignment wrapText="1"/>
    </xf>
    <xf numFmtId="0" fontId="8" fillId="5" borderId="0" xfId="0" applyFont="1" applyFill="1" applyBorder="1" applyAlignment="1" applyProtection="1">
      <alignment horizontal="center" vertical="center"/>
      <protection hidden="1"/>
    </xf>
    <xf numFmtId="0" fontId="8" fillId="5" borderId="23" xfId="0" applyFont="1" applyFill="1" applyBorder="1" applyProtection="1">
      <protection hidden="1"/>
    </xf>
    <xf numFmtId="167" fontId="8" fillId="5" borderId="23" xfId="0" applyNumberFormat="1" applyFont="1" applyFill="1" applyBorder="1" applyProtection="1">
      <protection hidden="1"/>
    </xf>
    <xf numFmtId="169" fontId="8" fillId="5" borderId="23" xfId="1" applyNumberFormat="1" applyFont="1" applyFill="1" applyBorder="1" applyProtection="1">
      <protection hidden="1"/>
    </xf>
    <xf numFmtId="168" fontId="8" fillId="5" borderId="23" xfId="0" applyNumberFormat="1" applyFont="1" applyFill="1" applyBorder="1" applyProtection="1">
      <protection hidden="1"/>
    </xf>
    <xf numFmtId="0" fontId="8" fillId="5" borderId="0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Border="1" applyProtection="1">
      <protection hidden="1"/>
    </xf>
    <xf numFmtId="1" fontId="5" fillId="2" borderId="19" xfId="0" applyNumberFormat="1" applyFont="1" applyFill="1" applyBorder="1" applyAlignment="1">
      <alignment horizontal="center" vertical="center" wrapText="1"/>
    </xf>
    <xf numFmtId="1" fontId="5" fillId="2" borderId="20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 applyProtection="1">
      <alignment horizontal="center" vertical="center"/>
      <protection hidden="1"/>
    </xf>
    <xf numFmtId="0" fontId="8" fillId="5" borderId="16" xfId="0" applyFont="1" applyFill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alignment horizontal="center" vertical="center"/>
      <protection hidden="1"/>
    </xf>
    <xf numFmtId="0" fontId="8" fillId="5" borderId="23" xfId="0" applyFont="1" applyFill="1" applyBorder="1" applyAlignment="1" applyProtection="1">
      <alignment horizontal="center" vertical="center"/>
      <protection hidden="1"/>
    </xf>
    <xf numFmtId="0" fontId="8" fillId="5" borderId="24" xfId="0" applyFont="1" applyFill="1" applyBorder="1" applyAlignment="1" applyProtection="1">
      <alignment horizontal="center" vertical="center"/>
      <protection hidden="1"/>
    </xf>
    <xf numFmtId="0" fontId="8" fillId="5" borderId="25" xfId="0" applyFont="1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Alignment="1" applyProtection="1">
      <alignment horizontal="center"/>
      <protection hidden="1"/>
    </xf>
    <xf numFmtId="0" fontId="2" fillId="7" borderId="0" xfId="0" applyFont="1" applyFill="1" applyAlignment="1" applyProtection="1">
      <alignment horizontal="center"/>
      <protection hidden="1"/>
    </xf>
    <xf numFmtId="0" fontId="8" fillId="5" borderId="15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Border="1" applyAlignment="1" applyProtection="1">
      <alignment horizontal="center"/>
      <protection hidden="1"/>
    </xf>
    <xf numFmtId="0" fontId="2" fillId="7" borderId="18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horizontal="center"/>
    </xf>
    <xf numFmtId="0" fontId="6" fillId="4" borderId="0" xfId="0" applyFont="1" applyFill="1" applyAlignment="1" applyProtection="1">
      <alignment horizontal="left"/>
      <protection hidden="1"/>
    </xf>
    <xf numFmtId="0" fontId="6" fillId="4" borderId="18" xfId="0" applyFont="1" applyFill="1" applyBorder="1" applyAlignment="1" applyProtection="1">
      <alignment horizontal="left"/>
      <protection hidden="1"/>
    </xf>
    <xf numFmtId="0" fontId="8" fillId="5" borderId="10" xfId="0" applyFont="1" applyFill="1" applyBorder="1" applyAlignment="1" applyProtection="1">
      <alignment horizontal="center" vertical="center"/>
      <protection hidden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196"/>
  <sheetViews>
    <sheetView tabSelected="1" zoomScale="115" zoomScaleNormal="115" zoomScalePageLayoutView="115" workbookViewId="0">
      <pane xSplit="1" ySplit="9" topLeftCell="B181" activePane="bottomRight" state="frozen"/>
      <selection pane="topRight" activeCell="B1" sqref="B1"/>
      <selection pane="bottomLeft" activeCell="A12" sqref="A12"/>
      <selection pane="bottomRight" activeCell="H190" sqref="H190"/>
    </sheetView>
  </sheetViews>
  <sheetFormatPr baseColWidth="10" defaultColWidth="10.7109375" defaultRowHeight="12.75" x14ac:dyDescent="0.2"/>
  <cols>
    <col min="1" max="1" width="2.7109375" style="1" customWidth="1"/>
    <col min="2" max="2" width="10.7109375" style="4"/>
    <col min="3" max="4" width="15.28515625" style="4" customWidth="1"/>
    <col min="5" max="5" width="16" style="4" bestFit="1" customWidth="1"/>
    <col min="6" max="6" width="12.28515625" style="4" customWidth="1"/>
    <col min="7" max="7" width="22" style="4" customWidth="1"/>
    <col min="8" max="8" width="47.7109375" style="1" customWidth="1"/>
    <col min="9" max="16384" width="10.7109375" style="1"/>
  </cols>
  <sheetData>
    <row r="1" spans="2:8" ht="36" customHeight="1" thickBot="1" x14ac:dyDescent="0.25">
      <c r="B1" s="54" t="s">
        <v>20</v>
      </c>
      <c r="C1" s="55"/>
      <c r="D1" s="55"/>
      <c r="E1" s="55"/>
      <c r="F1" s="55"/>
      <c r="G1" s="56"/>
    </row>
    <row r="2" spans="2:8" ht="4.9000000000000004" customHeight="1" thickTop="1" x14ac:dyDescent="0.2">
      <c r="B2" s="29"/>
      <c r="C2" s="30"/>
      <c r="D2" s="30"/>
      <c r="E2" s="30"/>
      <c r="F2" s="30"/>
      <c r="G2" s="34"/>
    </row>
    <row r="3" spans="2:8" ht="15.75" x14ac:dyDescent="0.25">
      <c r="B3" s="64" t="s">
        <v>34</v>
      </c>
      <c r="C3" s="65"/>
      <c r="D3" s="65"/>
      <c r="E3" s="65"/>
      <c r="F3" s="65"/>
      <c r="G3" s="46">
        <v>376649229</v>
      </c>
    </row>
    <row r="4" spans="2:8" ht="7.15" customHeight="1" thickBot="1" x14ac:dyDescent="0.25">
      <c r="B4" s="31"/>
      <c r="C4" s="32"/>
      <c r="D4" s="32"/>
      <c r="E4" s="33"/>
      <c r="F4" s="33"/>
      <c r="G4" s="35"/>
    </row>
    <row r="5" spans="2:8" ht="15" customHeight="1" thickBot="1" x14ac:dyDescent="0.25">
      <c r="B5" s="64" t="s">
        <v>35</v>
      </c>
      <c r="C5" s="65"/>
      <c r="D5" s="65"/>
      <c r="E5" s="65"/>
      <c r="F5" s="65"/>
      <c r="G5" s="42">
        <v>43754</v>
      </c>
    </row>
    <row r="6" spans="2:8" ht="4.9000000000000004" customHeight="1" thickBot="1" x14ac:dyDescent="0.25">
      <c r="B6" s="39"/>
      <c r="C6" s="40"/>
      <c r="D6" s="40"/>
      <c r="E6" s="40"/>
      <c r="F6" s="40"/>
      <c r="G6" s="40"/>
    </row>
    <row r="7" spans="2:8" ht="13.9" customHeight="1" thickBot="1" x14ac:dyDescent="0.25">
      <c r="B7" s="64" t="s">
        <v>36</v>
      </c>
      <c r="C7" s="67"/>
      <c r="D7" s="67"/>
      <c r="E7" s="67"/>
      <c r="F7" s="68"/>
      <c r="G7" s="25">
        <v>44816</v>
      </c>
    </row>
    <row r="8" spans="2:8" ht="4.9000000000000004" customHeight="1" thickBot="1" x14ac:dyDescent="0.25">
      <c r="B8" s="31"/>
      <c r="C8" s="32"/>
      <c r="D8" s="32"/>
      <c r="E8" s="33"/>
      <c r="F8" s="33"/>
      <c r="G8" s="35"/>
    </row>
    <row r="9" spans="2:8" ht="18" customHeight="1" x14ac:dyDescent="0.2">
      <c r="B9" s="64" t="s">
        <v>3</v>
      </c>
      <c r="C9" s="65"/>
      <c r="D9" s="65"/>
      <c r="E9" s="65"/>
      <c r="F9" s="65"/>
      <c r="G9" s="36">
        <f>G7-G5</f>
        <v>1062</v>
      </c>
    </row>
    <row r="10" spans="2:8" hidden="1" x14ac:dyDescent="0.2">
      <c r="B10" s="66">
        <v>2008</v>
      </c>
      <c r="C10" s="23" t="s">
        <v>21</v>
      </c>
      <c r="D10" s="17">
        <v>39478</v>
      </c>
      <c r="E10" s="18">
        <v>0.32750000000000001</v>
      </c>
      <c r="F10" s="24">
        <f>IF(D10&lt;$G$5,0,IF(D10&gt;$G$7,($G$7-$G$5),(D10-$G$5)))</f>
        <v>0</v>
      </c>
      <c r="G10" s="19"/>
    </row>
    <row r="11" spans="2:8" hidden="1" x14ac:dyDescent="0.2">
      <c r="B11" s="58"/>
      <c r="C11" s="21" t="s">
        <v>22</v>
      </c>
      <c r="D11" s="15">
        <v>39507</v>
      </c>
      <c r="E11" s="16">
        <v>0.32750000000000001</v>
      </c>
      <c r="F11" s="22">
        <f>IF(D11&lt;$G$5,0,IF(D11&gt;$G$7,($G$7-$G$5),(D11-$G$5)))-SUM($F$10:F10)</f>
        <v>0</v>
      </c>
      <c r="G11" s="26"/>
      <c r="H11" s="20"/>
    </row>
    <row r="12" spans="2:8" hidden="1" x14ac:dyDescent="0.2">
      <c r="B12" s="58"/>
      <c r="C12" s="21" t="s">
        <v>23</v>
      </c>
      <c r="D12" s="15">
        <v>39538</v>
      </c>
      <c r="E12" s="16">
        <v>0.32750000000000001</v>
      </c>
      <c r="F12" s="22">
        <f>IF(D12&lt;$G$5,0,IF(D12&gt;$G$7,($G$7-$G$5),(D12-$G$5)))-SUM($F$10:F11)</f>
        <v>0</v>
      </c>
      <c r="G12" s="26">
        <f>ROUND(+$G$3*(E12/365)*(SUM(F10:F12)),-3)</f>
        <v>0</v>
      </c>
    </row>
    <row r="13" spans="2:8" hidden="1" x14ac:dyDescent="0.2">
      <c r="B13" s="58"/>
      <c r="C13" s="21" t="s">
        <v>24</v>
      </c>
      <c r="D13" s="15">
        <v>39568</v>
      </c>
      <c r="E13" s="16">
        <v>0.32879999999999998</v>
      </c>
      <c r="F13" s="22">
        <f>IF(D13&lt;$G$5,0,IF(D13&gt;$G$7,($G$7-$G$5),(D13-$G$5)))-SUM($F$10:F12)</f>
        <v>0</v>
      </c>
      <c r="G13" s="26"/>
    </row>
    <row r="14" spans="2:8" hidden="1" x14ac:dyDescent="0.2">
      <c r="B14" s="58"/>
      <c r="C14" s="21" t="s">
        <v>25</v>
      </c>
      <c r="D14" s="15">
        <v>39599</v>
      </c>
      <c r="E14" s="16">
        <v>0.32879999999999998</v>
      </c>
      <c r="F14" s="22">
        <f>IF(D14&lt;$G$5,0,IF(D14&gt;$G$7,($G$7-$G$5),(D14-$G$5)))-SUM($F$10:F13)</f>
        <v>0</v>
      </c>
      <c r="G14" s="26"/>
    </row>
    <row r="15" spans="2:8" hidden="1" x14ac:dyDescent="0.2">
      <c r="B15" s="58"/>
      <c r="C15" s="21" t="s">
        <v>26</v>
      </c>
      <c r="D15" s="15">
        <v>39629</v>
      </c>
      <c r="E15" s="16">
        <v>0.32879999999999998</v>
      </c>
      <c r="F15" s="22">
        <f>IF(D15&lt;$G$5,0,IF(D15&gt;$G$7,($G$7-$G$5),(D15-$G$5)))-SUM($F$10:F14)</f>
        <v>0</v>
      </c>
      <c r="G15" s="26">
        <f>ROUND(+$G$3*(E15/365)*(SUM(F13:F15)),-3)</f>
        <v>0</v>
      </c>
      <c r="H15" s="20"/>
    </row>
    <row r="16" spans="2:8" hidden="1" x14ac:dyDescent="0.2">
      <c r="B16" s="58"/>
      <c r="C16" s="21" t="s">
        <v>27</v>
      </c>
      <c r="D16" s="15">
        <v>39660</v>
      </c>
      <c r="E16" s="16">
        <v>0.32269999999999999</v>
      </c>
      <c r="F16" s="22">
        <f>IF(D16&lt;$G$5,0,IF(D16&gt;$G$7,($G$7-$G$5),(D16-$G$5)))-SUM($F$10:F15)</f>
        <v>0</v>
      </c>
      <c r="G16" s="26"/>
    </row>
    <row r="17" spans="2:7" hidden="1" x14ac:dyDescent="0.2">
      <c r="B17" s="58"/>
      <c r="C17" s="21" t="s">
        <v>28</v>
      </c>
      <c r="D17" s="15">
        <v>39691</v>
      </c>
      <c r="E17" s="16">
        <v>0.32269999999999999</v>
      </c>
      <c r="F17" s="22">
        <f>IF(D17&lt;$G$5,0,IF(D17&gt;$G$7,($G$7-$G$5),(D17-$G$5)))-SUM($F$10:F16)</f>
        <v>0</v>
      </c>
      <c r="G17" s="26"/>
    </row>
    <row r="18" spans="2:7" hidden="1" x14ac:dyDescent="0.2">
      <c r="B18" s="58"/>
      <c r="C18" s="21" t="s">
        <v>29</v>
      </c>
      <c r="D18" s="15">
        <v>39721</v>
      </c>
      <c r="E18" s="16">
        <v>0.32269999999999999</v>
      </c>
      <c r="F18" s="22">
        <f>IF(D18&lt;$G$5,0,IF(D18&gt;$G$7,($G$7-$G$5),(D18-$G$5)))-SUM($F$10:F17)</f>
        <v>0</v>
      </c>
      <c r="G18" s="26">
        <f>ROUND(+$G$3*(E18/365)*(SUM(F16:F18)),-3)</f>
        <v>0</v>
      </c>
    </row>
    <row r="19" spans="2:7" hidden="1" x14ac:dyDescent="0.2">
      <c r="B19" s="58"/>
      <c r="C19" s="21" t="s">
        <v>30</v>
      </c>
      <c r="D19" s="15">
        <v>39752</v>
      </c>
      <c r="E19" s="16">
        <v>0.31530000000000002</v>
      </c>
      <c r="F19" s="22">
        <f>IF(D19&lt;$G$5,0,IF(D19&gt;$G$7,($G$7-$G$5),(D19-$G$5)))-SUM($F$10:F18)</f>
        <v>0</v>
      </c>
      <c r="G19" s="26"/>
    </row>
    <row r="20" spans="2:7" hidden="1" x14ac:dyDescent="0.2">
      <c r="B20" s="58"/>
      <c r="C20" s="21" t="s">
        <v>31</v>
      </c>
      <c r="D20" s="15">
        <v>39782</v>
      </c>
      <c r="E20" s="16">
        <v>0.31530000000000002</v>
      </c>
      <c r="F20" s="22">
        <f>IF(D20&lt;$G$5,0,IF(D20&gt;$G$7,($G$7-$G$5),(D20-$G$5)))-SUM($F$10:F19)</f>
        <v>0</v>
      </c>
      <c r="G20" s="26"/>
    </row>
    <row r="21" spans="2:7" hidden="1" x14ac:dyDescent="0.2">
      <c r="B21" s="59"/>
      <c r="C21" s="21" t="s">
        <v>32</v>
      </c>
      <c r="D21" s="15">
        <v>39813</v>
      </c>
      <c r="E21" s="16">
        <v>0.31530000000000002</v>
      </c>
      <c r="F21" s="22">
        <f>IF(D21&lt;$G$5,0,IF(D21&gt;$G$7,($G$7-$G$5),(D21-$G$5)))-SUM($F$10:F20)</f>
        <v>0</v>
      </c>
      <c r="G21" s="26">
        <f>ROUND(+$G$3*(E21/365)*(SUM(F19:F21)),-3)</f>
        <v>0</v>
      </c>
    </row>
    <row r="22" spans="2:7" hidden="1" x14ac:dyDescent="0.2">
      <c r="B22" s="57">
        <v>2009</v>
      </c>
      <c r="C22" s="21" t="s">
        <v>21</v>
      </c>
      <c r="D22" s="15">
        <v>39844</v>
      </c>
      <c r="E22" s="16">
        <v>0.30709999999999998</v>
      </c>
      <c r="F22" s="22">
        <f>IF(D22&lt;$G$5,0,IF(D22&gt;$G$7,($G$7-$G$5),(D22-$G$5)))-SUM($F$10:F21)</f>
        <v>0</v>
      </c>
      <c r="G22" s="26"/>
    </row>
    <row r="23" spans="2:7" hidden="1" x14ac:dyDescent="0.2">
      <c r="B23" s="58"/>
      <c r="C23" s="21" t="s">
        <v>22</v>
      </c>
      <c r="D23" s="15">
        <v>39872</v>
      </c>
      <c r="E23" s="16">
        <v>0.30709999999999998</v>
      </c>
      <c r="F23" s="22">
        <f>IF(D23&lt;$G$5,0,IF(D23&gt;$G$7,($G$7-$G$5),(D23-$G$5)))-SUM($F$10:F22)</f>
        <v>0</v>
      </c>
      <c r="G23" s="26"/>
    </row>
    <row r="24" spans="2:7" hidden="1" x14ac:dyDescent="0.2">
      <c r="B24" s="58"/>
      <c r="C24" s="21" t="s">
        <v>23</v>
      </c>
      <c r="D24" s="15">
        <v>39903</v>
      </c>
      <c r="E24" s="16">
        <v>0.30709999999999998</v>
      </c>
      <c r="F24" s="22">
        <f>IF(D24&lt;$G$5,0,IF(D24&gt;$G$7,($G$7-$G$5),(D24-$G$5)))-SUM($F$10:F23)</f>
        <v>0</v>
      </c>
      <c r="G24" s="26">
        <f>ROUND(+$G$3*(E24/365)*(SUM(F22:F24)),-3)</f>
        <v>0</v>
      </c>
    </row>
    <row r="25" spans="2:7" hidden="1" x14ac:dyDescent="0.2">
      <c r="B25" s="58"/>
      <c r="C25" s="21" t="s">
        <v>24</v>
      </c>
      <c r="D25" s="15">
        <v>39933</v>
      </c>
      <c r="E25" s="16">
        <v>0.30420000000000003</v>
      </c>
      <c r="F25" s="22">
        <f>IF(D25&lt;$G$5,0,IF(D25&gt;$G$7,($G$7-$G$5),(D25-$G$5)))-SUM($F$10:F24)</f>
        <v>0</v>
      </c>
      <c r="G25" s="26"/>
    </row>
    <row r="26" spans="2:7" hidden="1" x14ac:dyDescent="0.2">
      <c r="B26" s="58"/>
      <c r="C26" s="21" t="s">
        <v>25</v>
      </c>
      <c r="D26" s="15">
        <v>39964</v>
      </c>
      <c r="E26" s="16">
        <v>0.30420000000000003</v>
      </c>
      <c r="F26" s="22">
        <f>IF(D26&lt;$G$5,0,IF(D26&gt;$G$7,($G$7-$G$5),(D26-$G$5)))-SUM($F$10:F25)</f>
        <v>0</v>
      </c>
      <c r="G26" s="26"/>
    </row>
    <row r="27" spans="2:7" hidden="1" x14ac:dyDescent="0.2">
      <c r="B27" s="58"/>
      <c r="C27" s="21" t="s">
        <v>26</v>
      </c>
      <c r="D27" s="15">
        <v>39994</v>
      </c>
      <c r="E27" s="16">
        <v>0.30420000000000003</v>
      </c>
      <c r="F27" s="22">
        <f>IF(D27&lt;$G$5,0,IF(D27&gt;$G$7,($G$7-$G$5),(D27-$G$5)))-SUM($F$10:F26)</f>
        <v>0</v>
      </c>
      <c r="G27" s="26">
        <f>ROUND(+$G$3*(E27/365)*(SUM(F25:F27)),-3)</f>
        <v>0</v>
      </c>
    </row>
    <row r="28" spans="2:7" hidden="1" x14ac:dyDescent="0.2">
      <c r="B28" s="58"/>
      <c r="C28" s="21" t="s">
        <v>27</v>
      </c>
      <c r="D28" s="15">
        <v>40025</v>
      </c>
      <c r="E28" s="16">
        <v>0.27979999999999999</v>
      </c>
      <c r="F28" s="22">
        <f>IF(D28&lt;$G$5,0,IF(D28&gt;$G$7,($G$7-$G$5),(D28-$G$5)))-SUM($F$10:F27)</f>
        <v>0</v>
      </c>
      <c r="G28" s="26"/>
    </row>
    <row r="29" spans="2:7" hidden="1" x14ac:dyDescent="0.2">
      <c r="B29" s="58"/>
      <c r="C29" s="21" t="s">
        <v>28</v>
      </c>
      <c r="D29" s="15">
        <v>40056</v>
      </c>
      <c r="E29" s="16">
        <v>0.27979999999999999</v>
      </c>
      <c r="F29" s="22">
        <f>IF(D29&lt;$G$5,0,IF(D29&gt;$G$7,($G$7-$G$5),(D29-$G$5)))-SUM($F$10:F28)</f>
        <v>0</v>
      </c>
      <c r="G29" s="26"/>
    </row>
    <row r="30" spans="2:7" hidden="1" x14ac:dyDescent="0.2">
      <c r="B30" s="58"/>
      <c r="C30" s="21" t="s">
        <v>29</v>
      </c>
      <c r="D30" s="15">
        <v>40086</v>
      </c>
      <c r="E30" s="16">
        <v>0.27979999999999999</v>
      </c>
      <c r="F30" s="22">
        <f>IF(D30&lt;$G$5,0,IF(D30&gt;$G$7,($G$7-$G$5),(D30-$G$5)))-SUM($F$10:F29)</f>
        <v>0</v>
      </c>
      <c r="G30" s="26">
        <f>ROUND(+$G$3*(E30/365)*(SUM(F28:F30)),-3)</f>
        <v>0</v>
      </c>
    </row>
    <row r="31" spans="2:7" hidden="1" x14ac:dyDescent="0.2">
      <c r="B31" s="58"/>
      <c r="C31" s="21" t="s">
        <v>30</v>
      </c>
      <c r="D31" s="15">
        <v>40117</v>
      </c>
      <c r="E31" s="16">
        <v>0.25919999999999999</v>
      </c>
      <c r="F31" s="22">
        <f>IF(D31&lt;$G$5,0,IF(D31&gt;$G$7,($G$7-$G$5),(D31-$G$5)))-SUM($F$10:F30)</f>
        <v>0</v>
      </c>
      <c r="G31" s="26"/>
    </row>
    <row r="32" spans="2:7" hidden="1" x14ac:dyDescent="0.2">
      <c r="B32" s="58"/>
      <c r="C32" s="21" t="s">
        <v>31</v>
      </c>
      <c r="D32" s="15">
        <v>40147</v>
      </c>
      <c r="E32" s="16">
        <v>0.25919999999999999</v>
      </c>
      <c r="F32" s="22">
        <f>IF(D32&lt;$G$5,0,IF(D32&gt;$G$7,($G$7-$G$5),(D32-$G$5)))-SUM($F$10:F31)</f>
        <v>0</v>
      </c>
      <c r="G32" s="26"/>
    </row>
    <row r="33" spans="2:7" hidden="1" x14ac:dyDescent="0.2">
      <c r="B33" s="59"/>
      <c r="C33" s="21" t="s">
        <v>32</v>
      </c>
      <c r="D33" s="15">
        <v>40178</v>
      </c>
      <c r="E33" s="16">
        <v>0.25919999999999999</v>
      </c>
      <c r="F33" s="22">
        <f>IF(D33&lt;$G$5,0,IF(D33&gt;$G$7,($G$7-$G$5),(D33-$G$5)))-SUM($F$10:F32)</f>
        <v>0</v>
      </c>
      <c r="G33" s="26">
        <f>ROUND(+$G$3*(E33/365)*(SUM(F31:F33)),-3)</f>
        <v>0</v>
      </c>
    </row>
    <row r="34" spans="2:7" hidden="1" x14ac:dyDescent="0.2">
      <c r="B34" s="57">
        <v>2010</v>
      </c>
      <c r="C34" s="21" t="s">
        <v>21</v>
      </c>
      <c r="D34" s="15">
        <v>40209</v>
      </c>
      <c r="E34" s="16">
        <v>0.24210000000000001</v>
      </c>
      <c r="F34" s="22">
        <f>IF(D34&lt;$G$5,0,IF(D34&gt;$G$7,($G$7-$G$5),(D34-$G$5)))-SUM($F$10:F33)</f>
        <v>0</v>
      </c>
      <c r="G34" s="26"/>
    </row>
    <row r="35" spans="2:7" hidden="1" x14ac:dyDescent="0.2">
      <c r="B35" s="58"/>
      <c r="C35" s="21" t="s">
        <v>22</v>
      </c>
      <c r="D35" s="15">
        <v>40237</v>
      </c>
      <c r="E35" s="16">
        <v>0.24210000000000001</v>
      </c>
      <c r="F35" s="22">
        <f>IF(D35&lt;$G$5,0,IF(D35&gt;$G$7,($G$7-$G$5),(D35-$G$5)))-SUM($F$10:F34)</f>
        <v>0</v>
      </c>
      <c r="G35" s="26"/>
    </row>
    <row r="36" spans="2:7" hidden="1" x14ac:dyDescent="0.2">
      <c r="B36" s="58"/>
      <c r="C36" s="21" t="s">
        <v>23</v>
      </c>
      <c r="D36" s="15">
        <v>40268</v>
      </c>
      <c r="E36" s="16">
        <v>0.24210000000000001</v>
      </c>
      <c r="F36" s="22">
        <f>IF(D36&lt;$G$5,0,IF(D36&gt;$G$7,($G$7-$G$5),(D36-$G$5)))-SUM($F$10:F35)</f>
        <v>0</v>
      </c>
      <c r="G36" s="26">
        <f>ROUND(+$G$3*(E36/365)*(SUM(F34:F36)),-3)</f>
        <v>0</v>
      </c>
    </row>
    <row r="37" spans="2:7" hidden="1" x14ac:dyDescent="0.2">
      <c r="B37" s="58"/>
      <c r="C37" s="21" t="s">
        <v>24</v>
      </c>
      <c r="D37" s="15">
        <v>40298</v>
      </c>
      <c r="E37" s="16">
        <v>0.22969999999999999</v>
      </c>
      <c r="F37" s="22">
        <f>IF(D37&lt;$G$5,0,IF(D37&gt;$G$7,($G$7-$G$5),(D37-$G$5)))-SUM($F$10:F36)</f>
        <v>0</v>
      </c>
      <c r="G37" s="26"/>
    </row>
    <row r="38" spans="2:7" hidden="1" x14ac:dyDescent="0.2">
      <c r="B38" s="58"/>
      <c r="C38" s="21" t="s">
        <v>25</v>
      </c>
      <c r="D38" s="15">
        <v>40329</v>
      </c>
      <c r="E38" s="16">
        <v>0.22969999999999999</v>
      </c>
      <c r="F38" s="22">
        <f>IF(D38&lt;$G$5,0,IF(D38&gt;$G$7,($G$7-$G$5),(D38-$G$5)))-SUM($F$10:F37)</f>
        <v>0</v>
      </c>
      <c r="G38" s="26"/>
    </row>
    <row r="39" spans="2:7" hidden="1" x14ac:dyDescent="0.2">
      <c r="B39" s="58"/>
      <c r="C39" s="21" t="s">
        <v>26</v>
      </c>
      <c r="D39" s="15">
        <v>40359</v>
      </c>
      <c r="E39" s="16">
        <v>0.22969999999999999</v>
      </c>
      <c r="F39" s="22">
        <f>IF(D39&lt;$G$5,0,IF(D39&gt;$G$7,($G$7-$G$5),(D39-$G$5)))-SUM($F$10:F38)</f>
        <v>0</v>
      </c>
      <c r="G39" s="26">
        <f>ROUND(+$G$3*(E39/365)*(SUM(F37:F39)),-3)</f>
        <v>0</v>
      </c>
    </row>
    <row r="40" spans="2:7" hidden="1" x14ac:dyDescent="0.2">
      <c r="B40" s="58"/>
      <c r="C40" s="21" t="s">
        <v>27</v>
      </c>
      <c r="D40" s="15">
        <v>40390</v>
      </c>
      <c r="E40" s="16">
        <v>0.22409999999999999</v>
      </c>
      <c r="F40" s="22">
        <f>IF(D40&lt;$G$5,0,IF(D40&gt;$G$7,($G$7-$G$5),(D40-$G$5)))-SUM($F$10:F39)</f>
        <v>0</v>
      </c>
      <c r="G40" s="26"/>
    </row>
    <row r="41" spans="2:7" hidden="1" x14ac:dyDescent="0.2">
      <c r="B41" s="58"/>
      <c r="C41" s="21" t="s">
        <v>28</v>
      </c>
      <c r="D41" s="15">
        <v>40421</v>
      </c>
      <c r="E41" s="16">
        <v>0.22409999999999999</v>
      </c>
      <c r="F41" s="22">
        <f>IF(D41&lt;$G$5,0,IF(D41&gt;$G$7,($G$7-$G$5),(D41-$G$5)))-SUM($F$10:F40)</f>
        <v>0</v>
      </c>
      <c r="G41" s="26"/>
    </row>
    <row r="42" spans="2:7" hidden="1" x14ac:dyDescent="0.2">
      <c r="B42" s="58"/>
      <c r="C42" s="21" t="s">
        <v>29</v>
      </c>
      <c r="D42" s="15">
        <v>40451</v>
      </c>
      <c r="E42" s="16">
        <v>0.22409999999999999</v>
      </c>
      <c r="F42" s="22">
        <f>IF(D42&lt;$G$5,0,IF(D42&gt;$G$7,($G$7-$G$5),(D42-$G$5)))-SUM($F$10:F41)</f>
        <v>0</v>
      </c>
      <c r="G42" s="26">
        <f>ROUND(+$G$3*(E42/365)*(SUM(F40:F42)),-3)</f>
        <v>0</v>
      </c>
    </row>
    <row r="43" spans="2:7" hidden="1" x14ac:dyDescent="0.2">
      <c r="B43" s="58"/>
      <c r="C43" s="21" t="s">
        <v>30</v>
      </c>
      <c r="D43" s="15">
        <v>40482</v>
      </c>
      <c r="E43" s="16">
        <v>0.2132</v>
      </c>
      <c r="F43" s="22">
        <f>IF(D43&lt;$G$5,0,IF(D43&gt;$G$7,($G$7-$G$5),(D43-$G$5)))-SUM($F$10:F42)</f>
        <v>0</v>
      </c>
      <c r="G43" s="26"/>
    </row>
    <row r="44" spans="2:7" hidden="1" x14ac:dyDescent="0.2">
      <c r="B44" s="58"/>
      <c r="C44" s="21" t="s">
        <v>31</v>
      </c>
      <c r="D44" s="15">
        <v>40512</v>
      </c>
      <c r="E44" s="16">
        <v>0.2132</v>
      </c>
      <c r="F44" s="22">
        <f>IF(D44&lt;$G$5,0,IF(D44&gt;$G$7,($G$7-$G$5),(D44-$G$5)))-SUM($F$10:F43)</f>
        <v>0</v>
      </c>
      <c r="G44" s="26"/>
    </row>
    <row r="45" spans="2:7" hidden="1" x14ac:dyDescent="0.2">
      <c r="B45" s="59"/>
      <c r="C45" s="21" t="s">
        <v>32</v>
      </c>
      <c r="D45" s="15">
        <v>40543</v>
      </c>
      <c r="E45" s="16">
        <v>0.2132</v>
      </c>
      <c r="F45" s="22">
        <f>IF(D45&lt;$G$5,0,IF(D45&gt;$G$7,($G$7-$G$5),(D45-$G$5)))-SUM($F$10:F44)</f>
        <v>0</v>
      </c>
      <c r="G45" s="26">
        <f>ROUND(+$G$3*(E45/365)*(SUM(F43:F45)),-3)</f>
        <v>0</v>
      </c>
    </row>
    <row r="46" spans="2:7" hidden="1" x14ac:dyDescent="0.2">
      <c r="B46" s="57">
        <v>2011</v>
      </c>
      <c r="C46" s="21" t="s">
        <v>21</v>
      </c>
      <c r="D46" s="15">
        <v>40574</v>
      </c>
      <c r="E46" s="16">
        <v>0.23419999999999999</v>
      </c>
      <c r="F46" s="22">
        <f>IF(D46&lt;$G$5,0,IF(D46&gt;$G$7,($G$7-$G$5),(D46-$G$5)))-SUM($F$10:F45)</f>
        <v>0</v>
      </c>
      <c r="G46" s="26"/>
    </row>
    <row r="47" spans="2:7" hidden="1" x14ac:dyDescent="0.2">
      <c r="B47" s="58"/>
      <c r="C47" s="21" t="s">
        <v>22</v>
      </c>
      <c r="D47" s="15">
        <v>40602</v>
      </c>
      <c r="E47" s="16">
        <v>0.23419999999999999</v>
      </c>
      <c r="F47" s="22">
        <f>IF(D47&lt;$G$5,0,IF(D47&gt;$G$7,($G$7-$G$5),(D47-$G$5)))-SUM($F$10:F46)</f>
        <v>0</v>
      </c>
      <c r="G47" s="26"/>
    </row>
    <row r="48" spans="2:7" hidden="1" x14ac:dyDescent="0.2">
      <c r="B48" s="58"/>
      <c r="C48" s="21" t="s">
        <v>23</v>
      </c>
      <c r="D48" s="15">
        <v>40633</v>
      </c>
      <c r="E48" s="16">
        <v>0.23419999999999999</v>
      </c>
      <c r="F48" s="22">
        <f>IF(D48&lt;$G$5,0,IF(D48&gt;$G$7,($G$7-$G$5),(D48-$G$5)))-SUM($F$10:F47)</f>
        <v>0</v>
      </c>
      <c r="G48" s="26">
        <f>ROUND(+$G$3*(E48/365)*(SUM(F46:F48)),-3)</f>
        <v>0</v>
      </c>
    </row>
    <row r="49" spans="2:8" hidden="1" x14ac:dyDescent="0.2">
      <c r="B49" s="58"/>
      <c r="C49" s="21" t="s">
        <v>24</v>
      </c>
      <c r="D49" s="15">
        <v>40663</v>
      </c>
      <c r="E49" s="16">
        <v>0.26540000000000002</v>
      </c>
      <c r="F49" s="22">
        <f>IF(D49&lt;$G$5,0,IF(D49&gt;$G$7,($G$7-$G$5),(D49-$G$5)))-SUM($F$10:F48)</f>
        <v>0</v>
      </c>
      <c r="G49" s="26"/>
    </row>
    <row r="50" spans="2:8" hidden="1" x14ac:dyDescent="0.2">
      <c r="B50" s="58"/>
      <c r="C50" s="21" t="s">
        <v>25</v>
      </c>
      <c r="D50" s="15">
        <v>40694</v>
      </c>
      <c r="E50" s="16">
        <v>0.26540000000000002</v>
      </c>
      <c r="F50" s="22">
        <f>IF(D50&lt;$G$5,0,IF(D50&gt;$G$7,($G$7-$G$5),(D50-$G$5)))-SUM($F$10:F49)</f>
        <v>0</v>
      </c>
      <c r="G50" s="26"/>
    </row>
    <row r="51" spans="2:8" hidden="1" x14ac:dyDescent="0.2">
      <c r="B51" s="58"/>
      <c r="C51" s="21" t="s">
        <v>26</v>
      </c>
      <c r="D51" s="15">
        <v>40724</v>
      </c>
      <c r="E51" s="16">
        <v>0.26540000000000002</v>
      </c>
      <c r="F51" s="22">
        <f>IF(D51&lt;$G$5,0,IF(D51&gt;$G$7,($G$7-$G$5),(D51-$G$5)))-SUM($F$10:F50)</f>
        <v>0</v>
      </c>
      <c r="G51" s="26">
        <f>ROUND(+$G$3*(E51/365)*(SUM(F49:F51)),-3)</f>
        <v>0</v>
      </c>
    </row>
    <row r="52" spans="2:8" hidden="1" x14ac:dyDescent="0.2">
      <c r="B52" s="58"/>
      <c r="C52" s="21" t="s">
        <v>27</v>
      </c>
      <c r="D52" s="15">
        <v>40755</v>
      </c>
      <c r="E52" s="16">
        <v>0.27950000000000003</v>
      </c>
      <c r="F52" s="22">
        <f>IF(D52&lt;$G$5,0,IF(D52&gt;$G$7,($G$7-$G$5),(D52-$G$5)))-SUM($F$10:F51)</f>
        <v>0</v>
      </c>
      <c r="G52" s="26"/>
    </row>
    <row r="53" spans="2:8" hidden="1" x14ac:dyDescent="0.2">
      <c r="B53" s="58"/>
      <c r="C53" s="21" t="s">
        <v>28</v>
      </c>
      <c r="D53" s="15">
        <v>40786</v>
      </c>
      <c r="E53" s="16">
        <v>0.27950000000000003</v>
      </c>
      <c r="F53" s="22">
        <f>IF(D53&lt;$G$5,0,IF(D53&gt;$G$7,($G$7-$G$5),(D53-$G$5)))-SUM($F$10:F52)</f>
        <v>0</v>
      </c>
      <c r="G53" s="26"/>
    </row>
    <row r="54" spans="2:8" hidden="1" x14ac:dyDescent="0.2">
      <c r="B54" s="58"/>
      <c r="C54" s="21" t="s">
        <v>29</v>
      </c>
      <c r="D54" s="15">
        <v>40816</v>
      </c>
      <c r="E54" s="16">
        <v>0.27950000000000003</v>
      </c>
      <c r="F54" s="22">
        <f>IF(D54&lt;$G$5,0,IF(D54&gt;$G$7,($G$7-$G$5),(D54-$G$5)))-SUM($F$10:F53)</f>
        <v>0</v>
      </c>
      <c r="G54" s="26">
        <f>ROUND(+$G$3*(E54/365)*(SUM(F52:F54)),-3)</f>
        <v>0</v>
      </c>
    </row>
    <row r="55" spans="2:8" hidden="1" x14ac:dyDescent="0.2">
      <c r="B55" s="58"/>
      <c r="C55" s="21" t="s">
        <v>30</v>
      </c>
      <c r="D55" s="15">
        <v>40847</v>
      </c>
      <c r="E55" s="16">
        <v>0.29089999999999999</v>
      </c>
      <c r="F55" s="22">
        <f>IF(D55&lt;$G$5,0,IF(D55&gt;$G$7,($G$7-$G$5),(D55-$G$5)))-SUM($F$10:F54)</f>
        <v>0</v>
      </c>
      <c r="G55" s="26"/>
    </row>
    <row r="56" spans="2:8" hidden="1" x14ac:dyDescent="0.2">
      <c r="B56" s="58"/>
      <c r="C56" s="21" t="s">
        <v>31</v>
      </c>
      <c r="D56" s="15">
        <v>40877</v>
      </c>
      <c r="E56" s="16">
        <v>0.29089999999999999</v>
      </c>
      <c r="F56" s="22">
        <f>IF(D56&lt;$G$5,0,IF(D56&gt;$G$7,($G$7-$G$5),(D56-$G$5)))-SUM($F$10:F55)</f>
        <v>0</v>
      </c>
      <c r="G56" s="26"/>
    </row>
    <row r="57" spans="2:8" hidden="1" x14ac:dyDescent="0.2">
      <c r="B57" s="59"/>
      <c r="C57" s="21" t="s">
        <v>32</v>
      </c>
      <c r="D57" s="15">
        <v>40908</v>
      </c>
      <c r="E57" s="16">
        <v>0.29089999999999999</v>
      </c>
      <c r="F57" s="22">
        <f>IF(D57&lt;$G$5,0,IF(D57&gt;$G$7,($G$7-$G$5),(D57-$G$5)))-SUM($F$10:F56)</f>
        <v>0</v>
      </c>
      <c r="G57" s="26">
        <f>ROUND(+$G$3*(E57/365)*(SUM(F55:F57)),-3)</f>
        <v>0</v>
      </c>
    </row>
    <row r="58" spans="2:8" hidden="1" x14ac:dyDescent="0.2">
      <c r="B58" s="57">
        <v>2012</v>
      </c>
      <c r="C58" s="21" t="s">
        <v>21</v>
      </c>
      <c r="D58" s="15">
        <v>40939</v>
      </c>
      <c r="E58" s="16">
        <v>0.29880000000000001</v>
      </c>
      <c r="F58" s="22">
        <f>IF(D58&lt;$G$5,0,IF(D58&gt;$G$7,($G$7-$G$5),(D58-$G$5)))-SUM($F$10:F57)</f>
        <v>0</v>
      </c>
      <c r="G58" s="26"/>
    </row>
    <row r="59" spans="2:8" hidden="1" x14ac:dyDescent="0.2">
      <c r="B59" s="58"/>
      <c r="C59" s="21" t="s">
        <v>22</v>
      </c>
      <c r="D59" s="15">
        <v>40968</v>
      </c>
      <c r="E59" s="16">
        <v>0.29880000000000001</v>
      </c>
      <c r="F59" s="22">
        <f>IF(D59&lt;$G$5,0,IF(D59&gt;$G$7,($G$7-$G$5),(D59-$G$5)))-SUM($F$10:F58)</f>
        <v>0</v>
      </c>
      <c r="G59" s="26"/>
    </row>
    <row r="60" spans="2:8" hidden="1" x14ac:dyDescent="0.2">
      <c r="B60" s="58"/>
      <c r="C60" s="21" t="s">
        <v>23</v>
      </c>
      <c r="D60" s="15">
        <v>40999</v>
      </c>
      <c r="E60" s="16">
        <v>0.29880000000000001</v>
      </c>
      <c r="F60" s="22">
        <f>IF(D60&lt;$G$5,0,IF(D60&gt;$G$7,($G$7-$G$5),(D60-$G$5)))-SUM($F$10:F59)</f>
        <v>0</v>
      </c>
      <c r="G60" s="26">
        <f>ROUND(+$G$3*(E60/366)*(SUM(F58:F60)),-3)</f>
        <v>0</v>
      </c>
    </row>
    <row r="61" spans="2:8" hidden="1" x14ac:dyDescent="0.2">
      <c r="B61" s="58"/>
      <c r="C61" s="21" t="s">
        <v>24</v>
      </c>
      <c r="D61" s="15">
        <v>41029</v>
      </c>
      <c r="E61" s="16">
        <v>0.30780000000000002</v>
      </c>
      <c r="F61" s="22">
        <f>IF(D61&lt;$G$5,0,IF(D61&gt;$G$7,($G$7-$G$5),(D61-$G$5)))-SUM($F$10:F60)</f>
        <v>0</v>
      </c>
      <c r="G61" s="26"/>
      <c r="H61" s="2"/>
    </row>
    <row r="62" spans="2:8" hidden="1" x14ac:dyDescent="0.2">
      <c r="B62" s="58"/>
      <c r="C62" s="21" t="s">
        <v>25</v>
      </c>
      <c r="D62" s="15">
        <v>41060</v>
      </c>
      <c r="E62" s="16">
        <v>0.30780000000000002</v>
      </c>
      <c r="F62" s="22">
        <f>IF(D62&lt;$G$5,0,IF(D62&gt;$G$7,($G$7-$G$5),(D62-$G$5)))-SUM($F$10:F61)</f>
        <v>0</v>
      </c>
      <c r="G62" s="26"/>
    </row>
    <row r="63" spans="2:8" hidden="1" x14ac:dyDescent="0.2">
      <c r="B63" s="58"/>
      <c r="C63" s="21" t="s">
        <v>26</v>
      </c>
      <c r="D63" s="15">
        <v>41090</v>
      </c>
      <c r="E63" s="16">
        <v>0.30780000000000002</v>
      </c>
      <c r="F63" s="22">
        <f>IF(D63&lt;$G$5,0,IF(D63&gt;$G$7,($G$7-$G$5),(D63-$G$5)))-SUM($F$10:F62)</f>
        <v>0</v>
      </c>
      <c r="G63" s="26">
        <f>ROUND(+$G$3*(E63/366)*(SUM(F61:F63)),-3)</f>
        <v>0</v>
      </c>
    </row>
    <row r="64" spans="2:8" hidden="1" x14ac:dyDescent="0.2">
      <c r="B64" s="58"/>
      <c r="C64" s="21" t="s">
        <v>27</v>
      </c>
      <c r="D64" s="15">
        <v>41121</v>
      </c>
      <c r="E64" s="16">
        <v>0.31290000000000001</v>
      </c>
      <c r="F64" s="22">
        <f>IF(D64&lt;$G$5,0,IF(D64&gt;$G$7,($G$7-$G$5),(D64-$G$5)))-SUM($F$10:F63)</f>
        <v>0</v>
      </c>
      <c r="G64" s="26"/>
      <c r="H64" s="2"/>
    </row>
    <row r="65" spans="2:8" hidden="1" x14ac:dyDescent="0.2">
      <c r="B65" s="58"/>
      <c r="C65" s="21" t="s">
        <v>28</v>
      </c>
      <c r="D65" s="15">
        <v>41152</v>
      </c>
      <c r="E65" s="16">
        <v>0.31290000000000001</v>
      </c>
      <c r="F65" s="22">
        <f>IF(D65&lt;$G$5,0,IF(D65&gt;$G$7,($G$7-$G$5),(D65-$G$5)))-SUM($F$10:F64)</f>
        <v>0</v>
      </c>
      <c r="G65" s="26"/>
    </row>
    <row r="66" spans="2:8" hidden="1" x14ac:dyDescent="0.2">
      <c r="B66" s="58"/>
      <c r="C66" s="21" t="s">
        <v>29</v>
      </c>
      <c r="D66" s="15">
        <v>41182</v>
      </c>
      <c r="E66" s="16">
        <v>0.31290000000000001</v>
      </c>
      <c r="F66" s="22">
        <f>IF(D66&lt;$G$5,0,IF(D66&gt;$G$7,($G$7-$G$5),(D66-$G$5)))-SUM($F$10:F65)</f>
        <v>0</v>
      </c>
      <c r="G66" s="26">
        <f>ROUND(+$G$3*(E66/366)*(SUM(F64:F66)),-3)</f>
        <v>0</v>
      </c>
    </row>
    <row r="67" spans="2:8" hidden="1" x14ac:dyDescent="0.2">
      <c r="B67" s="58"/>
      <c r="C67" s="21" t="s">
        <v>30</v>
      </c>
      <c r="D67" s="15">
        <v>41213</v>
      </c>
      <c r="E67" s="16">
        <v>0.31340000000000001</v>
      </c>
      <c r="F67" s="22">
        <f>IF(D67&lt;$G$5,0,IF(D67&gt;$G$7,($G$7-$G$5),(D67-$G$5)))-SUM($F$10:F66)</f>
        <v>0</v>
      </c>
      <c r="G67" s="26"/>
      <c r="H67" s="2"/>
    </row>
    <row r="68" spans="2:8" hidden="1" x14ac:dyDescent="0.2">
      <c r="B68" s="58"/>
      <c r="C68" s="21" t="s">
        <v>31</v>
      </c>
      <c r="D68" s="15">
        <v>41243</v>
      </c>
      <c r="E68" s="16">
        <v>0.31340000000000001</v>
      </c>
      <c r="F68" s="22">
        <f>IF(D68&lt;$G$5,0,IF(D68&gt;$G$7,($G$7-$G$5),(D68-$G$5)))-SUM($F$10:F67)</f>
        <v>0</v>
      </c>
      <c r="G68" s="26"/>
    </row>
    <row r="69" spans="2:8" hidden="1" x14ac:dyDescent="0.2">
      <c r="B69" s="59"/>
      <c r="C69" s="21" t="s">
        <v>32</v>
      </c>
      <c r="D69" s="15">
        <v>41274</v>
      </c>
      <c r="E69" s="16">
        <v>0.31340000000000001</v>
      </c>
      <c r="F69" s="22">
        <f>IF(D69&lt;$G$5,0,IF(D69&gt;$G$7,($G$7-$G$5),(D69-$G$5)))-SUM($F$10:F68)</f>
        <v>0</v>
      </c>
      <c r="G69" s="26">
        <f>ROUND(+$G$3*(E69/366)*(SUM(F67:F69)),-3)</f>
        <v>0</v>
      </c>
    </row>
    <row r="70" spans="2:8" hidden="1" x14ac:dyDescent="0.2">
      <c r="B70" s="61">
        <v>2013</v>
      </c>
      <c r="C70" s="21" t="s">
        <v>21</v>
      </c>
      <c r="D70" s="15">
        <v>41305</v>
      </c>
      <c r="E70" s="16">
        <v>0.31130000000000002</v>
      </c>
      <c r="F70" s="22">
        <f>IF(D70&lt;$G$5,0,IF(D70&gt;$G$7,($G$7-$G$5),(D70-$G$5)))-SUM($F$10:F69)</f>
        <v>0</v>
      </c>
      <c r="G70" s="28"/>
      <c r="H70" s="2"/>
    </row>
    <row r="71" spans="2:8" hidden="1" x14ac:dyDescent="0.2">
      <c r="B71" s="62"/>
      <c r="C71" s="21" t="s">
        <v>22</v>
      </c>
      <c r="D71" s="15">
        <v>41333</v>
      </c>
      <c r="E71" s="16">
        <v>0.31130000000000002</v>
      </c>
      <c r="F71" s="22">
        <f>IF(D71&lt;$G$5,0,IF(D71&gt;$G$7,($G$7-$G$5),(D71-$G$5)))-SUM($F$10:F70)</f>
        <v>0</v>
      </c>
      <c r="G71" s="28"/>
    </row>
    <row r="72" spans="2:8" hidden="1" x14ac:dyDescent="0.2">
      <c r="B72" s="62"/>
      <c r="C72" s="21" t="s">
        <v>23</v>
      </c>
      <c r="D72" s="15">
        <v>41364</v>
      </c>
      <c r="E72" s="16">
        <v>0.31130000000000002</v>
      </c>
      <c r="F72" s="22">
        <f>IF(D72&lt;$G$5,0,IF(D72&gt;$G$7,($G$7-$G$5),(D72-$G$5)))-SUM($F$10:F71)</f>
        <v>0</v>
      </c>
      <c r="G72" s="28">
        <f>ROUND(+$G$3*(E72/365)*(SUM(F70:F72)),-3)</f>
        <v>0</v>
      </c>
    </row>
    <row r="73" spans="2:8" hidden="1" x14ac:dyDescent="0.2">
      <c r="B73" s="62"/>
      <c r="C73" s="21" t="s">
        <v>24</v>
      </c>
      <c r="D73" s="15">
        <v>41394</v>
      </c>
      <c r="E73" s="16">
        <v>0.3125</v>
      </c>
      <c r="F73" s="22">
        <f>IF(D73&lt;$G$5,0,IF(D73&gt;$G$7,($G$7-$G$5),(D73-$G$5)))-SUM($F$10:F72)</f>
        <v>0</v>
      </c>
      <c r="G73" s="28"/>
    </row>
    <row r="74" spans="2:8" hidden="1" x14ac:dyDescent="0.2">
      <c r="B74" s="62"/>
      <c r="C74" s="21" t="s">
        <v>25</v>
      </c>
      <c r="D74" s="15">
        <v>41425</v>
      </c>
      <c r="E74" s="16">
        <v>0.3125</v>
      </c>
      <c r="F74" s="22">
        <f>IF(D74&lt;$G$5,0,IF(D74&gt;$G$7,($G$7-$G$5),(D74-$G$5)))-SUM($F$10:F73)</f>
        <v>0</v>
      </c>
      <c r="G74" s="28"/>
    </row>
    <row r="75" spans="2:8" hidden="1" x14ac:dyDescent="0.2">
      <c r="B75" s="62"/>
      <c r="C75" s="21" t="s">
        <v>26</v>
      </c>
      <c r="D75" s="15">
        <v>41455</v>
      </c>
      <c r="E75" s="16">
        <v>0.3125</v>
      </c>
      <c r="F75" s="22">
        <f>IF(D75&lt;$G$5,0,IF(D75&gt;$G$7,($G$7-$G$5),(D75-$G$5)))-SUM($F$10:F74)</f>
        <v>0</v>
      </c>
      <c r="G75" s="28">
        <f>ROUND(+$G$3*(E75/365)*(SUM(F73:F75)),-3)</f>
        <v>0</v>
      </c>
    </row>
    <row r="76" spans="2:8" hidden="1" x14ac:dyDescent="0.2">
      <c r="B76" s="62"/>
      <c r="C76" s="21" t="s">
        <v>27</v>
      </c>
      <c r="D76" s="15">
        <v>41486</v>
      </c>
      <c r="E76" s="16">
        <v>0.30509999999999998</v>
      </c>
      <c r="F76" s="22">
        <f>IF(D76&lt;$G$5,0,IF(D76&gt;$G$7,($G$7-$G$5),(D76-$G$5)))-SUM($F$10:F75)</f>
        <v>0</v>
      </c>
      <c r="G76" s="28"/>
    </row>
    <row r="77" spans="2:8" hidden="1" x14ac:dyDescent="0.2">
      <c r="B77" s="62"/>
      <c r="C77" s="21" t="s">
        <v>33</v>
      </c>
      <c r="D77" s="15">
        <v>41517</v>
      </c>
      <c r="E77" s="16">
        <v>0.30509999999999998</v>
      </c>
      <c r="F77" s="22">
        <f>IF(D77&lt;$G$5,0,IF(D77&gt;$G$7,($G$7-$G$5),(D77-$G$5)))-SUM($F$10:F76)</f>
        <v>0</v>
      </c>
      <c r="G77" s="28"/>
    </row>
    <row r="78" spans="2:8" hidden="1" x14ac:dyDescent="0.2">
      <c r="B78" s="62"/>
      <c r="C78" s="21" t="s">
        <v>29</v>
      </c>
      <c r="D78" s="15">
        <v>41547</v>
      </c>
      <c r="E78" s="16">
        <v>0.30509999999999998</v>
      </c>
      <c r="F78" s="22">
        <f>IF(D78&lt;$G$5,0,IF(D78&gt;$G$7,($G$7-$G$5),(D78-$G$5)))-SUM($F$10:F77)</f>
        <v>0</v>
      </c>
      <c r="G78" s="28">
        <f>ROUND(+$G$3*(E78/365)*(SUM(F76:F78)),-3)</f>
        <v>0</v>
      </c>
    </row>
    <row r="79" spans="2:8" hidden="1" x14ac:dyDescent="0.2">
      <c r="B79" s="62"/>
      <c r="C79" s="21" t="s">
        <v>30</v>
      </c>
      <c r="D79" s="15">
        <v>41578</v>
      </c>
      <c r="E79" s="16">
        <v>0.29780000000000001</v>
      </c>
      <c r="F79" s="22">
        <f>IF(D79&lt;$G$5,0,IF(D79&gt;$G$7,($G$7-$G$5),(D79-$G$5)))-SUM($F$10:F78)</f>
        <v>0</v>
      </c>
      <c r="G79" s="28"/>
    </row>
    <row r="80" spans="2:8" hidden="1" x14ac:dyDescent="0.2">
      <c r="B80" s="62"/>
      <c r="C80" s="21" t="s">
        <v>31</v>
      </c>
      <c r="D80" s="15">
        <v>41608</v>
      </c>
      <c r="E80" s="16">
        <v>0.29780000000000001</v>
      </c>
      <c r="F80" s="22">
        <f>IF(D80&lt;$G$5,0,IF(D80&gt;$G$7,($G$7-$G$5),(D80-$G$5)))-SUM($F$10:F79)</f>
        <v>0</v>
      </c>
      <c r="G80" s="28"/>
    </row>
    <row r="81" spans="2:7" hidden="1" x14ac:dyDescent="0.2">
      <c r="B81" s="63"/>
      <c r="C81" s="21" t="s">
        <v>32</v>
      </c>
      <c r="D81" s="15">
        <v>41639</v>
      </c>
      <c r="E81" s="16">
        <v>0.29780000000000001</v>
      </c>
      <c r="F81" s="22">
        <f>IF(D81&lt;$G$5,0,IF(D81&gt;$G$7,($G$7-$G$5),(D81-$G$5)))-SUM($F$10:F80)</f>
        <v>0</v>
      </c>
      <c r="G81" s="28">
        <f>ROUND(+$G$3*(E81/365)*(SUM(F79:F81)),-3)</f>
        <v>0</v>
      </c>
    </row>
    <row r="82" spans="2:7" hidden="1" x14ac:dyDescent="0.2">
      <c r="B82" s="60">
        <v>2014</v>
      </c>
      <c r="C82" s="21" t="s">
        <v>21</v>
      </c>
      <c r="D82" s="15">
        <v>41670</v>
      </c>
      <c r="E82" s="16">
        <v>0.29480000000000001</v>
      </c>
      <c r="F82" s="22">
        <f>IF(D82&lt;$G$5,0,IF(D82&gt;$G$7,($G$7-$G$5),(D82-$G$5)))-SUM($F$10:F81)</f>
        <v>0</v>
      </c>
      <c r="G82" s="28"/>
    </row>
    <row r="83" spans="2:7" hidden="1" x14ac:dyDescent="0.2">
      <c r="B83" s="60"/>
      <c r="C83" s="21" t="s">
        <v>22</v>
      </c>
      <c r="D83" s="15">
        <v>41698</v>
      </c>
      <c r="E83" s="16">
        <v>0.29480000000000001</v>
      </c>
      <c r="F83" s="22">
        <f>IF(D83&lt;$G$5,0,IF(D83&gt;$G$7,($G$7-$G$5),(D83-$G$5)))-SUM($F$10:F82)</f>
        <v>0</v>
      </c>
      <c r="G83" s="28"/>
    </row>
    <row r="84" spans="2:7" hidden="1" x14ac:dyDescent="0.2">
      <c r="B84" s="60"/>
      <c r="C84" s="21" t="s">
        <v>23</v>
      </c>
      <c r="D84" s="15">
        <v>41729</v>
      </c>
      <c r="E84" s="16">
        <v>0.29480000000000001</v>
      </c>
      <c r="F84" s="22">
        <f>IF(D84&lt;$G$5,0,IF(D84&gt;$G$7,($G$7-$G$5),(D84-$G$5)))-SUM($F$10:F83)</f>
        <v>0</v>
      </c>
      <c r="G84" s="28">
        <f>ROUND(+$G$3*(E84/365)*(SUM(F82:F84)),-3)</f>
        <v>0</v>
      </c>
    </row>
    <row r="85" spans="2:7" hidden="1" x14ac:dyDescent="0.2">
      <c r="B85" s="60"/>
      <c r="C85" s="21" t="s">
        <v>24</v>
      </c>
      <c r="D85" s="15">
        <v>41759</v>
      </c>
      <c r="E85" s="16">
        <v>0.29449999999999998</v>
      </c>
      <c r="F85" s="22">
        <f>IF(D85&lt;$G$5,0,IF(D85&gt;$G$7,($G$7-$G$5),(D85-$G$5)))-SUM($F$10:F84)</f>
        <v>0</v>
      </c>
      <c r="G85" s="28"/>
    </row>
    <row r="86" spans="2:7" hidden="1" x14ac:dyDescent="0.2">
      <c r="B86" s="60"/>
      <c r="C86" s="21" t="s">
        <v>25</v>
      </c>
      <c r="D86" s="15">
        <v>41790</v>
      </c>
      <c r="E86" s="16">
        <v>0.29449999999999998</v>
      </c>
      <c r="F86" s="22">
        <f>IF(D86&lt;$G$5,0,IF(D86&gt;$G$7,($G$7-$G$5),(D86-$G$5)))-SUM($F$10:F85)</f>
        <v>0</v>
      </c>
      <c r="G86" s="28"/>
    </row>
    <row r="87" spans="2:7" hidden="1" x14ac:dyDescent="0.2">
      <c r="B87" s="60"/>
      <c r="C87" s="21" t="s">
        <v>26</v>
      </c>
      <c r="D87" s="15">
        <v>41820</v>
      </c>
      <c r="E87" s="16">
        <v>0.29449999999999998</v>
      </c>
      <c r="F87" s="22">
        <f>IF(D87&lt;$G$5,0,IF(D87&gt;$G$7,($G$7-$G$5),(D87-$G$5)))-SUM($F$10:F86)</f>
        <v>0</v>
      </c>
      <c r="G87" s="28">
        <f>ROUND(+$G$3*(E87/365)*(SUM(F85:F87)),-3)</f>
        <v>0</v>
      </c>
    </row>
    <row r="88" spans="2:7" hidden="1" x14ac:dyDescent="0.2">
      <c r="B88" s="60"/>
      <c r="C88" s="21" t="s">
        <v>27</v>
      </c>
      <c r="D88" s="15">
        <v>41851</v>
      </c>
      <c r="E88" s="16">
        <v>0.28999999999999998</v>
      </c>
      <c r="F88" s="22">
        <f>IF(D88&lt;$G$5,0,IF(D88&gt;$G$7,($G$7-$G$5),(D88-$G$5)))-SUM($F$10:F87)</f>
        <v>0</v>
      </c>
      <c r="G88" s="28"/>
    </row>
    <row r="89" spans="2:7" hidden="1" x14ac:dyDescent="0.2">
      <c r="B89" s="60"/>
      <c r="C89" s="21" t="s">
        <v>33</v>
      </c>
      <c r="D89" s="15">
        <v>41882</v>
      </c>
      <c r="E89" s="16">
        <v>0.28999999999999998</v>
      </c>
      <c r="F89" s="22">
        <f>IF(D89&lt;$G$5,0,IF(D89&gt;$G$7,($G$7-$G$5),(D89-$G$5)))-SUM($F$10:F88)</f>
        <v>0</v>
      </c>
      <c r="G89" s="28"/>
    </row>
    <row r="90" spans="2:7" hidden="1" x14ac:dyDescent="0.2">
      <c r="B90" s="60"/>
      <c r="C90" s="21" t="s">
        <v>29</v>
      </c>
      <c r="D90" s="15">
        <v>41912</v>
      </c>
      <c r="E90" s="16">
        <v>0.28999999999999998</v>
      </c>
      <c r="F90" s="22">
        <f>IF(D90&lt;$G$5,0,IF(D90&gt;$G$7,($G$7-$G$5),(D90-$G$5)))-SUM($F$10:F89)</f>
        <v>0</v>
      </c>
      <c r="G90" s="28">
        <f>ROUND(+$G$3*(E90/365)*(SUM(F88:F90)),-3)</f>
        <v>0</v>
      </c>
    </row>
    <row r="91" spans="2:7" hidden="1" x14ac:dyDescent="0.2">
      <c r="B91" s="60"/>
      <c r="C91" s="21" t="s">
        <v>30</v>
      </c>
      <c r="D91" s="15">
        <v>41943</v>
      </c>
      <c r="E91" s="16">
        <v>0.28760000000000002</v>
      </c>
      <c r="F91" s="22">
        <f>IF(D91&lt;$G$5,0,IF(D91&gt;$G$7,($G$7-$G$5),(D91-$G$5)))-SUM($F$10:F90)</f>
        <v>0</v>
      </c>
      <c r="G91" s="28"/>
    </row>
    <row r="92" spans="2:7" hidden="1" x14ac:dyDescent="0.2">
      <c r="B92" s="60"/>
      <c r="C92" s="21" t="s">
        <v>31</v>
      </c>
      <c r="D92" s="15">
        <v>41973</v>
      </c>
      <c r="E92" s="16">
        <v>0.28760000000000002</v>
      </c>
      <c r="F92" s="22">
        <f>IF(D92&lt;$G$5,0,IF(D92&gt;$G$7,($G$7-$G$5),(D92-$G$5)))-SUM($F$10:F91)</f>
        <v>0</v>
      </c>
      <c r="G92" s="28"/>
    </row>
    <row r="93" spans="2:7" hidden="1" x14ac:dyDescent="0.2">
      <c r="B93" s="60"/>
      <c r="C93" s="21" t="s">
        <v>32</v>
      </c>
      <c r="D93" s="15">
        <v>42004</v>
      </c>
      <c r="E93" s="16">
        <v>0.28760000000000002</v>
      </c>
      <c r="F93" s="22">
        <f>IF(D93&lt;$G$5,0,IF(D93&gt;$G$7,($G$7-$G$5),(D93-$G$5)))-SUM($F$10:F92)</f>
        <v>0</v>
      </c>
      <c r="G93" s="28">
        <f>ROUND(+$G$3*(E93/365)*(SUM(F91:F93)),-3)</f>
        <v>0</v>
      </c>
    </row>
    <row r="94" spans="2:7" hidden="1" x14ac:dyDescent="0.2">
      <c r="B94" s="60">
        <v>2015</v>
      </c>
      <c r="C94" s="21" t="s">
        <v>21</v>
      </c>
      <c r="D94" s="15">
        <v>42035</v>
      </c>
      <c r="E94" s="16">
        <v>0.28820000000000001</v>
      </c>
      <c r="F94" s="22">
        <f>IF(D94&lt;$G$5,0,IF(D94&gt;$G$7,($G$7-$G$5),(D94-$G$5)))-SUM($F$10:F93)</f>
        <v>0</v>
      </c>
      <c r="G94" s="28"/>
    </row>
    <row r="95" spans="2:7" hidden="1" x14ac:dyDescent="0.2">
      <c r="B95" s="60"/>
      <c r="C95" s="21" t="s">
        <v>22</v>
      </c>
      <c r="D95" s="15">
        <v>42063</v>
      </c>
      <c r="E95" s="16">
        <v>0.28820000000000001</v>
      </c>
      <c r="F95" s="22">
        <f>IF(D95&lt;$G$5,0,IF(D95&gt;$G$7,($G$7-$G$5),(D95-$G$5)))-SUM($F$10:F94)</f>
        <v>0</v>
      </c>
      <c r="G95" s="28"/>
    </row>
    <row r="96" spans="2:7" hidden="1" x14ac:dyDescent="0.2">
      <c r="B96" s="60"/>
      <c r="C96" s="21" t="s">
        <v>23</v>
      </c>
      <c r="D96" s="15">
        <v>42094</v>
      </c>
      <c r="E96" s="16">
        <v>0.28820000000000001</v>
      </c>
      <c r="F96" s="22">
        <f>IF(D96&lt;$G$5,0,IF(D96&gt;$G$7,($G$7-$G$5),(D96-$G$5)))-SUM($F$10:F95)</f>
        <v>0</v>
      </c>
      <c r="G96" s="28">
        <f>ROUND(+$G$3*(E96/365)*(SUM(F94:F96)),-3)</f>
        <v>0</v>
      </c>
    </row>
    <row r="97" spans="2:7" hidden="1" x14ac:dyDescent="0.2">
      <c r="B97" s="60"/>
      <c r="C97" s="21" t="s">
        <v>24</v>
      </c>
      <c r="D97" s="15">
        <v>42124</v>
      </c>
      <c r="E97" s="16">
        <v>0.29060000000000002</v>
      </c>
      <c r="F97" s="22">
        <f>IF(D97&lt;$G$5,0,IF(D97&gt;$G$7,($G$7-$G$5),(D97-$G$5)))-SUM($F$10:F96)</f>
        <v>0</v>
      </c>
      <c r="G97" s="28"/>
    </row>
    <row r="98" spans="2:7" hidden="1" x14ac:dyDescent="0.2">
      <c r="B98" s="60"/>
      <c r="C98" s="21" t="s">
        <v>25</v>
      </c>
      <c r="D98" s="15">
        <v>42155</v>
      </c>
      <c r="E98" s="16">
        <v>0.29060000000000002</v>
      </c>
      <c r="F98" s="22">
        <f>IF(D98&lt;$G$5,0,IF(D98&gt;$G$7,($G$7-$G$5),(D98-$G$5)))-SUM($F$10:F97)</f>
        <v>0</v>
      </c>
      <c r="G98" s="28"/>
    </row>
    <row r="99" spans="2:7" hidden="1" x14ac:dyDescent="0.2">
      <c r="B99" s="60"/>
      <c r="C99" s="21" t="s">
        <v>26</v>
      </c>
      <c r="D99" s="15">
        <v>42185</v>
      </c>
      <c r="E99" s="16">
        <v>0.29060000000000002</v>
      </c>
      <c r="F99" s="22">
        <f>IF(D99&lt;$G$5,0,IF(D99&gt;$G$7,($G$7-$G$5),(D99-$G$5)))-SUM($F$10:F98)</f>
        <v>0</v>
      </c>
      <c r="G99" s="28">
        <f>ROUND(+$G$3*(E99/365)*(SUM(F97:F99)),-3)</f>
        <v>0</v>
      </c>
    </row>
    <row r="100" spans="2:7" hidden="1" x14ac:dyDescent="0.2">
      <c r="B100" s="60"/>
      <c r="C100" s="21" t="s">
        <v>27</v>
      </c>
      <c r="D100" s="15">
        <v>42216</v>
      </c>
      <c r="E100" s="16">
        <v>0.28889999999999999</v>
      </c>
      <c r="F100" s="22">
        <f>IF(D100&lt;$G$5,0,IF(D100&gt;$G$7,($G$7-$G$5),(D100-$G$5)))-SUM($F$10:F99)</f>
        <v>0</v>
      </c>
      <c r="G100" s="28"/>
    </row>
    <row r="101" spans="2:7" hidden="1" x14ac:dyDescent="0.2">
      <c r="B101" s="60"/>
      <c r="C101" s="21" t="s">
        <v>33</v>
      </c>
      <c r="D101" s="15">
        <v>42247</v>
      </c>
      <c r="E101" s="16">
        <v>0.28889999999999999</v>
      </c>
      <c r="F101" s="22">
        <f>IF(D101&lt;$G$5,0,IF(D101&gt;$G$7,($G$7-$G$5),(D101-$G$5)))-SUM($F$10:F100)</f>
        <v>0</v>
      </c>
      <c r="G101" s="28"/>
    </row>
    <row r="102" spans="2:7" hidden="1" x14ac:dyDescent="0.2">
      <c r="B102" s="60"/>
      <c r="C102" s="21" t="s">
        <v>29</v>
      </c>
      <c r="D102" s="15">
        <v>42277</v>
      </c>
      <c r="E102" s="16">
        <v>0.28889999999999999</v>
      </c>
      <c r="F102" s="22">
        <f>IF(D102&lt;$G$5,0,IF(D102&gt;$G$7,($G$7-$G$5),(D102-$G$5)))-SUM($F$10:F101)</f>
        <v>0</v>
      </c>
      <c r="G102" s="28">
        <f>ROUND(+$G$3*(E102/365)*(SUM(F100:F102)),-3)</f>
        <v>0</v>
      </c>
    </row>
    <row r="103" spans="2:7" hidden="1" x14ac:dyDescent="0.2">
      <c r="B103" s="60"/>
      <c r="C103" s="21" t="s">
        <v>30</v>
      </c>
      <c r="D103" s="15">
        <v>42308</v>
      </c>
      <c r="E103" s="16">
        <v>0.28999999999999998</v>
      </c>
      <c r="F103" s="22">
        <f>IF(D103&lt;$G$5,0,IF(D103&gt;$G$7,($G$7-$G$5),(D103-$G$5)))-SUM($F$10:F102)</f>
        <v>0</v>
      </c>
      <c r="G103" s="28"/>
    </row>
    <row r="104" spans="2:7" hidden="1" x14ac:dyDescent="0.2">
      <c r="B104" s="60"/>
      <c r="C104" s="21" t="s">
        <v>31</v>
      </c>
      <c r="D104" s="15">
        <v>42338</v>
      </c>
      <c r="E104" s="16">
        <v>0.28999999999999998</v>
      </c>
      <c r="F104" s="22">
        <f>IF(D104&lt;$G$5,0,IF(D104&gt;$G$7,($G$7-$G$5),(D104-$G$5)))-SUM($F$10:F103)</f>
        <v>0</v>
      </c>
      <c r="G104" s="28"/>
    </row>
    <row r="105" spans="2:7" hidden="1" x14ac:dyDescent="0.2">
      <c r="B105" s="60"/>
      <c r="C105" s="21" t="s">
        <v>32</v>
      </c>
      <c r="D105" s="15">
        <v>42369</v>
      </c>
      <c r="E105" s="16">
        <v>0.28999999999999998</v>
      </c>
      <c r="F105" s="22">
        <f>IF(D105&lt;$G$5,0,IF(D105&gt;$G$7,($G$7-$G$5),(D105-$G$5)))-SUM($F$10:F104)</f>
        <v>0</v>
      </c>
      <c r="G105" s="28">
        <f>ROUND(+$G$3*(E105/365)*(SUM(F103:F105)),-3)</f>
        <v>0</v>
      </c>
    </row>
    <row r="106" spans="2:7" hidden="1" x14ac:dyDescent="0.2">
      <c r="B106" s="60">
        <v>2016</v>
      </c>
      <c r="C106" s="21" t="s">
        <v>21</v>
      </c>
      <c r="D106" s="15">
        <v>42400</v>
      </c>
      <c r="E106" s="16">
        <v>0.29520000000000002</v>
      </c>
      <c r="F106" s="22">
        <f>IF(D106&lt;$G$5,0,IF(D106&gt;$G$7,($G$7-$G$5),(D106-$G$5)))-SUM($F$10:F105)</f>
        <v>0</v>
      </c>
      <c r="G106" s="28"/>
    </row>
    <row r="107" spans="2:7" hidden="1" x14ac:dyDescent="0.2">
      <c r="B107" s="60"/>
      <c r="C107" s="21" t="s">
        <v>22</v>
      </c>
      <c r="D107" s="15">
        <v>42429</v>
      </c>
      <c r="E107" s="16">
        <v>0.29520000000000002</v>
      </c>
      <c r="F107" s="22">
        <f>IF(D107&lt;$G$5,0,IF(D107&gt;$G$7,($G$7-$G$5),(D107-$G$5)))-SUM($F$10:F106)</f>
        <v>0</v>
      </c>
      <c r="G107" s="28"/>
    </row>
    <row r="108" spans="2:7" hidden="1" x14ac:dyDescent="0.2">
      <c r="B108" s="60"/>
      <c r="C108" s="21" t="s">
        <v>23</v>
      </c>
      <c r="D108" s="15">
        <v>42460</v>
      </c>
      <c r="E108" s="16">
        <v>0.29520000000000002</v>
      </c>
      <c r="F108" s="22">
        <f>IF(D108&lt;$G$5,0,IF(D108&gt;$G$7,($G$7-$G$5),(D108-$G$5)))-SUM($F$10:F107)</f>
        <v>0</v>
      </c>
      <c r="G108" s="28">
        <f>ROUND(+$G$3*(E108/366)*(SUM(F106:F108)),-3)</f>
        <v>0</v>
      </c>
    </row>
    <row r="109" spans="2:7" hidden="1" x14ac:dyDescent="0.2">
      <c r="B109" s="60"/>
      <c r="C109" s="21" t="s">
        <v>24</v>
      </c>
      <c r="D109" s="15">
        <v>42490</v>
      </c>
      <c r="E109" s="16">
        <v>0.30809999999999998</v>
      </c>
      <c r="F109" s="22">
        <f>IF(D109&lt;$G$5,0,IF(D109&gt;$G$7,($G$7-$G$5),(D109-$G$5)))-SUM($F$10:F108)</f>
        <v>0</v>
      </c>
      <c r="G109" s="28"/>
    </row>
    <row r="110" spans="2:7" hidden="1" x14ac:dyDescent="0.2">
      <c r="B110" s="60"/>
      <c r="C110" s="21" t="s">
        <v>25</v>
      </c>
      <c r="D110" s="15">
        <v>42521</v>
      </c>
      <c r="E110" s="16">
        <v>0.30809999999999998</v>
      </c>
      <c r="F110" s="22">
        <f>IF(D110&lt;$G$5,0,IF(D110&gt;$G$7,($G$7-$G$5),(D110-$G$5)))-SUM($F$10:F109)</f>
        <v>0</v>
      </c>
      <c r="G110" s="28"/>
    </row>
    <row r="111" spans="2:7" hidden="1" x14ac:dyDescent="0.2">
      <c r="B111" s="60"/>
      <c r="C111" s="21" t="s">
        <v>26</v>
      </c>
      <c r="D111" s="15">
        <v>42551</v>
      </c>
      <c r="E111" s="16">
        <v>0.30809999999999998</v>
      </c>
      <c r="F111" s="22">
        <f>IF(D111&lt;$G$5,0,IF(D111&gt;$G$7,($G$7-$G$5),(D111-$G$5)))-SUM($F$10:F110)</f>
        <v>0</v>
      </c>
      <c r="G111" s="28">
        <f>ROUND(+$G$3*(E111/366)*(SUM(F109:F111)),-3)</f>
        <v>0</v>
      </c>
    </row>
    <row r="112" spans="2:7" hidden="1" x14ac:dyDescent="0.2">
      <c r="B112" s="60"/>
      <c r="C112" s="21" t="s">
        <v>27</v>
      </c>
      <c r="D112" s="15">
        <v>42582</v>
      </c>
      <c r="E112" s="16">
        <v>0.3201</v>
      </c>
      <c r="F112" s="22">
        <f>IF(D112&lt;$G$5,0,IF(D112&gt;$G$7,($G$7-$G$5),(D112-$G$5)))-SUM($F$10:F111)</f>
        <v>0</v>
      </c>
      <c r="G112" s="28"/>
    </row>
    <row r="113" spans="2:8" hidden="1" x14ac:dyDescent="0.2">
      <c r="B113" s="60"/>
      <c r="C113" s="21" t="s">
        <v>33</v>
      </c>
      <c r="D113" s="15">
        <v>42613</v>
      </c>
      <c r="E113" s="16">
        <v>0.3201</v>
      </c>
      <c r="F113" s="22">
        <f>IF(D113&lt;$G$5,0,IF(D113&gt;$G$7,($G$7-$G$5),(D113-$G$5)))-SUM($F$10:F112)</f>
        <v>0</v>
      </c>
      <c r="G113" s="28"/>
    </row>
    <row r="114" spans="2:8" hidden="1" x14ac:dyDescent="0.2">
      <c r="B114" s="60"/>
      <c r="C114" s="21" t="s">
        <v>29</v>
      </c>
      <c r="D114" s="15">
        <v>42643</v>
      </c>
      <c r="E114" s="16">
        <v>0.3201</v>
      </c>
      <c r="F114" s="22">
        <f>IF(D114&lt;$G$5,0,IF(D114&gt;$G$7,($G$7-$G$5),(D114-$G$5)))-SUM($F$10:F113)</f>
        <v>0</v>
      </c>
      <c r="G114" s="28">
        <f>ROUND(+$G$3*(E114/366)*(SUM(F112:F114)),-3)</f>
        <v>0</v>
      </c>
    </row>
    <row r="115" spans="2:8" hidden="1" x14ac:dyDescent="0.2">
      <c r="B115" s="60"/>
      <c r="C115" s="21" t="s">
        <v>30</v>
      </c>
      <c r="D115" s="15">
        <v>42674</v>
      </c>
      <c r="E115" s="16">
        <v>0.32990000000000003</v>
      </c>
      <c r="F115" s="22">
        <f>IF(D115&lt;$G$5,0,IF(D115&gt;$G$7,($G$7-$G$5),(D115-$G$5)))-SUM($F$10:F114)</f>
        <v>0</v>
      </c>
      <c r="G115" s="28"/>
    </row>
    <row r="116" spans="2:8" hidden="1" x14ac:dyDescent="0.2">
      <c r="B116" s="60"/>
      <c r="C116" s="21" t="s">
        <v>31</v>
      </c>
      <c r="D116" s="15">
        <v>42704</v>
      </c>
      <c r="E116" s="16">
        <v>0.32990000000000003</v>
      </c>
      <c r="F116" s="22">
        <f>IF(D116&lt;$G$5,0,IF(D116&gt;$G$7,($G$7-$G$5),(D116-$G$5)))-SUM($F$10:F115)</f>
        <v>0</v>
      </c>
      <c r="G116" s="28"/>
    </row>
    <row r="117" spans="2:8" hidden="1" x14ac:dyDescent="0.2">
      <c r="B117" s="60"/>
      <c r="C117" s="21" t="s">
        <v>32</v>
      </c>
      <c r="D117" s="15">
        <v>42735</v>
      </c>
      <c r="E117" s="16">
        <v>0.32990000000000003</v>
      </c>
      <c r="F117" s="22">
        <f>IF(D117&lt;$G$5,0,IF(D117&gt;$G$7,($G$7-$G$5),(D117-$G$5)))-SUM($F$10:F116)</f>
        <v>0</v>
      </c>
      <c r="G117" s="28">
        <f>ROUND(+$G$3*(E117/366)*(SUM(F115:F117)),-3)</f>
        <v>0</v>
      </c>
    </row>
    <row r="118" spans="2:8" hidden="1" x14ac:dyDescent="0.2">
      <c r="B118" s="60">
        <v>2017</v>
      </c>
      <c r="C118" s="21" t="s">
        <v>21</v>
      </c>
      <c r="D118" s="15">
        <v>42766</v>
      </c>
      <c r="E118" s="16">
        <v>0.31509999999999999</v>
      </c>
      <c r="F118" s="22">
        <f>IF(D118&lt;$G$5,0,IF(D118&gt;$G$7,($G$7-$G$5),(D118-$G$5)))-SUM($F$10:F117)</f>
        <v>0</v>
      </c>
      <c r="G118" s="28"/>
    </row>
    <row r="119" spans="2:8" hidden="1" x14ac:dyDescent="0.2">
      <c r="B119" s="60"/>
      <c r="C119" s="21" t="s">
        <v>22</v>
      </c>
      <c r="D119" s="15">
        <v>42794</v>
      </c>
      <c r="E119" s="16">
        <v>0.31509999999999999</v>
      </c>
      <c r="F119" s="22">
        <f>IF(D119&lt;$G$5,0,IF(D119&gt;$G$7,($G$7-$G$5),(D119-$G$5)))-SUM($F$10:F118)</f>
        <v>0</v>
      </c>
      <c r="G119" s="28"/>
    </row>
    <row r="120" spans="2:8" hidden="1" x14ac:dyDescent="0.2">
      <c r="B120" s="60"/>
      <c r="C120" s="21" t="s">
        <v>23</v>
      </c>
      <c r="D120" s="15">
        <v>42825</v>
      </c>
      <c r="E120" s="16">
        <v>0.31509999999999999</v>
      </c>
      <c r="F120" s="22">
        <f>IF(D120&lt;$G$5,0,IF(D120&gt;$G$7,($G$7-$G$5),(D120-$G$5)))-SUM($F$10:F119)</f>
        <v>0</v>
      </c>
      <c r="G120" s="28">
        <f>ROUND(+$G$3*(E120/365)*(SUM(F118:F120)),-3)</f>
        <v>0</v>
      </c>
    </row>
    <row r="121" spans="2:8" hidden="1" x14ac:dyDescent="0.2">
      <c r="B121" s="60"/>
      <c r="C121" s="21" t="s">
        <v>24</v>
      </c>
      <c r="D121" s="15">
        <v>42855</v>
      </c>
      <c r="E121" s="16">
        <v>0.315</v>
      </c>
      <c r="F121" s="22">
        <f>IF(D121&lt;$G$5,0,IF(D121&gt;$G$7,($G$7-$G$5),(D121-$G$5)))-SUM($F$10:F120)</f>
        <v>0</v>
      </c>
      <c r="G121" s="28"/>
    </row>
    <row r="122" spans="2:8" hidden="1" x14ac:dyDescent="0.2">
      <c r="B122" s="60"/>
      <c r="C122" s="21" t="s">
        <v>25</v>
      </c>
      <c r="D122" s="15">
        <v>42886</v>
      </c>
      <c r="E122" s="16">
        <v>0.315</v>
      </c>
      <c r="F122" s="22">
        <f>IF(D122&lt;$G$5,0,IF(D122&gt;$G$7,($G$7-$G$5),(D122-$G$5)))-SUM($F$10:F121)</f>
        <v>0</v>
      </c>
      <c r="G122" s="28"/>
    </row>
    <row r="123" spans="2:8" hidden="1" x14ac:dyDescent="0.2">
      <c r="B123" s="60"/>
      <c r="C123" s="21" t="s">
        <v>26</v>
      </c>
      <c r="D123" s="15">
        <v>42916</v>
      </c>
      <c r="E123" s="16">
        <v>0.315</v>
      </c>
      <c r="F123" s="22">
        <f>IF(D123&lt;$G$5,0,IF(D123&gt;$G$7,($G$7-$G$5),(D123-$G$5)))-SUM($F$10:F122)</f>
        <v>0</v>
      </c>
      <c r="G123" s="28">
        <f>ROUND(+$G$3*(E123/365)*(SUM(F121:F123)),-3)</f>
        <v>0</v>
      </c>
    </row>
    <row r="124" spans="2:8" hidden="1" x14ac:dyDescent="0.2">
      <c r="B124" s="60"/>
      <c r="C124" s="21" t="s">
        <v>27</v>
      </c>
      <c r="D124" s="15">
        <v>42947</v>
      </c>
      <c r="E124" s="16">
        <v>0.30969999999999998</v>
      </c>
      <c r="F124" s="22">
        <f>IF(D124&lt;$G$5,0,IF(D124&gt;$G$7,($G$7-$G$5),(D124-$G$5)))-SUM($F$10:F123)</f>
        <v>0</v>
      </c>
      <c r="G124" s="28"/>
    </row>
    <row r="125" spans="2:8" hidden="1" x14ac:dyDescent="0.2">
      <c r="B125" s="60"/>
      <c r="C125" s="21" t="s">
        <v>33</v>
      </c>
      <c r="D125" s="15">
        <v>42978</v>
      </c>
      <c r="E125" s="37">
        <v>0.30969999999999998</v>
      </c>
      <c r="F125" s="22">
        <f>IF(D125&lt;$G$5,0,IF(D125&gt;$G$7,($G$7-$G$5),(D125-$G$5)))-SUM($F$10:F124)</f>
        <v>0</v>
      </c>
      <c r="G125" s="28">
        <f>ROUND(+$G$3*(E125/365)*(SUM(F124:F125)),-3)</f>
        <v>0</v>
      </c>
    </row>
    <row r="126" spans="2:8" hidden="1" x14ac:dyDescent="0.2">
      <c r="B126" s="60"/>
      <c r="C126" s="21" t="s">
        <v>29</v>
      </c>
      <c r="D126" s="15">
        <v>43008</v>
      </c>
      <c r="E126" s="16">
        <v>0.30220000000000002</v>
      </c>
      <c r="F126" s="22">
        <f>IF(D126&lt;$G$5,0,IF(D126&gt;$G$7,($G$7-$G$5),(D126-$G$5)))-SUM($F$10:F125)</f>
        <v>0</v>
      </c>
      <c r="G126" s="28">
        <f>+ROUND((G3*E126*F126)/365,-3)</f>
        <v>0</v>
      </c>
    </row>
    <row r="127" spans="2:8" hidden="1" x14ac:dyDescent="0.2">
      <c r="B127" s="60"/>
      <c r="C127" s="21" t="s">
        <v>30</v>
      </c>
      <c r="D127" s="15">
        <v>43039</v>
      </c>
      <c r="E127" s="16">
        <v>0.29730000000000001</v>
      </c>
      <c r="F127" s="22">
        <f>IF(D127&lt;$G$5,0,IF(D127&gt;$G$7,($G$7-$G$5),(D127-$G$5)))-SUM($F$10:F126)</f>
        <v>0</v>
      </c>
      <c r="G127" s="28">
        <f>+ROUND((G3*E127*F127)/365,-3)</f>
        <v>0</v>
      </c>
      <c r="H127" s="38"/>
    </row>
    <row r="128" spans="2:8" hidden="1" x14ac:dyDescent="0.2">
      <c r="B128" s="60"/>
      <c r="C128" s="21" t="s">
        <v>31</v>
      </c>
      <c r="D128" s="15">
        <v>43069</v>
      </c>
      <c r="E128" s="16">
        <v>0.2944</v>
      </c>
      <c r="F128" s="22">
        <f>IF(D128&lt;$G$5,0,IF(D128&gt;$G$7,($G$7-$G$5),(D128-$G$5)))-SUM($F$10:F127)</f>
        <v>0</v>
      </c>
      <c r="G128" s="28">
        <f>+ROUND((G3*E128*F128)/365,-3)</f>
        <v>0</v>
      </c>
    </row>
    <row r="129" spans="2:7" hidden="1" x14ac:dyDescent="0.2">
      <c r="B129" s="60"/>
      <c r="C129" s="21" t="s">
        <v>32</v>
      </c>
      <c r="D129" s="15">
        <v>43100</v>
      </c>
      <c r="E129" s="16">
        <v>0.29160000000000003</v>
      </c>
      <c r="F129" s="22">
        <f>IF(D129&lt;$G$5,0,IF(D129&gt;$G$7,($G$7-$G$5),(D129-$G$5)))-SUM($F$10:F128)</f>
        <v>0</v>
      </c>
      <c r="G129" s="28">
        <f>+ROUND(($G$3*E129*F129)/365,-3)</f>
        <v>0</v>
      </c>
    </row>
    <row r="130" spans="2:7" x14ac:dyDescent="0.2">
      <c r="B130" s="60">
        <v>2018</v>
      </c>
      <c r="C130" s="21" t="s">
        <v>21</v>
      </c>
      <c r="D130" s="15">
        <v>43131</v>
      </c>
      <c r="E130" s="16">
        <v>0.29039999999999999</v>
      </c>
      <c r="F130" s="22">
        <f>IF(D130&lt;$G$5,0,IF(D130&gt;$G$7,($G$7-$G$5),(D130-$G$5)))-SUM($F$10:F129)</f>
        <v>0</v>
      </c>
      <c r="G130" s="28">
        <f>+ROUND(($G$3*E130*F130)/365,-3)</f>
        <v>0</v>
      </c>
    </row>
    <row r="131" spans="2:7" x14ac:dyDescent="0.2">
      <c r="B131" s="60"/>
      <c r="C131" s="21" t="s">
        <v>22</v>
      </c>
      <c r="D131" s="15">
        <v>43159</v>
      </c>
      <c r="E131" s="16">
        <f>31.52%-2%</f>
        <v>0.29519999999999996</v>
      </c>
      <c r="F131" s="22">
        <f>IF(D131&lt;$G$5,0,IF(D131&gt;$G$7,($G$7-$G$5),(D131-$G$5)))-SUM($F$10:F130)</f>
        <v>0</v>
      </c>
      <c r="G131" s="28">
        <f t="shared" ref="G131:G166" si="0">+ROUND(($G$3*E131*F131)/365,-3)</f>
        <v>0</v>
      </c>
    </row>
    <row r="132" spans="2:7" x14ac:dyDescent="0.2">
      <c r="B132" s="60"/>
      <c r="C132" s="21" t="s">
        <v>23</v>
      </c>
      <c r="D132" s="15">
        <v>43190</v>
      </c>
      <c r="E132" s="16">
        <v>0.29020000000000001</v>
      </c>
      <c r="F132" s="22">
        <f>IF(D132&lt;$G$5,0,IF(D132&gt;$G$7,($G$7-$G$5),(D132-$G$5)))-SUM($F$10:F131)</f>
        <v>0</v>
      </c>
      <c r="G132" s="28">
        <f t="shared" si="0"/>
        <v>0</v>
      </c>
    </row>
    <row r="133" spans="2:7" x14ac:dyDescent="0.2">
      <c r="B133" s="60"/>
      <c r="C133" s="21" t="s">
        <v>24</v>
      </c>
      <c r="D133" s="15">
        <v>43220</v>
      </c>
      <c r="E133" s="16">
        <v>0.28720000000000001</v>
      </c>
      <c r="F133" s="22">
        <f>IF(D133&lt;$G$5,0,IF(D133&gt;$G$7,($G$7-$G$5),(D133-$G$5)))-SUM($F$10:F132)</f>
        <v>0</v>
      </c>
      <c r="G133" s="28">
        <f t="shared" si="0"/>
        <v>0</v>
      </c>
    </row>
    <row r="134" spans="2:7" x14ac:dyDescent="0.2">
      <c r="B134" s="60"/>
      <c r="C134" s="21" t="s">
        <v>25</v>
      </c>
      <c r="D134" s="15">
        <v>43251</v>
      </c>
      <c r="E134" s="16">
        <v>0.28660000000000002</v>
      </c>
      <c r="F134" s="22">
        <f>IF(D134&lt;$G$5,0,IF(D134&gt;$G$7,($G$7-$G$5),(D134-$G$5)))-SUM($F$10:F133)</f>
        <v>0</v>
      </c>
      <c r="G134" s="28">
        <f t="shared" si="0"/>
        <v>0</v>
      </c>
    </row>
    <row r="135" spans="2:7" x14ac:dyDescent="0.2">
      <c r="B135" s="60"/>
      <c r="C135" s="21" t="s">
        <v>26</v>
      </c>
      <c r="D135" s="15">
        <v>43281</v>
      </c>
      <c r="E135" s="16">
        <v>0.28420000000000001</v>
      </c>
      <c r="F135" s="22">
        <f>IF(D135&lt;$G$5,0,IF(D135&gt;$G$7,($G$7-$G$5),(D135-$G$5)))-SUM($F$10:F134)</f>
        <v>0</v>
      </c>
      <c r="G135" s="28">
        <f t="shared" si="0"/>
        <v>0</v>
      </c>
    </row>
    <row r="136" spans="2:7" x14ac:dyDescent="0.2">
      <c r="B136" s="60"/>
      <c r="C136" s="21" t="s">
        <v>27</v>
      </c>
      <c r="D136" s="15">
        <v>43312</v>
      </c>
      <c r="E136" s="16">
        <v>0.28050000000000003</v>
      </c>
      <c r="F136" s="22">
        <f>IF(D136&lt;$G$5,0,IF(D136&gt;$G$7,($G$7-$G$5),(D136-$G$5)))-SUM($F$10:F135)</f>
        <v>0</v>
      </c>
      <c r="G136" s="28">
        <f t="shared" si="0"/>
        <v>0</v>
      </c>
    </row>
    <row r="137" spans="2:7" x14ac:dyDescent="0.2">
      <c r="B137" s="60"/>
      <c r="C137" s="21" t="s">
        <v>33</v>
      </c>
      <c r="D137" s="15">
        <v>43343</v>
      </c>
      <c r="E137" s="37">
        <v>0.27910000000000001</v>
      </c>
      <c r="F137" s="22">
        <f>IF(D137&lt;$G$5,0,IF(D137&gt;$G$7,($G$7-$G$5),(D137-$G$5)))-SUM($F$10:F136)</f>
        <v>0</v>
      </c>
      <c r="G137" s="28">
        <f t="shared" si="0"/>
        <v>0</v>
      </c>
    </row>
    <row r="138" spans="2:7" ht="11.25" customHeight="1" x14ac:dyDescent="0.2">
      <c r="B138" s="60"/>
      <c r="C138" s="21" t="s">
        <v>29</v>
      </c>
      <c r="D138" s="15">
        <v>43373</v>
      </c>
      <c r="E138" s="16">
        <v>0.2772</v>
      </c>
      <c r="F138" s="22">
        <f>IF(D138&lt;$G$5,0,IF(D138&gt;$G$7,($G$7-$G$5),(D138-$G$5)))-SUM($F$10:F137)</f>
        <v>0</v>
      </c>
      <c r="G138" s="28">
        <f t="shared" si="0"/>
        <v>0</v>
      </c>
    </row>
    <row r="139" spans="2:7" x14ac:dyDescent="0.2">
      <c r="B139" s="60"/>
      <c r="C139" s="21" t="s">
        <v>30</v>
      </c>
      <c r="D139" s="15">
        <v>43404</v>
      </c>
      <c r="E139" s="16">
        <v>0.27450000000000002</v>
      </c>
      <c r="F139" s="22">
        <f>IF(D139&lt;$G$5,0,IF(D139&gt;$G$7,($G$7-$G$5),(D139-$G$5)))-SUM($F$10:F138)</f>
        <v>0</v>
      </c>
      <c r="G139" s="28">
        <f t="shared" si="0"/>
        <v>0</v>
      </c>
    </row>
    <row r="140" spans="2:7" x14ac:dyDescent="0.2">
      <c r="B140" s="60"/>
      <c r="C140" s="21" t="s">
        <v>31</v>
      </c>
      <c r="D140" s="15">
        <v>43434</v>
      </c>
      <c r="E140" s="16">
        <v>0.27239999999999998</v>
      </c>
      <c r="F140" s="22">
        <f>IF(D140&lt;$G$5,0,IF(D140&gt;$G$7,($G$7-$G$5),(D140-$G$5)))-SUM($F$10:F139)</f>
        <v>0</v>
      </c>
      <c r="G140" s="28">
        <f t="shared" si="0"/>
        <v>0</v>
      </c>
    </row>
    <row r="141" spans="2:7" x14ac:dyDescent="0.2">
      <c r="B141" s="60"/>
      <c r="C141" s="21" t="s">
        <v>32</v>
      </c>
      <c r="D141" s="15">
        <v>43465</v>
      </c>
      <c r="E141" s="16">
        <v>0.27100000000000002</v>
      </c>
      <c r="F141" s="22">
        <f>IF(D141&lt;$G$5,0,IF(D141&gt;$G$7,($G$7-$G$5),(D141-$G$5)))-SUM($F$10:F140)</f>
        <v>0</v>
      </c>
      <c r="G141" s="28">
        <f t="shared" si="0"/>
        <v>0</v>
      </c>
    </row>
    <row r="142" spans="2:7" x14ac:dyDescent="0.2">
      <c r="B142" s="72">
        <v>2019</v>
      </c>
      <c r="C142" s="21" t="s">
        <v>21</v>
      </c>
      <c r="D142" s="15">
        <v>43496</v>
      </c>
      <c r="E142" s="16">
        <v>0.26740000000000003</v>
      </c>
      <c r="F142" s="22">
        <f>IF(D142&lt;$G$5,0,IF(D142&gt;$G$7,($G$7-$G$5),(D142-$G$5)))-SUM($F$10:F141)</f>
        <v>0</v>
      </c>
      <c r="G142" s="28">
        <f t="shared" si="0"/>
        <v>0</v>
      </c>
    </row>
    <row r="143" spans="2:7" x14ac:dyDescent="0.2">
      <c r="B143" s="72"/>
      <c r="C143" s="21" t="s">
        <v>22</v>
      </c>
      <c r="D143" s="15">
        <v>43524</v>
      </c>
      <c r="E143" s="16">
        <v>0.27550000000000002</v>
      </c>
      <c r="F143" s="22">
        <f>IF(D143&lt;$G$5,0,IF(D143&gt;$G$7,($G$7-$G$5),(D143-$G$5)))-SUM($F$10:F142)</f>
        <v>0</v>
      </c>
      <c r="G143" s="28">
        <f t="shared" si="0"/>
        <v>0</v>
      </c>
    </row>
    <row r="144" spans="2:7" x14ac:dyDescent="0.2">
      <c r="B144" s="72"/>
      <c r="C144" s="21" t="s">
        <v>23</v>
      </c>
      <c r="D144" s="15">
        <v>43555</v>
      </c>
      <c r="E144" s="16">
        <v>0.27060000000000001</v>
      </c>
      <c r="F144" s="22">
        <f>IF(D144&lt;$G$5,0,IF(D144&gt;$G$7,($G$7-$G$5),(D144-$G$5)))-SUM($F$10:F143)</f>
        <v>0</v>
      </c>
      <c r="G144" s="28">
        <f t="shared" si="0"/>
        <v>0</v>
      </c>
    </row>
    <row r="145" spans="2:7" x14ac:dyDescent="0.2">
      <c r="B145" s="72"/>
      <c r="C145" s="21" t="s">
        <v>24</v>
      </c>
      <c r="D145" s="15">
        <v>43585</v>
      </c>
      <c r="E145" s="16">
        <v>0.26979999999999998</v>
      </c>
      <c r="F145" s="22">
        <f>IF(D145&lt;$G$5,0,IF(D145&gt;$G$7,($G$7-$G$5),(D145-$G$5)))-SUM($F$10:F144)</f>
        <v>0</v>
      </c>
      <c r="G145" s="28">
        <f t="shared" si="0"/>
        <v>0</v>
      </c>
    </row>
    <row r="146" spans="2:7" x14ac:dyDescent="0.2">
      <c r="B146" s="72"/>
      <c r="C146" s="21" t="s">
        <v>25</v>
      </c>
      <c r="D146" s="15">
        <v>43616</v>
      </c>
      <c r="E146" s="16">
        <v>0.27010000000000001</v>
      </c>
      <c r="F146" s="22">
        <f>IF(D146&lt;$G$5,0,IF(D146&gt;$G$7,($G$7-$G$5),(D146-$G$5)))-SUM($F$10:F145)</f>
        <v>0</v>
      </c>
      <c r="G146" s="28">
        <f t="shared" si="0"/>
        <v>0</v>
      </c>
    </row>
    <row r="147" spans="2:7" x14ac:dyDescent="0.2">
      <c r="B147" s="72"/>
      <c r="C147" s="21" t="s">
        <v>26</v>
      </c>
      <c r="D147" s="15">
        <v>43646</v>
      </c>
      <c r="E147" s="16">
        <v>0.26950000000000002</v>
      </c>
      <c r="F147" s="22">
        <f>IF(D147&lt;$G$5,0,IF(D147&gt;$G$7,($G$7-$G$5),(D147-$G$5)))-SUM($F$10:F146)</f>
        <v>0</v>
      </c>
      <c r="G147" s="28">
        <f t="shared" si="0"/>
        <v>0</v>
      </c>
    </row>
    <row r="148" spans="2:7" x14ac:dyDescent="0.2">
      <c r="B148" s="72"/>
      <c r="C148" s="21" t="s">
        <v>27</v>
      </c>
      <c r="D148" s="15">
        <v>43677</v>
      </c>
      <c r="E148" s="16">
        <v>0.26919999999999999</v>
      </c>
      <c r="F148" s="22">
        <f>IF(D148&lt;$G$5,0,IF(D148&gt;$G$7,($G$7-$G$5),(D148-$G$5)))-SUM($F$10:F147)</f>
        <v>0</v>
      </c>
      <c r="G148" s="28">
        <f t="shared" si="0"/>
        <v>0</v>
      </c>
    </row>
    <row r="149" spans="2:7" x14ac:dyDescent="0.2">
      <c r="B149" s="72"/>
      <c r="C149" s="21" t="s">
        <v>33</v>
      </c>
      <c r="D149" s="15">
        <v>43708</v>
      </c>
      <c r="E149" s="37">
        <v>0.26979999999999998</v>
      </c>
      <c r="F149" s="22">
        <f>IF(D149&lt;$G$5,0,IF(D149&gt;$G$7,($G$7-$G$5),(D149-$G$5)))-SUM($F$10:F148)</f>
        <v>0</v>
      </c>
      <c r="G149" s="28">
        <f t="shared" si="0"/>
        <v>0</v>
      </c>
    </row>
    <row r="150" spans="2:7" x14ac:dyDescent="0.2">
      <c r="B150" s="72"/>
      <c r="C150" s="21" t="s">
        <v>29</v>
      </c>
      <c r="D150" s="15">
        <v>43738</v>
      </c>
      <c r="E150" s="16">
        <v>0.26979999999999998</v>
      </c>
      <c r="F150" s="22">
        <f>IF(D150&lt;$G$5,0,IF(D150&gt;$G$7,($G$7-$G$5),(D150-$G$5)))-SUM($F$10:F149)</f>
        <v>0</v>
      </c>
      <c r="G150" s="28">
        <f t="shared" si="0"/>
        <v>0</v>
      </c>
    </row>
    <row r="151" spans="2:7" x14ac:dyDescent="0.2">
      <c r="B151" s="72"/>
      <c r="C151" s="21" t="s">
        <v>30</v>
      </c>
      <c r="D151" s="15">
        <v>43769</v>
      </c>
      <c r="E151" s="16">
        <v>0.26650000000000001</v>
      </c>
      <c r="F151" s="22">
        <f>IF(D151&lt;$G$5,0,IF(D151&gt;$G$7,($G$7-$G$5),(D151-$G$5)))-SUM($F$10:F150)</f>
        <v>15</v>
      </c>
      <c r="G151" s="28">
        <f t="shared" si="0"/>
        <v>4125000</v>
      </c>
    </row>
    <row r="152" spans="2:7" x14ac:dyDescent="0.2">
      <c r="B152" s="72"/>
      <c r="C152" s="21" t="s">
        <v>31</v>
      </c>
      <c r="D152" s="15">
        <v>43799</v>
      </c>
      <c r="E152" s="16">
        <v>0.26550000000000001</v>
      </c>
      <c r="F152" s="22">
        <f>IF(D152&lt;$G$5,0,IF(D152&gt;$G$7,($G$7-$G$5),(D152-$G$5)))-SUM($F$10:F151)</f>
        <v>30</v>
      </c>
      <c r="G152" s="28">
        <f t="shared" si="0"/>
        <v>8219000</v>
      </c>
    </row>
    <row r="153" spans="2:7" x14ac:dyDescent="0.2">
      <c r="B153" s="72"/>
      <c r="C153" s="21" t="s">
        <v>32</v>
      </c>
      <c r="D153" s="15">
        <v>43830</v>
      </c>
      <c r="E153" s="16">
        <v>0.26369999999999999</v>
      </c>
      <c r="F153" s="22">
        <f>IF(D153&lt;$G$5,0,IF(D153&gt;$G$7,($G$7-$G$5),(D153-$G$5)))-SUM($F$10:F152)</f>
        <v>31</v>
      </c>
      <c r="G153" s="28">
        <f t="shared" si="0"/>
        <v>8436000</v>
      </c>
    </row>
    <row r="154" spans="2:7" x14ac:dyDescent="0.2">
      <c r="B154" s="72">
        <v>2020</v>
      </c>
      <c r="C154" s="21" t="s">
        <v>21</v>
      </c>
      <c r="D154" s="15">
        <v>43861</v>
      </c>
      <c r="E154" s="16">
        <v>0.2616</v>
      </c>
      <c r="F154" s="22">
        <f>IF(D154&lt;$G$5,0,IF(D154&gt;$G$7,($G$7-$G$5),(D154-$G$5)))-SUM($F$10:F153)</f>
        <v>31</v>
      </c>
      <c r="G154" s="28">
        <f t="shared" si="0"/>
        <v>8368000</v>
      </c>
    </row>
    <row r="155" spans="2:7" x14ac:dyDescent="0.2">
      <c r="B155" s="72"/>
      <c r="C155" s="21" t="s">
        <v>22</v>
      </c>
      <c r="D155" s="15">
        <v>43890</v>
      </c>
      <c r="E155" s="16">
        <v>0.26590000000000003</v>
      </c>
      <c r="F155" s="22">
        <f>IF(D155&lt;$G$5,0,IF(D155&gt;$G$7,($G$7-$G$5),(D155-$G$5)))-SUM($F$10:F154)</f>
        <v>29</v>
      </c>
      <c r="G155" s="28">
        <f t="shared" si="0"/>
        <v>7957000</v>
      </c>
    </row>
    <row r="156" spans="2:7" x14ac:dyDescent="0.2">
      <c r="B156" s="72"/>
      <c r="C156" s="21" t="s">
        <v>23</v>
      </c>
      <c r="D156" s="15">
        <v>43921</v>
      </c>
      <c r="E156" s="16">
        <v>0.26429999999999998</v>
      </c>
      <c r="F156" s="22">
        <f>IF(D156&lt;$G$5,0,IF(D156&gt;$G$7,($G$7-$G$5),(D156-$G$5)))-SUM($F$10:F155)</f>
        <v>31</v>
      </c>
      <c r="G156" s="28">
        <f t="shared" si="0"/>
        <v>8455000</v>
      </c>
    </row>
    <row r="157" spans="2:7" x14ac:dyDescent="0.2">
      <c r="B157" s="72"/>
      <c r="C157" s="21" t="s">
        <v>24</v>
      </c>
      <c r="D157" s="15">
        <v>43951</v>
      </c>
      <c r="E157" s="16">
        <v>0.26040000000000002</v>
      </c>
      <c r="F157" s="22">
        <f>IF(D157&lt;$G$5,0,IF(D157&gt;$G$7,($G$7-$G$5),(D157-$G$5)))-SUM($F$10:F156)</f>
        <v>30</v>
      </c>
      <c r="G157" s="28">
        <f t="shared" si="0"/>
        <v>8061000</v>
      </c>
    </row>
    <row r="158" spans="2:7" x14ac:dyDescent="0.2">
      <c r="B158" s="72"/>
      <c r="C158" s="21" t="s">
        <v>25</v>
      </c>
      <c r="D158" s="15">
        <v>43982</v>
      </c>
      <c r="E158" s="16">
        <v>0.25290000000000001</v>
      </c>
      <c r="F158" s="22">
        <f>IF(D158&lt;$G$5,0,IF(D158&gt;$G$7,($G$7-$G$5),(D158-$G$5)))-SUM($F$10:F157)</f>
        <v>31</v>
      </c>
      <c r="G158" s="28">
        <f t="shared" si="0"/>
        <v>8090000</v>
      </c>
    </row>
    <row r="159" spans="2:7" x14ac:dyDescent="0.2">
      <c r="B159" s="72"/>
      <c r="C159" s="21" t="s">
        <v>26</v>
      </c>
      <c r="D159" s="15">
        <v>44012</v>
      </c>
      <c r="E159" s="16">
        <v>0.25180000000000002</v>
      </c>
      <c r="F159" s="22">
        <f>IF(D159&lt;$G$5,0,IF(D159&gt;$G$7,($G$7-$G$5),(D159-$G$5)))-SUM($F$10:F158)</f>
        <v>30</v>
      </c>
      <c r="G159" s="28">
        <f t="shared" si="0"/>
        <v>7795000</v>
      </c>
    </row>
    <row r="160" spans="2:7" x14ac:dyDescent="0.2">
      <c r="B160" s="72"/>
      <c r="C160" s="21" t="s">
        <v>27</v>
      </c>
      <c r="D160" s="15">
        <v>44043</v>
      </c>
      <c r="E160" s="16">
        <v>0.25180000000000002</v>
      </c>
      <c r="F160" s="22">
        <f>IF(D160&lt;$G$5,0,IF(D160&gt;$G$7,($G$7-$G$5),(D160-$G$5)))-SUM($F$10:F159)</f>
        <v>31</v>
      </c>
      <c r="G160" s="28">
        <f t="shared" si="0"/>
        <v>8055000</v>
      </c>
    </row>
    <row r="161" spans="2:8" x14ac:dyDescent="0.2">
      <c r="B161" s="72"/>
      <c r="C161" s="21" t="s">
        <v>33</v>
      </c>
      <c r="D161" s="15">
        <v>44074</v>
      </c>
      <c r="E161" s="37">
        <v>0.25440000000000002</v>
      </c>
      <c r="F161" s="22">
        <f>IF(D161&lt;$G$5,0,IF(D161&gt;$G$7,($G$7-$G$5),(D161-$G$5)))-SUM($F$10:F160)</f>
        <v>31</v>
      </c>
      <c r="G161" s="28">
        <f t="shared" si="0"/>
        <v>8138000</v>
      </c>
    </row>
    <row r="162" spans="2:8" x14ac:dyDescent="0.2">
      <c r="B162" s="72"/>
      <c r="C162" s="21" t="s">
        <v>29</v>
      </c>
      <c r="D162" s="15">
        <v>44104</v>
      </c>
      <c r="E162" s="16">
        <v>0.25530000000000003</v>
      </c>
      <c r="F162" s="22">
        <f>IF(D162&lt;$G$5,0,IF(D162&gt;$G$7,($G$7-$G$5),(D162-$G$5)))-SUM($F$10:F161)</f>
        <v>30</v>
      </c>
      <c r="G162" s="28">
        <f t="shared" si="0"/>
        <v>7903000</v>
      </c>
    </row>
    <row r="163" spans="2:8" x14ac:dyDescent="0.2">
      <c r="B163" s="72"/>
      <c r="C163" s="21" t="s">
        <v>30</v>
      </c>
      <c r="D163" s="15">
        <v>44135</v>
      </c>
      <c r="E163" s="16">
        <v>0.25140000000000001</v>
      </c>
      <c r="F163" s="22">
        <f>IF(D163&lt;$G$5,0,IF(D163&gt;$G$7,($G$7-$G$5),(D163-$G$5)))-SUM($F$10:F162)</f>
        <v>31</v>
      </c>
      <c r="G163" s="28">
        <f t="shared" si="0"/>
        <v>8042000</v>
      </c>
    </row>
    <row r="164" spans="2:8" x14ac:dyDescent="0.2">
      <c r="B164" s="72"/>
      <c r="C164" s="21" t="s">
        <v>31</v>
      </c>
      <c r="D164" s="15">
        <v>44165</v>
      </c>
      <c r="E164" s="16">
        <v>0.24779999999999999</v>
      </c>
      <c r="F164" s="22">
        <f>IF(D164&lt;$G$5,0,IF(D164&gt;$G$7,($G$7-$G$5),(D164-$G$5)))-SUM($F$10:F163)</f>
        <v>30</v>
      </c>
      <c r="G164" s="28">
        <f t="shared" si="0"/>
        <v>7671000</v>
      </c>
    </row>
    <row r="165" spans="2:8" x14ac:dyDescent="0.2">
      <c r="B165" s="72"/>
      <c r="C165" s="21" t="s">
        <v>32</v>
      </c>
      <c r="D165" s="15">
        <v>44196</v>
      </c>
      <c r="E165" s="16">
        <v>0.2419</v>
      </c>
      <c r="F165" s="22">
        <f>IF(D165&lt;$G$5,0,IF(D165&gt;$G$7,($G$7-$G$5),(D165-$G$5)))-SUM($F$10:F164)</f>
        <v>31</v>
      </c>
      <c r="G165" s="28">
        <f t="shared" si="0"/>
        <v>7738000</v>
      </c>
    </row>
    <row r="166" spans="2:8" x14ac:dyDescent="0.2">
      <c r="B166" s="72">
        <v>2021</v>
      </c>
      <c r="C166" s="21" t="s">
        <v>21</v>
      </c>
      <c r="D166" s="15">
        <v>44227</v>
      </c>
      <c r="E166" s="16">
        <v>0.23980000000000001</v>
      </c>
      <c r="F166" s="22">
        <f>IF(D166&lt;$G$5,0,IF(D166&gt;$G$7,($G$7-$G$5),(D166-$G$5)))-SUM($F$10:F165)</f>
        <v>31</v>
      </c>
      <c r="G166" s="28">
        <f t="shared" si="0"/>
        <v>7671000</v>
      </c>
    </row>
    <row r="167" spans="2:8" x14ac:dyDescent="0.2">
      <c r="B167" s="72"/>
      <c r="C167" s="21" t="s">
        <v>22</v>
      </c>
      <c r="D167" s="41">
        <v>44255</v>
      </c>
      <c r="E167" s="16">
        <v>0.24310000000000001</v>
      </c>
      <c r="F167" s="22">
        <f>IF(D167&lt;$G$5,0,IF(D167&gt;$G$7,($G$7-$G$5),(D167-$G$5)))-SUM($F$10:F166)</f>
        <v>28</v>
      </c>
      <c r="G167" s="28">
        <f t="shared" ref="G167:G179" si="1">+ROUND(($G$3*E167*F167)/365,-3)</f>
        <v>7024000</v>
      </c>
    </row>
    <row r="168" spans="2:8" x14ac:dyDescent="0.2">
      <c r="B168" s="72"/>
      <c r="C168" s="21" t="s">
        <v>23</v>
      </c>
      <c r="D168" s="15">
        <v>44286</v>
      </c>
      <c r="E168" s="16">
        <v>0.2412</v>
      </c>
      <c r="F168" s="22">
        <f>IF(D168&lt;$G$5,0,IF(D168&gt;$G$7,($G$7-$G$5),(D168-$G$5)))-SUM($F$10:F167)</f>
        <v>31</v>
      </c>
      <c r="G168" s="28">
        <f t="shared" si="1"/>
        <v>7716000</v>
      </c>
    </row>
    <row r="169" spans="2:8" x14ac:dyDescent="0.2">
      <c r="B169" s="72"/>
      <c r="C169" s="21" t="s">
        <v>24</v>
      </c>
      <c r="D169" s="15">
        <v>44316</v>
      </c>
      <c r="E169" s="16">
        <v>0.2397</v>
      </c>
      <c r="F169" s="22">
        <f>IF(D169&lt;$G$5,0,IF(D169&gt;$G$7,($G$7-$G$5),(D169-$G$5)))-SUM($F$10:F168)</f>
        <v>30</v>
      </c>
      <c r="G169" s="28">
        <f t="shared" si="1"/>
        <v>7421000</v>
      </c>
    </row>
    <row r="170" spans="2:8" x14ac:dyDescent="0.2">
      <c r="B170" s="72"/>
      <c r="C170" s="21" t="s">
        <v>25</v>
      </c>
      <c r="D170" s="15">
        <v>44347</v>
      </c>
      <c r="E170" s="16">
        <v>0.23830000000000001</v>
      </c>
      <c r="F170" s="22">
        <f>IF(D170&lt;$G$5,0,IF(D170&gt;$G$7,($G$7-$G$5),(D170-$G$5)))-SUM($F$10:F169)</f>
        <v>31</v>
      </c>
      <c r="G170" s="28">
        <f t="shared" si="1"/>
        <v>7623000</v>
      </c>
    </row>
    <row r="171" spans="2:8" x14ac:dyDescent="0.2">
      <c r="B171" s="72"/>
      <c r="C171" s="21" t="s">
        <v>26</v>
      </c>
      <c r="D171" s="15">
        <v>44377</v>
      </c>
      <c r="E171" s="16">
        <v>0.23819999999999997</v>
      </c>
      <c r="F171" s="22">
        <f>IF(D171&lt;$G$5,0,IF(D171&gt;$G$7,($G$7-$G$5),(D171-$G$5)))-SUM($F$10:F170)</f>
        <v>30</v>
      </c>
      <c r="G171" s="28">
        <f t="shared" si="1"/>
        <v>7374000</v>
      </c>
      <c r="H171" s="43"/>
    </row>
    <row r="172" spans="2:8" x14ac:dyDescent="0.2">
      <c r="B172" s="72"/>
      <c r="C172" s="21" t="s">
        <v>27</v>
      </c>
      <c r="D172" s="15">
        <v>44408</v>
      </c>
      <c r="E172" s="16">
        <v>0.23769999999999997</v>
      </c>
      <c r="F172" s="22">
        <f>IF(D172&lt;$G$5,0,IF(D172&gt;$G$7,($G$7-$G$5),(D172-$G$5)))-SUM($F$10:F171)</f>
        <v>31</v>
      </c>
      <c r="G172" s="28">
        <f t="shared" si="1"/>
        <v>7604000</v>
      </c>
      <c r="H172" s="43"/>
    </row>
    <row r="173" spans="2:8" x14ac:dyDescent="0.2">
      <c r="B173" s="72"/>
      <c r="C173" s="21" t="s">
        <v>33</v>
      </c>
      <c r="D173" s="15">
        <v>44439</v>
      </c>
      <c r="E173" s="16">
        <v>0.23859999999999998</v>
      </c>
      <c r="F173" s="22">
        <f>IF(D173&lt;$G$5,0,IF(D173&gt;$G$7,($G$7-$G$5),(D173-$G$5)))-SUM($F$10:F172)</f>
        <v>31</v>
      </c>
      <c r="G173" s="28">
        <f t="shared" si="1"/>
        <v>7633000</v>
      </c>
      <c r="H173" s="43"/>
    </row>
    <row r="174" spans="2:8" x14ac:dyDescent="0.2">
      <c r="B174" s="72"/>
      <c r="C174" s="21" t="s">
        <v>29</v>
      </c>
      <c r="D174" s="15">
        <v>44469</v>
      </c>
      <c r="E174" s="16">
        <v>0.2379</v>
      </c>
      <c r="F174" s="22">
        <f>IF(D174&lt;$G$5,0,IF(D174&gt;$G$7,($G$7-$G$5),(D174-$G$5)))-SUM($F$10:F173)</f>
        <v>30</v>
      </c>
      <c r="G174" s="28">
        <f t="shared" si="1"/>
        <v>7365000</v>
      </c>
      <c r="H174" s="43"/>
    </row>
    <row r="175" spans="2:8" x14ac:dyDescent="0.2">
      <c r="B175" s="72"/>
      <c r="C175" s="21" t="s">
        <v>30</v>
      </c>
      <c r="D175" s="15">
        <v>44500</v>
      </c>
      <c r="E175" s="16">
        <v>0.23619999999999997</v>
      </c>
      <c r="F175" s="22">
        <f>IF(D175&lt;$G$5,0,IF(D175&gt;$G$7,($G$7-$G$5),(D175-$G$5)))-SUM($F$10:F174)</f>
        <v>31</v>
      </c>
      <c r="G175" s="28">
        <f t="shared" si="1"/>
        <v>7556000</v>
      </c>
      <c r="H175" s="43"/>
    </row>
    <row r="176" spans="2:8" x14ac:dyDescent="0.2">
      <c r="B176" s="72"/>
      <c r="C176" s="21" t="s">
        <v>31</v>
      </c>
      <c r="D176" s="15">
        <v>44530</v>
      </c>
      <c r="E176" s="16">
        <v>0.23909999999999998</v>
      </c>
      <c r="F176" s="22">
        <f>IF(D176&lt;$G$5,0,IF(D176&gt;$G$7,($G$7-$G$5),(D176-$G$5)))-SUM($F$10:F175)</f>
        <v>30</v>
      </c>
      <c r="G176" s="28">
        <f t="shared" si="1"/>
        <v>7402000</v>
      </c>
      <c r="H176" s="43"/>
    </row>
    <row r="177" spans="2:8" x14ac:dyDescent="0.2">
      <c r="B177" s="72"/>
      <c r="C177" s="21" t="s">
        <v>32</v>
      </c>
      <c r="D177" s="15">
        <v>44561</v>
      </c>
      <c r="E177" s="16">
        <v>0.2419</v>
      </c>
      <c r="F177" s="22">
        <f>IF(D177&lt;$G$5,0,IF(D177&gt;$G$7,($G$7-$G$5),(D177-$G$5)))-SUM($F$10:F176)</f>
        <v>31</v>
      </c>
      <c r="G177" s="28">
        <f t="shared" si="1"/>
        <v>7738000</v>
      </c>
      <c r="H177" s="43"/>
    </row>
    <row r="178" spans="2:8" x14ac:dyDescent="0.2">
      <c r="B178" s="72">
        <v>2022</v>
      </c>
      <c r="C178" s="21" t="s">
        <v>21</v>
      </c>
      <c r="D178" s="15">
        <v>44592</v>
      </c>
      <c r="E178" s="16">
        <v>0.24490000000000001</v>
      </c>
      <c r="F178" s="22">
        <f>IF(D178&lt;$G$5,0,IF(D178&gt;$G$7,($G$7-$G$5),(D178-$G$5)))-SUM($F$10:F177)</f>
        <v>31</v>
      </c>
      <c r="G178" s="28">
        <f t="shared" si="1"/>
        <v>7834000</v>
      </c>
      <c r="H178" s="43"/>
    </row>
    <row r="179" spans="2:8" x14ac:dyDescent="0.2">
      <c r="B179" s="72"/>
      <c r="C179" s="21" t="s">
        <v>37</v>
      </c>
      <c r="D179" s="15">
        <v>44620</v>
      </c>
      <c r="E179" s="16">
        <v>0.2545</v>
      </c>
      <c r="F179" s="22">
        <f>IF(D179&lt;$G$5,0,IF(D179&gt;$G$7,($G$7-$G$5),(D179-$G$5)))-SUM($F$10:F178)</f>
        <v>28</v>
      </c>
      <c r="G179" s="28">
        <f t="shared" si="1"/>
        <v>7353000</v>
      </c>
    </row>
    <row r="180" spans="2:8" x14ac:dyDescent="0.2">
      <c r="B180" s="44"/>
      <c r="C180" s="21" t="s">
        <v>23</v>
      </c>
      <c r="D180" s="15">
        <v>44651</v>
      </c>
      <c r="E180" s="45">
        <v>0.27710000000000001</v>
      </c>
      <c r="F180" s="22">
        <f>IF(D180&lt;$G$5,0,IF(D180&gt;$G$7,($G$7-$G$5),(D180-$G$5)))-SUM($F$10:F179)</f>
        <v>31</v>
      </c>
      <c r="G180" s="28">
        <f t="shared" ref="G180:G183" si="2">+ROUND(($G$3*E180*F180)/365,-3)</f>
        <v>8864000</v>
      </c>
    </row>
    <row r="181" spans="2:8" x14ac:dyDescent="0.2">
      <c r="B181" s="44"/>
      <c r="C181" s="21" t="s">
        <v>24</v>
      </c>
      <c r="D181" s="15">
        <v>44681</v>
      </c>
      <c r="E181" s="45">
        <v>0.2858</v>
      </c>
      <c r="F181" s="22">
        <f>IF(D181&lt;$G$5,0,IF(D181&gt;$G$7,($G$7-$G$5),(D181-$G$5)))-SUM($F$10:F180)</f>
        <v>30</v>
      </c>
      <c r="G181" s="28">
        <f t="shared" si="2"/>
        <v>8848000</v>
      </c>
    </row>
    <row r="182" spans="2:8" x14ac:dyDescent="0.2">
      <c r="B182" s="44"/>
      <c r="C182" s="21" t="s">
        <v>25</v>
      </c>
      <c r="D182" s="15">
        <v>44712</v>
      </c>
      <c r="E182" s="45">
        <v>0.2757</v>
      </c>
      <c r="F182" s="22">
        <f>IF(D182&lt;$G$5,0,IF(D182&gt;$G$7,($G$7-$G$5),(D182-$G$5)))-SUM($F$10:F181)</f>
        <v>31</v>
      </c>
      <c r="G182" s="28">
        <f t="shared" si="2"/>
        <v>8819000</v>
      </c>
    </row>
    <row r="183" spans="2:8" x14ac:dyDescent="0.2">
      <c r="B183" s="44"/>
      <c r="C183" s="48" t="s">
        <v>26</v>
      </c>
      <c r="D183" s="49">
        <v>44742</v>
      </c>
      <c r="E183" s="45">
        <v>0.30599999999999999</v>
      </c>
      <c r="F183" s="50">
        <f>IF(D183&lt;$G$5,0,IF(D183&gt;$G$7,($G$7-$G$5),(D183-$G$5)))-SUM($F$10:F182)</f>
        <v>30</v>
      </c>
      <c r="G183" s="51">
        <f t="shared" si="2"/>
        <v>9473000</v>
      </c>
    </row>
    <row r="184" spans="2:8" x14ac:dyDescent="0.2">
      <c r="B184" s="47"/>
      <c r="C184" s="21" t="s">
        <v>39</v>
      </c>
      <c r="D184" s="15">
        <v>44773</v>
      </c>
      <c r="E184" s="16">
        <v>0.29920000000000002</v>
      </c>
      <c r="F184" s="50">
        <f>IF(D184&lt;$G$5,0,IF(D184&gt;$G$7,($G$7-$G$5),(D184-$G$5)))-SUM($F$10:F183)</f>
        <v>31</v>
      </c>
      <c r="G184" s="51">
        <f t="shared" ref="G184:G185" si="3">+ROUND(($G$3*E184*F184)/365,-3)</f>
        <v>9571000</v>
      </c>
    </row>
    <row r="185" spans="2:8" x14ac:dyDescent="0.2">
      <c r="B185" s="47"/>
      <c r="C185" s="21" t="s">
        <v>40</v>
      </c>
      <c r="D185" s="15">
        <v>44804</v>
      </c>
      <c r="E185" s="16">
        <v>0.31319999999999998</v>
      </c>
      <c r="F185" s="50">
        <f>IF(D185&lt;$G$5,0,IF(D185&gt;$G$7,($G$7-$G$5),(D185-$G$5)))-SUM($F$10:F184)</f>
        <v>31</v>
      </c>
      <c r="G185" s="51">
        <f t="shared" si="3"/>
        <v>10019000</v>
      </c>
    </row>
    <row r="186" spans="2:8" x14ac:dyDescent="0.2">
      <c r="B186" s="52"/>
      <c r="C186" s="53" t="s">
        <v>29</v>
      </c>
      <c r="D186" s="15">
        <v>44834</v>
      </c>
      <c r="E186" s="45">
        <v>0.35249999999999998</v>
      </c>
      <c r="F186" s="50">
        <f>IF(D186&lt;$G$5,0,IF(D186&gt;$G$7,($G$7-$G$5),(D186-$G$5)))-SUM($F$10:F185)</f>
        <v>12</v>
      </c>
      <c r="G186" s="51">
        <f t="shared" ref="G186" si="4">+ROUND(($G$3*E186*F186)/365,-3)</f>
        <v>4365000</v>
      </c>
    </row>
    <row r="187" spans="2:8" ht="13.5" thickBot="1" x14ac:dyDescent="0.25">
      <c r="C187" s="3"/>
      <c r="D187" s="3" t="s">
        <v>38</v>
      </c>
      <c r="E187" s="3"/>
      <c r="F187" s="3"/>
      <c r="G187" s="3"/>
    </row>
    <row r="188" spans="2:8" ht="14.25" thickTop="1" thickBot="1" x14ac:dyDescent="0.25">
      <c r="B188" s="5"/>
      <c r="C188" s="6"/>
      <c r="D188" s="6"/>
      <c r="E188" s="6"/>
      <c r="F188" s="6"/>
      <c r="G188" s="7"/>
    </row>
    <row r="189" spans="2:8" ht="13.5" thickBot="1" x14ac:dyDescent="0.25">
      <c r="B189" s="8"/>
      <c r="C189" s="9"/>
      <c r="D189" s="70" t="s">
        <v>0</v>
      </c>
      <c r="E189" s="70"/>
      <c r="F189" s="71"/>
      <c r="G189" s="10">
        <f>+G3</f>
        <v>376649229</v>
      </c>
    </row>
    <row r="190" spans="2:8" ht="13.5" thickBot="1" x14ac:dyDescent="0.25">
      <c r="B190" s="8"/>
      <c r="C190" s="9"/>
      <c r="D190" s="27"/>
      <c r="E190" s="27"/>
      <c r="F190" s="27"/>
      <c r="G190" s="11"/>
    </row>
    <row r="191" spans="2:8" ht="13.5" thickBot="1" x14ac:dyDescent="0.25">
      <c r="B191" s="8"/>
      <c r="C191" s="9"/>
      <c r="D191" s="70" t="s">
        <v>1</v>
      </c>
      <c r="E191" s="70"/>
      <c r="F191" s="71"/>
      <c r="G191" s="10">
        <f>ROUND(SUM(G144:G183),-3)</f>
        <v>258371000</v>
      </c>
    </row>
    <row r="192" spans="2:8" ht="13.5" thickBot="1" x14ac:dyDescent="0.25">
      <c r="B192" s="8"/>
      <c r="C192" s="9"/>
      <c r="D192" s="27"/>
      <c r="E192" s="27"/>
      <c r="F192" s="27"/>
      <c r="G192" s="11"/>
    </row>
    <row r="193" spans="2:7" ht="13.5" thickBot="1" x14ac:dyDescent="0.25">
      <c r="B193" s="8"/>
      <c r="C193" s="9"/>
      <c r="D193" s="70" t="s">
        <v>2</v>
      </c>
      <c r="E193" s="70"/>
      <c r="F193" s="71"/>
      <c r="G193" s="10">
        <f>SUM(G189:G191)</f>
        <v>635020229</v>
      </c>
    </row>
    <row r="194" spans="2:7" ht="13.5" thickBot="1" x14ac:dyDescent="0.25">
      <c r="B194" s="12"/>
      <c r="C194" s="13"/>
      <c r="D194" s="13"/>
      <c r="E194" s="13"/>
      <c r="F194" s="13"/>
      <c r="G194" s="14"/>
    </row>
    <row r="195" spans="2:7" ht="13.5" thickTop="1" x14ac:dyDescent="0.2"/>
    <row r="196" spans="2:7" x14ac:dyDescent="0.2">
      <c r="B196" s="69"/>
      <c r="C196" s="69"/>
      <c r="D196" s="69"/>
      <c r="E196" s="69"/>
      <c r="F196" s="69"/>
      <c r="G196" s="69"/>
    </row>
  </sheetData>
  <sheetProtection selectLockedCells="1"/>
  <mergeCells count="24">
    <mergeCell ref="B196:G196"/>
    <mergeCell ref="B118:B129"/>
    <mergeCell ref="D191:F191"/>
    <mergeCell ref="D193:F193"/>
    <mergeCell ref="B166:B177"/>
    <mergeCell ref="B142:B153"/>
    <mergeCell ref="B130:B141"/>
    <mergeCell ref="D189:F189"/>
    <mergeCell ref="B154:B165"/>
    <mergeCell ref="B178:B179"/>
    <mergeCell ref="B1:G1"/>
    <mergeCell ref="B46:B57"/>
    <mergeCell ref="B22:B33"/>
    <mergeCell ref="B106:B117"/>
    <mergeCell ref="B34:B45"/>
    <mergeCell ref="B70:B81"/>
    <mergeCell ref="B3:F3"/>
    <mergeCell ref="B58:B69"/>
    <mergeCell ref="B10:B21"/>
    <mergeCell ref="B5:F5"/>
    <mergeCell ref="B9:F9"/>
    <mergeCell ref="B94:B105"/>
    <mergeCell ref="B82:B93"/>
    <mergeCell ref="B7:F7"/>
  </mergeCells>
  <phoneticPr fontId="3" type="noConversion"/>
  <dataValidations count="2">
    <dataValidation type="custom" allowBlank="1" showInputMessage="1" showErrorMessage="1" errorTitle="Entrada no válida." error="Digite únicamente datos númericos en éste campo." sqref="E162:E186 E10:E124 E126:E136 E138:E148 E150:E160">
      <formula1>ISNUMBER(E10)</formula1>
    </dataValidation>
    <dataValidation type="date" allowBlank="1" showInputMessage="1" showErrorMessage="1" errorTitle="Entrada no válida." error="Digite únicamente datos tipo fecha (99-99-99) en éste campo." sqref="G6">
      <formula1>32874</formula1>
      <formula2>44196</formula2>
    </dataValidation>
  </dataValidations>
  <pageMargins left="0.75" right="0.75" top="1" bottom="1" header="0" footer="0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8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2" x14ac:dyDescent="0.2">
      <c r="A1" t="s">
        <v>4</v>
      </c>
      <c r="B1" t="s">
        <v>5</v>
      </c>
    </row>
    <row r="2" spans="1:2" x14ac:dyDescent="0.2">
      <c r="A2" t="s">
        <v>6</v>
      </c>
      <c r="B2" t="s">
        <v>7</v>
      </c>
    </row>
    <row r="3" spans="1:2" x14ac:dyDescent="0.2">
      <c r="A3" t="s">
        <v>8</v>
      </c>
      <c r="B3" t="s">
        <v>9</v>
      </c>
    </row>
    <row r="4" spans="1:2" x14ac:dyDescent="0.2">
      <c r="A4" t="s">
        <v>10</v>
      </c>
      <c r="B4" t="s">
        <v>11</v>
      </c>
    </row>
    <row r="5" spans="1:2" x14ac:dyDescent="0.2">
      <c r="A5" t="s">
        <v>12</v>
      </c>
      <c r="B5" t="s">
        <v>13</v>
      </c>
    </row>
    <row r="6" spans="1:2" x14ac:dyDescent="0.2">
      <c r="A6" t="s">
        <v>14</v>
      </c>
      <c r="B6" t="s">
        <v>15</v>
      </c>
    </row>
    <row r="7" spans="1:2" x14ac:dyDescent="0.2">
      <c r="A7" t="s">
        <v>16</v>
      </c>
      <c r="B7" t="s">
        <v>17</v>
      </c>
    </row>
    <row r="8" spans="1:2" x14ac:dyDescent="0.2">
      <c r="A8" t="s">
        <v>18</v>
      </c>
      <c r="B8" t="s">
        <v>19</v>
      </c>
    </row>
  </sheetData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TM</vt:lpstr>
      <vt:lpstr>GT_Custom</vt:lpstr>
    </vt:vector>
  </TitlesOfParts>
  <Company>Accounter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</dc:creator>
  <cp:lastModifiedBy>usuario</cp:lastModifiedBy>
  <dcterms:created xsi:type="dcterms:W3CDTF">2007-11-30T13:14:00Z</dcterms:created>
  <dcterms:modified xsi:type="dcterms:W3CDTF">2022-09-12T01:02:45Z</dcterms:modified>
</cp:coreProperties>
</file>