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AMSUNG\Desktop\PROCESOS LABORALES\REGINITA\PROCESO EJECUTIVO\"/>
    </mc:Choice>
  </mc:AlternateContent>
  <xr:revisionPtr revIDLastSave="0" documentId="13_ncr:1_{3F8CC441-C81B-4745-BC82-4A602B7A8285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Retroactivo+index." sheetId="14" r:id="rId1"/>
  </sheets>
  <definedNames>
    <definedName name="_xlnm.Print_Titles" localSheetId="0">'Retroactivo+index.'!$16:$17</definedName>
  </definedNames>
  <calcPr calcId="191029"/>
</workbook>
</file>

<file path=xl/calcChain.xml><?xml version="1.0" encoding="utf-8"?>
<calcChain xmlns="http://schemas.openxmlformats.org/spreadsheetml/2006/main">
  <c r="G3" i="14" l="1"/>
  <c r="B18" i="14"/>
  <c r="F4" i="14"/>
  <c r="E3" i="14"/>
  <c r="B3" i="14"/>
  <c r="D18" i="14" l="1"/>
  <c r="A19" i="14"/>
  <c r="B19" i="14" s="1"/>
  <c r="D19" i="14" l="1"/>
  <c r="A20" i="14"/>
  <c r="B20" i="14" s="1"/>
  <c r="D20" i="14" l="1"/>
  <c r="A21" i="14"/>
  <c r="B21" i="14" s="1"/>
  <c r="D21" i="14" l="1"/>
  <c r="A22" i="14"/>
  <c r="B22" i="14" s="1"/>
  <c r="D22" i="14" l="1"/>
  <c r="A23" i="14"/>
  <c r="B23" i="14" s="1"/>
  <c r="D23" i="14" l="1"/>
  <c r="A24" i="14"/>
  <c r="B24" i="14" s="1"/>
  <c r="D24" i="14" l="1"/>
  <c r="A25" i="14"/>
  <c r="B25" i="14" s="1"/>
  <c r="D25" i="14" l="1"/>
  <c r="A26" i="14"/>
  <c r="B26" i="14" s="1"/>
  <c r="D26" i="14" l="1"/>
  <c r="A27" i="14"/>
  <c r="B27" i="14" s="1"/>
  <c r="D27" i="14" l="1"/>
  <c r="A28" i="14"/>
  <c r="B28" i="14" s="1"/>
  <c r="D28" i="14" l="1"/>
  <c r="A29" i="14"/>
  <c r="B29" i="14" s="1"/>
  <c r="D29" i="14" l="1"/>
  <c r="A30" i="14"/>
  <c r="B30" i="14" s="1"/>
  <c r="D30" i="14" l="1"/>
  <c r="A31" i="14"/>
  <c r="B31" i="14" s="1"/>
  <c r="D31" i="14" l="1"/>
  <c r="A32" i="14"/>
  <c r="B32" i="14" s="1"/>
  <c r="D32" i="14" l="1"/>
  <c r="A33" i="14"/>
  <c r="B33" i="14" s="1"/>
  <c r="D33" i="14" l="1"/>
  <c r="A34" i="14"/>
  <c r="B34" i="14" s="1"/>
  <c r="D34" i="14" l="1"/>
  <c r="A35" i="14"/>
  <c r="B35" i="14" s="1"/>
  <c r="D35" i="14" l="1"/>
  <c r="A36" i="14"/>
  <c r="B36" i="14" s="1"/>
  <c r="D36" i="14" l="1"/>
  <c r="A37" i="14"/>
  <c r="B37" i="14" s="1"/>
  <c r="D37" i="14" l="1"/>
  <c r="A38" i="14"/>
  <c r="B38" i="14" s="1"/>
  <c r="D38" i="14" l="1"/>
  <c r="A39" i="14"/>
  <c r="B39" i="14" s="1"/>
  <c r="D39" i="14" l="1"/>
  <c r="A40" i="14"/>
  <c r="B40" i="14" s="1"/>
  <c r="D40" i="14" l="1"/>
  <c r="A41" i="14"/>
  <c r="B41" i="14" s="1"/>
  <c r="D41" i="14" l="1"/>
  <c r="A42" i="14"/>
  <c r="B42" i="14" s="1"/>
  <c r="D42" i="14" l="1"/>
  <c r="A43" i="14"/>
  <c r="B43" i="14" s="1"/>
  <c r="D43" i="14" l="1"/>
  <c r="A44" i="14"/>
  <c r="B44" i="14" s="1"/>
  <c r="D44" i="14" l="1"/>
  <c r="A45" i="14"/>
  <c r="B45" i="14" s="1"/>
  <c r="D45" i="14" l="1"/>
  <c r="A46" i="14"/>
  <c r="B46" i="14" s="1"/>
  <c r="D46" i="14" l="1"/>
  <c r="A47" i="14"/>
  <c r="B47" i="14" s="1"/>
  <c r="D47" i="14" l="1"/>
  <c r="A48" i="14"/>
  <c r="B48" i="14" s="1"/>
  <c r="D48" i="14" l="1"/>
  <c r="A49" i="14"/>
  <c r="B49" i="14" s="1"/>
  <c r="D49" i="14" l="1"/>
  <c r="A50" i="14"/>
  <c r="B50" i="14" s="1"/>
  <c r="A51" i="14" l="1"/>
  <c r="B51" i="14" s="1"/>
  <c r="D50" i="14"/>
  <c r="A52" i="14" l="1"/>
  <c r="B52" i="14" s="1"/>
  <c r="D51" i="14"/>
  <c r="A53" i="14" l="1"/>
  <c r="B53" i="14" s="1"/>
  <c r="D52" i="14"/>
  <c r="D53" i="14" l="1"/>
  <c r="A54" i="14"/>
  <c r="B54" i="14" s="1"/>
  <c r="D54" i="14" l="1"/>
  <c r="A55" i="14"/>
  <c r="B55" i="14" s="1"/>
  <c r="A10" i="14"/>
  <c r="A56" i="14" l="1"/>
  <c r="B56" i="14" s="1"/>
  <c r="D55" i="14"/>
  <c r="A11" i="14"/>
  <c r="E54" i="14" l="1"/>
  <c r="H54" i="14" s="1"/>
  <c r="A57" i="14"/>
  <c r="B57" i="14" s="1"/>
  <c r="D56" i="14"/>
  <c r="A12" i="14"/>
  <c r="E51" i="14" l="1"/>
  <c r="H51" i="14" s="1"/>
  <c r="E52" i="14"/>
  <c r="H52" i="14" s="1"/>
  <c r="D57" i="14"/>
  <c r="E57" i="14" s="1"/>
  <c r="H57" i="14" s="1"/>
  <c r="A58" i="14"/>
  <c r="B58" i="14" s="1"/>
  <c r="E53" i="14"/>
  <c r="H53" i="14" s="1"/>
  <c r="E55" i="14"/>
  <c r="H55" i="14" s="1"/>
  <c r="E56" i="14"/>
  <c r="H56" i="14" s="1"/>
  <c r="A13" i="14"/>
  <c r="E18" i="14"/>
  <c r="H18" i="14" s="1"/>
  <c r="E19" i="14"/>
  <c r="H19" i="14" s="1"/>
  <c r="E20" i="14"/>
  <c r="H20" i="14" s="1"/>
  <c r="E21" i="14"/>
  <c r="H21" i="14" s="1"/>
  <c r="E22" i="14"/>
  <c r="H22" i="14" s="1"/>
  <c r="E23" i="14"/>
  <c r="H23" i="14" s="1"/>
  <c r="E24" i="14"/>
  <c r="H24" i="14" s="1"/>
  <c r="E25" i="14"/>
  <c r="H25" i="14" s="1"/>
  <c r="E26" i="14"/>
  <c r="H26" i="14" s="1"/>
  <c r="E27" i="14"/>
  <c r="H27" i="14" s="1"/>
  <c r="E28" i="14"/>
  <c r="H28" i="14" s="1"/>
  <c r="E29" i="14"/>
  <c r="H29" i="14" s="1"/>
  <c r="E30" i="14"/>
  <c r="H30" i="14" s="1"/>
  <c r="E31" i="14"/>
  <c r="E32" i="14"/>
  <c r="H32" i="14" s="1"/>
  <c r="E33" i="14"/>
  <c r="H33" i="14" s="1"/>
  <c r="E34" i="14"/>
  <c r="H34" i="14" s="1"/>
  <c r="E35" i="14"/>
  <c r="H35" i="14" s="1"/>
  <c r="E36" i="14"/>
  <c r="H36" i="14" s="1"/>
  <c r="E37" i="14"/>
  <c r="H37" i="14" s="1"/>
  <c r="E38" i="14"/>
  <c r="H38" i="14" s="1"/>
  <c r="E39" i="14"/>
  <c r="H39" i="14" s="1"/>
  <c r="E40" i="14"/>
  <c r="H40" i="14" s="1"/>
  <c r="E41" i="14"/>
  <c r="H41" i="14" s="1"/>
  <c r="E42" i="14"/>
  <c r="H42" i="14" s="1"/>
  <c r="E43" i="14"/>
  <c r="H43" i="14" s="1"/>
  <c r="E44" i="14"/>
  <c r="H44" i="14" s="1"/>
  <c r="E45" i="14"/>
  <c r="H45" i="14" s="1"/>
  <c r="E46" i="14"/>
  <c r="H46" i="14" s="1"/>
  <c r="E47" i="14"/>
  <c r="H47" i="14" s="1"/>
  <c r="E48" i="14"/>
  <c r="H48" i="14" s="1"/>
  <c r="E49" i="14"/>
  <c r="H49" i="14" s="1"/>
  <c r="E50" i="14"/>
  <c r="H50" i="14" s="1"/>
  <c r="A59" i="14" l="1"/>
  <c r="B59" i="14" s="1"/>
  <c r="D58" i="14"/>
  <c r="H31" i="14"/>
  <c r="A60" i="14" l="1"/>
  <c r="B60" i="14" s="1"/>
  <c r="D59" i="14"/>
  <c r="E58" i="14"/>
  <c r="H58" i="14" l="1"/>
  <c r="D60" i="14"/>
  <c r="E60" i="14" s="1"/>
  <c r="A61" i="14"/>
  <c r="B61" i="14" s="1"/>
  <c r="E59" i="14"/>
  <c r="H59" i="14" s="1"/>
  <c r="A62" i="14" l="1"/>
  <c r="B62" i="14" s="1"/>
  <c r="D61" i="14"/>
  <c r="H60" i="14"/>
  <c r="E61" i="14" l="1"/>
  <c r="A63" i="14"/>
  <c r="B63" i="14" s="1"/>
  <c r="D62" i="14"/>
  <c r="E62" i="14" s="1"/>
  <c r="H62" i="14" s="1"/>
  <c r="H61" i="14" l="1"/>
  <c r="D63" i="14"/>
  <c r="E63" i="14" s="1"/>
  <c r="H63" i="14" s="1"/>
  <c r="A64" i="14"/>
  <c r="B64" i="14" s="1"/>
  <c r="A65" i="14" l="1"/>
  <c r="B65" i="14" s="1"/>
  <c r="D64" i="14"/>
  <c r="E64" i="14" s="1"/>
  <c r="H64" i="14" s="1"/>
  <c r="D65" i="14" l="1"/>
  <c r="E65" i="14" s="1"/>
  <c r="A66" i="14"/>
  <c r="B66" i="14" s="1"/>
  <c r="D66" i="14" l="1"/>
  <c r="A67" i="14"/>
  <c r="B67" i="14" s="1"/>
  <c r="H65" i="14"/>
  <c r="D67" i="14" l="1"/>
  <c r="A68" i="14"/>
  <c r="B68" i="14" s="1"/>
  <c r="E66" i="14"/>
  <c r="D68" i="14" l="1"/>
  <c r="E68" i="14" s="1"/>
  <c r="H68" i="14" s="1"/>
  <c r="A69" i="14"/>
  <c r="B69" i="14" s="1"/>
  <c r="E67" i="14"/>
  <c r="H67" i="14" s="1"/>
  <c r="H66" i="14"/>
  <c r="D69" i="14" l="1"/>
  <c r="E69" i="14" s="1"/>
  <c r="H69" i="14" l="1"/>
  <c r="H71" i="14" s="1"/>
  <c r="L72" i="14" s="1"/>
  <c r="E71" i="14"/>
  <c r="H73" i="14" l="1"/>
</calcChain>
</file>

<file path=xl/sharedStrings.xml><?xml version="1.0" encoding="utf-8"?>
<sst xmlns="http://schemas.openxmlformats.org/spreadsheetml/2006/main" count="33" uniqueCount="31">
  <si>
    <t>PERIODO</t>
  </si>
  <si>
    <t>IPC</t>
  </si>
  <si>
    <t xml:space="preserve">Trabajador(a): </t>
  </si>
  <si>
    <t>Expediente:</t>
  </si>
  <si>
    <t>AÑO</t>
  </si>
  <si>
    <t>MESADA</t>
  </si>
  <si>
    <t>IPC Variación</t>
  </si>
  <si>
    <t>CALCULADA</t>
  </si>
  <si>
    <t xml:space="preserve">Número de </t>
  </si>
  <si>
    <t>Inicio</t>
  </si>
  <si>
    <t>Final</t>
  </si>
  <si>
    <t>mesadas</t>
  </si>
  <si>
    <t>adeudada</t>
  </si>
  <si>
    <t>FECHAS DETERMINANTES DEL CÁLCULO</t>
  </si>
  <si>
    <t>Deben mesadas desde:</t>
  </si>
  <si>
    <t>Deben mesadas hasta:</t>
  </si>
  <si>
    <t>Deuda</t>
  </si>
  <si>
    <t>Mesada</t>
  </si>
  <si>
    <t>Deuda total</t>
  </si>
  <si>
    <t>Totales</t>
  </si>
  <si>
    <t>EVOLUCIÓN DE MESADAS PENSIONALES.</t>
  </si>
  <si>
    <t>MESADAS ADEUDADAS CON INDEXACIÓN</t>
  </si>
  <si>
    <t>Inicial</t>
  </si>
  <si>
    <t>final</t>
  </si>
  <si>
    <t>Indexada</t>
  </si>
  <si>
    <t>Valor total de las mesadas indexadas al</t>
  </si>
  <si>
    <t>Solo indexacion</t>
  </si>
  <si>
    <t>Fecha inicial de Indexacion:</t>
  </si>
  <si>
    <t>Fecha final a la que se indexará:</t>
  </si>
  <si>
    <t>IPC 79,43</t>
  </si>
  <si>
    <t>IPC 109,62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</si>
</sst>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00000_);_(* \(#,##0.000000\);_(* &quot;-&quot;??_);_(@_)"/>
    <numFmt numFmtId="166" formatCode="_(* #,##0_);_(* \(#,##0\);_(* &quot;-&quot;??_);_(@_)"/>
    <numFmt numFmtId="167" formatCode="_(* #,##0.0000000_);_(* \(#,##0.0000000\);_(* &quot;-&quot;??_);_(@_)"/>
    <numFmt numFmtId="168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 applyFill="1"/>
    <xf numFmtId="164" fontId="1" fillId="0" borderId="0" xfId="1" applyFont="1" applyBorder="1" applyAlignment="1">
      <alignment horizontal="center"/>
    </xf>
    <xf numFmtId="164" fontId="1" fillId="0" borderId="0" xfId="1" applyFont="1" applyBorder="1" applyAlignment="1"/>
    <xf numFmtId="164" fontId="1" fillId="0" borderId="0" xfId="1" applyFont="1"/>
    <xf numFmtId="167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/>
    <xf numFmtId="166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left"/>
    </xf>
    <xf numFmtId="167" fontId="1" fillId="0" borderId="0" xfId="1" applyNumberFormat="1" applyFont="1" applyBorder="1" applyAlignment="1"/>
    <xf numFmtId="166" fontId="2" fillId="0" borderId="0" xfId="1" applyNumberFormat="1" applyFont="1" applyBorder="1" applyAlignment="1"/>
    <xf numFmtId="10" fontId="0" fillId="0" borderId="4" xfId="0" applyNumberFormat="1" applyFill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64" fontId="1" fillId="0" borderId="2" xfId="1" applyFont="1" applyBorder="1" applyAlignment="1">
      <alignment horizontal="center"/>
    </xf>
    <xf numFmtId="14" fontId="0" fillId="0" borderId="0" xfId="0" applyNumberFormat="1"/>
    <xf numFmtId="14" fontId="0" fillId="0" borderId="0" xfId="0" applyNumberFormat="1" applyFont="1" applyFill="1" applyBorder="1"/>
    <xf numFmtId="0" fontId="0" fillId="0" borderId="0" xfId="0" applyFont="1" applyFill="1"/>
    <xf numFmtId="164" fontId="1" fillId="0" borderId="0" xfId="1" applyFont="1" applyFill="1"/>
    <xf numFmtId="166" fontId="1" fillId="0" borderId="0" xfId="1" applyNumberFormat="1" applyFont="1" applyFill="1"/>
    <xf numFmtId="0" fontId="0" fillId="0" borderId="0" xfId="0" applyFill="1"/>
    <xf numFmtId="14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4" fillId="0" borderId="0" xfId="1" applyNumberFormat="1" applyFont="1" applyBorder="1" applyAlignment="1"/>
    <xf numFmtId="166" fontId="0" fillId="0" borderId="0" xfId="0" applyNumberFormat="1" applyFont="1" applyFill="1"/>
    <xf numFmtId="166" fontId="3" fillId="0" borderId="0" xfId="0" applyNumberFormat="1" applyFont="1" applyFill="1"/>
    <xf numFmtId="166" fontId="0" fillId="0" borderId="4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0" xfId="0" applyNumberFormat="1"/>
    <xf numFmtId="164" fontId="0" fillId="0" borderId="4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7" fontId="0" fillId="0" borderId="0" xfId="1" applyNumberFormat="1" applyFont="1" applyBorder="1" applyAlignment="1"/>
    <xf numFmtId="14" fontId="5" fillId="0" borderId="10" xfId="1" applyNumberFormat="1" applyFont="1" applyFill="1" applyBorder="1"/>
    <xf numFmtId="14" fontId="6" fillId="0" borderId="11" xfId="1" applyNumberFormat="1" applyFont="1" applyFill="1" applyBorder="1"/>
    <xf numFmtId="14" fontId="5" fillId="0" borderId="8" xfId="1" applyNumberFormat="1" applyFont="1" applyFill="1" applyBorder="1"/>
    <xf numFmtId="164" fontId="0" fillId="0" borderId="0" xfId="1" applyFont="1"/>
    <xf numFmtId="164" fontId="0" fillId="0" borderId="0" xfId="1" applyFont="1" applyFill="1"/>
    <xf numFmtId="164" fontId="0" fillId="0" borderId="0" xfId="1" applyFont="1" applyBorder="1" applyAlignment="1">
      <alignment horizontal="center"/>
    </xf>
    <xf numFmtId="164" fontId="0" fillId="0" borderId="0" xfId="0" applyNumberFormat="1"/>
    <xf numFmtId="165" fontId="1" fillId="0" borderId="0" xfId="1" applyNumberFormat="1" applyFont="1" applyBorder="1" applyAlignment="1"/>
    <xf numFmtId="14" fontId="0" fillId="0" borderId="0" xfId="0" applyNumberFormat="1" applyFill="1" applyBorder="1"/>
    <xf numFmtId="0" fontId="0" fillId="0" borderId="3" xfId="0" applyBorder="1" applyAlignment="1">
      <alignment horizontal="center"/>
    </xf>
    <xf numFmtId="164" fontId="5" fillId="0" borderId="3" xfId="1" applyFont="1" applyFill="1" applyBorder="1"/>
    <xf numFmtId="164" fontId="5" fillId="0" borderId="7" xfId="1" applyFont="1" applyFill="1" applyBorder="1"/>
    <xf numFmtId="0" fontId="0" fillId="0" borderId="7" xfId="0" applyFill="1" applyBorder="1"/>
    <xf numFmtId="164" fontId="5" fillId="0" borderId="9" xfId="1" applyFont="1" applyFill="1" applyBorder="1"/>
    <xf numFmtId="164" fontId="5" fillId="0" borderId="0" xfId="1" applyFont="1" applyFill="1" applyBorder="1"/>
    <xf numFmtId="0" fontId="0" fillId="0" borderId="0" xfId="0" applyFill="1" applyBorder="1"/>
    <xf numFmtId="164" fontId="5" fillId="0" borderId="5" xfId="1" applyFont="1" applyFill="1" applyBorder="1"/>
    <xf numFmtId="164" fontId="5" fillId="0" borderId="6" xfId="1" applyFont="1" applyFill="1" applyBorder="1"/>
    <xf numFmtId="0" fontId="0" fillId="0" borderId="6" xfId="0" applyFill="1" applyBorder="1"/>
    <xf numFmtId="0" fontId="2" fillId="0" borderId="0" xfId="0" applyFont="1"/>
    <xf numFmtId="167" fontId="2" fillId="0" borderId="0" xfId="1" applyNumberFormat="1" applyFont="1" applyBorder="1" applyAlignment="1"/>
    <xf numFmtId="0" fontId="0" fillId="0" borderId="4" xfId="0" applyBorder="1" applyAlignment="1">
      <alignment horizontal="center"/>
    </xf>
    <xf numFmtId="168" fontId="1" fillId="0" borderId="0" xfId="1" applyNumberFormat="1" applyFont="1" applyBorder="1"/>
    <xf numFmtId="166" fontId="1" fillId="0" borderId="1" xfId="1" applyNumberFormat="1" applyFont="1" applyBorder="1" applyAlignment="1">
      <alignment horizontal="right"/>
    </xf>
    <xf numFmtId="167" fontId="1" fillId="0" borderId="1" xfId="1" applyNumberFormat="1" applyFont="1" applyBorder="1" applyAlignment="1">
      <alignment horizontal="right"/>
    </xf>
    <xf numFmtId="164" fontId="1" fillId="0" borderId="1" xfId="1" applyFont="1" applyBorder="1" applyAlignment="1">
      <alignment horizontal="right"/>
    </xf>
    <xf numFmtId="168" fontId="1" fillId="0" borderId="0" xfId="1" applyNumberFormat="1" applyFont="1" applyBorder="1" applyAlignment="1"/>
    <xf numFmtId="0" fontId="0" fillId="0" borderId="0" xfId="0"/>
    <xf numFmtId="164" fontId="1" fillId="0" borderId="0" xfId="1" applyFo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164" fontId="0" fillId="3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73</xdr:row>
      <xdr:rowOff>22860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00" y="11178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0</xdr:col>
      <xdr:colOff>106680</xdr:colOff>
      <xdr:row>74</xdr:row>
      <xdr:rowOff>38100</xdr:rowOff>
    </xdr:from>
    <xdr:to>
      <xdr:col>8</xdr:col>
      <xdr:colOff>0</xdr:colOff>
      <xdr:row>80</xdr:row>
      <xdr:rowOff>22860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680" y="9913620"/>
          <a:ext cx="6233160" cy="1082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B1" workbookViewId="0">
      <selection activeCell="L11" sqref="L11"/>
    </sheetView>
  </sheetViews>
  <sheetFormatPr baseColWidth="10" defaultRowHeight="15" x14ac:dyDescent="0.25"/>
  <cols>
    <col min="5" max="5" width="17.28515625" customWidth="1"/>
    <col min="6" max="6" width="12.28515625" customWidth="1"/>
    <col min="8" max="8" width="17.140625" customWidth="1"/>
    <col min="10" max="10" width="14.140625" bestFit="1" customWidth="1"/>
    <col min="12" max="12" width="14.140625" bestFit="1" customWidth="1"/>
  </cols>
  <sheetData>
    <row r="1" spans="1:9" x14ac:dyDescent="0.25">
      <c r="A1" s="69"/>
      <c r="B1" s="69"/>
      <c r="C1" s="69"/>
      <c r="D1" s="69"/>
      <c r="E1" s="69"/>
      <c r="F1" s="69"/>
      <c r="G1" s="69"/>
      <c r="H1" s="69"/>
    </row>
    <row r="2" spans="1:9" x14ac:dyDescent="0.25">
      <c r="A2" s="70"/>
      <c r="B2" s="69"/>
      <c r="C2" s="69"/>
      <c r="D2" s="69"/>
      <c r="E2" s="69"/>
      <c r="F2" s="69"/>
      <c r="G2" s="69"/>
      <c r="H2" s="69"/>
    </row>
    <row r="3" spans="1:9" x14ac:dyDescent="0.25">
      <c r="A3" s="20" t="s">
        <v>3</v>
      </c>
      <c r="B3" s="23" t="e">
        <f>+#REF!</f>
        <v>#REF!</v>
      </c>
      <c r="C3" s="21"/>
      <c r="D3" s="22"/>
      <c r="E3" s="28" t="e">
        <f>+#REF!</f>
        <v>#REF!</v>
      </c>
      <c r="F3" s="32"/>
      <c r="G3" s="20" t="e">
        <f>+#REF!</f>
        <v>#REF!</v>
      </c>
      <c r="H3" s="40"/>
    </row>
    <row r="4" spans="1:9" x14ac:dyDescent="0.25">
      <c r="A4" s="10"/>
      <c r="B4" s="7"/>
      <c r="C4" s="4"/>
      <c r="D4" s="9"/>
      <c r="E4" s="29" t="s">
        <v>2</v>
      </c>
      <c r="F4" s="20" t="e">
        <f>+#REF!</f>
        <v>#REF!</v>
      </c>
      <c r="G4" s="20"/>
      <c r="H4" s="41"/>
    </row>
    <row r="5" spans="1:9" x14ac:dyDescent="0.25">
      <c r="A5" s="10"/>
      <c r="B5" s="7"/>
      <c r="C5" s="4"/>
      <c r="D5" s="9"/>
      <c r="E5" s="29"/>
      <c r="F5" s="32"/>
      <c r="G5" s="3"/>
      <c r="H5" s="41"/>
    </row>
    <row r="6" spans="1:9" x14ac:dyDescent="0.25">
      <c r="A6" s="12" t="s">
        <v>20</v>
      </c>
      <c r="B6" s="35"/>
      <c r="C6" s="5"/>
      <c r="D6" s="9"/>
      <c r="E6" s="27" t="s">
        <v>13</v>
      </c>
      <c r="F6" s="27"/>
      <c r="G6" s="27"/>
      <c r="H6" s="9"/>
    </row>
    <row r="7" spans="1:9" x14ac:dyDescent="0.25">
      <c r="A7" s="71" t="s">
        <v>7</v>
      </c>
      <c r="B7" s="71"/>
      <c r="C7" s="71"/>
      <c r="D7" s="9"/>
      <c r="E7" s="46" t="s">
        <v>14</v>
      </c>
      <c r="F7" s="47"/>
      <c r="G7" s="48"/>
      <c r="H7" s="38">
        <v>35921</v>
      </c>
    </row>
    <row r="8" spans="1:9" x14ac:dyDescent="0.25">
      <c r="A8" s="59" t="s">
        <v>4</v>
      </c>
      <c r="B8" s="60" t="s">
        <v>6</v>
      </c>
      <c r="C8" s="61" t="s">
        <v>5</v>
      </c>
      <c r="D8" s="25"/>
      <c r="E8" s="49" t="s">
        <v>15</v>
      </c>
      <c r="F8" s="50"/>
      <c r="G8" s="51"/>
      <c r="H8" s="36">
        <v>37499</v>
      </c>
    </row>
    <row r="9" spans="1:9" x14ac:dyDescent="0.25">
      <c r="A9" s="9">
        <v>1998</v>
      </c>
      <c r="B9" s="62">
        <v>0.02</v>
      </c>
      <c r="C9" s="8">
        <v>464558</v>
      </c>
      <c r="D9" s="9"/>
      <c r="E9" s="46" t="s">
        <v>27</v>
      </c>
      <c r="F9" s="47"/>
      <c r="G9" s="48"/>
      <c r="H9" s="38">
        <v>41486</v>
      </c>
      <c r="I9" t="s">
        <v>29</v>
      </c>
    </row>
    <row r="10" spans="1:9" x14ac:dyDescent="0.25">
      <c r="A10" s="9">
        <f>+A9+1</f>
        <v>1999</v>
      </c>
      <c r="B10" s="62">
        <v>3.1699999999999999E-2</v>
      </c>
      <c r="C10" s="8">
        <v>542139.18999999994</v>
      </c>
      <c r="D10" s="9"/>
      <c r="E10" s="52" t="s">
        <v>28</v>
      </c>
      <c r="F10" s="53"/>
      <c r="G10" s="54"/>
      <c r="H10" s="37">
        <v>44439</v>
      </c>
      <c r="I10" t="s">
        <v>30</v>
      </c>
    </row>
    <row r="11" spans="1:9" x14ac:dyDescent="0.25">
      <c r="A11" s="9">
        <f t="shared" ref="A11:A13" si="0">+A10+1</f>
        <v>2000</v>
      </c>
      <c r="B11" s="62">
        <v>3.73E-2</v>
      </c>
      <c r="C11" s="8">
        <v>592178.63</v>
      </c>
      <c r="D11" s="9"/>
      <c r="E11" s="11"/>
      <c r="F11" s="5"/>
      <c r="G11" s="5"/>
      <c r="H11" s="1"/>
    </row>
    <row r="12" spans="1:9" x14ac:dyDescent="0.25">
      <c r="A12" s="9">
        <f t="shared" si="0"/>
        <v>2001</v>
      </c>
      <c r="B12" s="62">
        <v>2.4400000000000002E-2</v>
      </c>
      <c r="C12" s="8">
        <v>643994.26</v>
      </c>
      <c r="D12" s="9"/>
      <c r="E12" s="11"/>
      <c r="F12" s="5"/>
      <c r="G12" s="5"/>
      <c r="H12" s="1"/>
    </row>
    <row r="13" spans="1:9" s="63" customFormat="1" x14ac:dyDescent="0.25">
      <c r="A13" s="9">
        <f t="shared" si="0"/>
        <v>2002</v>
      </c>
      <c r="B13" s="62">
        <v>2.4400000000000002E-2</v>
      </c>
      <c r="C13" s="8">
        <v>693259.82</v>
      </c>
      <c r="D13" s="9"/>
      <c r="E13" s="11"/>
      <c r="F13" s="5"/>
      <c r="G13" s="5"/>
    </row>
    <row r="14" spans="1:9" x14ac:dyDescent="0.25">
      <c r="A14" s="9"/>
      <c r="B14" s="11"/>
      <c r="C14" s="5"/>
      <c r="D14" s="9"/>
      <c r="E14" s="11"/>
      <c r="F14" s="5"/>
      <c r="G14" s="5"/>
      <c r="H14" s="1"/>
    </row>
    <row r="15" spans="1:9" x14ac:dyDescent="0.25">
      <c r="A15" s="12" t="s">
        <v>21</v>
      </c>
      <c r="B15" s="11"/>
      <c r="C15" s="5"/>
      <c r="D15" s="24"/>
      <c r="E15" s="11"/>
      <c r="F15" s="8"/>
      <c r="G15" s="43"/>
      <c r="H15" s="1"/>
    </row>
    <row r="16" spans="1:9" x14ac:dyDescent="0.25">
      <c r="A16" s="72" t="s">
        <v>0</v>
      </c>
      <c r="B16" s="73"/>
      <c r="C16" s="13" t="s">
        <v>17</v>
      </c>
      <c r="D16" s="14" t="s">
        <v>8</v>
      </c>
      <c r="E16" s="45" t="s">
        <v>18</v>
      </c>
      <c r="F16" s="30" t="s">
        <v>1</v>
      </c>
      <c r="G16" s="33" t="s">
        <v>1</v>
      </c>
      <c r="H16" s="57" t="s">
        <v>16</v>
      </c>
    </row>
    <row r="17" spans="1:12" x14ac:dyDescent="0.25">
      <c r="A17" s="15" t="s">
        <v>9</v>
      </c>
      <c r="B17" s="15" t="s">
        <v>10</v>
      </c>
      <c r="C17" s="16" t="s">
        <v>12</v>
      </c>
      <c r="D17" s="17" t="s">
        <v>11</v>
      </c>
      <c r="E17" s="26" t="s">
        <v>11</v>
      </c>
      <c r="F17" s="31" t="s">
        <v>22</v>
      </c>
      <c r="G17" s="34" t="s">
        <v>23</v>
      </c>
      <c r="H17" s="2" t="s">
        <v>24</v>
      </c>
      <c r="L17">
        <v>79</v>
      </c>
    </row>
    <row r="18" spans="1:12" x14ac:dyDescent="0.25">
      <c r="A18" s="18">
        <v>35921</v>
      </c>
      <c r="B18" s="19">
        <f>EOMONTH(A18,0)</f>
        <v>35946</v>
      </c>
      <c r="C18" s="39">
        <v>464558</v>
      </c>
      <c r="D18" s="6">
        <f>IF(OR(AND(MONTH(B18)=2,B18-A18+1&gt;=28),(AND(MONTH(B18)&lt;&gt;6,MONTH(B18)&lt;&gt;11,B18-A18+1&gt;=30))),1,IF(OR(MONTH(B18)=6,MONTH(B18)=11),1+((30-DAY(A18)+1)/30),(30-DAY(A18)+1)/30))</f>
        <v>0.83333333333333337</v>
      </c>
      <c r="E18" s="39">
        <f>+D18*C18</f>
        <v>387131.66666666669</v>
      </c>
      <c r="F18" s="58">
        <v>79.430000000000007</v>
      </c>
      <c r="G18" s="58">
        <v>109.62</v>
      </c>
      <c r="H18" s="39">
        <f>+E18*G18/F18</f>
        <v>534273.8675563389</v>
      </c>
    </row>
    <row r="19" spans="1:12" x14ac:dyDescent="0.25">
      <c r="A19" s="19">
        <f t="shared" ref="A19:A50" si="1">1+B18</f>
        <v>35947</v>
      </c>
      <c r="B19" s="19">
        <f>IF(OR(MONTH(A19)=3,MONTH(A19)=5,MONTH(A19)=7,MONTH(A19)=10,MONTH(A19)=12,MONTH(A19)=8,MONTH(A19)=1),A19+30,IF(MONTH(A19)&lt;&gt;2,A19+29,IF(MOD(YEAR(A19),4)=0,A19+28,A19+27)))</f>
        <v>35976</v>
      </c>
      <c r="C19" s="39">
        <v>464558</v>
      </c>
      <c r="D19" s="64">
        <f t="shared" ref="D19:D50" si="2">IF(OR(AND(MONTH(B19)=2,B19-A19+1&gt;=28),(AND(MONTH(B19)&lt;&gt;6,MONTH(B19)&lt;&gt;11,B19-A19+1&gt;=30))),1,IF(OR(MONTH(B19)=6,MONTH(B19)=11),1+((30-DAY(A19)+1)/30),(30-DAY(A19)+1)/30))</f>
        <v>2</v>
      </c>
      <c r="E19" s="39">
        <f t="shared" ref="E19:E50" si="3">+D19*C19</f>
        <v>929116</v>
      </c>
      <c r="F19" s="58">
        <v>79.430000000000007</v>
      </c>
      <c r="G19" s="58">
        <v>109.62</v>
      </c>
      <c r="H19" s="39">
        <f t="shared" ref="H19:H50" si="4">+E19*G19/F19</f>
        <v>1282257.2821352133</v>
      </c>
    </row>
    <row r="20" spans="1:12" x14ac:dyDescent="0.25">
      <c r="A20" s="19">
        <f t="shared" si="1"/>
        <v>35977</v>
      </c>
      <c r="B20" s="19">
        <f t="shared" ref="B20:B50" si="5">IF(OR(MONTH(A20)=3,MONTH(A20)=5,MONTH(A20)=7,MONTH(A20)=10,MONTH(A20)=12,MONTH(A20)=8,MONTH(A20)=1),A20+30,IF(MONTH(A20)&lt;&gt;2,A20+29,IF(MOD(YEAR(A20),4)=0,A20+28,A20+27)))</f>
        <v>36007</v>
      </c>
      <c r="C20" s="39">
        <v>464558</v>
      </c>
      <c r="D20" s="64">
        <f t="shared" si="2"/>
        <v>1</v>
      </c>
      <c r="E20" s="39">
        <f t="shared" si="3"/>
        <v>464558</v>
      </c>
      <c r="F20" s="58">
        <v>79.430000000000007</v>
      </c>
      <c r="G20" s="58">
        <v>109.62</v>
      </c>
      <c r="H20" s="39">
        <f t="shared" si="4"/>
        <v>641128.64106760663</v>
      </c>
    </row>
    <row r="21" spans="1:12" x14ac:dyDescent="0.25">
      <c r="A21" s="19">
        <f t="shared" si="1"/>
        <v>36008</v>
      </c>
      <c r="B21" s="19">
        <f t="shared" si="5"/>
        <v>36038</v>
      </c>
      <c r="C21" s="39">
        <v>464558</v>
      </c>
      <c r="D21" s="64">
        <f t="shared" si="2"/>
        <v>1</v>
      </c>
      <c r="E21" s="39">
        <f t="shared" si="3"/>
        <v>464558</v>
      </c>
      <c r="F21" s="58">
        <v>79.430000000000007</v>
      </c>
      <c r="G21" s="58">
        <v>109.62</v>
      </c>
      <c r="H21" s="39">
        <f t="shared" si="4"/>
        <v>641128.64106760663</v>
      </c>
    </row>
    <row r="22" spans="1:12" x14ac:dyDescent="0.25">
      <c r="A22" s="19">
        <f t="shared" si="1"/>
        <v>36039</v>
      </c>
      <c r="B22" s="19">
        <f t="shared" si="5"/>
        <v>36068</v>
      </c>
      <c r="C22" s="39">
        <v>464558</v>
      </c>
      <c r="D22" s="64">
        <f t="shared" si="2"/>
        <v>1</v>
      </c>
      <c r="E22" s="39">
        <f t="shared" si="3"/>
        <v>464558</v>
      </c>
      <c r="F22" s="58">
        <v>79.430000000000007</v>
      </c>
      <c r="G22" s="58">
        <v>109.62</v>
      </c>
      <c r="H22" s="39">
        <f t="shared" si="4"/>
        <v>641128.64106760663</v>
      </c>
    </row>
    <row r="23" spans="1:12" x14ac:dyDescent="0.25">
      <c r="A23" s="19">
        <f t="shared" si="1"/>
        <v>36069</v>
      </c>
      <c r="B23" s="19">
        <f t="shared" si="5"/>
        <v>36099</v>
      </c>
      <c r="C23" s="39">
        <v>464558</v>
      </c>
      <c r="D23" s="64">
        <f t="shared" si="2"/>
        <v>1</v>
      </c>
      <c r="E23" s="39">
        <f t="shared" si="3"/>
        <v>464558</v>
      </c>
      <c r="F23" s="58">
        <v>79.430000000000007</v>
      </c>
      <c r="G23" s="58">
        <v>109.62</v>
      </c>
      <c r="H23" s="39">
        <f t="shared" si="4"/>
        <v>641128.64106760663</v>
      </c>
    </row>
    <row r="24" spans="1:12" x14ac:dyDescent="0.25">
      <c r="A24" s="19">
        <f t="shared" si="1"/>
        <v>36100</v>
      </c>
      <c r="B24" s="19">
        <f t="shared" si="5"/>
        <v>36129</v>
      </c>
      <c r="C24" s="39">
        <v>464558</v>
      </c>
      <c r="D24" s="64">
        <f t="shared" si="2"/>
        <v>2</v>
      </c>
      <c r="E24" s="39">
        <f t="shared" si="3"/>
        <v>929116</v>
      </c>
      <c r="F24" s="58">
        <v>79.430000000000007</v>
      </c>
      <c r="G24" s="58">
        <v>109.62</v>
      </c>
      <c r="H24" s="39">
        <f t="shared" si="4"/>
        <v>1282257.2821352133</v>
      </c>
    </row>
    <row r="25" spans="1:12" x14ac:dyDescent="0.25">
      <c r="A25" s="19">
        <f t="shared" si="1"/>
        <v>36130</v>
      </c>
      <c r="B25" s="19">
        <f t="shared" si="5"/>
        <v>36160</v>
      </c>
      <c r="C25" s="39">
        <v>464558</v>
      </c>
      <c r="D25" s="64">
        <f t="shared" si="2"/>
        <v>1</v>
      </c>
      <c r="E25" s="39">
        <f t="shared" si="3"/>
        <v>464558</v>
      </c>
      <c r="F25" s="58">
        <v>79.430000000000007</v>
      </c>
      <c r="G25" s="58">
        <v>109.62</v>
      </c>
      <c r="H25" s="39">
        <f t="shared" si="4"/>
        <v>641128.64106760663</v>
      </c>
    </row>
    <row r="26" spans="1:12" x14ac:dyDescent="0.25">
      <c r="A26" s="19">
        <f t="shared" si="1"/>
        <v>36161</v>
      </c>
      <c r="B26" s="19">
        <f t="shared" si="5"/>
        <v>36191</v>
      </c>
      <c r="C26" s="39">
        <v>542139.18599999999</v>
      </c>
      <c r="D26" s="64">
        <f t="shared" si="2"/>
        <v>1</v>
      </c>
      <c r="E26" s="39">
        <f t="shared" si="3"/>
        <v>542139.18599999999</v>
      </c>
      <c r="F26" s="58">
        <v>79.430000000000007</v>
      </c>
      <c r="G26" s="58">
        <v>109.62</v>
      </c>
      <c r="H26" s="39">
        <f t="shared" si="4"/>
        <v>748197.12412589695</v>
      </c>
    </row>
    <row r="27" spans="1:12" x14ac:dyDescent="0.25">
      <c r="A27" s="19">
        <f t="shared" si="1"/>
        <v>36192</v>
      </c>
      <c r="B27" s="19">
        <f t="shared" si="5"/>
        <v>36219</v>
      </c>
      <c r="C27" s="39">
        <v>542139.18599999999</v>
      </c>
      <c r="D27" s="64">
        <f t="shared" si="2"/>
        <v>1</v>
      </c>
      <c r="E27" s="39">
        <f t="shared" si="3"/>
        <v>542139.18599999999</v>
      </c>
      <c r="F27" s="58">
        <v>79.430000000000007</v>
      </c>
      <c r="G27" s="58">
        <v>109.62</v>
      </c>
      <c r="H27" s="39">
        <f t="shared" si="4"/>
        <v>748197.12412589695</v>
      </c>
    </row>
    <row r="28" spans="1:12" x14ac:dyDescent="0.25">
      <c r="A28" s="19">
        <f t="shared" si="1"/>
        <v>36220</v>
      </c>
      <c r="B28" s="19">
        <f t="shared" si="5"/>
        <v>36250</v>
      </c>
      <c r="C28" s="39">
        <v>542139.18599999999</v>
      </c>
      <c r="D28" s="64">
        <f t="shared" si="2"/>
        <v>1</v>
      </c>
      <c r="E28" s="39">
        <f t="shared" si="3"/>
        <v>542139.18599999999</v>
      </c>
      <c r="F28" s="58">
        <v>79.430000000000007</v>
      </c>
      <c r="G28" s="58">
        <v>109.62</v>
      </c>
      <c r="H28" s="39">
        <f t="shared" si="4"/>
        <v>748197.12412589695</v>
      </c>
    </row>
    <row r="29" spans="1:12" x14ac:dyDescent="0.25">
      <c r="A29" s="19">
        <f t="shared" si="1"/>
        <v>36251</v>
      </c>
      <c r="B29" s="19">
        <f t="shared" si="5"/>
        <v>36280</v>
      </c>
      <c r="C29" s="39">
        <v>542139.18599999999</v>
      </c>
      <c r="D29" s="64">
        <f t="shared" si="2"/>
        <v>1</v>
      </c>
      <c r="E29" s="39">
        <f t="shared" si="3"/>
        <v>542139.18599999999</v>
      </c>
      <c r="F29" s="58">
        <v>79.430000000000007</v>
      </c>
      <c r="G29" s="58">
        <v>109.62</v>
      </c>
      <c r="H29" s="39">
        <f t="shared" si="4"/>
        <v>748197.12412589695</v>
      </c>
    </row>
    <row r="30" spans="1:12" x14ac:dyDescent="0.25">
      <c r="A30" s="19">
        <f t="shared" si="1"/>
        <v>36281</v>
      </c>
      <c r="B30" s="19">
        <f t="shared" si="5"/>
        <v>36311</v>
      </c>
      <c r="C30" s="39">
        <v>542139.18599999999</v>
      </c>
      <c r="D30" s="64">
        <f t="shared" si="2"/>
        <v>1</v>
      </c>
      <c r="E30" s="39">
        <f t="shared" si="3"/>
        <v>542139.18599999999</v>
      </c>
      <c r="F30" s="58">
        <v>79.430000000000007</v>
      </c>
      <c r="G30" s="58">
        <v>109.62</v>
      </c>
      <c r="H30" s="39">
        <f t="shared" si="4"/>
        <v>748197.12412589695</v>
      </c>
    </row>
    <row r="31" spans="1:12" x14ac:dyDescent="0.25">
      <c r="A31" s="19">
        <f t="shared" si="1"/>
        <v>36312</v>
      </c>
      <c r="B31" s="19">
        <f t="shared" si="5"/>
        <v>36341</v>
      </c>
      <c r="C31" s="39">
        <v>542139.18599999999</v>
      </c>
      <c r="D31" s="64">
        <f t="shared" si="2"/>
        <v>2</v>
      </c>
      <c r="E31" s="39">
        <f t="shared" si="3"/>
        <v>1084278.372</v>
      </c>
      <c r="F31" s="58">
        <v>79.430000000000007</v>
      </c>
      <c r="G31" s="58">
        <v>109.62</v>
      </c>
      <c r="H31" s="39">
        <f t="shared" si="4"/>
        <v>1496394.2482517939</v>
      </c>
    </row>
    <row r="32" spans="1:12" x14ac:dyDescent="0.25">
      <c r="A32" s="19">
        <f t="shared" si="1"/>
        <v>36342</v>
      </c>
      <c r="B32" s="19">
        <f t="shared" si="5"/>
        <v>36372</v>
      </c>
      <c r="C32" s="39">
        <v>542139.18599999999</v>
      </c>
      <c r="D32" s="64">
        <f t="shared" si="2"/>
        <v>1</v>
      </c>
      <c r="E32" s="39">
        <f t="shared" si="3"/>
        <v>542139.18599999999</v>
      </c>
      <c r="F32" s="58">
        <v>79.430000000000007</v>
      </c>
      <c r="G32" s="58">
        <v>109.62</v>
      </c>
      <c r="H32" s="39">
        <f t="shared" si="4"/>
        <v>748197.12412589695</v>
      </c>
    </row>
    <row r="33" spans="1:8" x14ac:dyDescent="0.25">
      <c r="A33" s="19">
        <f t="shared" si="1"/>
        <v>36373</v>
      </c>
      <c r="B33" s="19">
        <f t="shared" si="5"/>
        <v>36403</v>
      </c>
      <c r="C33" s="39">
        <v>542139.18599999999</v>
      </c>
      <c r="D33" s="64">
        <f t="shared" si="2"/>
        <v>1</v>
      </c>
      <c r="E33" s="39">
        <f t="shared" si="3"/>
        <v>542139.18599999999</v>
      </c>
      <c r="F33" s="58">
        <v>79.430000000000007</v>
      </c>
      <c r="G33" s="58">
        <v>109.62</v>
      </c>
      <c r="H33" s="39">
        <f t="shared" si="4"/>
        <v>748197.12412589695</v>
      </c>
    </row>
    <row r="34" spans="1:8" x14ac:dyDescent="0.25">
      <c r="A34" s="19">
        <f t="shared" si="1"/>
        <v>36404</v>
      </c>
      <c r="B34" s="19">
        <f t="shared" si="5"/>
        <v>36433</v>
      </c>
      <c r="C34" s="39">
        <v>542139.18599999999</v>
      </c>
      <c r="D34" s="64">
        <f t="shared" si="2"/>
        <v>1</v>
      </c>
      <c r="E34" s="39">
        <f t="shared" si="3"/>
        <v>542139.18599999999</v>
      </c>
      <c r="F34" s="58">
        <v>79.430000000000007</v>
      </c>
      <c r="G34" s="58">
        <v>109.62</v>
      </c>
      <c r="H34" s="39">
        <f t="shared" si="4"/>
        <v>748197.12412589695</v>
      </c>
    </row>
    <row r="35" spans="1:8" x14ac:dyDescent="0.25">
      <c r="A35" s="19">
        <f t="shared" si="1"/>
        <v>36434</v>
      </c>
      <c r="B35" s="19">
        <f t="shared" si="5"/>
        <v>36464</v>
      </c>
      <c r="C35" s="39">
        <v>542139.18599999999</v>
      </c>
      <c r="D35" s="64">
        <f t="shared" si="2"/>
        <v>1</v>
      </c>
      <c r="E35" s="39">
        <f t="shared" si="3"/>
        <v>542139.18599999999</v>
      </c>
      <c r="F35" s="58">
        <v>79.430000000000007</v>
      </c>
      <c r="G35" s="58">
        <v>109.62</v>
      </c>
      <c r="H35" s="39">
        <f t="shared" si="4"/>
        <v>748197.12412589695</v>
      </c>
    </row>
    <row r="36" spans="1:8" x14ac:dyDescent="0.25">
      <c r="A36" s="19">
        <f t="shared" si="1"/>
        <v>36465</v>
      </c>
      <c r="B36" s="19">
        <f t="shared" si="5"/>
        <v>36494</v>
      </c>
      <c r="C36" s="39">
        <v>542139.18599999999</v>
      </c>
      <c r="D36" s="64">
        <f t="shared" si="2"/>
        <v>2</v>
      </c>
      <c r="E36" s="39">
        <f t="shared" si="3"/>
        <v>1084278.372</v>
      </c>
      <c r="F36" s="58">
        <v>79.430000000000007</v>
      </c>
      <c r="G36" s="58">
        <v>109.62</v>
      </c>
      <c r="H36" s="39">
        <f t="shared" si="4"/>
        <v>1496394.2482517939</v>
      </c>
    </row>
    <row r="37" spans="1:8" x14ac:dyDescent="0.25">
      <c r="A37" s="19">
        <f t="shared" si="1"/>
        <v>36495</v>
      </c>
      <c r="B37" s="19">
        <f t="shared" si="5"/>
        <v>36525</v>
      </c>
      <c r="C37" s="39">
        <v>542139.18599999999</v>
      </c>
      <c r="D37" s="64">
        <f t="shared" si="2"/>
        <v>1</v>
      </c>
      <c r="E37" s="39">
        <f t="shared" si="3"/>
        <v>542139.18599999999</v>
      </c>
      <c r="F37" s="58">
        <v>79.430000000000007</v>
      </c>
      <c r="G37" s="58">
        <v>109.62</v>
      </c>
      <c r="H37" s="39">
        <f t="shared" si="4"/>
        <v>748197.12412589695</v>
      </c>
    </row>
    <row r="38" spans="1:8" x14ac:dyDescent="0.25">
      <c r="A38" s="19">
        <f t="shared" si="1"/>
        <v>36526</v>
      </c>
      <c r="B38" s="19">
        <f t="shared" si="5"/>
        <v>36556</v>
      </c>
      <c r="C38" s="39">
        <v>592178.63286779996</v>
      </c>
      <c r="D38" s="64">
        <f t="shared" si="2"/>
        <v>1</v>
      </c>
      <c r="E38" s="39">
        <f t="shared" si="3"/>
        <v>592178.63286779996</v>
      </c>
      <c r="F38" s="58">
        <v>79.430000000000007</v>
      </c>
      <c r="G38" s="58">
        <v>109.62</v>
      </c>
      <c r="H38" s="39">
        <f t="shared" si="4"/>
        <v>817255.71868271718</v>
      </c>
    </row>
    <row r="39" spans="1:8" x14ac:dyDescent="0.25">
      <c r="A39" s="19">
        <f t="shared" si="1"/>
        <v>36557</v>
      </c>
      <c r="B39" s="19">
        <f t="shared" si="5"/>
        <v>36585</v>
      </c>
      <c r="C39" s="39">
        <v>592178.63286779996</v>
      </c>
      <c r="D39" s="64">
        <f t="shared" si="2"/>
        <v>1</v>
      </c>
      <c r="E39" s="39">
        <f t="shared" si="3"/>
        <v>592178.63286779996</v>
      </c>
      <c r="F39" s="58">
        <v>79.430000000000007</v>
      </c>
      <c r="G39" s="58">
        <v>109.62</v>
      </c>
      <c r="H39" s="39">
        <f t="shared" si="4"/>
        <v>817255.71868271718</v>
      </c>
    </row>
    <row r="40" spans="1:8" x14ac:dyDescent="0.25">
      <c r="A40" s="19">
        <f t="shared" si="1"/>
        <v>36586</v>
      </c>
      <c r="B40" s="19">
        <f t="shared" si="5"/>
        <v>36616</v>
      </c>
      <c r="C40" s="39">
        <v>592178.63286779996</v>
      </c>
      <c r="D40" s="64">
        <f t="shared" si="2"/>
        <v>1</v>
      </c>
      <c r="E40" s="39">
        <f t="shared" si="3"/>
        <v>592178.63286779996</v>
      </c>
      <c r="F40" s="58">
        <v>79.430000000000007</v>
      </c>
      <c r="G40" s="58">
        <v>109.62</v>
      </c>
      <c r="H40" s="39">
        <f t="shared" si="4"/>
        <v>817255.71868271718</v>
      </c>
    </row>
    <row r="41" spans="1:8" x14ac:dyDescent="0.25">
      <c r="A41" s="19">
        <f t="shared" si="1"/>
        <v>36617</v>
      </c>
      <c r="B41" s="19">
        <f t="shared" si="5"/>
        <v>36646</v>
      </c>
      <c r="C41" s="39">
        <v>592178.63286779996</v>
      </c>
      <c r="D41" s="64">
        <f t="shared" si="2"/>
        <v>1</v>
      </c>
      <c r="E41" s="39">
        <f t="shared" si="3"/>
        <v>592178.63286779996</v>
      </c>
      <c r="F41" s="58">
        <v>79.430000000000007</v>
      </c>
      <c r="G41" s="58">
        <v>109.62</v>
      </c>
      <c r="H41" s="39">
        <f t="shared" si="4"/>
        <v>817255.71868271718</v>
      </c>
    </row>
    <row r="42" spans="1:8" x14ac:dyDescent="0.25">
      <c r="A42" s="19">
        <f t="shared" si="1"/>
        <v>36647</v>
      </c>
      <c r="B42" s="19">
        <f t="shared" si="5"/>
        <v>36677</v>
      </c>
      <c r="C42" s="39">
        <v>592178.63286779996</v>
      </c>
      <c r="D42" s="64">
        <f t="shared" si="2"/>
        <v>1</v>
      </c>
      <c r="E42" s="39">
        <f t="shared" si="3"/>
        <v>592178.63286779996</v>
      </c>
      <c r="F42" s="58">
        <v>79.430000000000007</v>
      </c>
      <c r="G42" s="58">
        <v>109.62</v>
      </c>
      <c r="H42" s="39">
        <f t="shared" si="4"/>
        <v>817255.71868271718</v>
      </c>
    </row>
    <row r="43" spans="1:8" x14ac:dyDescent="0.25">
      <c r="A43" s="19">
        <f t="shared" si="1"/>
        <v>36678</v>
      </c>
      <c r="B43" s="19">
        <f t="shared" si="5"/>
        <v>36707</v>
      </c>
      <c r="C43" s="39">
        <v>592178.63286779996</v>
      </c>
      <c r="D43" s="64">
        <f t="shared" si="2"/>
        <v>2</v>
      </c>
      <c r="E43" s="39">
        <f t="shared" si="3"/>
        <v>1184357.2657355999</v>
      </c>
      <c r="F43" s="58">
        <v>79.430000000000007</v>
      </c>
      <c r="G43" s="58">
        <v>109.62</v>
      </c>
      <c r="H43" s="39">
        <f t="shared" si="4"/>
        <v>1634511.4373654344</v>
      </c>
    </row>
    <row r="44" spans="1:8" x14ac:dyDescent="0.25">
      <c r="A44" s="19">
        <f t="shared" si="1"/>
        <v>36708</v>
      </c>
      <c r="B44" s="19">
        <f t="shared" si="5"/>
        <v>36738</v>
      </c>
      <c r="C44" s="39">
        <v>592178.63286779996</v>
      </c>
      <c r="D44" s="64">
        <f t="shared" si="2"/>
        <v>1</v>
      </c>
      <c r="E44" s="39">
        <f t="shared" si="3"/>
        <v>592178.63286779996</v>
      </c>
      <c r="F44" s="58">
        <v>79.430000000000007</v>
      </c>
      <c r="G44" s="58">
        <v>109.62</v>
      </c>
      <c r="H44" s="39">
        <f t="shared" si="4"/>
        <v>817255.71868271718</v>
      </c>
    </row>
    <row r="45" spans="1:8" x14ac:dyDescent="0.25">
      <c r="A45" s="19">
        <f t="shared" si="1"/>
        <v>36739</v>
      </c>
      <c r="B45" s="19">
        <f t="shared" si="5"/>
        <v>36769</v>
      </c>
      <c r="C45" s="39">
        <v>592178.63286779996</v>
      </c>
      <c r="D45" s="64">
        <f t="shared" si="2"/>
        <v>1</v>
      </c>
      <c r="E45" s="39">
        <f t="shared" si="3"/>
        <v>592178.63286779996</v>
      </c>
      <c r="F45" s="58">
        <v>79.430000000000007</v>
      </c>
      <c r="G45" s="58">
        <v>109.62</v>
      </c>
      <c r="H45" s="39">
        <f t="shared" si="4"/>
        <v>817255.71868271718</v>
      </c>
    </row>
    <row r="46" spans="1:8" x14ac:dyDescent="0.25">
      <c r="A46" s="19">
        <f t="shared" si="1"/>
        <v>36770</v>
      </c>
      <c r="B46" s="19">
        <f t="shared" si="5"/>
        <v>36799</v>
      </c>
      <c r="C46" s="39">
        <v>592178.63286779996</v>
      </c>
      <c r="D46" s="64">
        <f t="shared" si="2"/>
        <v>1</v>
      </c>
      <c r="E46" s="39">
        <f t="shared" si="3"/>
        <v>592178.63286779996</v>
      </c>
      <c r="F46" s="58">
        <v>79.430000000000007</v>
      </c>
      <c r="G46" s="58">
        <v>109.62</v>
      </c>
      <c r="H46" s="39">
        <f t="shared" si="4"/>
        <v>817255.71868271718</v>
      </c>
    </row>
    <row r="47" spans="1:8" x14ac:dyDescent="0.25">
      <c r="A47" s="19">
        <f t="shared" si="1"/>
        <v>36800</v>
      </c>
      <c r="B47" s="19">
        <f t="shared" si="5"/>
        <v>36830</v>
      </c>
      <c r="C47" s="39">
        <v>592178.63286779996</v>
      </c>
      <c r="D47" s="64">
        <f t="shared" si="2"/>
        <v>1</v>
      </c>
      <c r="E47" s="39">
        <f t="shared" si="3"/>
        <v>592178.63286779996</v>
      </c>
      <c r="F47" s="58">
        <v>79.430000000000007</v>
      </c>
      <c r="G47" s="58">
        <v>109.62</v>
      </c>
      <c r="H47" s="39">
        <f t="shared" si="4"/>
        <v>817255.71868271718</v>
      </c>
    </row>
    <row r="48" spans="1:8" x14ac:dyDescent="0.25">
      <c r="A48" s="19">
        <f t="shared" si="1"/>
        <v>36831</v>
      </c>
      <c r="B48" s="19">
        <f t="shared" si="5"/>
        <v>36860</v>
      </c>
      <c r="C48" s="39">
        <v>592178.63286779996</v>
      </c>
      <c r="D48" s="64">
        <f t="shared" si="2"/>
        <v>2</v>
      </c>
      <c r="E48" s="39">
        <f t="shared" si="3"/>
        <v>1184357.2657355999</v>
      </c>
      <c r="F48" s="58">
        <v>79.430000000000007</v>
      </c>
      <c r="G48" s="58">
        <v>109.62</v>
      </c>
      <c r="H48" s="39">
        <f t="shared" si="4"/>
        <v>1634511.4373654344</v>
      </c>
    </row>
    <row r="49" spans="1:8" x14ac:dyDescent="0.25">
      <c r="A49" s="19">
        <f t="shared" si="1"/>
        <v>36861</v>
      </c>
      <c r="B49" s="19">
        <f t="shared" si="5"/>
        <v>36891</v>
      </c>
      <c r="C49" s="39">
        <v>592178.63286779996</v>
      </c>
      <c r="D49" s="64">
        <f t="shared" si="2"/>
        <v>1</v>
      </c>
      <c r="E49" s="39">
        <f t="shared" si="3"/>
        <v>592178.63286779996</v>
      </c>
      <c r="F49" s="58">
        <v>79.430000000000007</v>
      </c>
      <c r="G49" s="58">
        <v>109.62</v>
      </c>
      <c r="H49" s="39">
        <f t="shared" si="4"/>
        <v>817255.71868271718</v>
      </c>
    </row>
    <row r="50" spans="1:8" x14ac:dyDescent="0.25">
      <c r="A50" s="19">
        <f t="shared" si="1"/>
        <v>36892</v>
      </c>
      <c r="B50" s="19">
        <f t="shared" si="5"/>
        <v>36922</v>
      </c>
      <c r="C50" s="39">
        <v>643994.26324373239</v>
      </c>
      <c r="D50" s="64">
        <f t="shared" si="2"/>
        <v>1</v>
      </c>
      <c r="E50" s="39">
        <f t="shared" si="3"/>
        <v>643994.26324373239</v>
      </c>
      <c r="F50" s="58">
        <v>79.430000000000007</v>
      </c>
      <c r="G50" s="58">
        <v>109.62</v>
      </c>
      <c r="H50" s="39">
        <f t="shared" si="4"/>
        <v>888765.59406745492</v>
      </c>
    </row>
    <row r="51" spans="1:8" s="63" customFormat="1" x14ac:dyDescent="0.25">
      <c r="A51" s="19">
        <f t="shared" ref="A51:A69" si="6">1+B50</f>
        <v>36923</v>
      </c>
      <c r="B51" s="19">
        <f t="shared" ref="B51:B69" si="7">IF(OR(MONTH(A51)=3,MONTH(A51)=5,MONTH(A51)=7,MONTH(A51)=10,MONTH(A51)=12,MONTH(A51)=8,MONTH(A51)=1),A51+30,IF(MONTH(A51)&lt;&gt;2,A51+29,IF(MOD(YEAR(A51),4)=0,A51+28,A51+27)))</f>
        <v>36950</v>
      </c>
      <c r="C51" s="39">
        <v>643994.26324373239</v>
      </c>
      <c r="D51" s="64">
        <f t="shared" ref="D51:D69" si="8">IF(OR(AND(MONTH(B51)=2,B51-A51+1&gt;=28),(AND(MONTH(B51)&lt;&gt;6,MONTH(B51)&lt;&gt;11,B51-A51+1&gt;=30))),1,IF(OR(MONTH(B51)=6,MONTH(B51)=11),1+((30-DAY(A51)+1)/30),(30-DAY(A51)+1)/30))</f>
        <v>1</v>
      </c>
      <c r="E51" s="39">
        <f t="shared" ref="E51:E69" si="9">+D51*C51</f>
        <v>643994.26324373239</v>
      </c>
      <c r="F51" s="58">
        <v>79.430000000000007</v>
      </c>
      <c r="G51" s="58">
        <v>109.62</v>
      </c>
      <c r="H51" s="39">
        <f t="shared" ref="H51:H69" si="10">+E51*G51/F51</f>
        <v>888765.59406745492</v>
      </c>
    </row>
    <row r="52" spans="1:8" s="63" customFormat="1" x14ac:dyDescent="0.25">
      <c r="A52" s="19">
        <f t="shared" si="6"/>
        <v>36951</v>
      </c>
      <c r="B52" s="19">
        <f t="shared" si="7"/>
        <v>36981</v>
      </c>
      <c r="C52" s="39">
        <v>643994.26324373239</v>
      </c>
      <c r="D52" s="64">
        <f t="shared" si="8"/>
        <v>1</v>
      </c>
      <c r="E52" s="39">
        <f t="shared" si="9"/>
        <v>643994.26324373239</v>
      </c>
      <c r="F52" s="58">
        <v>79.430000000000007</v>
      </c>
      <c r="G52" s="58">
        <v>109.62</v>
      </c>
      <c r="H52" s="39">
        <f t="shared" si="10"/>
        <v>888765.59406745492</v>
      </c>
    </row>
    <row r="53" spans="1:8" s="63" customFormat="1" x14ac:dyDescent="0.25">
      <c r="A53" s="19">
        <f t="shared" si="6"/>
        <v>36982</v>
      </c>
      <c r="B53" s="19">
        <f t="shared" si="7"/>
        <v>37011</v>
      </c>
      <c r="C53" s="39">
        <v>643994.26324373239</v>
      </c>
      <c r="D53" s="64">
        <f t="shared" si="8"/>
        <v>1</v>
      </c>
      <c r="E53" s="39">
        <f t="shared" si="9"/>
        <v>643994.26324373239</v>
      </c>
      <c r="F53" s="58">
        <v>79.430000000000007</v>
      </c>
      <c r="G53" s="58">
        <v>109.62</v>
      </c>
      <c r="H53" s="39">
        <f t="shared" si="10"/>
        <v>888765.59406745492</v>
      </c>
    </row>
    <row r="54" spans="1:8" s="63" customFormat="1" x14ac:dyDescent="0.25">
      <c r="A54" s="19">
        <f t="shared" si="6"/>
        <v>37012</v>
      </c>
      <c r="B54" s="19">
        <f t="shared" si="7"/>
        <v>37042</v>
      </c>
      <c r="C54" s="39">
        <v>643994.26324373239</v>
      </c>
      <c r="D54" s="64">
        <f t="shared" si="8"/>
        <v>1</v>
      </c>
      <c r="E54" s="39">
        <f t="shared" si="9"/>
        <v>643994.26324373239</v>
      </c>
      <c r="F54" s="58">
        <v>79.430000000000007</v>
      </c>
      <c r="G54" s="58">
        <v>109.62</v>
      </c>
      <c r="H54" s="39">
        <f t="shared" si="10"/>
        <v>888765.59406745492</v>
      </c>
    </row>
    <row r="55" spans="1:8" s="63" customFormat="1" x14ac:dyDescent="0.25">
      <c r="A55" s="19">
        <f t="shared" si="6"/>
        <v>37043</v>
      </c>
      <c r="B55" s="19">
        <f t="shared" si="7"/>
        <v>37072</v>
      </c>
      <c r="C55" s="39">
        <v>643994.26324373239</v>
      </c>
      <c r="D55" s="64">
        <f t="shared" si="8"/>
        <v>2</v>
      </c>
      <c r="E55" s="39">
        <f t="shared" si="9"/>
        <v>1287988.5264874648</v>
      </c>
      <c r="F55" s="58">
        <v>79.430000000000007</v>
      </c>
      <c r="G55" s="58">
        <v>109.62</v>
      </c>
      <c r="H55" s="39">
        <f t="shared" si="10"/>
        <v>1777531.1881349098</v>
      </c>
    </row>
    <row r="56" spans="1:8" s="63" customFormat="1" x14ac:dyDescent="0.25">
      <c r="A56" s="19">
        <f t="shared" si="6"/>
        <v>37073</v>
      </c>
      <c r="B56" s="19">
        <f t="shared" si="7"/>
        <v>37103</v>
      </c>
      <c r="C56" s="39">
        <v>643994.26324373239</v>
      </c>
      <c r="D56" s="64">
        <f t="shared" si="8"/>
        <v>1</v>
      </c>
      <c r="E56" s="39">
        <f t="shared" si="9"/>
        <v>643994.26324373239</v>
      </c>
      <c r="F56" s="58">
        <v>79.430000000000007</v>
      </c>
      <c r="G56" s="58">
        <v>109.62</v>
      </c>
      <c r="H56" s="39">
        <f t="shared" si="10"/>
        <v>888765.59406745492</v>
      </c>
    </row>
    <row r="57" spans="1:8" s="63" customFormat="1" x14ac:dyDescent="0.25">
      <c r="A57" s="19">
        <f t="shared" si="6"/>
        <v>37104</v>
      </c>
      <c r="B57" s="19">
        <f t="shared" si="7"/>
        <v>37134</v>
      </c>
      <c r="C57" s="39">
        <v>643994.26324373239</v>
      </c>
      <c r="D57" s="64">
        <f t="shared" si="8"/>
        <v>1</v>
      </c>
      <c r="E57" s="39">
        <f t="shared" si="9"/>
        <v>643994.26324373239</v>
      </c>
      <c r="F57" s="58">
        <v>79.430000000000007</v>
      </c>
      <c r="G57" s="58">
        <v>109.62</v>
      </c>
      <c r="H57" s="39">
        <f t="shared" si="10"/>
        <v>888765.59406745492</v>
      </c>
    </row>
    <row r="58" spans="1:8" s="63" customFormat="1" x14ac:dyDescent="0.25">
      <c r="A58" s="19">
        <f t="shared" si="6"/>
        <v>37135</v>
      </c>
      <c r="B58" s="19">
        <f t="shared" si="7"/>
        <v>37164</v>
      </c>
      <c r="C58" s="39">
        <v>643994.26324373239</v>
      </c>
      <c r="D58" s="64">
        <f t="shared" si="8"/>
        <v>1</v>
      </c>
      <c r="E58" s="39">
        <f t="shared" si="9"/>
        <v>643994.26324373239</v>
      </c>
      <c r="F58" s="58">
        <v>79.430000000000007</v>
      </c>
      <c r="G58" s="58">
        <v>109.62</v>
      </c>
      <c r="H58" s="39">
        <f t="shared" si="10"/>
        <v>888765.59406745492</v>
      </c>
    </row>
    <row r="59" spans="1:8" s="63" customFormat="1" x14ac:dyDescent="0.25">
      <c r="A59" s="19">
        <f t="shared" si="6"/>
        <v>37165</v>
      </c>
      <c r="B59" s="19">
        <f t="shared" si="7"/>
        <v>37195</v>
      </c>
      <c r="C59" s="39">
        <v>643994.26324373239</v>
      </c>
      <c r="D59" s="64">
        <f t="shared" si="8"/>
        <v>1</v>
      </c>
      <c r="E59" s="39">
        <f t="shared" si="9"/>
        <v>643994.26324373239</v>
      </c>
      <c r="F59" s="58">
        <v>79.430000000000007</v>
      </c>
      <c r="G59" s="58">
        <v>109.62</v>
      </c>
      <c r="H59" s="39">
        <f t="shared" si="10"/>
        <v>888765.59406745492</v>
      </c>
    </row>
    <row r="60" spans="1:8" s="63" customFormat="1" x14ac:dyDescent="0.25">
      <c r="A60" s="19">
        <f t="shared" si="6"/>
        <v>37196</v>
      </c>
      <c r="B60" s="19">
        <f t="shared" si="7"/>
        <v>37225</v>
      </c>
      <c r="C60" s="39">
        <v>643994.26324373239</v>
      </c>
      <c r="D60" s="64">
        <f t="shared" si="8"/>
        <v>2</v>
      </c>
      <c r="E60" s="39">
        <f t="shared" si="9"/>
        <v>1287988.5264874648</v>
      </c>
      <c r="F60" s="58">
        <v>79.430000000000007</v>
      </c>
      <c r="G60" s="58">
        <v>109.62</v>
      </c>
      <c r="H60" s="39">
        <f t="shared" si="10"/>
        <v>1777531.1881349098</v>
      </c>
    </row>
    <row r="61" spans="1:8" s="63" customFormat="1" x14ac:dyDescent="0.25">
      <c r="A61" s="19">
        <f t="shared" si="6"/>
        <v>37226</v>
      </c>
      <c r="B61" s="19">
        <f t="shared" si="7"/>
        <v>37256</v>
      </c>
      <c r="C61" s="39">
        <v>643994.26324373239</v>
      </c>
      <c r="D61" s="64">
        <f t="shared" si="8"/>
        <v>1</v>
      </c>
      <c r="E61" s="39">
        <f t="shared" si="9"/>
        <v>643994.26324373239</v>
      </c>
      <c r="F61" s="58">
        <v>79.430000000000007</v>
      </c>
      <c r="G61" s="58">
        <v>109.62</v>
      </c>
      <c r="H61" s="39">
        <f t="shared" si="10"/>
        <v>888765.59406745492</v>
      </c>
    </row>
    <row r="62" spans="1:8" s="63" customFormat="1" x14ac:dyDescent="0.25">
      <c r="A62" s="19">
        <f t="shared" si="6"/>
        <v>37257</v>
      </c>
      <c r="B62" s="19">
        <f t="shared" si="7"/>
        <v>37287</v>
      </c>
      <c r="C62" s="39">
        <v>693259.8243818779</v>
      </c>
      <c r="D62" s="64">
        <f t="shared" si="8"/>
        <v>1</v>
      </c>
      <c r="E62" s="39">
        <f t="shared" si="9"/>
        <v>693259.8243818779</v>
      </c>
      <c r="F62" s="58">
        <v>79.430000000000007</v>
      </c>
      <c r="G62" s="58">
        <v>109.62</v>
      </c>
      <c r="H62" s="39">
        <f t="shared" si="10"/>
        <v>956756.16201361525</v>
      </c>
    </row>
    <row r="63" spans="1:8" s="63" customFormat="1" x14ac:dyDescent="0.25">
      <c r="A63" s="19">
        <f t="shared" si="6"/>
        <v>37288</v>
      </c>
      <c r="B63" s="19">
        <f t="shared" si="7"/>
        <v>37315</v>
      </c>
      <c r="C63" s="39">
        <v>693259.8243818779</v>
      </c>
      <c r="D63" s="64">
        <f t="shared" si="8"/>
        <v>1</v>
      </c>
      <c r="E63" s="39">
        <f t="shared" si="9"/>
        <v>693259.8243818779</v>
      </c>
      <c r="F63" s="58">
        <v>79.430000000000007</v>
      </c>
      <c r="G63" s="58">
        <v>109.62</v>
      </c>
      <c r="H63" s="39">
        <f t="shared" si="10"/>
        <v>956756.16201361525</v>
      </c>
    </row>
    <row r="64" spans="1:8" s="63" customFormat="1" x14ac:dyDescent="0.25">
      <c r="A64" s="19">
        <f t="shared" si="6"/>
        <v>37316</v>
      </c>
      <c r="B64" s="19">
        <f t="shared" si="7"/>
        <v>37346</v>
      </c>
      <c r="C64" s="39">
        <v>693259.8243818779</v>
      </c>
      <c r="D64" s="64">
        <f t="shared" si="8"/>
        <v>1</v>
      </c>
      <c r="E64" s="39">
        <f t="shared" si="9"/>
        <v>693259.8243818779</v>
      </c>
      <c r="F64" s="58">
        <v>79.430000000000007</v>
      </c>
      <c r="G64" s="58">
        <v>109.62</v>
      </c>
      <c r="H64" s="39">
        <f t="shared" si="10"/>
        <v>956756.16201361525</v>
      </c>
    </row>
    <row r="65" spans="1:12" s="63" customFormat="1" x14ac:dyDescent="0.25">
      <c r="A65" s="19">
        <f t="shared" si="6"/>
        <v>37347</v>
      </c>
      <c r="B65" s="19">
        <f t="shared" si="7"/>
        <v>37376</v>
      </c>
      <c r="C65" s="39">
        <v>693259.8243818779</v>
      </c>
      <c r="D65" s="64">
        <f t="shared" si="8"/>
        <v>1</v>
      </c>
      <c r="E65" s="39">
        <f t="shared" si="9"/>
        <v>693259.8243818779</v>
      </c>
      <c r="F65" s="58">
        <v>79.430000000000007</v>
      </c>
      <c r="G65" s="58">
        <v>109.62</v>
      </c>
      <c r="H65" s="39">
        <f t="shared" si="10"/>
        <v>956756.16201361525</v>
      </c>
    </row>
    <row r="66" spans="1:12" s="63" customFormat="1" x14ac:dyDescent="0.25">
      <c r="A66" s="19">
        <f t="shared" si="6"/>
        <v>37377</v>
      </c>
      <c r="B66" s="19">
        <f t="shared" si="7"/>
        <v>37407</v>
      </c>
      <c r="C66" s="39">
        <v>693259.8243818779</v>
      </c>
      <c r="D66" s="64">
        <f t="shared" si="8"/>
        <v>1</v>
      </c>
      <c r="E66" s="39">
        <f t="shared" si="9"/>
        <v>693259.8243818779</v>
      </c>
      <c r="F66" s="58">
        <v>79.430000000000007</v>
      </c>
      <c r="G66" s="58">
        <v>109.62</v>
      </c>
      <c r="H66" s="39">
        <f t="shared" si="10"/>
        <v>956756.16201361525</v>
      </c>
    </row>
    <row r="67" spans="1:12" s="63" customFormat="1" x14ac:dyDescent="0.25">
      <c r="A67" s="19">
        <f t="shared" si="6"/>
        <v>37408</v>
      </c>
      <c r="B67" s="19">
        <f t="shared" si="7"/>
        <v>37437</v>
      </c>
      <c r="C67" s="39">
        <v>693259.8243818779</v>
      </c>
      <c r="D67" s="64">
        <f t="shared" si="8"/>
        <v>2</v>
      </c>
      <c r="E67" s="39">
        <f t="shared" si="9"/>
        <v>1386519.6487637558</v>
      </c>
      <c r="F67" s="58">
        <v>79.430000000000007</v>
      </c>
      <c r="G67" s="58">
        <v>109.62</v>
      </c>
      <c r="H67" s="39">
        <f t="shared" si="10"/>
        <v>1913512.3240272305</v>
      </c>
    </row>
    <row r="68" spans="1:12" s="63" customFormat="1" x14ac:dyDescent="0.25">
      <c r="A68" s="19">
        <f t="shared" si="6"/>
        <v>37438</v>
      </c>
      <c r="B68" s="19">
        <f t="shared" si="7"/>
        <v>37468</v>
      </c>
      <c r="C68" s="39">
        <v>693259.8243818779</v>
      </c>
      <c r="D68" s="64">
        <f t="shared" si="8"/>
        <v>1</v>
      </c>
      <c r="E68" s="39">
        <f t="shared" si="9"/>
        <v>693259.8243818779</v>
      </c>
      <c r="F68" s="58">
        <v>79.430000000000007</v>
      </c>
      <c r="G68" s="58">
        <v>109.62</v>
      </c>
      <c r="H68" s="39">
        <f t="shared" si="10"/>
        <v>956756.16201361525</v>
      </c>
    </row>
    <row r="69" spans="1:12" s="63" customFormat="1" x14ac:dyDescent="0.25">
      <c r="A69" s="19">
        <f t="shared" si="6"/>
        <v>37469</v>
      </c>
      <c r="B69" s="19">
        <f t="shared" si="7"/>
        <v>37499</v>
      </c>
      <c r="C69" s="39">
        <v>693259.8243818779</v>
      </c>
      <c r="D69" s="64">
        <f t="shared" si="8"/>
        <v>1</v>
      </c>
      <c r="E69" s="39">
        <f t="shared" si="9"/>
        <v>693259.8243818779</v>
      </c>
      <c r="F69" s="58">
        <v>79.430000000000007</v>
      </c>
      <c r="G69" s="58">
        <v>109.62</v>
      </c>
      <c r="H69" s="39">
        <f t="shared" si="10"/>
        <v>956756.16201361525</v>
      </c>
    </row>
    <row r="70" spans="1:12" x14ac:dyDescent="0.25">
      <c r="A70" s="19"/>
      <c r="B70" s="19"/>
      <c r="C70" s="1"/>
      <c r="D70" s="1"/>
      <c r="E70" s="1"/>
      <c r="F70" s="1"/>
      <c r="G70" s="1"/>
      <c r="H70" s="1"/>
    </row>
    <row r="71" spans="1:12" x14ac:dyDescent="0.25">
      <c r="A71" s="44" t="s">
        <v>19</v>
      </c>
      <c r="B71" s="19"/>
      <c r="C71" s="1"/>
      <c r="D71" s="1"/>
      <c r="E71" s="42">
        <f>SUM(E18:E70)</f>
        <v>35703861.235665001</v>
      </c>
      <c r="F71" s="1"/>
      <c r="G71" s="42"/>
      <c r="H71" s="68">
        <f>SUM(H18:H70)</f>
        <v>49274295.211552285</v>
      </c>
      <c r="J71" s="67"/>
    </row>
    <row r="72" spans="1:12" x14ac:dyDescent="0.25">
      <c r="A72" s="19"/>
      <c r="B72" s="19"/>
      <c r="C72" s="1"/>
      <c r="D72" s="1"/>
      <c r="E72" s="1"/>
      <c r="F72" s="1"/>
      <c r="G72" s="1"/>
      <c r="H72" s="1"/>
      <c r="J72" s="65" t="s">
        <v>26</v>
      </c>
      <c r="K72" s="65"/>
      <c r="L72" s="66">
        <f>H71-E71</f>
        <v>13570433.975887284</v>
      </c>
    </row>
    <row r="73" spans="1:12" x14ac:dyDescent="0.25">
      <c r="A73" s="44" t="s">
        <v>25</v>
      </c>
      <c r="B73" s="19"/>
      <c r="C73" s="1"/>
      <c r="D73" s="18">
        <v>44135</v>
      </c>
      <c r="E73" s="18"/>
      <c r="F73" s="1"/>
      <c r="G73" s="42"/>
      <c r="H73" s="68">
        <f>SUM(F71:H71)</f>
        <v>49274295.211552285</v>
      </c>
      <c r="J73" s="42"/>
    </row>
    <row r="74" spans="1:12" x14ac:dyDescent="0.25">
      <c r="A74" s="1"/>
      <c r="B74" s="1"/>
      <c r="C74" s="1"/>
      <c r="D74" s="1"/>
      <c r="E74" s="1"/>
      <c r="F74" s="1"/>
      <c r="G74" s="1"/>
      <c r="H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</row>
    <row r="79" spans="1:12" x14ac:dyDescent="0.25">
      <c r="A79" s="55"/>
      <c r="B79" s="1"/>
      <c r="C79" s="1"/>
      <c r="D79" s="1"/>
      <c r="E79" s="1"/>
      <c r="F79" s="1"/>
      <c r="G79" s="1"/>
      <c r="H79" s="1"/>
    </row>
    <row r="80" spans="1:12" x14ac:dyDescent="0.25">
      <c r="A80" s="44"/>
      <c r="B80" s="1"/>
      <c r="C80" s="1"/>
      <c r="D80" s="1"/>
      <c r="E80" s="1"/>
      <c r="F80" s="1"/>
      <c r="G80" s="1"/>
      <c r="H80" s="1"/>
    </row>
    <row r="81" spans="1:8" x14ac:dyDescent="0.25">
      <c r="A81" s="44"/>
      <c r="B81" s="1"/>
      <c r="C81" s="1"/>
      <c r="D81" s="1"/>
      <c r="E81" s="1"/>
      <c r="F81" s="1"/>
      <c r="G81" s="1"/>
      <c r="H81" s="1"/>
    </row>
    <row r="82" spans="1:8" x14ac:dyDescent="0.25">
      <c r="A82" s="44"/>
      <c r="B82" s="1"/>
      <c r="C82" s="1"/>
      <c r="D82" s="1"/>
      <c r="E82" s="1"/>
      <c r="F82" s="1"/>
      <c r="G82" s="1"/>
      <c r="H82" s="1"/>
    </row>
    <row r="83" spans="1:8" x14ac:dyDescent="0.25">
      <c r="A83" s="56"/>
      <c r="B83" s="1"/>
      <c r="C83" s="1"/>
      <c r="D83" s="1"/>
      <c r="E83" s="1"/>
      <c r="F83" s="1"/>
      <c r="G83" s="1"/>
      <c r="H83" s="1"/>
    </row>
    <row r="84" spans="1:8" x14ac:dyDescent="0.25">
      <c r="A84" s="35"/>
      <c r="B84" s="1"/>
      <c r="C84" s="1"/>
      <c r="D84" s="1"/>
      <c r="E84" s="39"/>
      <c r="F84" s="1"/>
      <c r="G84" s="1"/>
      <c r="H84" s="1"/>
    </row>
    <row r="85" spans="1:8" x14ac:dyDescent="0.25">
      <c r="A85" s="35"/>
      <c r="B85" s="1"/>
      <c r="C85" s="1"/>
      <c r="D85" s="1"/>
      <c r="E85" s="39"/>
      <c r="F85" s="1"/>
      <c r="G85" s="1"/>
      <c r="H85" s="1"/>
    </row>
    <row r="86" spans="1:8" x14ac:dyDescent="0.25">
      <c r="A86" s="35"/>
      <c r="B86" s="1"/>
      <c r="C86" s="1"/>
      <c r="D86" s="1"/>
      <c r="E86" s="39"/>
      <c r="F86" s="1"/>
      <c r="G86" s="1"/>
      <c r="H86" s="1"/>
    </row>
    <row r="87" spans="1:8" x14ac:dyDescent="0.25">
      <c r="A87" s="35"/>
      <c r="B87" s="1"/>
      <c r="C87" s="1"/>
      <c r="D87" s="1"/>
      <c r="E87" s="39"/>
      <c r="F87" s="1"/>
      <c r="G87" s="1"/>
      <c r="H87" s="1"/>
    </row>
    <row r="88" spans="1:8" x14ac:dyDescent="0.25">
      <c r="A88" s="35"/>
      <c r="B88" s="1"/>
      <c r="C88" s="1"/>
      <c r="D88" s="1"/>
      <c r="E88" s="39"/>
      <c r="F88" s="1"/>
      <c r="G88" s="1"/>
      <c r="H88" s="1"/>
    </row>
    <row r="89" spans="1:8" x14ac:dyDescent="0.25">
      <c r="A89" s="35"/>
      <c r="B89" s="1"/>
      <c r="C89" s="1"/>
      <c r="D89" s="1"/>
      <c r="E89" s="1"/>
      <c r="F89" s="1"/>
      <c r="G89" s="1"/>
      <c r="H89" s="1"/>
    </row>
    <row r="90" spans="1:8" x14ac:dyDescent="0.25">
      <c r="A90" s="35"/>
      <c r="B90" s="1"/>
      <c r="C90" s="1"/>
      <c r="D90" s="1"/>
      <c r="E90" s="1"/>
      <c r="F90" s="1"/>
      <c r="G90" s="1"/>
      <c r="H90" s="1"/>
    </row>
    <row r="91" spans="1:8" x14ac:dyDescent="0.25">
      <c r="A91" s="35"/>
      <c r="B91" s="1"/>
      <c r="C91" s="1"/>
      <c r="D91" s="1"/>
      <c r="E91" s="1"/>
      <c r="F91" s="1"/>
      <c r="G91" s="1"/>
      <c r="H91" s="1"/>
    </row>
    <row r="92" spans="1:8" x14ac:dyDescent="0.25">
      <c r="A92" s="35"/>
      <c r="B92" s="1"/>
      <c r="C92" s="1"/>
      <c r="D92" s="1"/>
      <c r="E92" s="1"/>
      <c r="F92" s="1"/>
      <c r="G92" s="1"/>
      <c r="H92" s="1"/>
    </row>
    <row r="93" spans="1:8" x14ac:dyDescent="0.25">
      <c r="A93" s="35"/>
      <c r="B93" s="1"/>
      <c r="C93" s="1"/>
      <c r="D93" s="1"/>
      <c r="E93" s="1"/>
      <c r="F93" s="1"/>
      <c r="G93" s="1"/>
      <c r="H93" s="1"/>
    </row>
    <row r="94" spans="1:8" x14ac:dyDescent="0.25">
      <c r="A94" s="35"/>
      <c r="B94" s="1"/>
      <c r="C94" s="1"/>
      <c r="D94" s="1"/>
      <c r="E94" s="1"/>
      <c r="F94" s="1"/>
      <c r="G94" s="1"/>
      <c r="H94" s="1"/>
    </row>
    <row r="95" spans="1:8" x14ac:dyDescent="0.25">
      <c r="A95" s="35"/>
      <c r="B95" s="1"/>
      <c r="C95" s="1"/>
      <c r="D95" s="1"/>
      <c r="E95" s="1"/>
      <c r="F95" s="1"/>
      <c r="G95" s="1"/>
      <c r="H95" s="1"/>
    </row>
  </sheetData>
  <mergeCells count="4">
    <mergeCell ref="A1:H1"/>
    <mergeCell ref="A2:H2"/>
    <mergeCell ref="A7:C7"/>
    <mergeCell ref="A16:B16"/>
  </mergeCells>
  <printOptions horizontalCentered="1"/>
  <pageMargins left="1.1811023622047245" right="1.1811023622047245" top="1.1811023622047245" bottom="1.3779527559055118" header="0.31496062992125984" footer="0.31496062992125984"/>
  <pageSetup paperSize="134" orientation="landscape" r:id="rId1"/>
  <headerFooter>
    <oddHeader>&amp;C&amp;P  de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Retroactivo+index.</vt:lpstr>
      <vt:lpstr>'Retroactivo+index.'!Títulos_a_imprimir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SAMSUNG</cp:lastModifiedBy>
  <cp:lastPrinted>2020-11-12T17:19:36Z</cp:lastPrinted>
  <dcterms:created xsi:type="dcterms:W3CDTF">2010-04-23T13:41:57Z</dcterms:created>
  <dcterms:modified xsi:type="dcterms:W3CDTF">2021-09-13T15:59:48Z</dcterms:modified>
</cp:coreProperties>
</file>