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924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2" i="1" l="1"/>
  <c r="H53" i="1"/>
  <c r="H54" i="1"/>
  <c r="H55" i="1"/>
  <c r="H56" i="1"/>
  <c r="H57" i="1"/>
  <c r="H58" i="1"/>
  <c r="H59" i="1"/>
  <c r="H60" i="1"/>
  <c r="F57" i="1"/>
  <c r="F59" i="1"/>
  <c r="E52" i="1"/>
  <c r="D52" i="1"/>
  <c r="H41" i="1"/>
  <c r="H42" i="1"/>
  <c r="H43" i="1"/>
  <c r="H44" i="1"/>
  <c r="H46" i="1"/>
  <c r="H48" i="1"/>
  <c r="H49" i="1"/>
  <c r="H50" i="1"/>
  <c r="E40" i="1"/>
  <c r="H40" i="1" s="1"/>
  <c r="D40" i="1"/>
  <c r="H29" i="1"/>
  <c r="H30" i="1"/>
  <c r="H31" i="1"/>
  <c r="H32" i="1"/>
  <c r="H34" i="1"/>
  <c r="H36" i="1"/>
  <c r="H37" i="1"/>
  <c r="H38" i="1"/>
  <c r="D28" i="1"/>
  <c r="E28" i="1" s="1"/>
  <c r="H28" i="1" s="1"/>
  <c r="H17" i="1"/>
  <c r="H18" i="1"/>
  <c r="H19" i="1"/>
  <c r="H20" i="1"/>
  <c r="H22" i="1"/>
  <c r="H24" i="1"/>
  <c r="H25" i="1"/>
  <c r="H26" i="1"/>
  <c r="F21" i="1"/>
  <c r="F23" i="1" s="1"/>
  <c r="H23" i="1" s="1"/>
  <c r="D16" i="1"/>
  <c r="E16" i="1" s="1"/>
  <c r="H16" i="1" s="1"/>
  <c r="H15" i="1"/>
  <c r="H14" i="1"/>
  <c r="H13" i="1"/>
  <c r="H12" i="1"/>
  <c r="H11" i="1"/>
  <c r="H10" i="1"/>
  <c r="H7" i="1"/>
  <c r="H8" i="1"/>
  <c r="H6" i="1"/>
  <c r="H5" i="1"/>
  <c r="H4" i="1"/>
  <c r="I4" i="1"/>
  <c r="K4" i="1" l="1"/>
  <c r="L4" i="1" s="1"/>
  <c r="I5" i="1" s="1"/>
  <c r="H21" i="1"/>
  <c r="F27" i="1"/>
  <c r="H27" i="1" s="1"/>
  <c r="F33" i="1"/>
  <c r="H9" i="1"/>
  <c r="K5" i="1" l="1"/>
  <c r="L5" i="1" s="1"/>
  <c r="I6" i="1" s="1"/>
  <c r="H33" i="1"/>
  <c r="F35" i="1"/>
  <c r="K6" i="1" l="1"/>
  <c r="L6" i="1" s="1"/>
  <c r="I7" i="1" s="1"/>
  <c r="H35" i="1"/>
  <c r="F39" i="1"/>
  <c r="K7" i="1" l="1"/>
  <c r="L7" i="1" s="1"/>
  <c r="I8" i="1" s="1"/>
  <c r="F45" i="1"/>
  <c r="H39" i="1"/>
  <c r="H45" i="1" l="1"/>
  <c r="F47" i="1"/>
  <c r="K8" i="1"/>
  <c r="L8" i="1" s="1"/>
  <c r="I9" i="1" s="1"/>
  <c r="K9" i="1" l="1"/>
  <c r="L9" i="1" s="1"/>
  <c r="I10" i="1" s="1"/>
  <c r="F51" i="1"/>
  <c r="H51" i="1" s="1"/>
  <c r="H47" i="1"/>
  <c r="K10" i="1" l="1"/>
  <c r="L10" i="1" s="1"/>
  <c r="I11" i="1" l="1"/>
  <c r="K11" i="1" s="1"/>
  <c r="L11" i="1" s="1"/>
  <c r="I12" i="1" l="1"/>
  <c r="K12" i="1" s="1"/>
  <c r="L12" i="1" s="1"/>
  <c r="I13" i="1" l="1"/>
  <c r="K13" i="1" s="1"/>
  <c r="L13" i="1" s="1"/>
  <c r="I14" i="1" s="1"/>
  <c r="K14" i="1" s="1"/>
  <c r="L14" i="1" s="1"/>
  <c r="I15" i="1" l="1"/>
  <c r="K15" i="1" s="1"/>
  <c r="L15" i="1" s="1"/>
  <c r="I16" i="1" s="1"/>
  <c r="K16" i="1" s="1"/>
  <c r="L16" i="1" s="1"/>
  <c r="I17" i="1" s="1"/>
  <c r="K17" i="1" s="1"/>
  <c r="L17" i="1" s="1"/>
  <c r="I18" i="1" s="1"/>
  <c r="K18" i="1" s="1"/>
  <c r="L18" i="1" s="1"/>
  <c r="I19" i="1" s="1"/>
  <c r="K19" i="1" s="1"/>
  <c r="L19" i="1" s="1"/>
  <c r="I20" i="1" s="1"/>
  <c r="K20" i="1" s="1"/>
  <c r="L20" i="1" s="1"/>
  <c r="I21" i="1" s="1"/>
  <c r="K21" i="1" s="1"/>
  <c r="L21" i="1" s="1"/>
  <c r="I22" i="1" s="1"/>
  <c r="K22" i="1" s="1"/>
  <c r="L22" i="1" s="1"/>
  <c r="I23" i="1" s="1"/>
  <c r="K23" i="1" s="1"/>
  <c r="L23" i="1" s="1"/>
  <c r="I24" i="1" s="1"/>
  <c r="K24" i="1" s="1"/>
  <c r="L24" i="1" s="1"/>
  <c r="I25" i="1" s="1"/>
  <c r="K25" i="1" s="1"/>
  <c r="L25" i="1" s="1"/>
  <c r="I26" i="1" s="1"/>
  <c r="K26" i="1" s="1"/>
  <c r="L26" i="1" s="1"/>
  <c r="I27" i="1" s="1"/>
  <c r="K27" i="1" l="1"/>
  <c r="L27" i="1" s="1"/>
  <c r="I28" i="1" s="1"/>
  <c r="K28" i="1" l="1"/>
  <c r="L28" i="1" s="1"/>
  <c r="I29" i="1" s="1"/>
  <c r="K29" i="1" l="1"/>
  <c r="L29" i="1" s="1"/>
  <c r="I30" i="1" s="1"/>
  <c r="K30" i="1" l="1"/>
  <c r="L30" i="1" s="1"/>
  <c r="I31" i="1" s="1"/>
  <c r="K31" i="1" l="1"/>
  <c r="L31" i="1" s="1"/>
  <c r="I32" i="1" s="1"/>
  <c r="K32" i="1" l="1"/>
  <c r="L32" i="1" s="1"/>
  <c r="I33" i="1" s="1"/>
  <c r="K33" i="1" l="1"/>
  <c r="L33" i="1" s="1"/>
  <c r="I34" i="1" s="1"/>
  <c r="K34" i="1" l="1"/>
  <c r="L34" i="1" s="1"/>
  <c r="I35" i="1" s="1"/>
  <c r="K35" i="1" l="1"/>
  <c r="L35" i="1" s="1"/>
  <c r="I36" i="1" s="1"/>
  <c r="K36" i="1" l="1"/>
  <c r="L36" i="1" s="1"/>
  <c r="I37" i="1" s="1"/>
  <c r="K37" i="1" l="1"/>
  <c r="L37" i="1" s="1"/>
  <c r="I38" i="1" s="1"/>
  <c r="K38" i="1" l="1"/>
  <c r="L38" i="1" s="1"/>
  <c r="I39" i="1" s="1"/>
  <c r="K39" i="1" l="1"/>
  <c r="L39" i="1" s="1"/>
  <c r="I40" i="1" s="1"/>
  <c r="K40" i="1" l="1"/>
  <c r="L40" i="1" s="1"/>
  <c r="I41" i="1" s="1"/>
  <c r="K41" i="1" l="1"/>
  <c r="L41" i="1" s="1"/>
  <c r="I42" i="1" s="1"/>
  <c r="K42" i="1" l="1"/>
  <c r="L42" i="1" s="1"/>
  <c r="I43" i="1" s="1"/>
  <c r="K43" i="1" l="1"/>
  <c r="L43" i="1" s="1"/>
  <c r="I44" i="1" s="1"/>
  <c r="K44" i="1" l="1"/>
  <c r="L44" i="1" s="1"/>
  <c r="I45" i="1" s="1"/>
  <c r="K45" i="1" l="1"/>
  <c r="L45" i="1" s="1"/>
  <c r="I46" i="1" s="1"/>
  <c r="K46" i="1" l="1"/>
  <c r="L46" i="1" s="1"/>
  <c r="I47" i="1" s="1"/>
  <c r="K47" i="1" l="1"/>
  <c r="L47" i="1" s="1"/>
  <c r="I48" i="1" s="1"/>
  <c r="K48" i="1" l="1"/>
  <c r="L48" i="1" s="1"/>
  <c r="I49" i="1" s="1"/>
  <c r="K49" i="1" l="1"/>
  <c r="L49" i="1" s="1"/>
  <c r="I50" i="1" s="1"/>
  <c r="K50" i="1" l="1"/>
  <c r="L50" i="1" l="1"/>
  <c r="I51" i="1" s="1"/>
  <c r="K51" i="1" l="1"/>
  <c r="L51" i="1" l="1"/>
  <c r="I52" i="1" l="1"/>
  <c r="K52" i="1" s="1"/>
  <c r="L52" i="1" s="1"/>
  <c r="I53" i="1" s="1"/>
  <c r="K53" i="1" l="1"/>
  <c r="L53" i="1" l="1"/>
  <c r="I54" i="1" l="1"/>
  <c r="K54" i="1" s="1"/>
  <c r="L54" i="1" s="1"/>
  <c r="I55" i="1" l="1"/>
  <c r="K55" i="1" s="1"/>
  <c r="L55" i="1" s="1"/>
  <c r="I56" i="1" l="1"/>
  <c r="K56" i="1" s="1"/>
  <c r="L56" i="1" s="1"/>
  <c r="I57" i="1" l="1"/>
  <c r="K57" i="1" s="1"/>
  <c r="L57" i="1" s="1"/>
  <c r="I58" i="1" l="1"/>
  <c r="K58" i="1" s="1"/>
  <c r="L58" i="1" s="1"/>
  <c r="I59" i="1" l="1"/>
  <c r="K59" i="1" s="1"/>
  <c r="L59" i="1" s="1"/>
  <c r="I60" i="1" l="1"/>
  <c r="K60" i="1" s="1"/>
  <c r="L60" i="1" s="1"/>
</calcChain>
</file>

<file path=xl/sharedStrings.xml><?xml version="1.0" encoding="utf-8"?>
<sst xmlns="http://schemas.openxmlformats.org/spreadsheetml/2006/main" count="18" uniqueCount="18">
  <si>
    <t>VIGENCIA</t>
  </si>
  <si>
    <t>CUOTA</t>
  </si>
  <si>
    <t>PAGOS</t>
  </si>
  <si>
    <t>INTERES POR MORA</t>
  </si>
  <si>
    <t>VALOR DE INTERES</t>
  </si>
  <si>
    <t>TOTAL</t>
  </si>
  <si>
    <t>DESDE</t>
  </si>
  <si>
    <t>HASTA</t>
  </si>
  <si>
    <t>VALOR DEL CAPITAL</t>
  </si>
  <si>
    <t>LIQUIDACION DEL CREDITO</t>
  </si>
  <si>
    <t>30-my-16</t>
  </si>
  <si>
    <t>30-my-17</t>
  </si>
  <si>
    <t>30-my-18</t>
  </si>
  <si>
    <t xml:space="preserve">AUMENTO S.M.M.L.V </t>
  </si>
  <si>
    <t>AUMENTO S.M.M.L.V $</t>
  </si>
  <si>
    <t>ROPA Y CALZADO</t>
  </si>
  <si>
    <t>30-my-19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</si>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</sst>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164" formatCode="&quot;$&quot;\ #,##0;[Red]\-&quot;$&quot;\ #,##0"/>
    <numFmt numFmtId="165" formatCode="_-&quot;$&quot;\ * #,##0_-;\-&quot;$&quot;\ * #,##0_-;_-&quot;$&quot;\ * &quot;-&quot;_-;_-@_-"/>
    <numFmt numFmtId="166" formatCode="0.0%"/>
    <numFmt numFmtId="167" formatCode="_-&quot;$&quot;\ * #,##0.00_-;\-&quot;$&quot;\ * #,##0.00_-;_-&quot;$&quot;\ * &quot;-&quot;_-;_-@_-"/>
    <numFmt numFmtId="168" formatCode="_(&quot;$&quot;\ * #,##0_);_(&quot;$&quot;\ * \(#,##0\);_(&quot;$&quot;\ 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15" fontId="0" fillId="0" borderId="1" xfId="0" applyNumberFormat="1" applyBorder="1"/>
    <xf numFmtId="10" fontId="0" fillId="0" borderId="1" xfId="2" applyNumberFormat="1" applyFont="1" applyBorder="1"/>
    <xf numFmtId="165" fontId="0" fillId="0" borderId="1" xfId="1" applyFont="1" applyBorder="1"/>
    <xf numFmtId="165" fontId="0" fillId="0" borderId="3" xfId="1" applyFont="1" applyBorder="1"/>
    <xf numFmtId="167" fontId="0" fillId="0" borderId="1" xfId="1" applyNumberFormat="1" applyFont="1" applyBorder="1"/>
    <xf numFmtId="167" fontId="0" fillId="0" borderId="3" xfId="1" applyNumberFormat="1" applyFont="1" applyBorder="1"/>
    <xf numFmtId="166" fontId="0" fillId="0" borderId="1" xfId="2" applyNumberFormat="1" applyFont="1" applyBorder="1"/>
    <xf numFmtId="166" fontId="0" fillId="0" borderId="3" xfId="2" applyNumberFormat="1" applyFont="1" applyBorder="1"/>
    <xf numFmtId="165" fontId="0" fillId="0" borderId="1" xfId="1" applyNumberFormat="1" applyFont="1" applyBorder="1"/>
    <xf numFmtId="165" fontId="0" fillId="0" borderId="3" xfId="1" applyNumberFormat="1" applyFont="1" applyBorder="1"/>
    <xf numFmtId="10" fontId="0" fillId="0" borderId="3" xfId="2" applyNumberFormat="1" applyFont="1" applyBorder="1"/>
    <xf numFmtId="164" fontId="0" fillId="0" borderId="1" xfId="0" applyNumberFormat="1" applyBorder="1"/>
    <xf numFmtId="167" fontId="0" fillId="0" borderId="0" xfId="0" applyNumberFormat="1"/>
    <xf numFmtId="15" fontId="0" fillId="0" borderId="3" xfId="0" applyNumberFormat="1" applyBorder="1"/>
    <xf numFmtId="164" fontId="0" fillId="0" borderId="3" xfId="0" applyNumberFormat="1" applyBorder="1"/>
    <xf numFmtId="168" fontId="1" fillId="0" borderId="1" xfId="3" applyNumberFormat="1" applyFont="1" applyBorder="1" applyAlignment="1">
      <alignment horizontal="center" vertical="center" wrapText="1"/>
    </xf>
    <xf numFmtId="168" fontId="0" fillId="0" borderId="1" xfId="3" applyNumberFormat="1" applyFont="1" applyBorder="1"/>
    <xf numFmtId="168" fontId="0" fillId="0" borderId="3" xfId="3" applyNumberFormat="1" applyFont="1" applyBorder="1"/>
    <xf numFmtId="15" fontId="0" fillId="0" borderId="1" xfId="0" applyNumberFormat="1" applyFill="1" applyBorder="1"/>
    <xf numFmtId="168" fontId="0" fillId="0" borderId="1" xfId="3" applyNumberFormat="1" applyFont="1" applyFill="1" applyBorder="1"/>
    <xf numFmtId="165" fontId="0" fillId="0" borderId="1" xfId="1" applyFont="1" applyFill="1" applyBorder="1"/>
    <xf numFmtId="166" fontId="0" fillId="0" borderId="1" xfId="2" applyNumberFormat="1" applyFont="1" applyFill="1" applyBorder="1"/>
    <xf numFmtId="167" fontId="0" fillId="0" borderId="1" xfId="1" applyNumberFormat="1" applyFont="1" applyFill="1" applyBorder="1"/>
    <xf numFmtId="0" fontId="0" fillId="0" borderId="0" xfId="0" applyFill="1"/>
    <xf numFmtId="164" fontId="0" fillId="0" borderId="3" xfId="0" applyNumberFormat="1" applyBorder="1" applyAlignment="1"/>
    <xf numFmtId="166" fontId="3" fillId="0" borderId="1" xfId="2" applyNumberFormat="1" applyFont="1" applyBorder="1" applyAlignment="1">
      <alignment horizontal="center" vertical="center" wrapText="1"/>
    </xf>
    <xf numFmtId="167" fontId="1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 wrapText="1"/>
    </xf>
    <xf numFmtId="165" fontId="1" fillId="0" borderId="1" xfId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1" applyFont="1" applyBorder="1" applyAlignment="1">
      <alignment horizontal="center" vertical="center"/>
    </xf>
    <xf numFmtId="165" fontId="1" fillId="0" borderId="2" xfId="1" applyFont="1" applyBorder="1" applyAlignment="1">
      <alignment horizontal="center" vertical="center" wrapText="1"/>
    </xf>
    <xf numFmtId="16" fontId="0" fillId="0" borderId="1" xfId="0" applyNumberFormat="1" applyBorder="1"/>
    <xf numFmtId="165" fontId="0" fillId="0" borderId="0" xfId="1" applyNumberFormat="1" applyFont="1" applyBorder="1"/>
    <xf numFmtId="166" fontId="0" fillId="0" borderId="0" xfId="2" applyNumberFormat="1" applyFont="1" applyBorder="1"/>
    <xf numFmtId="10" fontId="0" fillId="0" borderId="0" xfId="2" applyNumberFormat="1" applyFont="1" applyBorder="1"/>
    <xf numFmtId="165" fontId="0" fillId="0" borderId="0" xfId="1" applyFont="1" applyBorder="1"/>
    <xf numFmtId="164" fontId="0" fillId="0" borderId="0" xfId="0" applyNumberFormat="1" applyBorder="1"/>
    <xf numFmtId="168" fontId="0" fillId="0" borderId="0" xfId="3" applyNumberFormat="1" applyFont="1" applyBorder="1"/>
    <xf numFmtId="167" fontId="0" fillId="0" borderId="0" xfId="1" applyNumberFormat="1" applyFont="1" applyBorder="1"/>
    <xf numFmtId="0" fontId="0" fillId="0" borderId="0" xfId="0" applyBorder="1"/>
    <xf numFmtId="164" fontId="0" fillId="0" borderId="1" xfId="0" applyNumberFormat="1" applyBorder="1" applyAlignment="1"/>
    <xf numFmtId="10" fontId="0" fillId="0" borderId="1" xfId="2" applyNumberFormat="1" applyFont="1" applyFill="1" applyBorder="1"/>
    <xf numFmtId="164" fontId="0" fillId="0" borderId="1" xfId="0" applyNumberFormat="1" applyFill="1" applyBorder="1" applyAlignment="1"/>
    <xf numFmtId="0" fontId="0" fillId="0" borderId="1" xfId="0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10" fontId="3" fillId="0" borderId="2" xfId="2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8" fontId="1" fillId="0" borderId="2" xfId="3" applyNumberFormat="1" applyFont="1" applyBorder="1" applyAlignment="1">
      <alignment horizontal="center" vertical="center"/>
    </xf>
    <xf numFmtId="165" fontId="1" fillId="0" borderId="2" xfId="1" applyFont="1" applyBorder="1" applyAlignment="1">
      <alignment horizontal="center" vertical="center"/>
    </xf>
    <xf numFmtId="165" fontId="1" fillId="0" borderId="2" xfId="1" applyNumberFormat="1" applyFont="1" applyBorder="1" applyAlignment="1">
      <alignment horizontal="center" vertical="center" wrapText="1"/>
    </xf>
    <xf numFmtId="166" fontId="3" fillId="0" borderId="2" xfId="2" applyNumberFormat="1" applyFont="1" applyBorder="1" applyAlignment="1">
      <alignment horizontal="center" vertical="center" wrapText="1"/>
    </xf>
    <xf numFmtId="167" fontId="1" fillId="0" borderId="2" xfId="1" applyNumberFormat="1" applyFont="1" applyBorder="1" applyAlignment="1">
      <alignment horizontal="center" vertical="center" wrapText="1"/>
    </xf>
    <xf numFmtId="15" fontId="0" fillId="0" borderId="4" xfId="0" applyNumberFormat="1" applyFont="1" applyBorder="1" applyAlignment="1"/>
    <xf numFmtId="15" fontId="0" fillId="0" borderId="5" xfId="0" applyNumberFormat="1" applyFont="1" applyBorder="1" applyAlignment="1"/>
    <xf numFmtId="10" fontId="3" fillId="0" borderId="5" xfId="2" applyNumberFormat="1" applyFont="1" applyBorder="1" applyAlignment="1">
      <alignment horizontal="center" vertical="center" wrapText="1"/>
    </xf>
    <xf numFmtId="165" fontId="1" fillId="0" borderId="5" xfId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8" fontId="1" fillId="0" borderId="5" xfId="3" applyNumberFormat="1" applyFont="1" applyBorder="1" applyAlignment="1">
      <alignment horizontal="center" vertical="center"/>
    </xf>
    <xf numFmtId="165" fontId="1" fillId="0" borderId="5" xfId="1" applyFont="1" applyBorder="1" applyAlignment="1">
      <alignment horizontal="center" vertical="center"/>
    </xf>
    <xf numFmtId="165" fontId="1" fillId="0" borderId="5" xfId="1" applyNumberFormat="1" applyFont="1" applyBorder="1" applyAlignment="1">
      <alignment horizontal="center" vertical="center" wrapText="1"/>
    </xf>
    <xf numFmtId="165" fontId="0" fillId="0" borderId="5" xfId="1" applyNumberFormat="1" applyFont="1" applyBorder="1"/>
    <xf numFmtId="166" fontId="0" fillId="0" borderId="5" xfId="2" applyNumberFormat="1" applyFont="1" applyBorder="1"/>
    <xf numFmtId="167" fontId="1" fillId="0" borderId="5" xfId="1" applyNumberFormat="1" applyFont="1" applyBorder="1" applyAlignment="1">
      <alignment horizontal="center" vertical="center" wrapText="1"/>
    </xf>
    <xf numFmtId="167" fontId="1" fillId="0" borderId="6" xfId="1" applyNumberFormat="1" applyFont="1" applyBorder="1" applyAlignment="1">
      <alignment horizontal="center" vertical="center" wrapText="1"/>
    </xf>
    <xf numFmtId="15" fontId="0" fillId="0" borderId="7" xfId="0" applyNumberFormat="1" applyBorder="1"/>
    <xf numFmtId="15" fontId="0" fillId="0" borderId="8" xfId="0" applyNumberFormat="1" applyBorder="1"/>
    <xf numFmtId="10" fontId="0" fillId="0" borderId="8" xfId="2" applyNumberFormat="1" applyFont="1" applyBorder="1"/>
    <xf numFmtId="165" fontId="0" fillId="0" borderId="8" xfId="1" applyFont="1" applyBorder="1"/>
    <xf numFmtId="164" fontId="0" fillId="0" borderId="8" xfId="0" applyNumberFormat="1" applyBorder="1"/>
    <xf numFmtId="168" fontId="0" fillId="0" borderId="8" xfId="3" applyNumberFormat="1" applyFont="1" applyBorder="1"/>
    <xf numFmtId="165" fontId="0" fillId="0" borderId="8" xfId="1" applyNumberFormat="1" applyFont="1" applyBorder="1"/>
    <xf numFmtId="166" fontId="0" fillId="0" borderId="8" xfId="2" applyNumberFormat="1" applyFont="1" applyBorder="1"/>
    <xf numFmtId="167" fontId="0" fillId="0" borderId="8" xfId="1" applyNumberFormat="1" applyFont="1" applyBorder="1"/>
    <xf numFmtId="167" fontId="0" fillId="0" borderId="9" xfId="1" applyNumberFormat="1" applyFont="1" applyBorder="1"/>
    <xf numFmtId="15" fontId="0" fillId="0" borderId="10" xfId="0" applyNumberFormat="1" applyBorder="1"/>
    <xf numFmtId="167" fontId="0" fillId="0" borderId="11" xfId="1" applyNumberFormat="1" applyFont="1" applyBorder="1"/>
    <xf numFmtId="16" fontId="0" fillId="0" borderId="10" xfId="0" applyNumberFormat="1" applyBorder="1"/>
    <xf numFmtId="15" fontId="0" fillId="0" borderId="12" xfId="0" applyNumberFormat="1" applyBorder="1"/>
    <xf numFmtId="167" fontId="0" fillId="0" borderId="13" xfId="1" applyNumberFormat="1" applyFont="1" applyBorder="1"/>
    <xf numFmtId="164" fontId="0" fillId="0" borderId="8" xfId="0" applyNumberFormat="1" applyBorder="1" applyAlignment="1"/>
    <xf numFmtId="15" fontId="0" fillId="0" borderId="10" xfId="0" applyNumberFormat="1" applyFill="1" applyBorder="1"/>
    <xf numFmtId="167" fontId="0" fillId="0" borderId="11" xfId="1" applyNumberFormat="1" applyFont="1" applyFill="1" applyBorder="1"/>
  </cellXfs>
  <cellStyles count="4">
    <cellStyle name="Moneda" xfId="3" builtinId="4"/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tabSelected="1" topLeftCell="C1" zoomScale="90" zoomScaleNormal="90" workbookViewId="0">
      <pane ySplit="1" topLeftCell="A2" activePane="bottomLeft" state="frozen"/>
      <selection pane="bottomLeft" sqref="A1:L60"/>
    </sheetView>
  </sheetViews>
  <sheetFormatPr baseColWidth="10" defaultRowHeight="15" x14ac:dyDescent="0.25"/>
  <cols>
    <col min="1" max="2" width="11.42578125" style="45"/>
    <col min="3" max="3" width="9.28515625" style="40" customWidth="1"/>
    <col min="4" max="4" width="10.140625" style="41" customWidth="1"/>
    <col min="5" max="5" width="9.7109375" style="42" customWidth="1"/>
    <col min="6" max="6" width="11.42578125" style="43" customWidth="1"/>
    <col min="7" max="7" width="14.85546875" style="41" customWidth="1"/>
    <col min="8" max="8" width="14.7109375" style="41" customWidth="1"/>
    <col min="9" max="9" width="15.5703125" style="38" customWidth="1"/>
    <col min="10" max="10" width="7" style="39" customWidth="1"/>
    <col min="11" max="11" width="13.42578125" style="44" customWidth="1"/>
    <col min="12" max="12" width="16.42578125" style="44" bestFit="1" customWidth="1"/>
    <col min="14" max="14" width="17.85546875" customWidth="1"/>
  </cols>
  <sheetData>
    <row r="1" spans="1:12" s="1" customFormat="1" ht="21.75" customHeight="1" x14ac:dyDescent="0.25">
      <c r="A1" s="31" t="s">
        <v>0</v>
      </c>
      <c r="B1" s="31"/>
      <c r="C1" s="32" t="s">
        <v>13</v>
      </c>
      <c r="D1" s="33" t="s">
        <v>14</v>
      </c>
      <c r="E1" s="34" t="s">
        <v>1</v>
      </c>
      <c r="F1" s="18" t="s">
        <v>15</v>
      </c>
      <c r="G1" s="35" t="s">
        <v>2</v>
      </c>
      <c r="H1" s="33" t="s">
        <v>8</v>
      </c>
      <c r="I1" s="30" t="s">
        <v>9</v>
      </c>
      <c r="J1" s="28" t="s">
        <v>3</v>
      </c>
      <c r="K1" s="29" t="s">
        <v>4</v>
      </c>
      <c r="L1" s="29" t="s">
        <v>5</v>
      </c>
    </row>
    <row r="2" spans="1:12" ht="17.25" customHeight="1" thickBot="1" x14ac:dyDescent="0.3">
      <c r="A2" s="50" t="s">
        <v>6</v>
      </c>
      <c r="B2" s="50" t="s">
        <v>7</v>
      </c>
      <c r="C2" s="51"/>
      <c r="D2" s="36"/>
      <c r="E2" s="52"/>
      <c r="F2" s="53"/>
      <c r="G2" s="54"/>
      <c r="H2" s="36"/>
      <c r="I2" s="55"/>
      <c r="J2" s="56"/>
      <c r="K2" s="57"/>
      <c r="L2" s="57"/>
    </row>
    <row r="3" spans="1:12" ht="17.25" customHeight="1" thickBot="1" x14ac:dyDescent="0.3">
      <c r="A3" s="58">
        <v>41974</v>
      </c>
      <c r="B3" s="59">
        <v>42003</v>
      </c>
      <c r="C3" s="60" t="s">
        <v>17</v>
      </c>
      <c r="D3" s="61"/>
      <c r="E3" s="62">
        <v>200000</v>
      </c>
      <c r="F3" s="63"/>
      <c r="G3" s="64">
        <v>200000</v>
      </c>
      <c r="H3" s="65"/>
      <c r="I3" s="66"/>
      <c r="J3" s="67">
        <v>5.0000000000000001E-3</v>
      </c>
      <c r="K3" s="68"/>
      <c r="L3" s="69"/>
    </row>
    <row r="4" spans="1:12" ht="17.25" customHeight="1" x14ac:dyDescent="0.25">
      <c r="A4" s="70">
        <v>42005</v>
      </c>
      <c r="B4" s="71">
        <v>42034</v>
      </c>
      <c r="C4" s="72">
        <v>4.5999999999999999E-2</v>
      </c>
      <c r="D4" s="73">
        <v>9200</v>
      </c>
      <c r="E4" s="74">
        <v>209200</v>
      </c>
      <c r="F4" s="75"/>
      <c r="G4" s="73">
        <v>200000</v>
      </c>
      <c r="H4" s="73">
        <f>+E4-G4</f>
        <v>9200</v>
      </c>
      <c r="I4" s="76">
        <f>+L3+H4</f>
        <v>9200</v>
      </c>
      <c r="J4" s="77">
        <v>5.0000000000000001E-3</v>
      </c>
      <c r="K4" s="78">
        <f>+I4*J4</f>
        <v>46</v>
      </c>
      <c r="L4" s="79">
        <f>+I4+K4</f>
        <v>9246</v>
      </c>
    </row>
    <row r="5" spans="1:12" ht="17.25" customHeight="1" x14ac:dyDescent="0.25">
      <c r="A5" s="80">
        <v>42036</v>
      </c>
      <c r="B5" s="37">
        <v>42063</v>
      </c>
      <c r="C5" s="4">
        <v>4.5999999999999999E-2</v>
      </c>
      <c r="D5" s="5">
        <v>9200</v>
      </c>
      <c r="E5" s="14">
        <v>209200</v>
      </c>
      <c r="F5" s="19"/>
      <c r="G5" s="5">
        <v>200000</v>
      </c>
      <c r="H5" s="5">
        <f>+E5-G5</f>
        <v>9200</v>
      </c>
      <c r="I5" s="11">
        <f>+L4+H5</f>
        <v>18446</v>
      </c>
      <c r="J5" s="9">
        <v>5.0000000000000001E-3</v>
      </c>
      <c r="K5" s="7">
        <f>+I5*J5</f>
        <v>92.23</v>
      </c>
      <c r="L5" s="81">
        <f>+I5+K5</f>
        <v>18538.23</v>
      </c>
    </row>
    <row r="6" spans="1:12" ht="17.25" customHeight="1" x14ac:dyDescent="0.25">
      <c r="A6" s="80">
        <v>42064</v>
      </c>
      <c r="B6" s="3">
        <v>42093</v>
      </c>
      <c r="C6" s="4">
        <v>4.5999999999999999E-2</v>
      </c>
      <c r="D6" s="5">
        <v>9200</v>
      </c>
      <c r="E6" s="14">
        <v>209200</v>
      </c>
      <c r="F6" s="19"/>
      <c r="G6" s="5">
        <v>100000</v>
      </c>
      <c r="H6" s="5">
        <f>+E6-G6</f>
        <v>109200</v>
      </c>
      <c r="I6" s="11">
        <f>+L5+H6</f>
        <v>127738.23</v>
      </c>
      <c r="J6" s="9">
        <v>5.0000000000000001E-3</v>
      </c>
      <c r="K6" s="7">
        <f>+I6*J6</f>
        <v>638.69114999999999</v>
      </c>
      <c r="L6" s="81">
        <f>+I6+K6</f>
        <v>128376.92114999999</v>
      </c>
    </row>
    <row r="7" spans="1:12" ht="17.25" customHeight="1" x14ac:dyDescent="0.25">
      <c r="A7" s="82">
        <v>42095</v>
      </c>
      <c r="B7" s="3">
        <v>42124</v>
      </c>
      <c r="C7" s="4">
        <v>4.5999999999999999E-2</v>
      </c>
      <c r="D7" s="5">
        <v>9200</v>
      </c>
      <c r="E7" s="14">
        <v>209200</v>
      </c>
      <c r="F7" s="19"/>
      <c r="G7" s="5">
        <v>300000</v>
      </c>
      <c r="H7" s="5">
        <f t="shared" ref="H7:H8" si="0">+E7-G7</f>
        <v>-90800</v>
      </c>
      <c r="I7" s="11">
        <f>+L6+H7</f>
        <v>37576.921149999995</v>
      </c>
      <c r="J7" s="9">
        <v>5.0000000000000001E-3</v>
      </c>
      <c r="K7" s="7">
        <f>+I7*J7</f>
        <v>187.88460574999996</v>
      </c>
      <c r="L7" s="81">
        <f>+I7+K7</f>
        <v>37764.805755749992</v>
      </c>
    </row>
    <row r="8" spans="1:12" ht="17.25" customHeight="1" x14ac:dyDescent="0.25">
      <c r="A8" s="80">
        <v>42125</v>
      </c>
      <c r="B8" s="3">
        <v>42154</v>
      </c>
      <c r="C8" s="4">
        <v>4.5999999999999999E-2</v>
      </c>
      <c r="D8" s="5">
        <v>9200</v>
      </c>
      <c r="E8" s="14">
        <v>209200</v>
      </c>
      <c r="F8" s="19"/>
      <c r="G8" s="5">
        <v>250000</v>
      </c>
      <c r="H8" s="5">
        <f t="shared" si="0"/>
        <v>-40800</v>
      </c>
      <c r="I8" s="11">
        <f>+L7+H8</f>
        <v>-3035.1942442500076</v>
      </c>
      <c r="J8" s="9">
        <v>5.0000000000000001E-3</v>
      </c>
      <c r="K8" s="7">
        <f>+I8*J8</f>
        <v>-15.175971221250038</v>
      </c>
      <c r="L8" s="81">
        <f>+I8+K8</f>
        <v>-3050.3702154712578</v>
      </c>
    </row>
    <row r="9" spans="1:12" x14ac:dyDescent="0.25">
      <c r="A9" s="80">
        <v>42156</v>
      </c>
      <c r="B9" s="3">
        <v>42185</v>
      </c>
      <c r="C9" s="4">
        <v>4.5999999999999999E-2</v>
      </c>
      <c r="D9" s="5">
        <v>9200</v>
      </c>
      <c r="E9" s="14">
        <v>209200</v>
      </c>
      <c r="F9" s="19"/>
      <c r="G9" s="5">
        <v>200000</v>
      </c>
      <c r="H9" s="5">
        <f>(E9+F9)-G9</f>
        <v>9200</v>
      </c>
      <c r="I9" s="11">
        <f>+L8+H9</f>
        <v>6149.6297845287427</v>
      </c>
      <c r="J9" s="9">
        <v>5.0000000000000001E-3</v>
      </c>
      <c r="K9" s="7">
        <f>+I9*J9</f>
        <v>30.748148922643715</v>
      </c>
      <c r="L9" s="81">
        <f>+I9+K9</f>
        <v>6180.3779334513865</v>
      </c>
    </row>
    <row r="10" spans="1:12" x14ac:dyDescent="0.25">
      <c r="A10" s="80">
        <v>42186</v>
      </c>
      <c r="B10" s="3">
        <v>42215</v>
      </c>
      <c r="C10" s="4">
        <v>4.5999999999999999E-2</v>
      </c>
      <c r="D10" s="5">
        <v>9200</v>
      </c>
      <c r="E10" s="14">
        <v>209200</v>
      </c>
      <c r="F10" s="19"/>
      <c r="G10" s="5">
        <v>200000</v>
      </c>
      <c r="H10" s="5">
        <f>(E10+F10)-G10</f>
        <v>9200</v>
      </c>
      <c r="I10" s="11">
        <f>+L9+H10</f>
        <v>15380.377933451386</v>
      </c>
      <c r="J10" s="9">
        <v>5.0000000000000001E-3</v>
      </c>
      <c r="K10" s="7">
        <f>I10*J10</f>
        <v>76.901889667256924</v>
      </c>
      <c r="L10" s="81">
        <f t="shared" ref="L10:L41" si="1">I10+K10</f>
        <v>15457.279823118643</v>
      </c>
    </row>
    <row r="11" spans="1:12" x14ac:dyDescent="0.25">
      <c r="A11" s="80">
        <v>42217</v>
      </c>
      <c r="B11" s="3">
        <v>42246</v>
      </c>
      <c r="C11" s="4">
        <v>4.5999999999999999E-2</v>
      </c>
      <c r="D11" s="5">
        <v>9200</v>
      </c>
      <c r="E11" s="14">
        <v>209200</v>
      </c>
      <c r="F11" s="19"/>
      <c r="G11" s="5">
        <v>200000</v>
      </c>
      <c r="H11" s="5">
        <f>(E11+F11)-G11</f>
        <v>9200</v>
      </c>
      <c r="I11" s="11">
        <f>+L10+H11</f>
        <v>24657.279823118643</v>
      </c>
      <c r="J11" s="9">
        <v>5.0000000000000001E-3</v>
      </c>
      <c r="K11" s="7">
        <f t="shared" ref="K11:K60" si="2">I11*J11</f>
        <v>123.28639911559321</v>
      </c>
      <c r="L11" s="81">
        <f t="shared" si="1"/>
        <v>24780.566222234236</v>
      </c>
    </row>
    <row r="12" spans="1:12" x14ac:dyDescent="0.25">
      <c r="A12" s="80">
        <v>42248</v>
      </c>
      <c r="B12" s="3">
        <v>42277</v>
      </c>
      <c r="C12" s="4">
        <v>4.5999999999999999E-2</v>
      </c>
      <c r="D12" s="5">
        <v>9200</v>
      </c>
      <c r="E12" s="14">
        <v>209200</v>
      </c>
      <c r="F12" s="19"/>
      <c r="G12" s="5">
        <v>100000</v>
      </c>
      <c r="H12" s="5">
        <f>(E12+F12)-G12</f>
        <v>109200</v>
      </c>
      <c r="I12" s="11">
        <f>+L11+H12</f>
        <v>133980.56622223422</v>
      </c>
      <c r="J12" s="9">
        <v>5.0000000000000001E-3</v>
      </c>
      <c r="K12" s="7">
        <f t="shared" si="2"/>
        <v>669.90283111117117</v>
      </c>
      <c r="L12" s="81">
        <f t="shared" si="1"/>
        <v>134650.46905334538</v>
      </c>
    </row>
    <row r="13" spans="1:12" x14ac:dyDescent="0.25">
      <c r="A13" s="80">
        <v>42278</v>
      </c>
      <c r="B13" s="3">
        <v>42307</v>
      </c>
      <c r="C13" s="4">
        <v>4.5999999999999999E-2</v>
      </c>
      <c r="D13" s="5">
        <v>9200</v>
      </c>
      <c r="E13" s="14">
        <v>209200</v>
      </c>
      <c r="F13" s="19"/>
      <c r="G13" s="5">
        <v>200000</v>
      </c>
      <c r="H13" s="5">
        <f>(E13+F13)-G13</f>
        <v>9200</v>
      </c>
      <c r="I13" s="11">
        <f>+L12+H13</f>
        <v>143850.46905334538</v>
      </c>
      <c r="J13" s="9">
        <v>5.0000000000000001E-3</v>
      </c>
      <c r="K13" s="7">
        <f t="shared" si="2"/>
        <v>719.25234526672693</v>
      </c>
      <c r="L13" s="81">
        <f t="shared" si="1"/>
        <v>144569.72139861211</v>
      </c>
    </row>
    <row r="14" spans="1:12" x14ac:dyDescent="0.25">
      <c r="A14" s="80">
        <v>42309</v>
      </c>
      <c r="B14" s="3">
        <v>42338</v>
      </c>
      <c r="C14" s="4">
        <v>4.5999999999999999E-2</v>
      </c>
      <c r="D14" s="5">
        <v>9200</v>
      </c>
      <c r="E14" s="14">
        <v>209200</v>
      </c>
      <c r="F14" s="19"/>
      <c r="G14" s="5">
        <v>250000</v>
      </c>
      <c r="H14" s="5">
        <f>(E14+F14)-G14</f>
        <v>-40800</v>
      </c>
      <c r="I14" s="11">
        <f>+L13+H14</f>
        <v>103769.72139861211</v>
      </c>
      <c r="J14" s="9">
        <v>5.0000000000000001E-3</v>
      </c>
      <c r="K14" s="7">
        <f t="shared" si="2"/>
        <v>518.84860699306057</v>
      </c>
      <c r="L14" s="81">
        <f t="shared" si="1"/>
        <v>104288.57000560517</v>
      </c>
    </row>
    <row r="15" spans="1:12" ht="15.75" thickBot="1" x14ac:dyDescent="0.3">
      <c r="A15" s="83">
        <v>42339</v>
      </c>
      <c r="B15" s="16">
        <v>42368</v>
      </c>
      <c r="C15" s="13">
        <v>4.5999999999999999E-2</v>
      </c>
      <c r="D15" s="6">
        <v>9200</v>
      </c>
      <c r="E15" s="17">
        <v>209200</v>
      </c>
      <c r="F15" s="20">
        <v>125520</v>
      </c>
      <c r="G15" s="6">
        <v>200000</v>
      </c>
      <c r="H15" s="6">
        <f>(E15+F15)-G15</f>
        <v>134720</v>
      </c>
      <c r="I15" s="12">
        <f>+L14+H15</f>
        <v>239008.57000560517</v>
      </c>
      <c r="J15" s="10">
        <v>5.0000000000000001E-3</v>
      </c>
      <c r="K15" s="8">
        <f t="shared" si="2"/>
        <v>1195.0428500280259</v>
      </c>
      <c r="L15" s="84">
        <f t="shared" si="1"/>
        <v>240203.6128556332</v>
      </c>
    </row>
    <row r="16" spans="1:12" x14ac:dyDescent="0.25">
      <c r="A16" s="70">
        <v>42370</v>
      </c>
      <c r="B16" s="71">
        <v>42399</v>
      </c>
      <c r="C16" s="72">
        <v>7.0000000000000007E-2</v>
      </c>
      <c r="D16" s="73">
        <f>+(E15*C16)</f>
        <v>14644.000000000002</v>
      </c>
      <c r="E16" s="74">
        <f>+E15+D16</f>
        <v>223844</v>
      </c>
      <c r="F16" s="75"/>
      <c r="G16" s="73">
        <v>200000</v>
      </c>
      <c r="H16" s="73">
        <f t="shared" ref="H16:H27" si="3">(E16+F16)-G16</f>
        <v>23844</v>
      </c>
      <c r="I16" s="76">
        <f t="shared" ref="I16:I27" si="4">+L15+H16</f>
        <v>264047.6128556332</v>
      </c>
      <c r="J16" s="77">
        <v>5.0000000000000001E-3</v>
      </c>
      <c r="K16" s="78">
        <f t="shared" si="2"/>
        <v>1320.2380642781661</v>
      </c>
      <c r="L16" s="79">
        <f t="shared" si="1"/>
        <v>265367.85091991135</v>
      </c>
    </row>
    <row r="17" spans="1:12" x14ac:dyDescent="0.25">
      <c r="A17" s="80">
        <v>42401</v>
      </c>
      <c r="B17" s="3">
        <v>42428</v>
      </c>
      <c r="C17" s="4">
        <v>7.0000000000000007E-2</v>
      </c>
      <c r="D17" s="5">
        <v>14644.000000000002</v>
      </c>
      <c r="E17" s="14">
        <v>223844</v>
      </c>
      <c r="F17" s="19"/>
      <c r="G17" s="5">
        <v>200000</v>
      </c>
      <c r="H17" s="5">
        <f t="shared" si="3"/>
        <v>23844</v>
      </c>
      <c r="I17" s="11">
        <f t="shared" si="4"/>
        <v>289211.85091991135</v>
      </c>
      <c r="J17" s="9">
        <v>5.0000000000000001E-3</v>
      </c>
      <c r="K17" s="7">
        <f t="shared" si="2"/>
        <v>1446.0592545995567</v>
      </c>
      <c r="L17" s="81">
        <f t="shared" si="1"/>
        <v>290657.91017451091</v>
      </c>
    </row>
    <row r="18" spans="1:12" x14ac:dyDescent="0.25">
      <c r="A18" s="80">
        <v>42430</v>
      </c>
      <c r="B18" s="3">
        <v>42459</v>
      </c>
      <c r="C18" s="4">
        <v>7.0000000000000007E-2</v>
      </c>
      <c r="D18" s="5">
        <v>14644.000000000002</v>
      </c>
      <c r="E18" s="14">
        <v>223844</v>
      </c>
      <c r="F18" s="19"/>
      <c r="G18" s="5">
        <v>0</v>
      </c>
      <c r="H18" s="5">
        <f t="shared" si="3"/>
        <v>223844</v>
      </c>
      <c r="I18" s="11">
        <f t="shared" si="4"/>
        <v>514501.91017451091</v>
      </c>
      <c r="J18" s="9">
        <v>5.0000000000000001E-3</v>
      </c>
      <c r="K18" s="7">
        <f t="shared" si="2"/>
        <v>2572.5095508725544</v>
      </c>
      <c r="L18" s="81">
        <f t="shared" si="1"/>
        <v>517074.41972538346</v>
      </c>
    </row>
    <row r="19" spans="1:12" x14ac:dyDescent="0.25">
      <c r="A19" s="80">
        <v>42461</v>
      </c>
      <c r="B19" s="3">
        <v>42490</v>
      </c>
      <c r="C19" s="4">
        <v>7.0000000000000007E-2</v>
      </c>
      <c r="D19" s="5">
        <v>14644.000000000002</v>
      </c>
      <c r="E19" s="14">
        <v>223844</v>
      </c>
      <c r="F19" s="19"/>
      <c r="G19" s="5">
        <v>0</v>
      </c>
      <c r="H19" s="5">
        <f t="shared" si="3"/>
        <v>223844</v>
      </c>
      <c r="I19" s="11">
        <f t="shared" si="4"/>
        <v>740918.4197253834</v>
      </c>
      <c r="J19" s="9">
        <v>5.0000000000000001E-3</v>
      </c>
      <c r="K19" s="7">
        <f t="shared" si="2"/>
        <v>3704.592098626917</v>
      </c>
      <c r="L19" s="81">
        <f t="shared" si="1"/>
        <v>744623.01182401029</v>
      </c>
    </row>
    <row r="20" spans="1:12" x14ac:dyDescent="0.25">
      <c r="A20" s="80">
        <v>42491</v>
      </c>
      <c r="B20" s="2" t="s">
        <v>10</v>
      </c>
      <c r="C20" s="4">
        <v>7.0000000000000007E-2</v>
      </c>
      <c r="D20" s="5">
        <v>14644.000000000002</v>
      </c>
      <c r="E20" s="14">
        <v>223844</v>
      </c>
      <c r="F20" s="19"/>
      <c r="G20" s="5">
        <v>0</v>
      </c>
      <c r="H20" s="5">
        <f t="shared" si="3"/>
        <v>223844</v>
      </c>
      <c r="I20" s="11">
        <f t="shared" si="4"/>
        <v>968467.01182401029</v>
      </c>
      <c r="J20" s="9">
        <v>5.0000000000000001E-3</v>
      </c>
      <c r="K20" s="7">
        <f t="shared" si="2"/>
        <v>4842.3350591200515</v>
      </c>
      <c r="L20" s="81">
        <f t="shared" si="1"/>
        <v>973309.34688313038</v>
      </c>
    </row>
    <row r="21" spans="1:12" x14ac:dyDescent="0.25">
      <c r="A21" s="80">
        <v>42522</v>
      </c>
      <c r="B21" s="3">
        <v>42551</v>
      </c>
      <c r="C21" s="4">
        <v>7.0000000000000007E-2</v>
      </c>
      <c r="D21" s="5">
        <v>14644.000000000002</v>
      </c>
      <c r="E21" s="14">
        <v>223844</v>
      </c>
      <c r="F21" s="19">
        <f>+(F15*C16)+F15</f>
        <v>134306.4</v>
      </c>
      <c r="G21" s="5">
        <v>0</v>
      </c>
      <c r="H21" s="5">
        <f t="shared" si="3"/>
        <v>358150.40000000002</v>
      </c>
      <c r="I21" s="11">
        <f t="shared" si="4"/>
        <v>1331459.7468831304</v>
      </c>
      <c r="J21" s="9">
        <v>5.0000000000000001E-3</v>
      </c>
      <c r="K21" s="7">
        <f t="shared" si="2"/>
        <v>6657.2987344156518</v>
      </c>
      <c r="L21" s="81">
        <f t="shared" si="1"/>
        <v>1338117.045617546</v>
      </c>
    </row>
    <row r="22" spans="1:12" x14ac:dyDescent="0.25">
      <c r="A22" s="80">
        <v>42552</v>
      </c>
      <c r="B22" s="3">
        <v>42581</v>
      </c>
      <c r="C22" s="4">
        <v>7.0000000000000007E-2</v>
      </c>
      <c r="D22" s="5">
        <v>14644.000000000002</v>
      </c>
      <c r="E22" s="14">
        <v>223844</v>
      </c>
      <c r="F22" s="19"/>
      <c r="G22" s="5">
        <v>200000</v>
      </c>
      <c r="H22" s="5">
        <f t="shared" si="3"/>
        <v>23844</v>
      </c>
      <c r="I22" s="11">
        <f t="shared" si="4"/>
        <v>1361961.045617546</v>
      </c>
      <c r="J22" s="9">
        <v>5.0000000000000001E-3</v>
      </c>
      <c r="K22" s="7">
        <f t="shared" si="2"/>
        <v>6809.80522808773</v>
      </c>
      <c r="L22" s="81">
        <f t="shared" si="1"/>
        <v>1368770.8508456338</v>
      </c>
    </row>
    <row r="23" spans="1:12" x14ac:dyDescent="0.25">
      <c r="A23" s="80">
        <v>42583</v>
      </c>
      <c r="B23" s="3">
        <v>42612</v>
      </c>
      <c r="C23" s="4">
        <v>7.0000000000000007E-2</v>
      </c>
      <c r="D23" s="5">
        <v>14644.000000000002</v>
      </c>
      <c r="E23" s="14">
        <v>223844</v>
      </c>
      <c r="F23" s="19">
        <f>+F21</f>
        <v>134306.4</v>
      </c>
      <c r="G23" s="5">
        <v>200000</v>
      </c>
      <c r="H23" s="5">
        <f t="shared" si="3"/>
        <v>158150.40000000002</v>
      </c>
      <c r="I23" s="11">
        <f t="shared" si="4"/>
        <v>1526921.2508456339</v>
      </c>
      <c r="J23" s="9">
        <v>5.0000000000000001E-3</v>
      </c>
      <c r="K23" s="7">
        <f t="shared" si="2"/>
        <v>7634.6062542281697</v>
      </c>
      <c r="L23" s="81">
        <f t="shared" si="1"/>
        <v>1534555.8570998621</v>
      </c>
    </row>
    <row r="24" spans="1:12" x14ac:dyDescent="0.25">
      <c r="A24" s="80">
        <v>42614</v>
      </c>
      <c r="B24" s="3">
        <v>42643</v>
      </c>
      <c r="C24" s="4">
        <v>7.0000000000000007E-2</v>
      </c>
      <c r="D24" s="5">
        <v>14644.000000000002</v>
      </c>
      <c r="E24" s="14">
        <v>223844</v>
      </c>
      <c r="F24" s="19"/>
      <c r="G24" s="5">
        <v>200000</v>
      </c>
      <c r="H24" s="5">
        <f t="shared" si="3"/>
        <v>23844</v>
      </c>
      <c r="I24" s="11">
        <f t="shared" si="4"/>
        <v>1558399.8570998621</v>
      </c>
      <c r="J24" s="9">
        <v>5.0000000000000001E-3</v>
      </c>
      <c r="K24" s="7">
        <f t="shared" si="2"/>
        <v>7791.9992854993106</v>
      </c>
      <c r="L24" s="81">
        <f t="shared" si="1"/>
        <v>1566191.8563853614</v>
      </c>
    </row>
    <row r="25" spans="1:12" x14ac:dyDescent="0.25">
      <c r="A25" s="80">
        <v>42644</v>
      </c>
      <c r="B25" s="3">
        <v>42673</v>
      </c>
      <c r="C25" s="4">
        <v>7.0000000000000007E-2</v>
      </c>
      <c r="D25" s="5">
        <v>14644.000000000002</v>
      </c>
      <c r="E25" s="14">
        <v>223844</v>
      </c>
      <c r="F25" s="19"/>
      <c r="G25" s="5">
        <v>200000</v>
      </c>
      <c r="H25" s="5">
        <f t="shared" si="3"/>
        <v>23844</v>
      </c>
      <c r="I25" s="11">
        <f t="shared" si="4"/>
        <v>1590035.8563853614</v>
      </c>
      <c r="J25" s="9">
        <v>5.0000000000000001E-3</v>
      </c>
      <c r="K25" s="7">
        <f t="shared" si="2"/>
        <v>7950.1792819268076</v>
      </c>
      <c r="L25" s="81">
        <f t="shared" si="1"/>
        <v>1597986.0356672881</v>
      </c>
    </row>
    <row r="26" spans="1:12" x14ac:dyDescent="0.25">
      <c r="A26" s="80">
        <v>42675</v>
      </c>
      <c r="B26" s="3">
        <v>42704</v>
      </c>
      <c r="C26" s="4">
        <v>7.0000000000000007E-2</v>
      </c>
      <c r="D26" s="5">
        <v>14644.000000000002</v>
      </c>
      <c r="E26" s="14">
        <v>223844</v>
      </c>
      <c r="F26" s="19"/>
      <c r="G26" s="5">
        <v>200000</v>
      </c>
      <c r="H26" s="5">
        <f t="shared" si="3"/>
        <v>23844</v>
      </c>
      <c r="I26" s="11">
        <f t="shared" si="4"/>
        <v>1621830.0356672881</v>
      </c>
      <c r="J26" s="9">
        <v>5.0000000000000001E-3</v>
      </c>
      <c r="K26" s="7">
        <f t="shared" si="2"/>
        <v>8109.1501783364411</v>
      </c>
      <c r="L26" s="81">
        <f t="shared" si="1"/>
        <v>1629939.1858456247</v>
      </c>
    </row>
    <row r="27" spans="1:12" ht="15.75" thickBot="1" x14ac:dyDescent="0.3">
      <c r="A27" s="83">
        <v>42705</v>
      </c>
      <c r="B27" s="16">
        <v>42734</v>
      </c>
      <c r="C27" s="13">
        <v>7.0000000000000007E-2</v>
      </c>
      <c r="D27" s="6">
        <v>14644.000000000002</v>
      </c>
      <c r="E27" s="17">
        <v>223844</v>
      </c>
      <c r="F27" s="20">
        <f>+F21</f>
        <v>134306.4</v>
      </c>
      <c r="G27" s="6">
        <v>200000</v>
      </c>
      <c r="H27" s="6">
        <f t="shared" si="3"/>
        <v>158150.40000000002</v>
      </c>
      <c r="I27" s="12">
        <f t="shared" si="4"/>
        <v>1788089.5858456246</v>
      </c>
      <c r="J27" s="10">
        <v>5.0000000000000001E-3</v>
      </c>
      <c r="K27" s="8">
        <f t="shared" si="2"/>
        <v>8940.447929228123</v>
      </c>
      <c r="L27" s="84">
        <f t="shared" si="1"/>
        <v>1797030.0337748528</v>
      </c>
    </row>
    <row r="28" spans="1:12" x14ac:dyDescent="0.25">
      <c r="A28" s="70">
        <v>42736</v>
      </c>
      <c r="B28" s="71">
        <v>42765</v>
      </c>
      <c r="C28" s="72">
        <v>7.0000000000000007E-2</v>
      </c>
      <c r="D28" s="73">
        <f>+E27*C28</f>
        <v>15669.080000000002</v>
      </c>
      <c r="E28" s="74">
        <f>+E27+D28</f>
        <v>239513.08000000002</v>
      </c>
      <c r="F28" s="75"/>
      <c r="G28" s="73">
        <v>200000</v>
      </c>
      <c r="H28" s="73">
        <f t="shared" ref="H28:H39" si="5">(E28+F28)-G28</f>
        <v>39513.080000000016</v>
      </c>
      <c r="I28" s="76">
        <f t="shared" ref="I28:I39" si="6">+L27+H28</f>
        <v>1836543.1137748528</v>
      </c>
      <c r="J28" s="77">
        <v>5.0000000000000001E-3</v>
      </c>
      <c r="K28" s="78">
        <f t="shared" si="2"/>
        <v>9182.7155688742641</v>
      </c>
      <c r="L28" s="79">
        <f t="shared" si="1"/>
        <v>1845725.8293437271</v>
      </c>
    </row>
    <row r="29" spans="1:12" x14ac:dyDescent="0.25">
      <c r="A29" s="80">
        <v>42767</v>
      </c>
      <c r="B29" s="3">
        <v>42794</v>
      </c>
      <c r="C29" s="4">
        <v>7.0000000000000007E-2</v>
      </c>
      <c r="D29" s="5">
        <v>15669.080000000002</v>
      </c>
      <c r="E29" s="14">
        <v>239513.08000000002</v>
      </c>
      <c r="F29" s="19"/>
      <c r="G29" s="5">
        <v>0</v>
      </c>
      <c r="H29" s="5">
        <f t="shared" si="5"/>
        <v>239513.08000000002</v>
      </c>
      <c r="I29" s="11">
        <f t="shared" si="6"/>
        <v>2085238.9093437272</v>
      </c>
      <c r="J29" s="9">
        <v>5.0000000000000001E-3</v>
      </c>
      <c r="K29" s="7">
        <f t="shared" si="2"/>
        <v>10426.194546718636</v>
      </c>
      <c r="L29" s="81">
        <f t="shared" si="1"/>
        <v>2095665.1038904458</v>
      </c>
    </row>
    <row r="30" spans="1:12" x14ac:dyDescent="0.25">
      <c r="A30" s="80">
        <v>42795</v>
      </c>
      <c r="B30" s="3">
        <v>42824</v>
      </c>
      <c r="C30" s="4">
        <v>7.0000000000000007E-2</v>
      </c>
      <c r="D30" s="5">
        <v>15669.080000000002</v>
      </c>
      <c r="E30" s="14">
        <v>239513.08000000002</v>
      </c>
      <c r="F30" s="19"/>
      <c r="G30" s="5">
        <v>0</v>
      </c>
      <c r="H30" s="5">
        <f t="shared" si="5"/>
        <v>239513.08000000002</v>
      </c>
      <c r="I30" s="11">
        <f t="shared" si="6"/>
        <v>2335178.1838904456</v>
      </c>
      <c r="J30" s="9">
        <v>5.0000000000000001E-3</v>
      </c>
      <c r="K30" s="7">
        <f t="shared" si="2"/>
        <v>11675.890919452228</v>
      </c>
      <c r="L30" s="81">
        <f t="shared" si="1"/>
        <v>2346854.0748098977</v>
      </c>
    </row>
    <row r="31" spans="1:12" x14ac:dyDescent="0.25">
      <c r="A31" s="80">
        <v>42826</v>
      </c>
      <c r="B31" s="3">
        <v>42855</v>
      </c>
      <c r="C31" s="4">
        <v>7.0000000000000007E-2</v>
      </c>
      <c r="D31" s="5">
        <v>15669.080000000002</v>
      </c>
      <c r="E31" s="14">
        <v>239513.08000000002</v>
      </c>
      <c r="F31" s="19"/>
      <c r="G31" s="5">
        <v>0</v>
      </c>
      <c r="H31" s="5">
        <f t="shared" si="5"/>
        <v>239513.08000000002</v>
      </c>
      <c r="I31" s="11">
        <f t="shared" si="6"/>
        <v>2586367.1548098978</v>
      </c>
      <c r="J31" s="9">
        <v>5.0000000000000001E-3</v>
      </c>
      <c r="K31" s="7">
        <f t="shared" si="2"/>
        <v>12931.835774049488</v>
      </c>
      <c r="L31" s="81">
        <f t="shared" si="1"/>
        <v>2599298.9905839474</v>
      </c>
    </row>
    <row r="32" spans="1:12" x14ac:dyDescent="0.25">
      <c r="A32" s="80">
        <v>42856</v>
      </c>
      <c r="B32" s="2" t="s">
        <v>11</v>
      </c>
      <c r="C32" s="4">
        <v>7.0000000000000007E-2</v>
      </c>
      <c r="D32" s="5">
        <v>15669.080000000002</v>
      </c>
      <c r="E32" s="14">
        <v>239513.08000000002</v>
      </c>
      <c r="F32" s="19"/>
      <c r="G32" s="5">
        <v>0</v>
      </c>
      <c r="H32" s="5">
        <f t="shared" si="5"/>
        <v>239513.08000000002</v>
      </c>
      <c r="I32" s="11">
        <f t="shared" si="6"/>
        <v>2838812.0705839475</v>
      </c>
      <c r="J32" s="9">
        <v>5.0000000000000001E-3</v>
      </c>
      <c r="K32" s="7">
        <f t="shared" si="2"/>
        <v>14194.060352919738</v>
      </c>
      <c r="L32" s="81">
        <f t="shared" si="1"/>
        <v>2853006.1309368671</v>
      </c>
    </row>
    <row r="33" spans="1:12" x14ac:dyDescent="0.25">
      <c r="A33" s="80">
        <v>42887</v>
      </c>
      <c r="B33" s="3">
        <v>42916</v>
      </c>
      <c r="C33" s="4">
        <v>7.0000000000000007E-2</v>
      </c>
      <c r="D33" s="5">
        <v>15669.080000000002</v>
      </c>
      <c r="E33" s="14">
        <v>239513.08000000002</v>
      </c>
      <c r="F33" s="19">
        <f>+(F21*7%)+F21</f>
        <v>143707.848</v>
      </c>
      <c r="G33" s="5">
        <v>0</v>
      </c>
      <c r="H33" s="5">
        <f t="shared" si="5"/>
        <v>383220.92800000001</v>
      </c>
      <c r="I33" s="11">
        <f t="shared" si="6"/>
        <v>3236227.0589368669</v>
      </c>
      <c r="J33" s="9">
        <v>5.0000000000000001E-3</v>
      </c>
      <c r="K33" s="7">
        <f t="shared" si="2"/>
        <v>16181.135294684334</v>
      </c>
      <c r="L33" s="81">
        <f t="shared" si="1"/>
        <v>3252408.1942315511</v>
      </c>
    </row>
    <row r="34" spans="1:12" x14ac:dyDescent="0.25">
      <c r="A34" s="80">
        <v>42917</v>
      </c>
      <c r="B34" s="3">
        <v>42946</v>
      </c>
      <c r="C34" s="4">
        <v>7.0000000000000007E-2</v>
      </c>
      <c r="D34" s="5">
        <v>15669.080000000002</v>
      </c>
      <c r="E34" s="14">
        <v>239513.08000000002</v>
      </c>
      <c r="F34" s="19"/>
      <c r="G34" s="5">
        <v>0</v>
      </c>
      <c r="H34" s="5">
        <f t="shared" si="5"/>
        <v>239513.08000000002</v>
      </c>
      <c r="I34" s="11">
        <f t="shared" si="6"/>
        <v>3491921.2742315512</v>
      </c>
      <c r="J34" s="9">
        <v>5.0000000000000001E-3</v>
      </c>
      <c r="K34" s="7">
        <f t="shared" si="2"/>
        <v>17459.606371157755</v>
      </c>
      <c r="L34" s="81">
        <f t="shared" si="1"/>
        <v>3509380.880602709</v>
      </c>
    </row>
    <row r="35" spans="1:12" x14ac:dyDescent="0.25">
      <c r="A35" s="80">
        <v>42948</v>
      </c>
      <c r="B35" s="3">
        <v>42977</v>
      </c>
      <c r="C35" s="4">
        <v>7.0000000000000007E-2</v>
      </c>
      <c r="D35" s="5">
        <v>15669.080000000002</v>
      </c>
      <c r="E35" s="14">
        <v>239513.08000000002</v>
      </c>
      <c r="F35" s="19">
        <f>+F33</f>
        <v>143707.848</v>
      </c>
      <c r="G35" s="5">
        <v>0</v>
      </c>
      <c r="H35" s="5">
        <f t="shared" si="5"/>
        <v>383220.92800000001</v>
      </c>
      <c r="I35" s="11">
        <f t="shared" si="6"/>
        <v>3892601.8086027089</v>
      </c>
      <c r="J35" s="9">
        <v>5.0000000000000001E-3</v>
      </c>
      <c r="K35" s="7">
        <f t="shared" si="2"/>
        <v>19463.009043013546</v>
      </c>
      <c r="L35" s="81">
        <f t="shared" si="1"/>
        <v>3912064.8176457225</v>
      </c>
    </row>
    <row r="36" spans="1:12" x14ac:dyDescent="0.25">
      <c r="A36" s="80">
        <v>42979</v>
      </c>
      <c r="B36" s="3">
        <v>43008</v>
      </c>
      <c r="C36" s="4">
        <v>7.0000000000000007E-2</v>
      </c>
      <c r="D36" s="5">
        <v>15669.080000000002</v>
      </c>
      <c r="E36" s="14">
        <v>239513.08000000002</v>
      </c>
      <c r="F36" s="19"/>
      <c r="G36" s="5">
        <v>0</v>
      </c>
      <c r="H36" s="5">
        <f t="shared" si="5"/>
        <v>239513.08000000002</v>
      </c>
      <c r="I36" s="11">
        <f t="shared" si="6"/>
        <v>4151577.8976457226</v>
      </c>
      <c r="J36" s="9">
        <v>5.0000000000000001E-3</v>
      </c>
      <c r="K36" s="7">
        <f t="shared" si="2"/>
        <v>20757.889488228615</v>
      </c>
      <c r="L36" s="81">
        <f t="shared" si="1"/>
        <v>4172335.7871339512</v>
      </c>
    </row>
    <row r="37" spans="1:12" x14ac:dyDescent="0.25">
      <c r="A37" s="80">
        <v>43009</v>
      </c>
      <c r="B37" s="3">
        <v>43038</v>
      </c>
      <c r="C37" s="4">
        <v>7.0000000000000007E-2</v>
      </c>
      <c r="D37" s="5">
        <v>15669.080000000002</v>
      </c>
      <c r="E37" s="14">
        <v>239513.08000000002</v>
      </c>
      <c r="F37" s="19"/>
      <c r="G37" s="5">
        <v>0</v>
      </c>
      <c r="H37" s="5">
        <f t="shared" si="5"/>
        <v>239513.08000000002</v>
      </c>
      <c r="I37" s="11">
        <f t="shared" si="6"/>
        <v>4411848.8671339508</v>
      </c>
      <c r="J37" s="9">
        <v>5.0000000000000001E-3</v>
      </c>
      <c r="K37" s="7">
        <f t="shared" si="2"/>
        <v>22059.244335669755</v>
      </c>
      <c r="L37" s="81">
        <f t="shared" si="1"/>
        <v>4433908.1114696208</v>
      </c>
    </row>
    <row r="38" spans="1:12" x14ac:dyDescent="0.25">
      <c r="A38" s="80">
        <v>43040</v>
      </c>
      <c r="B38" s="3">
        <v>43069</v>
      </c>
      <c r="C38" s="4">
        <v>7.0000000000000007E-2</v>
      </c>
      <c r="D38" s="5">
        <v>15669.080000000002</v>
      </c>
      <c r="E38" s="14">
        <v>239513.08000000002</v>
      </c>
      <c r="F38" s="19"/>
      <c r="G38" s="5">
        <v>0</v>
      </c>
      <c r="H38" s="5">
        <f t="shared" si="5"/>
        <v>239513.08000000002</v>
      </c>
      <c r="I38" s="11">
        <f t="shared" si="6"/>
        <v>4673421.1914696209</v>
      </c>
      <c r="J38" s="9">
        <v>5.0000000000000001E-3</v>
      </c>
      <c r="K38" s="7">
        <f t="shared" si="2"/>
        <v>23367.105957348103</v>
      </c>
      <c r="L38" s="81">
        <f t="shared" si="1"/>
        <v>4696788.2974269688</v>
      </c>
    </row>
    <row r="39" spans="1:12" ht="15.75" thickBot="1" x14ac:dyDescent="0.3">
      <c r="A39" s="83">
        <v>43070</v>
      </c>
      <c r="B39" s="16">
        <v>43099</v>
      </c>
      <c r="C39" s="13">
        <v>7.0000000000000007E-2</v>
      </c>
      <c r="D39" s="6">
        <v>15669.080000000002</v>
      </c>
      <c r="E39" s="17">
        <v>239513.08000000002</v>
      </c>
      <c r="F39" s="20">
        <f>+F35</f>
        <v>143707.848</v>
      </c>
      <c r="G39" s="6">
        <v>200000</v>
      </c>
      <c r="H39" s="6">
        <f t="shared" si="5"/>
        <v>183220.92800000001</v>
      </c>
      <c r="I39" s="12">
        <f t="shared" si="6"/>
        <v>4880009.2254269691</v>
      </c>
      <c r="J39" s="10">
        <v>5.0000000000000001E-3</v>
      </c>
      <c r="K39" s="8">
        <f t="shared" si="2"/>
        <v>24400.046127134847</v>
      </c>
      <c r="L39" s="84">
        <f t="shared" si="1"/>
        <v>4904409.2715541041</v>
      </c>
    </row>
    <row r="40" spans="1:12" x14ac:dyDescent="0.25">
      <c r="A40" s="70">
        <v>43101</v>
      </c>
      <c r="B40" s="71">
        <v>43130</v>
      </c>
      <c r="C40" s="72">
        <v>5.8999999999999997E-2</v>
      </c>
      <c r="D40" s="73">
        <f>+E39*C40</f>
        <v>14131.271720000001</v>
      </c>
      <c r="E40" s="85">
        <f>+E39+D40</f>
        <v>253644.35172000001</v>
      </c>
      <c r="F40" s="75"/>
      <c r="G40" s="73">
        <v>0</v>
      </c>
      <c r="H40" s="73">
        <f t="shared" ref="H40:H51" si="7">(E40+F40)-G40</f>
        <v>253644.35172000001</v>
      </c>
      <c r="I40" s="76">
        <f t="shared" ref="I40:I51" si="8">+L39+H40</f>
        <v>5158053.6232741037</v>
      </c>
      <c r="J40" s="77">
        <v>5.0000000000000001E-3</v>
      </c>
      <c r="K40" s="78">
        <f t="shared" si="2"/>
        <v>25790.26811637052</v>
      </c>
      <c r="L40" s="79">
        <f t="shared" si="1"/>
        <v>5183843.8913904745</v>
      </c>
    </row>
    <row r="41" spans="1:12" x14ac:dyDescent="0.25">
      <c r="A41" s="80">
        <v>43132</v>
      </c>
      <c r="B41" s="3">
        <v>43159</v>
      </c>
      <c r="C41" s="4">
        <v>5.8999999999999997E-2</v>
      </c>
      <c r="D41" s="5">
        <v>14131.271720000001</v>
      </c>
      <c r="E41" s="46">
        <v>253644.35172000001</v>
      </c>
      <c r="F41" s="19"/>
      <c r="G41" s="5">
        <v>0</v>
      </c>
      <c r="H41" s="5">
        <f t="shared" si="7"/>
        <v>253644.35172000001</v>
      </c>
      <c r="I41" s="11">
        <f t="shared" si="8"/>
        <v>5437488.2431104742</v>
      </c>
      <c r="J41" s="9">
        <v>5.0000000000000001E-3</v>
      </c>
      <c r="K41" s="7">
        <f t="shared" si="2"/>
        <v>27187.441215552371</v>
      </c>
      <c r="L41" s="81">
        <f t="shared" si="1"/>
        <v>5464675.6843260266</v>
      </c>
    </row>
    <row r="42" spans="1:12" x14ac:dyDescent="0.25">
      <c r="A42" s="80">
        <v>43160</v>
      </c>
      <c r="B42" s="3">
        <v>43189</v>
      </c>
      <c r="C42" s="4">
        <v>5.8999999999999997E-2</v>
      </c>
      <c r="D42" s="5">
        <v>14131.271720000001</v>
      </c>
      <c r="E42" s="46">
        <v>253644.35172000001</v>
      </c>
      <c r="F42" s="19"/>
      <c r="G42" s="5">
        <v>0</v>
      </c>
      <c r="H42" s="5">
        <f t="shared" si="7"/>
        <v>253644.35172000001</v>
      </c>
      <c r="I42" s="11">
        <f t="shared" si="8"/>
        <v>5718320.0360460263</v>
      </c>
      <c r="J42" s="9">
        <v>5.0000000000000001E-3</v>
      </c>
      <c r="K42" s="7">
        <f t="shared" si="2"/>
        <v>28591.600180230133</v>
      </c>
      <c r="L42" s="81">
        <f t="shared" ref="L42:L60" si="9">I42+K42</f>
        <v>5746911.6362262564</v>
      </c>
    </row>
    <row r="43" spans="1:12" x14ac:dyDescent="0.25">
      <c r="A43" s="80">
        <v>43191</v>
      </c>
      <c r="B43" s="3">
        <v>43220</v>
      </c>
      <c r="C43" s="4">
        <v>5.8999999999999997E-2</v>
      </c>
      <c r="D43" s="5">
        <v>14131.271720000001</v>
      </c>
      <c r="E43" s="46">
        <v>253644.35172000001</v>
      </c>
      <c r="F43" s="19"/>
      <c r="G43" s="5">
        <v>0</v>
      </c>
      <c r="H43" s="5">
        <f t="shared" si="7"/>
        <v>253644.35172000001</v>
      </c>
      <c r="I43" s="11">
        <f t="shared" si="8"/>
        <v>6000555.9879462561</v>
      </c>
      <c r="J43" s="9">
        <v>5.0000000000000001E-3</v>
      </c>
      <c r="K43" s="7">
        <f t="shared" si="2"/>
        <v>30002.779939731281</v>
      </c>
      <c r="L43" s="81">
        <f t="shared" si="9"/>
        <v>6030558.7678859876</v>
      </c>
    </row>
    <row r="44" spans="1:12" x14ac:dyDescent="0.25">
      <c r="A44" s="80">
        <v>43221</v>
      </c>
      <c r="B44" s="2" t="s">
        <v>12</v>
      </c>
      <c r="C44" s="4">
        <v>5.8999999999999997E-2</v>
      </c>
      <c r="D44" s="5">
        <v>14131.271720000001</v>
      </c>
      <c r="E44" s="46">
        <v>253644.35172000001</v>
      </c>
      <c r="F44" s="19"/>
      <c r="G44" s="5">
        <v>0</v>
      </c>
      <c r="H44" s="5">
        <f t="shared" si="7"/>
        <v>253644.35172000001</v>
      </c>
      <c r="I44" s="11">
        <f t="shared" si="8"/>
        <v>6284203.1196059873</v>
      </c>
      <c r="J44" s="9">
        <v>5.0000000000000001E-3</v>
      </c>
      <c r="K44" s="7">
        <f t="shared" si="2"/>
        <v>31421.015598029939</v>
      </c>
      <c r="L44" s="81">
        <f t="shared" si="9"/>
        <v>6315624.1352040172</v>
      </c>
    </row>
    <row r="45" spans="1:12" x14ac:dyDescent="0.25">
      <c r="A45" s="80">
        <v>43252</v>
      </c>
      <c r="B45" s="3">
        <v>43281</v>
      </c>
      <c r="C45" s="4">
        <v>5.8999999999999997E-2</v>
      </c>
      <c r="D45" s="5">
        <v>14131.271720000001</v>
      </c>
      <c r="E45" s="46">
        <v>253644.35172000001</v>
      </c>
      <c r="F45" s="19">
        <f>+(F39*C45)+F39</f>
        <v>152186.61103199999</v>
      </c>
      <c r="G45" s="5">
        <v>0</v>
      </c>
      <c r="H45" s="5">
        <f t="shared" si="7"/>
        <v>405830.96275199996</v>
      </c>
      <c r="I45" s="11">
        <f t="shared" si="8"/>
        <v>6721455.0979560167</v>
      </c>
      <c r="J45" s="9">
        <v>5.0000000000000001E-3</v>
      </c>
      <c r="K45" s="7">
        <f t="shared" si="2"/>
        <v>33607.275489780084</v>
      </c>
      <c r="L45" s="81">
        <f t="shared" si="9"/>
        <v>6755062.3734457968</v>
      </c>
    </row>
    <row r="46" spans="1:12" x14ac:dyDescent="0.25">
      <c r="A46" s="80">
        <v>43282</v>
      </c>
      <c r="B46" s="3">
        <v>43311</v>
      </c>
      <c r="C46" s="4">
        <v>5.8999999999999997E-2</v>
      </c>
      <c r="D46" s="5">
        <v>14131.271720000001</v>
      </c>
      <c r="E46" s="46">
        <v>253644.35172000001</v>
      </c>
      <c r="F46" s="19"/>
      <c r="G46" s="5">
        <v>200000</v>
      </c>
      <c r="H46" s="5">
        <f t="shared" si="7"/>
        <v>53644.351720000006</v>
      </c>
      <c r="I46" s="11">
        <f t="shared" si="8"/>
        <v>6808706.7251657965</v>
      </c>
      <c r="J46" s="9">
        <v>5.0000000000000001E-3</v>
      </c>
      <c r="K46" s="7">
        <f t="shared" si="2"/>
        <v>34043.533625828983</v>
      </c>
      <c r="L46" s="81">
        <f t="shared" si="9"/>
        <v>6842750.2587916255</v>
      </c>
    </row>
    <row r="47" spans="1:12" x14ac:dyDescent="0.25">
      <c r="A47" s="80">
        <v>43313</v>
      </c>
      <c r="B47" s="3">
        <v>43342</v>
      </c>
      <c r="C47" s="4">
        <v>5.8999999999999997E-2</v>
      </c>
      <c r="D47" s="5">
        <v>14131.271720000001</v>
      </c>
      <c r="E47" s="46">
        <v>253644.35172000001</v>
      </c>
      <c r="F47" s="19">
        <f>+F45</f>
        <v>152186.61103199999</v>
      </c>
      <c r="G47" s="5">
        <v>0</v>
      </c>
      <c r="H47" s="5">
        <f t="shared" si="7"/>
        <v>405830.96275199996</v>
      </c>
      <c r="I47" s="11">
        <f t="shared" si="8"/>
        <v>7248581.221543625</v>
      </c>
      <c r="J47" s="9">
        <v>5.0000000000000001E-3</v>
      </c>
      <c r="K47" s="7">
        <f t="shared" si="2"/>
        <v>36242.906107718125</v>
      </c>
      <c r="L47" s="81">
        <f t="shared" si="9"/>
        <v>7284824.1276513431</v>
      </c>
    </row>
    <row r="48" spans="1:12" x14ac:dyDescent="0.25">
      <c r="A48" s="80">
        <v>43344</v>
      </c>
      <c r="B48" s="3">
        <v>43373</v>
      </c>
      <c r="C48" s="4">
        <v>5.8999999999999997E-2</v>
      </c>
      <c r="D48" s="5">
        <v>14131.271720000001</v>
      </c>
      <c r="E48" s="46">
        <v>253644.35172000001</v>
      </c>
      <c r="F48" s="19"/>
      <c r="G48" s="5">
        <v>0</v>
      </c>
      <c r="H48" s="5">
        <f t="shared" si="7"/>
        <v>253644.35172000001</v>
      </c>
      <c r="I48" s="11">
        <f t="shared" si="8"/>
        <v>7538468.4793713428</v>
      </c>
      <c r="J48" s="9">
        <v>5.0000000000000001E-3</v>
      </c>
      <c r="K48" s="7">
        <f t="shared" si="2"/>
        <v>37692.342396856715</v>
      </c>
      <c r="L48" s="81">
        <f t="shared" si="9"/>
        <v>7576160.8217681991</v>
      </c>
    </row>
    <row r="49" spans="1:14" s="26" customFormat="1" x14ac:dyDescent="0.25">
      <c r="A49" s="86">
        <v>43374</v>
      </c>
      <c r="B49" s="21">
        <v>43404</v>
      </c>
      <c r="C49" s="47">
        <v>5.8999999999999997E-2</v>
      </c>
      <c r="D49" s="23">
        <v>14131.271720000001</v>
      </c>
      <c r="E49" s="48">
        <v>253644.35172000001</v>
      </c>
      <c r="F49" s="22"/>
      <c r="G49" s="23">
        <v>0</v>
      </c>
      <c r="H49" s="5">
        <f t="shared" si="7"/>
        <v>253644.35172000001</v>
      </c>
      <c r="I49" s="11">
        <f t="shared" si="8"/>
        <v>7829805.1734881988</v>
      </c>
      <c r="J49" s="24">
        <v>5.0000000000000001E-3</v>
      </c>
      <c r="K49" s="25">
        <f t="shared" si="2"/>
        <v>39149.025867440992</v>
      </c>
      <c r="L49" s="87">
        <f t="shared" si="9"/>
        <v>7868954.1993556395</v>
      </c>
    </row>
    <row r="50" spans="1:14" x14ac:dyDescent="0.25">
      <c r="A50" s="80">
        <v>43405</v>
      </c>
      <c r="B50" s="3">
        <v>43434</v>
      </c>
      <c r="C50" s="4">
        <v>5.8999999999999997E-2</v>
      </c>
      <c r="D50" s="5">
        <v>14131.271720000001</v>
      </c>
      <c r="E50" s="46">
        <v>253644.35172000001</v>
      </c>
      <c r="F50" s="19"/>
      <c r="G50" s="5">
        <v>0</v>
      </c>
      <c r="H50" s="5">
        <f t="shared" si="7"/>
        <v>253644.35172000001</v>
      </c>
      <c r="I50" s="11">
        <f t="shared" si="8"/>
        <v>8122598.5510756392</v>
      </c>
      <c r="J50" s="9">
        <v>5.0000000000000001E-3</v>
      </c>
      <c r="K50" s="7">
        <f t="shared" si="2"/>
        <v>40612.992755378196</v>
      </c>
      <c r="L50" s="81">
        <f t="shared" si="9"/>
        <v>8163211.5438310178</v>
      </c>
    </row>
    <row r="51" spans="1:14" ht="15.75" thickBot="1" x14ac:dyDescent="0.3">
      <c r="A51" s="83">
        <v>43435</v>
      </c>
      <c r="B51" s="16">
        <v>43465</v>
      </c>
      <c r="C51" s="13">
        <v>5.8999999999999997E-2</v>
      </c>
      <c r="D51" s="6">
        <v>14131.271720000001</v>
      </c>
      <c r="E51" s="27">
        <v>253644.35172000001</v>
      </c>
      <c r="F51" s="20">
        <f>+F47</f>
        <v>152186.61103199999</v>
      </c>
      <c r="G51" s="6">
        <v>200000</v>
      </c>
      <c r="H51" s="6">
        <f t="shared" si="7"/>
        <v>205830.96275199996</v>
      </c>
      <c r="I51" s="12">
        <f t="shared" si="8"/>
        <v>8369042.5065830182</v>
      </c>
      <c r="J51" s="10">
        <v>5.0000000000000001E-3</v>
      </c>
      <c r="K51" s="8">
        <f t="shared" si="2"/>
        <v>41845.212532915095</v>
      </c>
      <c r="L51" s="84">
        <f t="shared" si="9"/>
        <v>8410887.7191159334</v>
      </c>
    </row>
    <row r="52" spans="1:14" x14ac:dyDescent="0.25">
      <c r="A52" s="70">
        <v>43466</v>
      </c>
      <c r="B52" s="71">
        <v>43495</v>
      </c>
      <c r="C52" s="72">
        <v>0.06</v>
      </c>
      <c r="D52" s="73">
        <f>+E51*C52</f>
        <v>15218.6611032</v>
      </c>
      <c r="E52" s="74">
        <f>+E51+D52</f>
        <v>268863.01282320003</v>
      </c>
      <c r="F52" s="75"/>
      <c r="G52" s="73">
        <v>0</v>
      </c>
      <c r="H52" s="73">
        <f t="shared" ref="H52:H60" si="10">(E52+F52)-G52</f>
        <v>268863.01282320003</v>
      </c>
      <c r="I52" s="76">
        <f t="shared" ref="I52:I60" si="11">+L51+H52</f>
        <v>8679750.7319391333</v>
      </c>
      <c r="J52" s="77">
        <v>5.0000000000000001E-3</v>
      </c>
      <c r="K52" s="78">
        <f t="shared" si="2"/>
        <v>43398.753659695671</v>
      </c>
      <c r="L52" s="79">
        <f t="shared" si="9"/>
        <v>8723149.4855988286</v>
      </c>
    </row>
    <row r="53" spans="1:14" x14ac:dyDescent="0.25">
      <c r="A53" s="80">
        <v>43497</v>
      </c>
      <c r="B53" s="3">
        <v>43524</v>
      </c>
      <c r="C53" s="4">
        <v>0.06</v>
      </c>
      <c r="D53" s="5">
        <v>15218.6611032</v>
      </c>
      <c r="E53" s="14">
        <v>268863.01282320003</v>
      </c>
      <c r="F53" s="19"/>
      <c r="G53" s="5">
        <v>0</v>
      </c>
      <c r="H53" s="5">
        <f t="shared" si="10"/>
        <v>268863.01282320003</v>
      </c>
      <c r="I53" s="11">
        <f t="shared" si="11"/>
        <v>8992012.4984220285</v>
      </c>
      <c r="J53" s="9">
        <v>5.0000000000000001E-3</v>
      </c>
      <c r="K53" s="7">
        <f t="shared" si="2"/>
        <v>44960.062492110141</v>
      </c>
      <c r="L53" s="81">
        <f t="shared" si="9"/>
        <v>9036972.5609141383</v>
      </c>
      <c r="N53" s="15"/>
    </row>
    <row r="54" spans="1:14" x14ac:dyDescent="0.25">
      <c r="A54" s="80">
        <v>43525</v>
      </c>
      <c r="B54" s="3">
        <v>43554</v>
      </c>
      <c r="C54" s="4">
        <v>0.06</v>
      </c>
      <c r="D54" s="5">
        <v>15218.6611032</v>
      </c>
      <c r="E54" s="14">
        <v>268863.01282320003</v>
      </c>
      <c r="F54" s="19"/>
      <c r="G54" s="5">
        <v>0</v>
      </c>
      <c r="H54" s="5">
        <f t="shared" si="10"/>
        <v>268863.01282320003</v>
      </c>
      <c r="I54" s="11">
        <f t="shared" si="11"/>
        <v>9305835.5737373382</v>
      </c>
      <c r="J54" s="9">
        <v>5.0000000000000001E-3</v>
      </c>
      <c r="K54" s="7">
        <f t="shared" si="2"/>
        <v>46529.177868686689</v>
      </c>
      <c r="L54" s="81">
        <f t="shared" si="9"/>
        <v>9352364.7516060248</v>
      </c>
    </row>
    <row r="55" spans="1:14" x14ac:dyDescent="0.25">
      <c r="A55" s="80">
        <v>43556</v>
      </c>
      <c r="B55" s="3">
        <v>43585</v>
      </c>
      <c r="C55" s="4">
        <v>0.06</v>
      </c>
      <c r="D55" s="5">
        <v>15218.6611032</v>
      </c>
      <c r="E55" s="14">
        <v>268863.01282320003</v>
      </c>
      <c r="F55" s="19"/>
      <c r="G55" s="5">
        <v>0</v>
      </c>
      <c r="H55" s="5">
        <f t="shared" si="10"/>
        <v>268863.01282320003</v>
      </c>
      <c r="I55" s="11">
        <f t="shared" si="11"/>
        <v>9621227.7644292247</v>
      </c>
      <c r="J55" s="9">
        <v>5.0000000000000001E-3</v>
      </c>
      <c r="K55" s="7">
        <f t="shared" si="2"/>
        <v>48106.138822146124</v>
      </c>
      <c r="L55" s="81">
        <f t="shared" si="9"/>
        <v>9669333.9032513704</v>
      </c>
    </row>
    <row r="56" spans="1:14" x14ac:dyDescent="0.25">
      <c r="A56" s="80">
        <v>43586</v>
      </c>
      <c r="B56" s="49" t="s">
        <v>16</v>
      </c>
      <c r="C56" s="4">
        <v>0.06</v>
      </c>
      <c r="D56" s="5">
        <v>15218.6611032</v>
      </c>
      <c r="E56" s="14">
        <v>268863.01282320003</v>
      </c>
      <c r="F56" s="19"/>
      <c r="G56" s="5">
        <v>0</v>
      </c>
      <c r="H56" s="5">
        <f t="shared" si="10"/>
        <v>268863.01282320003</v>
      </c>
      <c r="I56" s="11">
        <f t="shared" si="11"/>
        <v>9938196.9160745703</v>
      </c>
      <c r="J56" s="9">
        <v>5.0000000000000001E-3</v>
      </c>
      <c r="K56" s="7">
        <f t="shared" si="2"/>
        <v>49690.984580372853</v>
      </c>
      <c r="L56" s="81">
        <f t="shared" si="9"/>
        <v>9987887.9006549437</v>
      </c>
    </row>
    <row r="57" spans="1:14" x14ac:dyDescent="0.25">
      <c r="A57" s="80">
        <v>43617</v>
      </c>
      <c r="B57" s="3">
        <v>43646</v>
      </c>
      <c r="C57" s="4">
        <v>0.06</v>
      </c>
      <c r="D57" s="5">
        <v>15218.6611032</v>
      </c>
      <c r="E57" s="14">
        <v>268863.01282320003</v>
      </c>
      <c r="F57" s="19">
        <f>+F59</f>
        <v>161317.80769391998</v>
      </c>
      <c r="G57" s="5">
        <v>0</v>
      </c>
      <c r="H57" s="5">
        <f t="shared" si="10"/>
        <v>430180.82051712001</v>
      </c>
      <c r="I57" s="11">
        <f t="shared" si="11"/>
        <v>10418068.721172065</v>
      </c>
      <c r="J57" s="9">
        <v>5.0000000000000001E-3</v>
      </c>
      <c r="K57" s="7">
        <f t="shared" si="2"/>
        <v>52090.343605860326</v>
      </c>
      <c r="L57" s="81">
        <f t="shared" si="9"/>
        <v>10470159.064777926</v>
      </c>
    </row>
    <row r="58" spans="1:14" x14ac:dyDescent="0.25">
      <c r="A58" s="80">
        <v>43647</v>
      </c>
      <c r="B58" s="3">
        <v>43676</v>
      </c>
      <c r="C58" s="4">
        <v>0.06</v>
      </c>
      <c r="D58" s="5">
        <v>15218.6611032</v>
      </c>
      <c r="E58" s="14">
        <v>268863.01282320003</v>
      </c>
      <c r="F58" s="19"/>
      <c r="G58" s="5">
        <v>0</v>
      </c>
      <c r="H58" s="5">
        <f t="shared" si="10"/>
        <v>268863.01282320003</v>
      </c>
      <c r="I58" s="11">
        <f t="shared" si="11"/>
        <v>10739022.077601125</v>
      </c>
      <c r="J58" s="9">
        <v>5.0000000000000001E-3</v>
      </c>
      <c r="K58" s="7">
        <f t="shared" si="2"/>
        <v>53695.110388005625</v>
      </c>
      <c r="L58" s="81">
        <f t="shared" si="9"/>
        <v>10792717.187989131</v>
      </c>
    </row>
    <row r="59" spans="1:14" x14ac:dyDescent="0.25">
      <c r="A59" s="80">
        <v>43678</v>
      </c>
      <c r="B59" s="3">
        <v>43707</v>
      </c>
      <c r="C59" s="4">
        <v>0.06</v>
      </c>
      <c r="D59" s="5">
        <v>15218.6611032</v>
      </c>
      <c r="E59" s="14">
        <v>268863.01282320003</v>
      </c>
      <c r="F59" s="19">
        <f>+(F51*C59)+F51</f>
        <v>161317.80769391998</v>
      </c>
      <c r="G59" s="5">
        <v>0</v>
      </c>
      <c r="H59" s="5">
        <f t="shared" si="10"/>
        <v>430180.82051712001</v>
      </c>
      <c r="I59" s="11">
        <f t="shared" si="11"/>
        <v>11222898.008506251</v>
      </c>
      <c r="J59" s="9">
        <v>5.0000000000000001E-3</v>
      </c>
      <c r="K59" s="7">
        <f t="shared" si="2"/>
        <v>56114.490042531259</v>
      </c>
      <c r="L59" s="81">
        <f t="shared" si="9"/>
        <v>11279012.498548783</v>
      </c>
    </row>
    <row r="60" spans="1:14" ht="15.75" thickBot="1" x14ac:dyDescent="0.3">
      <c r="A60" s="83">
        <v>43709</v>
      </c>
      <c r="B60" s="16">
        <v>43738</v>
      </c>
      <c r="C60" s="13">
        <v>0.06</v>
      </c>
      <c r="D60" s="6">
        <v>15218.6611032</v>
      </c>
      <c r="E60" s="17">
        <v>268863.01282320003</v>
      </c>
      <c r="F60" s="20"/>
      <c r="G60" s="6">
        <v>0</v>
      </c>
      <c r="H60" s="6">
        <f t="shared" si="10"/>
        <v>268863.01282320003</v>
      </c>
      <c r="I60" s="12">
        <f t="shared" si="11"/>
        <v>11547875.511371983</v>
      </c>
      <c r="J60" s="10">
        <v>5.0000000000000001E-3</v>
      </c>
      <c r="K60" s="8">
        <f t="shared" si="2"/>
        <v>57739.377556859916</v>
      </c>
      <c r="L60" s="84">
        <f t="shared" si="9"/>
        <v>11605614.888928844</v>
      </c>
    </row>
  </sheetData>
  <dataConsolidate/>
  <mergeCells count="10">
    <mergeCell ref="J1:J2"/>
    <mergeCell ref="K1:K2"/>
    <mergeCell ref="L1:L2"/>
    <mergeCell ref="I1:I2"/>
    <mergeCell ref="A1:B1"/>
    <mergeCell ref="C1:C2"/>
    <mergeCell ref="D1:D2"/>
    <mergeCell ref="E1:E2"/>
    <mergeCell ref="G1:G2"/>
    <mergeCell ref="H1:H2"/>
  </mergeCells>
  <pageMargins left="0.7" right="0.7" top="0.75" bottom="0.75" header="0.3" footer="0.3"/>
  <pageSetup paperSize="5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BRAYAN</cp:lastModifiedBy>
  <cp:lastPrinted>2019-02-07T13:49:46Z</cp:lastPrinted>
  <dcterms:created xsi:type="dcterms:W3CDTF">2019-02-04T16:33:15Z</dcterms:created>
  <dcterms:modified xsi:type="dcterms:W3CDTF">2019-09-23T15:27:00Z</dcterms:modified>
</cp:coreProperties>
</file>