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456" windowHeight="9732"/>
  </bookViews>
  <sheets>
    <sheet name="Hoja2" sheetId="2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I103" i="2" l="1"/>
  <c r="G94" i="2"/>
  <c r="G102" i="2"/>
  <c r="G85" i="2" l="1"/>
  <c r="H85" i="2" s="1"/>
  <c r="F85" i="2"/>
  <c r="G84" i="2"/>
  <c r="H84" i="2" s="1"/>
  <c r="F84" i="2"/>
  <c r="G83" i="2"/>
  <c r="H83" i="2" s="1"/>
  <c r="F83" i="2"/>
  <c r="G82" i="2"/>
  <c r="H82" i="2" s="1"/>
  <c r="F82" i="2"/>
  <c r="G81" i="2"/>
  <c r="H81" i="2" s="1"/>
  <c r="F81" i="2"/>
  <c r="G80" i="2"/>
  <c r="H80" i="2" s="1"/>
  <c r="F80" i="2"/>
  <c r="G79" i="2"/>
  <c r="H79" i="2" s="1"/>
  <c r="F79" i="2"/>
  <c r="G78" i="2"/>
  <c r="H78" i="2" s="1"/>
  <c r="F78" i="2"/>
  <c r="G77" i="2"/>
  <c r="H77" i="2" s="1"/>
  <c r="F77" i="2"/>
  <c r="H76" i="2"/>
  <c r="J76" i="2" s="1"/>
  <c r="G75" i="2"/>
  <c r="H75" i="2" s="1"/>
  <c r="F75" i="2"/>
  <c r="G74" i="2"/>
  <c r="H74" i="2" s="1"/>
  <c r="F74" i="2"/>
  <c r="G73" i="2"/>
  <c r="H73" i="2" s="1"/>
  <c r="F73" i="2"/>
  <c r="G72" i="2"/>
  <c r="H72" i="2" s="1"/>
  <c r="F72" i="2"/>
  <c r="G71" i="2"/>
  <c r="H71" i="2" s="1"/>
  <c r="F71" i="2"/>
  <c r="G70" i="2"/>
  <c r="H70" i="2" s="1"/>
  <c r="F70" i="2"/>
  <c r="G69" i="2"/>
  <c r="H69" i="2" s="1"/>
  <c r="F69" i="2"/>
  <c r="G68" i="2"/>
  <c r="H68" i="2" s="1"/>
  <c r="F68" i="2"/>
  <c r="G67" i="2"/>
  <c r="H67" i="2" s="1"/>
  <c r="F67" i="2"/>
  <c r="G66" i="2"/>
  <c r="H66" i="2" s="1"/>
  <c r="F66" i="2"/>
  <c r="G65" i="2"/>
  <c r="H65" i="2" s="1"/>
  <c r="F65" i="2"/>
  <c r="G64" i="2"/>
  <c r="H64" i="2" s="1"/>
  <c r="F64" i="2"/>
  <c r="G63" i="2"/>
  <c r="H63" i="2" s="1"/>
  <c r="F63" i="2"/>
  <c r="G62" i="2"/>
  <c r="H62" i="2" s="1"/>
  <c r="F62" i="2"/>
  <c r="G61" i="2"/>
  <c r="H61" i="2" s="1"/>
  <c r="F61" i="2"/>
  <c r="G60" i="2"/>
  <c r="H60" i="2" s="1"/>
  <c r="F60" i="2"/>
  <c r="G59" i="2"/>
  <c r="H59" i="2" s="1"/>
  <c r="F59" i="2"/>
  <c r="G52" i="2"/>
  <c r="H52" i="2" s="1"/>
  <c r="F52" i="2"/>
  <c r="G51" i="2"/>
  <c r="H51" i="2" s="1"/>
  <c r="F51" i="2"/>
  <c r="G50" i="2"/>
  <c r="H50" i="2" s="1"/>
  <c r="F50" i="2"/>
  <c r="G49" i="2"/>
  <c r="H49" i="2" s="1"/>
  <c r="F49" i="2"/>
  <c r="G48" i="2"/>
  <c r="H48" i="2" s="1"/>
  <c r="F48" i="2"/>
  <c r="G47" i="2"/>
  <c r="H47" i="2" s="1"/>
  <c r="F47" i="2"/>
  <c r="G34" i="2"/>
  <c r="H34" i="2" s="1"/>
  <c r="F34" i="2"/>
  <c r="G33" i="2"/>
  <c r="H33" i="2" s="1"/>
  <c r="F33" i="2"/>
  <c r="H32" i="2"/>
  <c r="J32" i="2" s="1"/>
  <c r="G31" i="2"/>
  <c r="H31" i="2" s="1"/>
  <c r="F31" i="2"/>
  <c r="G30" i="2"/>
  <c r="H30" i="2" s="1"/>
  <c r="F30" i="2"/>
  <c r="G29" i="2"/>
  <c r="H29" i="2" s="1"/>
  <c r="J29" i="2" s="1"/>
  <c r="F29" i="2"/>
  <c r="G28" i="2"/>
  <c r="H28" i="2" s="1"/>
  <c r="F28" i="2"/>
  <c r="G27" i="2"/>
  <c r="H27" i="2" s="1"/>
  <c r="J27" i="2" s="1"/>
  <c r="F27" i="2"/>
  <c r="G26" i="2"/>
  <c r="H26" i="2" s="1"/>
  <c r="F26" i="2"/>
  <c r="G25" i="2"/>
  <c r="H25" i="2" s="1"/>
  <c r="F25" i="2"/>
  <c r="G14" i="2"/>
  <c r="H14" i="2" s="1"/>
  <c r="F14" i="2"/>
  <c r="G13" i="2"/>
  <c r="H13" i="2" s="1"/>
  <c r="F13" i="2"/>
  <c r="G12" i="2"/>
  <c r="H12" i="2" s="1"/>
  <c r="F12" i="2"/>
  <c r="G11" i="2"/>
  <c r="H11" i="2" s="1"/>
  <c r="F11" i="2"/>
  <c r="G10" i="2"/>
  <c r="H10" i="2" s="1"/>
  <c r="F10" i="2"/>
  <c r="G9" i="2"/>
  <c r="H9" i="2" s="1"/>
  <c r="F9" i="2"/>
  <c r="G8" i="2"/>
  <c r="H8" i="2" s="1"/>
  <c r="F8" i="2"/>
  <c r="G7" i="2"/>
  <c r="H7" i="2" s="1"/>
  <c r="F7" i="2"/>
  <c r="G6" i="2"/>
  <c r="H6" i="2" s="1"/>
  <c r="F6" i="2"/>
  <c r="G5" i="2"/>
  <c r="H5" i="2" s="1"/>
  <c r="F5" i="2"/>
  <c r="J34" i="2" l="1"/>
  <c r="J48" i="2"/>
  <c r="J50" i="2"/>
  <c r="J26" i="2"/>
  <c r="J30" i="2"/>
  <c r="J31" i="2"/>
  <c r="J28" i="2"/>
  <c r="J33" i="2"/>
  <c r="J52" i="2"/>
  <c r="J47" i="2"/>
  <c r="J49" i="2"/>
  <c r="J51" i="2"/>
  <c r="J25" i="2"/>
  <c r="J84" i="2"/>
  <c r="J77" i="2"/>
  <c r="J85" i="2"/>
  <c r="J78" i="2"/>
  <c r="J81" i="2"/>
  <c r="J60" i="2"/>
  <c r="J62" i="2"/>
  <c r="J64" i="2"/>
  <c r="J66" i="2"/>
  <c r="J68" i="2"/>
  <c r="J70" i="2"/>
  <c r="J80" i="2"/>
  <c r="J82" i="2"/>
  <c r="J74" i="2"/>
  <c r="J73" i="2"/>
  <c r="J75" i="2"/>
  <c r="J6" i="2"/>
  <c r="J8" i="2"/>
  <c r="J14" i="2"/>
  <c r="J12" i="2"/>
  <c r="J10" i="2"/>
  <c r="J5" i="2"/>
  <c r="J9" i="2"/>
  <c r="J13" i="2"/>
  <c r="J71" i="2"/>
  <c r="J79" i="2"/>
  <c r="J83" i="2"/>
  <c r="J72" i="2"/>
  <c r="J7" i="2"/>
  <c r="J11" i="2"/>
  <c r="J59" i="2"/>
  <c r="J61" i="2"/>
  <c r="J63" i="2"/>
  <c r="J65" i="2"/>
  <c r="J67" i="2"/>
  <c r="J69" i="2"/>
  <c r="J53" i="2" l="1"/>
  <c r="J86" i="2"/>
  <c r="J35" i="2"/>
  <c r="J15" i="2"/>
  <c r="G99" i="2"/>
</calcChain>
</file>

<file path=xl/sharedStrings.xml><?xml version="1.0" encoding="utf-8"?>
<sst xmlns="http://schemas.openxmlformats.org/spreadsheetml/2006/main" count="115" uniqueCount="40">
  <si>
    <t>Resol</t>
  </si>
  <si>
    <t>Fecha</t>
  </si>
  <si>
    <t>Desde</t>
  </si>
  <si>
    <t>Hasta</t>
  </si>
  <si>
    <t>Tasa</t>
  </si>
  <si>
    <t>Interes</t>
  </si>
  <si>
    <t>Capital en</t>
  </si>
  <si>
    <t>Interes a</t>
  </si>
  <si>
    <t>Mora</t>
  </si>
  <si>
    <t>Mens</t>
  </si>
  <si>
    <t>Pagar</t>
  </si>
  <si>
    <t>Cte</t>
  </si>
  <si>
    <t>Bancario</t>
  </si>
  <si>
    <t>Periodo</t>
  </si>
  <si>
    <t xml:space="preserve">Días </t>
  </si>
  <si>
    <t xml:space="preserve"> </t>
  </si>
  <si>
    <t>capital</t>
  </si>
  <si>
    <t xml:space="preserve">PRETENSION </t>
  </si>
  <si>
    <t>Pretension a</t>
  </si>
  <si>
    <t>b</t>
  </si>
  <si>
    <t>Pretension c</t>
  </si>
  <si>
    <t>a</t>
  </si>
  <si>
    <t>liquidacion de leopoldo lozano</t>
  </si>
  <si>
    <t>.0094</t>
  </si>
  <si>
    <t>.0205</t>
  </si>
  <si>
    <t>CAPITAL</t>
  </si>
  <si>
    <t>INTERE</t>
  </si>
  <si>
    <t>TOTAL</t>
  </si>
  <si>
    <t>ABONO</t>
  </si>
  <si>
    <t>INTERES</t>
  </si>
  <si>
    <t>03-DE 2019</t>
  </si>
  <si>
    <t>593.230,oo</t>
  </si>
  <si>
    <t>interes</t>
  </si>
  <si>
    <t>410.400.oo</t>
  </si>
  <si>
    <t xml:space="preserve">interes liquidacion aprob </t>
  </si>
  <si>
    <t xml:space="preserve">total inter aprobado </t>
  </si>
  <si>
    <t xml:space="preserve">total capital </t>
  </si>
  <si>
    <t>Resumen</t>
  </si>
  <si>
    <t>interes actualizacion</t>
  </si>
  <si>
    <t>total interes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</si>
</sst>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General_)"/>
    <numFmt numFmtId="167" formatCode="&quot;$&quot;\ 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0"/>
      <name val="Arial"/>
      <family val="2"/>
    </font>
    <font>
      <sz val="12"/>
      <name val="Helv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sz val="10"/>
      <color rgb="FF3F3F3F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3F3F3F"/>
      </right>
      <top/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2" borderId="7" applyNumberFormat="0" applyAlignment="0" applyProtection="0"/>
  </cellStyleXfs>
  <cellXfs count="139">
    <xf numFmtId="0" fontId="0" fillId="0" borderId="0" xfId="0"/>
    <xf numFmtId="0" fontId="0" fillId="0" borderId="0" xfId="0"/>
    <xf numFmtId="165" fontId="0" fillId="0" borderId="0" xfId="1" applyFont="1" applyBorder="1"/>
    <xf numFmtId="0" fontId="3" fillId="0" borderId="0" xfId="0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67" fontId="7" fillId="0" borderId="0" xfId="0" applyNumberFormat="1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7" fontId="8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67" fontId="6" fillId="0" borderId="0" xfId="0" applyNumberFormat="1" applyFont="1"/>
    <xf numFmtId="164" fontId="0" fillId="0" borderId="0" xfId="5" applyFont="1"/>
    <xf numFmtId="164" fontId="7" fillId="0" borderId="0" xfId="5" applyFont="1"/>
    <xf numFmtId="164" fontId="7" fillId="0" borderId="0" xfId="5" applyFont="1" applyAlignment="1">
      <alignment horizontal="right"/>
    </xf>
    <xf numFmtId="164" fontId="8" fillId="0" borderId="2" xfId="5" applyFont="1" applyBorder="1" applyAlignment="1">
      <alignment horizontal="right" vertical="center"/>
    </xf>
    <xf numFmtId="164" fontId="8" fillId="0" borderId="3" xfId="5" applyFont="1" applyBorder="1" applyAlignment="1">
      <alignment horizontal="right" vertical="center"/>
    </xf>
    <xf numFmtId="164" fontId="0" fillId="0" borderId="0" xfId="5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4" fontId="6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right"/>
    </xf>
    <xf numFmtId="166" fontId="4" fillId="0" borderId="0" xfId="0" quotePrefix="1" applyNumberFormat="1" applyFont="1" applyBorder="1" applyAlignment="1" applyProtection="1">
      <alignment horizontal="right"/>
    </xf>
    <xf numFmtId="0" fontId="7" fillId="0" borderId="0" xfId="0" applyFont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5" fontId="9" fillId="0" borderId="1" xfId="0" applyNumberFormat="1" applyFont="1" applyBorder="1" applyAlignment="1">
      <alignment horizontal="left"/>
    </xf>
    <xf numFmtId="10" fontId="9" fillId="0" borderId="1" xfId="0" applyNumberFormat="1" applyFont="1" applyFill="1" applyBorder="1" applyAlignment="1" applyProtection="1">
      <alignment horizontal="center" vertical="center" wrapText="1"/>
    </xf>
    <xf numFmtId="10" fontId="9" fillId="0" borderId="1" xfId="2" applyNumberFormat="1" applyFont="1" applyFill="1" applyBorder="1" applyAlignment="1">
      <alignment horizontal="center" vertical="center"/>
    </xf>
    <xf numFmtId="10" fontId="9" fillId="0" borderId="1" xfId="2" applyNumberFormat="1" applyFont="1" applyBorder="1" applyAlignment="1">
      <alignment horizontal="center" vertical="center"/>
    </xf>
    <xf numFmtId="167" fontId="9" fillId="3" borderId="7" xfId="6" applyNumberFormat="1" applyFont="1" applyFill="1"/>
    <xf numFmtId="164" fontId="9" fillId="0" borderId="1" xfId="5" applyFont="1" applyBorder="1" applyAlignment="1">
      <alignment wrapText="1"/>
    </xf>
    <xf numFmtId="15" fontId="0" fillId="0" borderId="0" xfId="0" applyNumberFormat="1"/>
    <xf numFmtId="0" fontId="9" fillId="0" borderId="2" xfId="0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left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10" fontId="9" fillId="0" borderId="2" xfId="0" applyNumberFormat="1" applyFont="1" applyFill="1" applyBorder="1" applyAlignment="1" applyProtection="1">
      <alignment horizontal="center" vertical="center" wrapText="1"/>
    </xf>
    <xf numFmtId="10" fontId="9" fillId="0" borderId="2" xfId="2" applyNumberFormat="1" applyFont="1" applyFill="1" applyBorder="1" applyAlignment="1">
      <alignment horizontal="center" vertical="center"/>
    </xf>
    <xf numFmtId="10" fontId="9" fillId="0" borderId="2" xfId="2" applyNumberFormat="1" applyFont="1" applyBorder="1" applyAlignment="1">
      <alignment horizontal="center" vertical="center"/>
    </xf>
    <xf numFmtId="0" fontId="0" fillId="0" borderId="0" xfId="0" applyBorder="1"/>
    <xf numFmtId="0" fontId="11" fillId="0" borderId="1" xfId="0" applyFont="1" applyBorder="1" applyAlignment="1">
      <alignment horizontal="center" vertical="center"/>
    </xf>
    <xf numFmtId="15" fontId="11" fillId="0" borderId="1" xfId="0" applyNumberFormat="1" applyFont="1" applyBorder="1" applyAlignment="1">
      <alignment horizontal="left"/>
    </xf>
    <xf numFmtId="10" fontId="11" fillId="0" borderId="1" xfId="0" applyNumberFormat="1" applyFont="1" applyFill="1" applyBorder="1" applyAlignment="1" applyProtection="1">
      <alignment horizontal="center" vertical="center" wrapText="1"/>
    </xf>
    <xf numFmtId="10" fontId="11" fillId="0" borderId="1" xfId="2" applyNumberFormat="1" applyFont="1" applyFill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2" xfId="0" applyFont="1" applyBorder="1" applyAlignment="1">
      <alignment horizontal="center" vertical="center"/>
    </xf>
    <xf numFmtId="15" fontId="12" fillId="0" borderId="2" xfId="0" applyNumberFormat="1" applyFont="1" applyBorder="1" applyAlignment="1">
      <alignment horizontal="left"/>
    </xf>
    <xf numFmtId="15" fontId="11" fillId="0" borderId="2" xfId="0" applyNumberFormat="1" applyFont="1" applyBorder="1" applyAlignment="1">
      <alignment horizontal="left"/>
    </xf>
    <xf numFmtId="1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0" fontId="11" fillId="0" borderId="2" xfId="2" applyNumberFormat="1" applyFont="1" applyFill="1" applyBorder="1" applyAlignment="1">
      <alignment horizontal="center" vertical="center"/>
    </xf>
    <xf numFmtId="10" fontId="11" fillId="0" borderId="2" xfId="2" applyNumberFormat="1" applyFont="1" applyBorder="1" applyAlignment="1">
      <alignment horizontal="center" vertical="center"/>
    </xf>
    <xf numFmtId="164" fontId="11" fillId="0" borderId="1" xfId="5" applyFont="1" applyBorder="1" applyAlignment="1">
      <alignment wrapText="1"/>
    </xf>
    <xf numFmtId="164" fontId="11" fillId="0" borderId="2" xfId="5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/>
    <xf numFmtId="15" fontId="4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5" fontId="12" fillId="0" borderId="1" xfId="0" applyNumberFormat="1" applyFont="1" applyBorder="1"/>
    <xf numFmtId="166" fontId="9" fillId="0" borderId="2" xfId="0" applyNumberFormat="1" applyFont="1" applyFill="1" applyBorder="1" applyAlignment="1" applyProtection="1">
      <alignment horizontal="center" vertical="center"/>
    </xf>
    <xf numFmtId="164" fontId="14" fillId="3" borderId="7" xfId="5" applyFont="1" applyFill="1" applyBorder="1" applyAlignment="1" applyProtection="1">
      <alignment horizontal="center" vertical="center" wrapText="1"/>
    </xf>
    <xf numFmtId="164" fontId="15" fillId="0" borderId="1" xfId="5" applyFont="1" applyBorder="1" applyAlignment="1">
      <alignment wrapText="1"/>
    </xf>
    <xf numFmtId="0" fontId="0" fillId="0" borderId="0" xfId="0" applyFont="1" applyBorder="1"/>
    <xf numFmtId="10" fontId="9" fillId="0" borderId="0" xfId="2" applyNumberFormat="1" applyFont="1" applyFill="1" applyBorder="1" applyAlignment="1">
      <alignment horizontal="center" vertical="center"/>
    </xf>
    <xf numFmtId="10" fontId="9" fillId="0" borderId="0" xfId="2" applyNumberFormat="1" applyFont="1" applyBorder="1" applyAlignment="1">
      <alignment horizontal="center" vertical="center"/>
    </xf>
    <xf numFmtId="167" fontId="9" fillId="3" borderId="0" xfId="6" applyNumberFormat="1" applyFont="1" applyFill="1" applyBorder="1"/>
    <xf numFmtId="164" fontId="9" fillId="0" borderId="0" xfId="5" applyFont="1" applyBorder="1" applyAlignment="1">
      <alignment wrapText="1"/>
    </xf>
    <xf numFmtId="15" fontId="9" fillId="0" borderId="10" xfId="0" applyNumberFormat="1" applyFont="1" applyBorder="1" applyAlignment="1">
      <alignment horizontal="left"/>
    </xf>
    <xf numFmtId="1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166" fontId="15" fillId="0" borderId="12" xfId="0" applyNumberFormat="1" applyFont="1" applyFill="1" applyBorder="1" applyAlignment="1" applyProtection="1">
      <alignment horizontal="right" vertical="center"/>
    </xf>
    <xf numFmtId="166" fontId="15" fillId="0" borderId="13" xfId="0" applyNumberFormat="1" applyFont="1" applyFill="1" applyBorder="1" applyAlignment="1" applyProtection="1">
      <alignment horizontal="right" vertical="center"/>
    </xf>
    <xf numFmtId="166" fontId="15" fillId="0" borderId="14" xfId="0" applyNumberFormat="1" applyFont="1" applyFill="1" applyBorder="1" applyAlignment="1" applyProtection="1">
      <alignment horizontal="right" vertical="center"/>
    </xf>
    <xf numFmtId="166" fontId="13" fillId="3" borderId="1" xfId="6" quotePrefix="1" applyNumberFormat="1" applyFont="1" applyFill="1" applyBorder="1" applyAlignment="1" applyProtection="1">
      <alignment horizontal="center"/>
    </xf>
    <xf numFmtId="0" fontId="0" fillId="0" borderId="1" xfId="0" applyBorder="1"/>
    <xf numFmtId="167" fontId="13" fillId="3" borderId="1" xfId="6" applyNumberFormat="1" applyFont="1" applyFill="1" applyBorder="1"/>
    <xf numFmtId="15" fontId="13" fillId="3" borderId="1" xfId="6" applyNumberFormat="1" applyFont="1" applyFill="1" applyBorder="1" applyAlignment="1">
      <alignment horizontal="left"/>
    </xf>
    <xf numFmtId="167" fontId="13" fillId="3" borderId="1" xfId="6" applyNumberFormat="1" applyFont="1" applyFill="1" applyBorder="1" applyAlignment="1">
      <alignment horizontal="right"/>
    </xf>
    <xf numFmtId="167" fontId="10" fillId="3" borderId="1" xfId="6" applyNumberFormat="1" applyFont="1" applyFill="1" applyBorder="1"/>
    <xf numFmtId="167" fontId="10" fillId="3" borderId="1" xfId="6" applyNumberFormat="1" applyFont="1" applyFill="1" applyBorder="1" applyAlignment="1">
      <alignment horizontal="right"/>
    </xf>
    <xf numFmtId="166" fontId="14" fillId="3" borderId="1" xfId="6" quotePrefix="1" applyNumberFormat="1" applyFont="1" applyFill="1" applyBorder="1" applyAlignment="1" applyProtection="1">
      <alignment horizontal="center"/>
    </xf>
    <xf numFmtId="0" fontId="7" fillId="0" borderId="1" xfId="0" applyFont="1" applyBorder="1"/>
    <xf numFmtId="15" fontId="14" fillId="3" borderId="1" xfId="6" applyNumberFormat="1" applyFont="1" applyFill="1" applyBorder="1" applyAlignment="1">
      <alignment horizontal="left"/>
    </xf>
    <xf numFmtId="0" fontId="14" fillId="3" borderId="1" xfId="5" applyNumberFormat="1" applyFont="1" applyFill="1" applyBorder="1" applyAlignment="1">
      <alignment horizontal="left"/>
    </xf>
    <xf numFmtId="0" fontId="0" fillId="0" borderId="1" xfId="0" applyFont="1" applyBorder="1"/>
    <xf numFmtId="164" fontId="14" fillId="3" borderId="8" xfId="5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0" fontId="11" fillId="0" borderId="6" xfId="2" applyNumberFormat="1" applyFont="1" applyFill="1" applyBorder="1" applyAlignment="1">
      <alignment horizontal="center" vertical="center"/>
    </xf>
    <xf numFmtId="10" fontId="11" fillId="0" borderId="6" xfId="2" applyNumberFormat="1" applyFont="1" applyBorder="1" applyAlignment="1">
      <alignment horizontal="center" vertical="center"/>
    </xf>
    <xf numFmtId="164" fontId="14" fillId="3" borderId="11" xfId="5" applyFont="1" applyFill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0" xfId="0" applyFont="1"/>
    <xf numFmtId="166" fontId="17" fillId="0" borderId="12" xfId="0" quotePrefix="1" applyNumberFormat="1" applyFont="1" applyBorder="1" applyAlignment="1" applyProtection="1">
      <alignment horizontal="right" wrapText="1"/>
    </xf>
    <xf numFmtId="166" fontId="17" fillId="0" borderId="13" xfId="0" quotePrefix="1" applyNumberFormat="1" applyFont="1" applyBorder="1" applyAlignment="1" applyProtection="1">
      <alignment horizontal="right" wrapText="1"/>
    </xf>
    <xf numFmtId="166" fontId="17" fillId="0" borderId="14" xfId="0" quotePrefix="1" applyNumberFormat="1" applyFont="1" applyBorder="1" applyAlignment="1" applyProtection="1">
      <alignment horizontal="right" wrapText="1"/>
    </xf>
    <xf numFmtId="164" fontId="6" fillId="0" borderId="1" xfId="5" applyFont="1" applyBorder="1" applyAlignment="1">
      <alignment horizontal="right"/>
    </xf>
    <xf numFmtId="0" fontId="2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4" fontId="6" fillId="0" borderId="0" xfId="5" applyFont="1"/>
    <xf numFmtId="164" fontId="19" fillId="0" borderId="0" xfId="5" applyFont="1"/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8" fillId="0" borderId="16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64" fontId="6" fillId="0" borderId="0" xfId="5" applyFont="1" applyAlignment="1">
      <alignment horizontal="right"/>
    </xf>
    <xf numFmtId="164" fontId="20" fillId="3" borderId="7" xfId="5" applyFont="1" applyFill="1" applyBorder="1"/>
    <xf numFmtId="164" fontId="6" fillId="0" borderId="0" xfId="5" applyFont="1" applyAlignment="1">
      <alignment horizontal="center"/>
    </xf>
    <xf numFmtId="166" fontId="17" fillId="0" borderId="0" xfId="0" quotePrefix="1" applyNumberFormat="1" applyFont="1" applyBorder="1" applyAlignment="1" applyProtection="1">
      <alignment horizontal="right"/>
    </xf>
    <xf numFmtId="0" fontId="21" fillId="0" borderId="0" xfId="0" applyFont="1" applyAlignment="1">
      <alignment horizontal="center"/>
    </xf>
    <xf numFmtId="0" fontId="21" fillId="0" borderId="16" xfId="0" applyFont="1" applyBorder="1" applyAlignment="1">
      <alignment horizontal="center"/>
    </xf>
    <xf numFmtId="164" fontId="15" fillId="3" borderId="7" xfId="5" applyFont="1" applyFill="1" applyBorder="1"/>
    <xf numFmtId="164" fontId="2" fillId="0" borderId="0" xfId="5" applyFont="1"/>
    <xf numFmtId="167" fontId="6" fillId="0" borderId="0" xfId="0" applyNumberFormat="1" applyFont="1" applyAlignment="1">
      <alignment horizontal="center"/>
    </xf>
    <xf numFmtId="164" fontId="22" fillId="0" borderId="0" xfId="5" applyFont="1"/>
  </cellXfs>
  <cellStyles count="7">
    <cellStyle name="Millares" xfId="1" builtinId="3"/>
    <cellStyle name="Moneda" xfId="5" builtinId="4"/>
    <cellStyle name="Normal" xfId="0" builtinId="0"/>
    <cellStyle name="Normal 2" xfId="3"/>
    <cellStyle name="Porcentaje" xfId="2" builtinId="5"/>
    <cellStyle name="Porcentaje 2" xfId="4"/>
    <cellStyle name="Salida" xfId="6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topLeftCell="A94" workbookViewId="0">
      <selection activeCell="J122" sqref="J122"/>
    </sheetView>
  </sheetViews>
  <sheetFormatPr baseColWidth="10" defaultRowHeight="14.4" x14ac:dyDescent="0.3"/>
  <cols>
    <col min="1" max="1" width="7.44140625" style="25" customWidth="1"/>
    <col min="2" max="2" width="10.44140625" bestFit="1" customWidth="1"/>
    <col min="3" max="3" width="10.44140625" style="30" customWidth="1"/>
    <col min="4" max="4" width="10.33203125" style="30" customWidth="1"/>
    <col min="5" max="5" width="13.33203125" bestFit="1" customWidth="1"/>
    <col min="6" max="6" width="7.6640625" customWidth="1"/>
    <col min="7" max="7" width="13.88671875" bestFit="1" customWidth="1"/>
    <col min="8" max="8" width="9.33203125" bestFit="1" customWidth="1"/>
    <col min="9" max="9" width="15.88671875" style="4" bestFit="1" customWidth="1"/>
    <col min="10" max="10" width="14.6640625" style="23" bestFit="1" customWidth="1"/>
    <col min="11" max="11" width="12" bestFit="1" customWidth="1"/>
  </cols>
  <sheetData>
    <row r="1" spans="1:15" s="1" customFormat="1" ht="15" x14ac:dyDescent="0.25">
      <c r="A1" s="35" t="s">
        <v>22</v>
      </c>
      <c r="B1" s="35"/>
      <c r="C1" s="35"/>
      <c r="D1" s="35"/>
      <c r="E1" s="35"/>
      <c r="F1" s="35"/>
      <c r="G1" s="35"/>
      <c r="H1" s="35"/>
      <c r="I1" s="6"/>
      <c r="J1" s="20"/>
    </row>
    <row r="2" spans="1:15" ht="15" x14ac:dyDescent="0.25">
      <c r="A2" s="24" t="s">
        <v>18</v>
      </c>
      <c r="B2" s="7"/>
      <c r="C2" s="27" t="s">
        <v>16</v>
      </c>
      <c r="D2" s="31" t="s">
        <v>15</v>
      </c>
      <c r="E2" s="8">
        <v>3069454</v>
      </c>
      <c r="F2" s="9"/>
      <c r="G2" s="9"/>
      <c r="H2" s="9" t="s">
        <v>15</v>
      </c>
      <c r="I2" s="6" t="s">
        <v>15</v>
      </c>
      <c r="J2" s="20"/>
      <c r="K2" s="3"/>
    </row>
    <row r="3" spans="1:15" x14ac:dyDescent="0.3">
      <c r="A3" s="36" t="s">
        <v>0</v>
      </c>
      <c r="B3" s="37" t="s">
        <v>1</v>
      </c>
      <c r="C3" s="38" t="s">
        <v>13</v>
      </c>
      <c r="D3" s="38"/>
      <c r="E3" s="10" t="s">
        <v>12</v>
      </c>
      <c r="F3" s="11" t="s">
        <v>14</v>
      </c>
      <c r="G3" s="11" t="s">
        <v>4</v>
      </c>
      <c r="H3" s="11" t="s">
        <v>5</v>
      </c>
      <c r="I3" s="12" t="s">
        <v>6</v>
      </c>
      <c r="J3" s="21" t="s">
        <v>7</v>
      </c>
      <c r="K3" s="2"/>
    </row>
    <row r="4" spans="1:15" x14ac:dyDescent="0.3">
      <c r="A4" s="36"/>
      <c r="B4" s="37"/>
      <c r="C4" s="28" t="s">
        <v>2</v>
      </c>
      <c r="D4" s="28" t="s">
        <v>3</v>
      </c>
      <c r="E4" s="13" t="s">
        <v>11</v>
      </c>
      <c r="F4" s="14" t="s">
        <v>8</v>
      </c>
      <c r="G4" s="14" t="s">
        <v>9</v>
      </c>
      <c r="H4" s="14" t="s">
        <v>8</v>
      </c>
      <c r="I4" s="15" t="s">
        <v>8</v>
      </c>
      <c r="J4" s="22" t="s">
        <v>10</v>
      </c>
      <c r="K4" s="2"/>
    </row>
    <row r="5" spans="1:15" s="1" customFormat="1" x14ac:dyDescent="0.3">
      <c r="A5" s="80">
        <v>687</v>
      </c>
      <c r="B5" s="52">
        <v>43250</v>
      </c>
      <c r="C5" s="44">
        <v>43252</v>
      </c>
      <c r="D5" s="44">
        <v>43281</v>
      </c>
      <c r="E5" s="45">
        <v>0.20280000000000001</v>
      </c>
      <c r="F5" s="43">
        <f t="shared" ref="F5:F31" si="0">SUM(D5-C5)</f>
        <v>29</v>
      </c>
      <c r="G5" s="46">
        <f t="shared" ref="G5:G7" si="1">SUM(E5/12)</f>
        <v>1.6900000000000002E-2</v>
      </c>
      <c r="H5" s="47">
        <f t="shared" ref="H5:H52" si="2">G5*1.5</f>
        <v>2.5350000000000004E-2</v>
      </c>
      <c r="I5" s="48">
        <v>3069454</v>
      </c>
      <c r="J5" s="49">
        <f t="shared" ref="J5:J14" si="3">SUM(I5*H5)/30*F5</f>
        <v>75216.970270000005</v>
      </c>
    </row>
    <row r="6" spans="1:15" s="1" customFormat="1" x14ac:dyDescent="0.3">
      <c r="A6" s="53">
        <v>820</v>
      </c>
      <c r="B6" s="44">
        <v>43279</v>
      </c>
      <c r="C6" s="44">
        <v>43282</v>
      </c>
      <c r="D6" s="44">
        <v>43312</v>
      </c>
      <c r="E6" s="45">
        <v>0.20030000000000001</v>
      </c>
      <c r="F6" s="43">
        <f t="shared" si="0"/>
        <v>30</v>
      </c>
      <c r="G6" s="46">
        <f t="shared" si="1"/>
        <v>1.6691666666666667E-2</v>
      </c>
      <c r="H6" s="47">
        <f t="shared" si="2"/>
        <v>2.5037500000000001E-2</v>
      </c>
      <c r="I6" s="48">
        <v>3069454</v>
      </c>
      <c r="J6" s="49">
        <f t="shared" si="3"/>
        <v>76851.454525000008</v>
      </c>
    </row>
    <row r="7" spans="1:15" s="1" customFormat="1" x14ac:dyDescent="0.3">
      <c r="A7" s="43">
        <v>954</v>
      </c>
      <c r="B7" s="44">
        <v>43308</v>
      </c>
      <c r="C7" s="44">
        <v>43314</v>
      </c>
      <c r="D7" s="44">
        <v>43342</v>
      </c>
      <c r="E7" s="45">
        <v>0.19939999999999999</v>
      </c>
      <c r="F7" s="43">
        <f t="shared" si="0"/>
        <v>28</v>
      </c>
      <c r="G7" s="46">
        <f t="shared" si="1"/>
        <v>1.6616666666666665E-2</v>
      </c>
      <c r="H7" s="47">
        <f t="shared" si="2"/>
        <v>2.4924999999999996E-2</v>
      </c>
      <c r="I7" s="48">
        <v>3069454</v>
      </c>
      <c r="J7" s="49">
        <f t="shared" si="3"/>
        <v>71405.731553333317</v>
      </c>
    </row>
    <row r="8" spans="1:15" s="1" customFormat="1" x14ac:dyDescent="0.3">
      <c r="A8" s="43">
        <v>1112</v>
      </c>
      <c r="B8" s="44">
        <v>43343</v>
      </c>
      <c r="C8" s="44">
        <v>43344</v>
      </c>
      <c r="D8" s="44">
        <v>43373</v>
      </c>
      <c r="E8" s="45">
        <v>0.1981</v>
      </c>
      <c r="F8" s="43">
        <f t="shared" si="0"/>
        <v>29</v>
      </c>
      <c r="G8" s="46">
        <f t="shared" ref="G8:G14" si="4">SUM(E8/12)</f>
        <v>1.6508333333333333E-2</v>
      </c>
      <c r="H8" s="47">
        <f t="shared" si="2"/>
        <v>2.47625E-2</v>
      </c>
      <c r="I8" s="48">
        <v>3069454</v>
      </c>
      <c r="J8" s="49">
        <f t="shared" si="3"/>
        <v>73473.77618583334</v>
      </c>
    </row>
    <row r="9" spans="1:15" s="1" customFormat="1" x14ac:dyDescent="0.3">
      <c r="A9" s="43">
        <v>1294</v>
      </c>
      <c r="B9" s="44">
        <v>43371</v>
      </c>
      <c r="C9" s="44">
        <v>43374</v>
      </c>
      <c r="D9" s="44">
        <v>43404</v>
      </c>
      <c r="E9" s="45">
        <v>0.1963</v>
      </c>
      <c r="F9" s="43">
        <f t="shared" si="0"/>
        <v>30</v>
      </c>
      <c r="G9" s="46">
        <f t="shared" si="4"/>
        <v>1.6358333333333332E-2</v>
      </c>
      <c r="H9" s="47">
        <f t="shared" si="2"/>
        <v>2.4537499999999997E-2</v>
      </c>
      <c r="I9" s="48">
        <v>3069454</v>
      </c>
      <c r="J9" s="49">
        <f t="shared" si="3"/>
        <v>75316.727524999995</v>
      </c>
      <c r="M9" s="50"/>
      <c r="N9" s="50"/>
      <c r="O9" s="50"/>
    </row>
    <row r="10" spans="1:15" s="1" customFormat="1" x14ac:dyDescent="0.3">
      <c r="A10" s="51">
        <v>1521</v>
      </c>
      <c r="B10" s="52">
        <v>43404</v>
      </c>
      <c r="C10" s="52">
        <v>43405</v>
      </c>
      <c r="D10" s="52">
        <v>43434</v>
      </c>
      <c r="E10" s="45">
        <v>0.19489999999999999</v>
      </c>
      <c r="F10" s="43">
        <f t="shared" si="0"/>
        <v>29</v>
      </c>
      <c r="G10" s="46">
        <f t="shared" si="4"/>
        <v>1.6241666666666665E-2</v>
      </c>
      <c r="H10" s="47">
        <f t="shared" si="2"/>
        <v>2.4362499999999995E-2</v>
      </c>
      <c r="I10" s="48">
        <v>3069454</v>
      </c>
      <c r="J10" s="49">
        <f t="shared" si="3"/>
        <v>72286.920639166652</v>
      </c>
      <c r="M10" s="50"/>
      <c r="N10" s="50"/>
      <c r="O10" s="50"/>
    </row>
    <row r="11" spans="1:15" s="1" customFormat="1" x14ac:dyDescent="0.3">
      <c r="A11" s="51">
        <v>1708</v>
      </c>
      <c r="B11" s="52">
        <v>43433</v>
      </c>
      <c r="C11" s="52">
        <v>43435</v>
      </c>
      <c r="D11" s="52">
        <v>43465</v>
      </c>
      <c r="E11" s="45">
        <v>0.19400000000000001</v>
      </c>
      <c r="F11" s="43">
        <f t="shared" si="0"/>
        <v>30</v>
      </c>
      <c r="G11" s="46">
        <f t="shared" si="4"/>
        <v>1.6166666666666666E-2</v>
      </c>
      <c r="H11" s="47">
        <f t="shared" si="2"/>
        <v>2.4250000000000001E-2</v>
      </c>
      <c r="I11" s="48">
        <v>3069454</v>
      </c>
      <c r="J11" s="49">
        <f t="shared" si="3"/>
        <v>74434.2595</v>
      </c>
      <c r="M11" s="50"/>
      <c r="N11" s="50"/>
      <c r="O11" s="50"/>
    </row>
    <row r="12" spans="1:15" s="1" customFormat="1" x14ac:dyDescent="0.3">
      <c r="A12" s="51">
        <v>1872</v>
      </c>
      <c r="B12" s="52">
        <v>43461</v>
      </c>
      <c r="C12" s="52">
        <v>43466</v>
      </c>
      <c r="D12" s="52">
        <v>43496</v>
      </c>
      <c r="E12" s="45">
        <v>0.19159999999999999</v>
      </c>
      <c r="F12" s="43">
        <f t="shared" si="0"/>
        <v>30</v>
      </c>
      <c r="G12" s="46">
        <f t="shared" si="4"/>
        <v>1.5966666666666667E-2</v>
      </c>
      <c r="H12" s="47">
        <f t="shared" si="2"/>
        <v>2.3949999999999999E-2</v>
      </c>
      <c r="I12" s="48">
        <v>3069454</v>
      </c>
      <c r="J12" s="49">
        <f t="shared" si="3"/>
        <v>73513.423299999995</v>
      </c>
      <c r="M12" s="50"/>
      <c r="N12" s="50"/>
      <c r="O12" s="50"/>
    </row>
    <row r="13" spans="1:15" s="1" customFormat="1" x14ac:dyDescent="0.3">
      <c r="A13" s="53">
        <v>111</v>
      </c>
      <c r="B13" s="44">
        <v>43496</v>
      </c>
      <c r="C13" s="44">
        <v>43497</v>
      </c>
      <c r="D13" s="44">
        <v>43524</v>
      </c>
      <c r="E13" s="45">
        <v>0.19700000000000001</v>
      </c>
      <c r="F13" s="43">
        <f t="shared" si="0"/>
        <v>27</v>
      </c>
      <c r="G13" s="46">
        <f t="shared" si="4"/>
        <v>1.6416666666666666E-2</v>
      </c>
      <c r="H13" s="47">
        <f t="shared" si="2"/>
        <v>2.4625000000000001E-2</v>
      </c>
      <c r="I13" s="48">
        <v>3069454</v>
      </c>
      <c r="J13" s="49">
        <f t="shared" si="3"/>
        <v>68026.774275000003</v>
      </c>
    </row>
    <row r="14" spans="1:15" s="54" customFormat="1" x14ac:dyDescent="0.3">
      <c r="A14" s="53">
        <v>263</v>
      </c>
      <c r="B14" s="44">
        <v>43524</v>
      </c>
      <c r="C14" s="44">
        <v>43525</v>
      </c>
      <c r="D14" s="44">
        <v>43555</v>
      </c>
      <c r="E14" s="45">
        <v>0.19370000000000001</v>
      </c>
      <c r="F14" s="43">
        <f t="shared" si="0"/>
        <v>30</v>
      </c>
      <c r="G14" s="46">
        <f t="shared" si="4"/>
        <v>1.6141666666666669E-2</v>
      </c>
      <c r="H14" s="47">
        <f t="shared" si="2"/>
        <v>2.4212500000000005E-2</v>
      </c>
      <c r="I14" s="48">
        <v>3069454</v>
      </c>
      <c r="J14" s="49">
        <f t="shared" si="3"/>
        <v>74319.154975000012</v>
      </c>
    </row>
    <row r="15" spans="1:15" s="54" customFormat="1" x14ac:dyDescent="0.3">
      <c r="A15" s="91" t="s">
        <v>29</v>
      </c>
      <c r="B15" s="92"/>
      <c r="C15" s="92"/>
      <c r="D15" s="92"/>
      <c r="E15" s="92"/>
      <c r="F15" s="92"/>
      <c r="G15" s="92"/>
      <c r="H15" s="92"/>
      <c r="I15" s="93"/>
      <c r="J15" s="82">
        <f>SUM(J5:J14)</f>
        <v>734845.19274833333</v>
      </c>
    </row>
    <row r="16" spans="1:15" s="54" customFormat="1" x14ac:dyDescent="0.3">
      <c r="A16" s="88"/>
      <c r="B16" s="88"/>
      <c r="C16" s="88"/>
      <c r="D16" s="89"/>
      <c r="E16" s="90"/>
      <c r="F16" s="83"/>
      <c r="G16" s="84"/>
      <c r="H16" s="85"/>
      <c r="I16" s="86"/>
      <c r="J16" s="87"/>
      <c r="K16" s="83"/>
    </row>
    <row r="17" spans="1:11" s="54" customFormat="1" x14ac:dyDescent="0.3">
      <c r="A17" s="94"/>
      <c r="B17" s="95" t="s">
        <v>25</v>
      </c>
      <c r="C17" s="95"/>
      <c r="D17" s="96">
        <v>3069454</v>
      </c>
      <c r="E17" s="95"/>
      <c r="F17" s="83"/>
      <c r="G17" s="84"/>
      <c r="H17" s="85"/>
      <c r="I17" s="86"/>
      <c r="J17" s="87"/>
      <c r="K17" s="83"/>
    </row>
    <row r="18" spans="1:11" s="54" customFormat="1" x14ac:dyDescent="0.3">
      <c r="A18" s="94"/>
      <c r="B18" s="97" t="s">
        <v>26</v>
      </c>
      <c r="C18" s="97"/>
      <c r="D18" s="97"/>
      <c r="E18" s="98">
        <v>734845</v>
      </c>
      <c r="F18" s="83"/>
      <c r="G18" s="84"/>
      <c r="H18" s="85"/>
      <c r="I18" s="86"/>
      <c r="J18" s="87"/>
      <c r="K18" s="83"/>
    </row>
    <row r="19" spans="1:11" s="54" customFormat="1" x14ac:dyDescent="0.3">
      <c r="A19" s="94"/>
      <c r="B19" s="97" t="s">
        <v>27</v>
      </c>
      <c r="C19" s="97"/>
      <c r="D19" s="99">
        <v>3069454</v>
      </c>
      <c r="E19" s="100">
        <v>734845</v>
      </c>
      <c r="F19" s="83"/>
      <c r="G19" s="84"/>
      <c r="H19" s="85"/>
      <c r="I19" s="86"/>
      <c r="J19" s="87"/>
      <c r="K19" s="83"/>
    </row>
    <row r="20" spans="1:11" s="54" customFormat="1" x14ac:dyDescent="0.3">
      <c r="A20" s="94"/>
      <c r="B20" s="97"/>
      <c r="C20" s="97"/>
      <c r="D20" s="99"/>
      <c r="E20" s="100"/>
      <c r="F20" s="83"/>
      <c r="G20" s="84"/>
      <c r="H20" s="85"/>
      <c r="I20" s="86"/>
      <c r="J20" s="87"/>
      <c r="K20" s="83"/>
    </row>
    <row r="21" spans="1:11" s="54" customFormat="1" x14ac:dyDescent="0.3">
      <c r="A21" s="94"/>
      <c r="B21" s="97"/>
      <c r="C21" s="97"/>
      <c r="D21" s="99"/>
      <c r="E21" s="100"/>
      <c r="F21" s="83"/>
      <c r="G21" s="84"/>
      <c r="H21" s="85"/>
      <c r="I21" s="86"/>
      <c r="J21" s="87"/>
      <c r="K21" s="83"/>
    </row>
    <row r="22" spans="1:11" s="54" customFormat="1" x14ac:dyDescent="0.3">
      <c r="A22" s="101" t="s">
        <v>28</v>
      </c>
      <c r="B22" s="102" t="s">
        <v>30</v>
      </c>
      <c r="C22" s="103"/>
      <c r="D22" s="104" t="s">
        <v>31</v>
      </c>
      <c r="E22" s="105"/>
      <c r="F22" s="83"/>
      <c r="G22" s="84"/>
      <c r="H22" s="85"/>
      <c r="I22" s="86"/>
      <c r="J22" s="87"/>
      <c r="K22" s="83"/>
    </row>
    <row r="23" spans="1:11" s="1" customFormat="1" x14ac:dyDescent="0.3">
      <c r="A23" s="36" t="s">
        <v>0</v>
      </c>
      <c r="B23" s="37" t="s">
        <v>1</v>
      </c>
      <c r="C23" s="38" t="s">
        <v>13</v>
      </c>
      <c r="D23" s="38"/>
      <c r="E23" s="10" t="s">
        <v>12</v>
      </c>
      <c r="F23" s="11" t="s">
        <v>14</v>
      </c>
      <c r="G23" s="11" t="s">
        <v>4</v>
      </c>
      <c r="H23" s="11" t="s">
        <v>5</v>
      </c>
      <c r="I23" s="12" t="s">
        <v>6</v>
      </c>
      <c r="J23" s="21" t="s">
        <v>7</v>
      </c>
      <c r="K23" s="2"/>
    </row>
    <row r="24" spans="1:11" s="1" customFormat="1" x14ac:dyDescent="0.3">
      <c r="A24" s="36"/>
      <c r="B24" s="37"/>
      <c r="C24" s="28" t="s">
        <v>2</v>
      </c>
      <c r="D24" s="28" t="s">
        <v>3</v>
      </c>
      <c r="E24" s="13" t="s">
        <v>11</v>
      </c>
      <c r="F24" s="14" t="s">
        <v>8</v>
      </c>
      <c r="G24" s="14" t="s">
        <v>9</v>
      </c>
      <c r="H24" s="14" t="s">
        <v>8</v>
      </c>
      <c r="I24" s="15" t="s">
        <v>8</v>
      </c>
      <c r="J24" s="22" t="s">
        <v>10</v>
      </c>
      <c r="K24" s="2"/>
    </row>
    <row r="25" spans="1:11" s="54" customFormat="1" x14ac:dyDescent="0.3">
      <c r="A25" s="51">
        <v>389</v>
      </c>
      <c r="B25" s="52">
        <v>43553</v>
      </c>
      <c r="C25" s="52">
        <v>43556</v>
      </c>
      <c r="D25" s="52">
        <v>43585</v>
      </c>
      <c r="E25" s="55">
        <v>0.19320000000000001</v>
      </c>
      <c r="F25" s="51">
        <f t="shared" si="0"/>
        <v>29</v>
      </c>
      <c r="G25" s="56">
        <f>SUM(E25/12)</f>
        <v>1.61E-2</v>
      </c>
      <c r="H25" s="57">
        <f t="shared" si="2"/>
        <v>2.4149999999999998E-2</v>
      </c>
      <c r="I25" s="81">
        <v>2334609</v>
      </c>
      <c r="J25" s="49">
        <f t="shared" ref="J25:J52" si="5">SUM(I25*H25)/30*F25</f>
        <v>54501.447104999999</v>
      </c>
    </row>
    <row r="26" spans="1:11" s="54" customFormat="1" x14ac:dyDescent="0.3">
      <c r="A26" s="43">
        <v>574</v>
      </c>
      <c r="B26" s="44">
        <v>43585</v>
      </c>
      <c r="C26" s="44">
        <v>43586</v>
      </c>
      <c r="D26" s="44">
        <v>43616</v>
      </c>
      <c r="E26" s="45">
        <v>0.19339999999999999</v>
      </c>
      <c r="F26" s="43">
        <f t="shared" si="0"/>
        <v>30</v>
      </c>
      <c r="G26" s="46">
        <f>SUM(E26/12)</f>
        <v>1.6116666666666665E-2</v>
      </c>
      <c r="H26" s="47">
        <f t="shared" si="2"/>
        <v>2.4174999999999995E-2</v>
      </c>
      <c r="I26" s="81">
        <v>2334609</v>
      </c>
      <c r="J26" s="49">
        <f t="shared" si="5"/>
        <v>56439.17257499999</v>
      </c>
    </row>
    <row r="27" spans="1:11" s="58" customFormat="1" x14ac:dyDescent="0.3">
      <c r="A27" s="43">
        <v>697</v>
      </c>
      <c r="B27" s="44">
        <v>43615</v>
      </c>
      <c r="C27" s="44">
        <v>43617</v>
      </c>
      <c r="D27" s="44">
        <v>43646</v>
      </c>
      <c r="E27" s="45">
        <v>0.193</v>
      </c>
      <c r="F27" s="43">
        <f t="shared" si="0"/>
        <v>29</v>
      </c>
      <c r="G27" s="46">
        <f>SUM(E27/12)</f>
        <v>1.6083333333333335E-2</v>
      </c>
      <c r="H27" s="47">
        <f t="shared" si="2"/>
        <v>2.4125000000000001E-2</v>
      </c>
      <c r="I27" s="81">
        <v>2334609</v>
      </c>
      <c r="J27" s="49">
        <f t="shared" si="5"/>
        <v>54445.027387499998</v>
      </c>
    </row>
    <row r="28" spans="1:11" s="58" customFormat="1" x14ac:dyDescent="0.3">
      <c r="A28" s="43">
        <v>829</v>
      </c>
      <c r="B28" s="44">
        <v>43644</v>
      </c>
      <c r="C28" s="44">
        <v>43647</v>
      </c>
      <c r="D28" s="44">
        <v>43677</v>
      </c>
      <c r="E28" s="45">
        <v>0.1928</v>
      </c>
      <c r="F28" s="43">
        <f t="shared" si="0"/>
        <v>30</v>
      </c>
      <c r="G28" s="46">
        <f t="shared" ref="G28:G31" si="6">SUM(E28/12)</f>
        <v>1.6066666666666667E-2</v>
      </c>
      <c r="H28" s="47">
        <f t="shared" si="2"/>
        <v>2.41E-2</v>
      </c>
      <c r="I28" s="81">
        <v>2334609</v>
      </c>
      <c r="J28" s="49">
        <f t="shared" si="5"/>
        <v>56264.0769</v>
      </c>
    </row>
    <row r="29" spans="1:11" s="58" customFormat="1" x14ac:dyDescent="0.3">
      <c r="A29" s="43">
        <v>1018</v>
      </c>
      <c r="B29" s="44">
        <v>43677</v>
      </c>
      <c r="C29" s="44">
        <v>43678</v>
      </c>
      <c r="D29" s="44">
        <v>43707</v>
      </c>
      <c r="E29" s="45">
        <v>0.19320000000000001</v>
      </c>
      <c r="F29" s="43">
        <f t="shared" si="0"/>
        <v>29</v>
      </c>
      <c r="G29" s="46">
        <f t="shared" si="6"/>
        <v>1.61E-2</v>
      </c>
      <c r="H29" s="47">
        <f t="shared" si="2"/>
        <v>2.4149999999999998E-2</v>
      </c>
      <c r="I29" s="81">
        <v>2334609</v>
      </c>
      <c r="J29" s="49">
        <f t="shared" si="5"/>
        <v>54501.447104999999</v>
      </c>
    </row>
    <row r="30" spans="1:11" s="58" customFormat="1" x14ac:dyDescent="0.3">
      <c r="A30" s="43">
        <v>1145</v>
      </c>
      <c r="B30" s="44">
        <v>43707</v>
      </c>
      <c r="C30" s="44">
        <v>43709</v>
      </c>
      <c r="D30" s="44">
        <v>43738</v>
      </c>
      <c r="E30" s="45">
        <v>0.19320000000000001</v>
      </c>
      <c r="F30" s="43">
        <f t="shared" si="0"/>
        <v>29</v>
      </c>
      <c r="G30" s="46">
        <f t="shared" si="6"/>
        <v>1.61E-2</v>
      </c>
      <c r="H30" s="47">
        <f t="shared" si="2"/>
        <v>2.4149999999999998E-2</v>
      </c>
      <c r="I30" s="81">
        <v>2334609</v>
      </c>
      <c r="J30" s="49">
        <f t="shared" si="5"/>
        <v>54501.447104999999</v>
      </c>
    </row>
    <row r="31" spans="1:11" s="1" customFormat="1" x14ac:dyDescent="0.3">
      <c r="A31" s="51">
        <v>1293</v>
      </c>
      <c r="B31" s="52">
        <v>43738</v>
      </c>
      <c r="C31" s="52">
        <v>43739</v>
      </c>
      <c r="D31" s="52">
        <v>43769</v>
      </c>
      <c r="E31" s="55">
        <v>0.191</v>
      </c>
      <c r="F31" s="51">
        <f t="shared" si="0"/>
        <v>30</v>
      </c>
      <c r="G31" s="56">
        <f t="shared" si="6"/>
        <v>1.5916666666666666E-2</v>
      </c>
      <c r="H31" s="57">
        <f t="shared" si="2"/>
        <v>2.3875E-2</v>
      </c>
      <c r="I31" s="81">
        <v>2334609</v>
      </c>
      <c r="J31" s="49">
        <f t="shared" si="5"/>
        <v>55738.789875000002</v>
      </c>
      <c r="K31" s="9"/>
    </row>
    <row r="32" spans="1:11" s="65" customFormat="1" x14ac:dyDescent="0.3">
      <c r="A32" s="59">
        <v>1474</v>
      </c>
      <c r="B32" s="60">
        <v>43768</v>
      </c>
      <c r="C32" s="60">
        <v>43770</v>
      </c>
      <c r="D32" s="60">
        <v>43799</v>
      </c>
      <c r="E32" s="61">
        <v>0.1903</v>
      </c>
      <c r="F32" s="59">
        <v>29</v>
      </c>
      <c r="G32" s="62">
        <v>1.5900000000000001E-2</v>
      </c>
      <c r="H32" s="63">
        <f t="shared" si="2"/>
        <v>2.3850000000000003E-2</v>
      </c>
      <c r="I32" s="81">
        <v>2334609</v>
      </c>
      <c r="J32" s="49">
        <f t="shared" si="5"/>
        <v>53824.410495000011</v>
      </c>
      <c r="K32" s="64"/>
    </row>
    <row r="33" spans="1:11" s="65" customFormat="1" x14ac:dyDescent="0.3">
      <c r="A33" s="66">
        <v>1603</v>
      </c>
      <c r="B33" s="67">
        <v>43798</v>
      </c>
      <c r="C33" s="68">
        <v>43800</v>
      </c>
      <c r="D33" s="68">
        <v>43830</v>
      </c>
      <c r="E33" s="69">
        <v>0.18909999999999999</v>
      </c>
      <c r="F33" s="70">
        <f t="shared" ref="F33:F52" si="7">SUM(D33-C33)</f>
        <v>30</v>
      </c>
      <c r="G33" s="71">
        <f t="shared" ref="G33:G52" si="8">SUM(E33/12)</f>
        <v>1.5758333333333333E-2</v>
      </c>
      <c r="H33" s="72">
        <f t="shared" si="2"/>
        <v>2.3637499999999999E-2</v>
      </c>
      <c r="I33" s="81">
        <v>2334609</v>
      </c>
      <c r="J33" s="49">
        <f t="shared" si="5"/>
        <v>55184.320237499996</v>
      </c>
    </row>
    <row r="34" spans="1:11" s="64" customFormat="1" x14ac:dyDescent="0.3">
      <c r="A34" s="70">
        <v>1768</v>
      </c>
      <c r="B34" s="68">
        <v>43826</v>
      </c>
      <c r="C34" s="68">
        <v>43831</v>
      </c>
      <c r="D34" s="68">
        <v>43861</v>
      </c>
      <c r="E34" s="69">
        <v>0.18770000000000001</v>
      </c>
      <c r="F34" s="70">
        <f t="shared" si="7"/>
        <v>30</v>
      </c>
      <c r="G34" s="71">
        <f t="shared" si="8"/>
        <v>1.5641666666666668E-2</v>
      </c>
      <c r="H34" s="72">
        <f t="shared" si="2"/>
        <v>2.3462500000000004E-2</v>
      </c>
      <c r="I34" s="106">
        <v>2334609</v>
      </c>
      <c r="J34" s="49">
        <f t="shared" si="5"/>
        <v>54775.763662500009</v>
      </c>
    </row>
    <row r="35" spans="1:11" s="114" customFormat="1" x14ac:dyDescent="0.3">
      <c r="A35" s="111" t="s">
        <v>32</v>
      </c>
      <c r="B35" s="112"/>
      <c r="C35" s="112"/>
      <c r="D35" s="112"/>
      <c r="E35" s="112"/>
      <c r="F35" s="112"/>
      <c r="G35" s="112"/>
      <c r="H35" s="112"/>
      <c r="I35" s="113"/>
      <c r="J35" s="82">
        <f>SUM(J25:J34)</f>
        <v>550175.90244750003</v>
      </c>
    </row>
    <row r="36" spans="1:11" s="64" customFormat="1" x14ac:dyDescent="0.3">
      <c r="A36" s="88"/>
      <c r="B36" s="88"/>
      <c r="C36" s="88"/>
      <c r="D36" s="89"/>
      <c r="E36" s="90"/>
      <c r="F36" s="107"/>
      <c r="G36" s="108"/>
      <c r="H36" s="109"/>
      <c r="I36" s="110"/>
      <c r="J36" s="49"/>
    </row>
    <row r="37" spans="1:11" s="64" customFormat="1" x14ac:dyDescent="0.3">
      <c r="A37" s="94"/>
      <c r="B37" s="95" t="s">
        <v>25</v>
      </c>
      <c r="C37" s="95"/>
      <c r="D37" s="96">
        <v>2334609</v>
      </c>
      <c r="E37" s="95"/>
      <c r="F37" s="59"/>
      <c r="G37" s="62"/>
      <c r="H37" s="63"/>
      <c r="I37" s="81"/>
      <c r="J37" s="49"/>
    </row>
    <row r="38" spans="1:11" s="64" customFormat="1" x14ac:dyDescent="0.3">
      <c r="A38" s="94"/>
      <c r="B38" s="97" t="s">
        <v>26</v>
      </c>
      <c r="C38" s="97"/>
      <c r="D38" s="97"/>
      <c r="E38" s="98">
        <v>550175</v>
      </c>
      <c r="F38" s="59"/>
      <c r="G38" s="62"/>
      <c r="H38" s="63"/>
      <c r="I38" s="81"/>
      <c r="J38" s="49"/>
    </row>
    <row r="39" spans="1:11" s="64" customFormat="1" x14ac:dyDescent="0.3">
      <c r="A39" s="94"/>
      <c r="B39" s="97" t="s">
        <v>27</v>
      </c>
      <c r="C39" s="97"/>
      <c r="D39" s="99">
        <v>2334609</v>
      </c>
      <c r="E39" s="98">
        <v>550175</v>
      </c>
      <c r="F39" s="59"/>
      <c r="G39" s="62"/>
      <c r="H39" s="63"/>
      <c r="I39" s="81"/>
      <c r="J39" s="49"/>
    </row>
    <row r="40" spans="1:11" s="64" customFormat="1" x14ac:dyDescent="0.3">
      <c r="A40" s="94"/>
      <c r="B40" s="97"/>
      <c r="C40" s="97"/>
      <c r="D40" s="99"/>
      <c r="E40" s="100"/>
      <c r="F40" s="59"/>
      <c r="G40" s="62"/>
      <c r="H40" s="63"/>
      <c r="I40" s="81"/>
      <c r="J40" s="49"/>
    </row>
    <row r="41" spans="1:11" s="64" customFormat="1" x14ac:dyDescent="0.3">
      <c r="A41" s="94"/>
      <c r="B41" s="97"/>
      <c r="C41" s="97"/>
      <c r="D41" s="99"/>
      <c r="E41" s="100"/>
      <c r="F41" s="59"/>
      <c r="G41" s="62"/>
      <c r="H41" s="63"/>
      <c r="I41" s="81"/>
      <c r="J41" s="49"/>
    </row>
    <row r="42" spans="1:11" s="64" customFormat="1" x14ac:dyDescent="0.3">
      <c r="A42" s="101" t="s">
        <v>28</v>
      </c>
      <c r="B42" s="102" t="s">
        <v>30</v>
      </c>
      <c r="C42" s="103"/>
      <c r="D42" s="104" t="s">
        <v>33</v>
      </c>
      <c r="E42" s="105"/>
      <c r="F42" s="59"/>
      <c r="G42" s="62"/>
      <c r="H42" s="63"/>
      <c r="I42" s="81"/>
      <c r="J42" s="49"/>
    </row>
    <row r="43" spans="1:11" s="64" customFormat="1" x14ac:dyDescent="0.3">
      <c r="A43" s="59"/>
      <c r="B43" s="60"/>
      <c r="C43" s="60"/>
      <c r="D43" s="60"/>
      <c r="E43" s="61"/>
      <c r="F43" s="59"/>
      <c r="G43" s="62"/>
      <c r="H43" s="63"/>
      <c r="I43" s="81"/>
      <c r="J43" s="49"/>
    </row>
    <row r="44" spans="1:11" s="64" customFormat="1" x14ac:dyDescent="0.3">
      <c r="A44" s="59">
        <v>3</v>
      </c>
      <c r="B44" s="60"/>
      <c r="C44" s="60"/>
      <c r="D44" s="60"/>
      <c r="E44" s="61"/>
      <c r="F44" s="59"/>
      <c r="G44" s="62"/>
      <c r="H44" s="63"/>
      <c r="I44" s="81"/>
      <c r="J44" s="49"/>
    </row>
    <row r="45" spans="1:11" s="1" customFormat="1" x14ac:dyDescent="0.3">
      <c r="A45" s="36" t="s">
        <v>0</v>
      </c>
      <c r="B45" s="37" t="s">
        <v>1</v>
      </c>
      <c r="C45" s="38" t="s">
        <v>13</v>
      </c>
      <c r="D45" s="38"/>
      <c r="E45" s="10" t="s">
        <v>12</v>
      </c>
      <c r="F45" s="11" t="s">
        <v>14</v>
      </c>
      <c r="G45" s="11" t="s">
        <v>4</v>
      </c>
      <c r="H45" s="11" t="s">
        <v>5</v>
      </c>
      <c r="I45" s="12" t="s">
        <v>6</v>
      </c>
      <c r="J45" s="21" t="s">
        <v>7</v>
      </c>
      <c r="K45" s="2"/>
    </row>
    <row r="46" spans="1:11" s="1" customFormat="1" x14ac:dyDescent="0.3">
      <c r="A46" s="36"/>
      <c r="B46" s="37"/>
      <c r="C46" s="28" t="s">
        <v>2</v>
      </c>
      <c r="D46" s="28" t="s">
        <v>3</v>
      </c>
      <c r="E46" s="13" t="s">
        <v>11</v>
      </c>
      <c r="F46" s="14" t="s">
        <v>8</v>
      </c>
      <c r="G46" s="14" t="s">
        <v>9</v>
      </c>
      <c r="H46" s="14" t="s">
        <v>8</v>
      </c>
      <c r="I46" s="15" t="s">
        <v>8</v>
      </c>
      <c r="J46" s="22" t="s">
        <v>10</v>
      </c>
      <c r="K46" s="2"/>
    </row>
    <row r="47" spans="1:11" s="1" customFormat="1" x14ac:dyDescent="0.3">
      <c r="A47" s="59" t="s">
        <v>23</v>
      </c>
      <c r="B47" s="60">
        <v>43860</v>
      </c>
      <c r="C47" s="60">
        <v>43862</v>
      </c>
      <c r="D47" s="60">
        <v>43890</v>
      </c>
      <c r="E47" s="61">
        <v>0.19059999999999999</v>
      </c>
      <c r="F47" s="59">
        <f t="shared" si="7"/>
        <v>28</v>
      </c>
      <c r="G47" s="62">
        <f t="shared" si="8"/>
        <v>1.5883333333333333E-2</v>
      </c>
      <c r="H47" s="63">
        <f t="shared" si="2"/>
        <v>2.3824999999999999E-2</v>
      </c>
      <c r="I47" s="81">
        <v>1924209</v>
      </c>
      <c r="J47" s="49">
        <f t="shared" si="5"/>
        <v>42787.994129999999</v>
      </c>
      <c r="K47" s="9"/>
    </row>
    <row r="48" spans="1:11" s="1" customFormat="1" x14ac:dyDescent="0.3">
      <c r="A48" s="59" t="s">
        <v>24</v>
      </c>
      <c r="B48" s="60">
        <v>43862</v>
      </c>
      <c r="C48" s="60">
        <v>43891</v>
      </c>
      <c r="D48" s="60">
        <v>43921</v>
      </c>
      <c r="E48" s="61">
        <v>0.1895</v>
      </c>
      <c r="F48" s="59">
        <f t="shared" si="7"/>
        <v>30</v>
      </c>
      <c r="G48" s="62">
        <f t="shared" si="8"/>
        <v>1.5791666666666666E-2</v>
      </c>
      <c r="H48" s="63">
        <f t="shared" si="2"/>
        <v>2.36875E-2</v>
      </c>
      <c r="I48" s="81">
        <v>1924209</v>
      </c>
      <c r="J48" s="49">
        <f t="shared" si="5"/>
        <v>45579.700687500001</v>
      </c>
      <c r="K48" s="9"/>
    </row>
    <row r="49" spans="1:15" s="1" customFormat="1" x14ac:dyDescent="0.3">
      <c r="A49" s="70">
        <v>351</v>
      </c>
      <c r="B49" s="68">
        <v>43917</v>
      </c>
      <c r="C49" s="68">
        <v>43922</v>
      </c>
      <c r="D49" s="68">
        <v>43951</v>
      </c>
      <c r="E49" s="69">
        <v>0.18690000000000001</v>
      </c>
      <c r="F49" s="70">
        <f t="shared" si="7"/>
        <v>29</v>
      </c>
      <c r="G49" s="71">
        <f t="shared" si="8"/>
        <v>1.5575E-2</v>
      </c>
      <c r="H49" s="72">
        <f t="shared" si="2"/>
        <v>2.3362500000000001E-2</v>
      </c>
      <c r="I49" s="81">
        <v>1924209</v>
      </c>
      <c r="J49" s="49">
        <f t="shared" si="5"/>
        <v>43455.855003750003</v>
      </c>
      <c r="K49" s="9"/>
    </row>
    <row r="50" spans="1:15" s="65" customFormat="1" x14ac:dyDescent="0.3">
      <c r="A50" s="75">
        <v>437</v>
      </c>
      <c r="B50" s="76">
        <v>43951</v>
      </c>
      <c r="C50" s="77">
        <v>43952</v>
      </c>
      <c r="D50" s="77">
        <v>43982</v>
      </c>
      <c r="E50" s="5">
        <v>0.18190000000000001</v>
      </c>
      <c r="F50" s="59">
        <f t="shared" si="7"/>
        <v>30</v>
      </c>
      <c r="G50" s="62">
        <f t="shared" si="8"/>
        <v>1.5158333333333334E-2</v>
      </c>
      <c r="H50" s="63">
        <f t="shared" si="2"/>
        <v>2.2737500000000001E-2</v>
      </c>
      <c r="I50" s="81">
        <v>1924209</v>
      </c>
      <c r="J50" s="49">
        <f t="shared" si="5"/>
        <v>43751.702137500004</v>
      </c>
    </row>
    <row r="51" spans="1:15" s="65" customFormat="1" x14ac:dyDescent="0.3">
      <c r="A51" s="78">
        <v>505</v>
      </c>
      <c r="B51" s="76">
        <v>43980</v>
      </c>
      <c r="C51" s="77">
        <v>43983</v>
      </c>
      <c r="D51" s="77">
        <v>44012</v>
      </c>
      <c r="E51" s="5">
        <v>0.1812</v>
      </c>
      <c r="F51" s="59">
        <f t="shared" si="7"/>
        <v>29</v>
      </c>
      <c r="G51" s="62">
        <f t="shared" si="8"/>
        <v>1.5100000000000001E-2</v>
      </c>
      <c r="H51" s="63">
        <f t="shared" si="2"/>
        <v>2.265E-2</v>
      </c>
      <c r="I51" s="81">
        <v>1924209</v>
      </c>
      <c r="J51" s="49">
        <f t="shared" si="5"/>
        <v>42130.556055000008</v>
      </c>
    </row>
    <row r="52" spans="1:15" s="65" customFormat="1" x14ac:dyDescent="0.3">
      <c r="A52" s="78">
        <v>605</v>
      </c>
      <c r="B52" s="79">
        <v>44012</v>
      </c>
      <c r="C52" s="77">
        <v>44013</v>
      </c>
      <c r="D52" s="77">
        <v>44043</v>
      </c>
      <c r="E52" s="5">
        <v>0.1812</v>
      </c>
      <c r="F52" s="59">
        <f t="shared" si="7"/>
        <v>30</v>
      </c>
      <c r="G52" s="62">
        <f t="shared" si="8"/>
        <v>1.5100000000000001E-2</v>
      </c>
      <c r="H52" s="63">
        <f t="shared" si="2"/>
        <v>2.265E-2</v>
      </c>
      <c r="I52" s="81">
        <v>1924209</v>
      </c>
      <c r="J52" s="49">
        <f t="shared" si="5"/>
        <v>43583.333850000003</v>
      </c>
    </row>
    <row r="53" spans="1:15" s="119" customFormat="1" x14ac:dyDescent="0.3">
      <c r="A53" s="115" t="s">
        <v>32</v>
      </c>
      <c r="B53" s="116"/>
      <c r="C53" s="116"/>
      <c r="D53" s="116"/>
      <c r="E53" s="116"/>
      <c r="F53" s="116"/>
      <c r="G53" s="116"/>
      <c r="H53" s="116"/>
      <c r="I53" s="117"/>
      <c r="J53" s="118">
        <f>SUM(J47:J52)</f>
        <v>261289.14186375</v>
      </c>
    </row>
    <row r="54" spans="1:15" x14ac:dyDescent="0.3">
      <c r="A54" s="33"/>
      <c r="B54" s="34"/>
      <c r="C54" s="29"/>
      <c r="D54" s="27"/>
      <c r="E54" s="7" t="s">
        <v>17</v>
      </c>
      <c r="F54" s="7" t="s">
        <v>19</v>
      </c>
      <c r="G54" s="7"/>
      <c r="H54" s="9"/>
      <c r="I54" s="6"/>
      <c r="J54" s="20"/>
    </row>
    <row r="55" spans="1:15" x14ac:dyDescent="0.3">
      <c r="B55" s="1"/>
      <c r="E55" s="1"/>
      <c r="F55" s="1"/>
    </row>
    <row r="56" spans="1:15" x14ac:dyDescent="0.3">
      <c r="A56" s="26" t="s">
        <v>20</v>
      </c>
      <c r="B56" s="7"/>
      <c r="C56" s="27" t="s">
        <v>16</v>
      </c>
      <c r="D56" s="31" t="s">
        <v>15</v>
      </c>
      <c r="E56" s="8">
        <v>640000</v>
      </c>
      <c r="F56" s="9"/>
      <c r="G56" s="9"/>
      <c r="H56" s="9" t="s">
        <v>15</v>
      </c>
      <c r="I56" s="6" t="s">
        <v>15</v>
      </c>
      <c r="J56" s="20"/>
    </row>
    <row r="57" spans="1:15" x14ac:dyDescent="0.3">
      <c r="A57" s="24" t="s">
        <v>20</v>
      </c>
      <c r="B57" s="39" t="s">
        <v>1</v>
      </c>
      <c r="C57" s="41" t="s">
        <v>13</v>
      </c>
      <c r="D57" s="42"/>
      <c r="E57" s="10" t="s">
        <v>12</v>
      </c>
      <c r="F57" s="11" t="s">
        <v>14</v>
      </c>
      <c r="G57" s="11" t="s">
        <v>4</v>
      </c>
      <c r="H57" s="11" t="s">
        <v>5</v>
      </c>
      <c r="I57" s="12" t="s">
        <v>6</v>
      </c>
      <c r="J57" s="21" t="s">
        <v>7</v>
      </c>
    </row>
    <row r="58" spans="1:15" x14ac:dyDescent="0.3">
      <c r="A58" s="16" t="s">
        <v>0</v>
      </c>
      <c r="B58" s="40"/>
      <c r="C58" s="28" t="s">
        <v>2</v>
      </c>
      <c r="D58" s="28" t="s">
        <v>3</v>
      </c>
      <c r="E58" s="13" t="s">
        <v>11</v>
      </c>
      <c r="F58" s="14" t="s">
        <v>8</v>
      </c>
      <c r="G58" s="14" t="s">
        <v>9</v>
      </c>
      <c r="H58" s="14" t="s">
        <v>8</v>
      </c>
      <c r="I58" s="15" t="s">
        <v>8</v>
      </c>
      <c r="J58" s="22" t="s">
        <v>10</v>
      </c>
    </row>
    <row r="59" spans="1:15" s="1" customFormat="1" x14ac:dyDescent="0.3">
      <c r="A59" s="80">
        <v>687</v>
      </c>
      <c r="B59" s="52">
        <v>43250</v>
      </c>
      <c r="C59" s="44">
        <v>43252</v>
      </c>
      <c r="D59" s="44">
        <v>43281</v>
      </c>
      <c r="E59" s="45">
        <v>0.20280000000000001</v>
      </c>
      <c r="F59" s="43">
        <f t="shared" ref="F59:F75" si="9">SUM(D59-C59)</f>
        <v>29</v>
      </c>
      <c r="G59" s="46">
        <f>SUM(E59/12)</f>
        <v>1.6900000000000002E-2</v>
      </c>
      <c r="H59" s="47">
        <f t="shared" ref="H59:H85" si="10">G59*1.5</f>
        <v>2.5350000000000004E-2</v>
      </c>
      <c r="I59" s="48">
        <v>640000</v>
      </c>
      <c r="J59" s="49">
        <f>SUM(I59*H59)/30*F59</f>
        <v>15683.200000000003</v>
      </c>
    </row>
    <row r="60" spans="1:15" s="1" customFormat="1" x14ac:dyDescent="0.3">
      <c r="A60" s="53">
        <v>820</v>
      </c>
      <c r="B60" s="44">
        <v>43279</v>
      </c>
      <c r="C60" s="44">
        <v>43282</v>
      </c>
      <c r="D60" s="44">
        <v>43312</v>
      </c>
      <c r="E60" s="45">
        <v>0.20030000000000001</v>
      </c>
      <c r="F60" s="43">
        <f t="shared" si="9"/>
        <v>30</v>
      </c>
      <c r="G60" s="46">
        <f>SUM(E60/12)</f>
        <v>1.6691666666666667E-2</v>
      </c>
      <c r="H60" s="47">
        <f t="shared" si="10"/>
        <v>2.5037500000000001E-2</v>
      </c>
      <c r="I60" s="48">
        <v>640000</v>
      </c>
      <c r="J60" s="49">
        <f>SUM(I60*H60)/30*F60</f>
        <v>16024</v>
      </c>
    </row>
    <row r="61" spans="1:15" s="1" customFormat="1" x14ac:dyDescent="0.3">
      <c r="A61" s="43">
        <v>954</v>
      </c>
      <c r="B61" s="44">
        <v>43308</v>
      </c>
      <c r="C61" s="44">
        <v>43314</v>
      </c>
      <c r="D61" s="44">
        <v>43342</v>
      </c>
      <c r="E61" s="45">
        <v>0.19939999999999999</v>
      </c>
      <c r="F61" s="43">
        <f t="shared" si="9"/>
        <v>28</v>
      </c>
      <c r="G61" s="46">
        <f>SUM(E61/12)</f>
        <v>1.6616666666666665E-2</v>
      </c>
      <c r="H61" s="47">
        <f t="shared" si="10"/>
        <v>2.4924999999999996E-2</v>
      </c>
      <c r="I61" s="48">
        <v>640000</v>
      </c>
      <c r="J61" s="49">
        <f>SUM(I61*H61)/30*F61</f>
        <v>14888.533333333331</v>
      </c>
    </row>
    <row r="62" spans="1:15" s="1" customFormat="1" x14ac:dyDescent="0.3">
      <c r="A62" s="43">
        <v>1112</v>
      </c>
      <c r="B62" s="44">
        <v>43343</v>
      </c>
      <c r="C62" s="44">
        <v>43344</v>
      </c>
      <c r="D62" s="44">
        <v>43373</v>
      </c>
      <c r="E62" s="45">
        <v>0.1981</v>
      </c>
      <c r="F62" s="43">
        <f t="shared" si="9"/>
        <v>29</v>
      </c>
      <c r="G62" s="46">
        <f t="shared" ref="G62:G68" si="11">SUM(E62/12)</f>
        <v>1.6508333333333333E-2</v>
      </c>
      <c r="H62" s="47">
        <f t="shared" si="10"/>
        <v>2.47625E-2</v>
      </c>
      <c r="I62" s="48">
        <v>640000</v>
      </c>
      <c r="J62" s="49">
        <f>SUM(I62*H62)/30*F62</f>
        <v>15319.733333333334</v>
      </c>
    </row>
    <row r="63" spans="1:15" s="1" customFormat="1" x14ac:dyDescent="0.3">
      <c r="A63" s="43">
        <v>1294</v>
      </c>
      <c r="B63" s="44">
        <v>43371</v>
      </c>
      <c r="C63" s="44">
        <v>43374</v>
      </c>
      <c r="D63" s="44">
        <v>43404</v>
      </c>
      <c r="E63" s="45">
        <v>0.1963</v>
      </c>
      <c r="F63" s="43">
        <f t="shared" si="9"/>
        <v>30</v>
      </c>
      <c r="G63" s="46">
        <f t="shared" si="11"/>
        <v>1.6358333333333332E-2</v>
      </c>
      <c r="H63" s="47">
        <f t="shared" si="10"/>
        <v>2.4537499999999997E-2</v>
      </c>
      <c r="I63" s="48">
        <v>640000</v>
      </c>
      <c r="J63" s="49">
        <f>SUM(I63*H63)/30*F63</f>
        <v>15703.999999999998</v>
      </c>
      <c r="M63" s="50"/>
      <c r="N63" s="50"/>
      <c r="O63" s="50"/>
    </row>
    <row r="64" spans="1:15" s="1" customFormat="1" x14ac:dyDescent="0.3">
      <c r="A64" s="51">
        <v>1521</v>
      </c>
      <c r="B64" s="52">
        <v>43404</v>
      </c>
      <c r="C64" s="52">
        <v>43405</v>
      </c>
      <c r="D64" s="52">
        <v>43434</v>
      </c>
      <c r="E64" s="45">
        <v>0.19489999999999999</v>
      </c>
      <c r="F64" s="43">
        <f t="shared" si="9"/>
        <v>29</v>
      </c>
      <c r="G64" s="46">
        <f t="shared" si="11"/>
        <v>1.6241666666666665E-2</v>
      </c>
      <c r="H64" s="47">
        <f t="shared" si="10"/>
        <v>2.4362499999999995E-2</v>
      </c>
      <c r="I64" s="48">
        <v>640000</v>
      </c>
      <c r="J64" s="49">
        <f>SUM(I64*H64)/30*F64</f>
        <v>15072.266666666665</v>
      </c>
      <c r="M64" s="50"/>
      <c r="N64" s="50"/>
      <c r="O64" s="50"/>
    </row>
    <row r="65" spans="1:15" s="1" customFormat="1" x14ac:dyDescent="0.3">
      <c r="A65" s="51">
        <v>1708</v>
      </c>
      <c r="B65" s="52">
        <v>43433</v>
      </c>
      <c r="C65" s="52">
        <v>43435</v>
      </c>
      <c r="D65" s="52">
        <v>43465</v>
      </c>
      <c r="E65" s="45">
        <v>0.19400000000000001</v>
      </c>
      <c r="F65" s="43">
        <f t="shared" si="9"/>
        <v>30</v>
      </c>
      <c r="G65" s="46">
        <f t="shared" si="11"/>
        <v>1.6166666666666666E-2</v>
      </c>
      <c r="H65" s="47">
        <f t="shared" si="10"/>
        <v>2.4250000000000001E-2</v>
      </c>
      <c r="I65" s="48">
        <v>640000</v>
      </c>
      <c r="J65" s="49">
        <f>SUM(I65*H65)/30*F65</f>
        <v>15520.000000000002</v>
      </c>
      <c r="M65" s="50"/>
      <c r="N65" s="50"/>
      <c r="O65" s="50"/>
    </row>
    <row r="66" spans="1:15" s="1" customFormat="1" x14ac:dyDescent="0.3">
      <c r="A66" s="51">
        <v>1872</v>
      </c>
      <c r="B66" s="52">
        <v>43461</v>
      </c>
      <c r="C66" s="52">
        <v>43466</v>
      </c>
      <c r="D66" s="52">
        <v>43496</v>
      </c>
      <c r="E66" s="45">
        <v>0.19159999999999999</v>
      </c>
      <c r="F66" s="43">
        <f t="shared" si="9"/>
        <v>30</v>
      </c>
      <c r="G66" s="46">
        <f t="shared" si="11"/>
        <v>1.5966666666666667E-2</v>
      </c>
      <c r="H66" s="47">
        <f t="shared" si="10"/>
        <v>2.3949999999999999E-2</v>
      </c>
      <c r="I66" s="48">
        <v>640000</v>
      </c>
      <c r="J66" s="49">
        <f>SUM(I66*H66)/30*F66</f>
        <v>15328</v>
      </c>
      <c r="M66" s="50"/>
      <c r="N66" s="50"/>
      <c r="O66" s="50"/>
    </row>
    <row r="67" spans="1:15" s="1" customFormat="1" x14ac:dyDescent="0.3">
      <c r="A67" s="53">
        <v>111</v>
      </c>
      <c r="B67" s="44">
        <v>43496</v>
      </c>
      <c r="C67" s="44">
        <v>43497</v>
      </c>
      <c r="D67" s="44">
        <v>43524</v>
      </c>
      <c r="E67" s="45">
        <v>0.19700000000000001</v>
      </c>
      <c r="F67" s="43">
        <f t="shared" si="9"/>
        <v>27</v>
      </c>
      <c r="G67" s="46">
        <f t="shared" si="11"/>
        <v>1.6416666666666666E-2</v>
      </c>
      <c r="H67" s="47">
        <f t="shared" si="10"/>
        <v>2.4625000000000001E-2</v>
      </c>
      <c r="I67" s="48">
        <v>640000</v>
      </c>
      <c r="J67" s="49">
        <f>SUM(I67*H67)/30*F67</f>
        <v>14184.000000000002</v>
      </c>
    </row>
    <row r="68" spans="1:15" s="54" customFormat="1" x14ac:dyDescent="0.3">
      <c r="A68" s="53">
        <v>263</v>
      </c>
      <c r="B68" s="44">
        <v>43524</v>
      </c>
      <c r="C68" s="44">
        <v>43525</v>
      </c>
      <c r="D68" s="44">
        <v>43555</v>
      </c>
      <c r="E68" s="45">
        <v>0.19370000000000001</v>
      </c>
      <c r="F68" s="43">
        <f t="shared" si="9"/>
        <v>30</v>
      </c>
      <c r="G68" s="46">
        <f t="shared" si="11"/>
        <v>1.6141666666666669E-2</v>
      </c>
      <c r="H68" s="47">
        <f t="shared" si="10"/>
        <v>2.4212500000000005E-2</v>
      </c>
      <c r="I68" s="48">
        <v>640000</v>
      </c>
      <c r="J68" s="49">
        <f>SUM(I68*H68)/30*F68</f>
        <v>15496.000000000002</v>
      </c>
    </row>
    <row r="69" spans="1:15" s="54" customFormat="1" x14ac:dyDescent="0.3">
      <c r="A69" s="51">
        <v>389</v>
      </c>
      <c r="B69" s="52">
        <v>43553</v>
      </c>
      <c r="C69" s="52">
        <v>43556</v>
      </c>
      <c r="D69" s="52">
        <v>43585</v>
      </c>
      <c r="E69" s="55">
        <v>0.19320000000000001</v>
      </c>
      <c r="F69" s="51">
        <f t="shared" si="9"/>
        <v>29</v>
      </c>
      <c r="G69" s="56">
        <f>SUM(E69/12)</f>
        <v>1.61E-2</v>
      </c>
      <c r="H69" s="57">
        <f t="shared" si="10"/>
        <v>2.4149999999999998E-2</v>
      </c>
      <c r="I69" s="48">
        <v>640000</v>
      </c>
      <c r="J69" s="49">
        <f>SUM(I69*H69)/30*F69</f>
        <v>14940.799999999997</v>
      </c>
    </row>
    <row r="70" spans="1:15" s="54" customFormat="1" x14ac:dyDescent="0.3">
      <c r="A70" s="43">
        <v>574</v>
      </c>
      <c r="B70" s="44">
        <v>43585</v>
      </c>
      <c r="C70" s="44">
        <v>43586</v>
      </c>
      <c r="D70" s="44">
        <v>43616</v>
      </c>
      <c r="E70" s="45">
        <v>0.19339999999999999</v>
      </c>
      <c r="F70" s="43">
        <f t="shared" si="9"/>
        <v>30</v>
      </c>
      <c r="G70" s="46">
        <f>SUM(E70/12)</f>
        <v>1.6116666666666665E-2</v>
      </c>
      <c r="H70" s="47">
        <f t="shared" si="10"/>
        <v>2.4174999999999995E-2</v>
      </c>
      <c r="I70" s="48">
        <v>640000</v>
      </c>
      <c r="J70" s="49">
        <f>SUM(I70*H70)/30*F70</f>
        <v>15471.999999999996</v>
      </c>
    </row>
    <row r="71" spans="1:15" s="58" customFormat="1" x14ac:dyDescent="0.3">
      <c r="A71" s="43">
        <v>697</v>
      </c>
      <c r="B71" s="44">
        <v>43615</v>
      </c>
      <c r="C71" s="44">
        <v>43617</v>
      </c>
      <c r="D71" s="44">
        <v>43646</v>
      </c>
      <c r="E71" s="45">
        <v>0.193</v>
      </c>
      <c r="F71" s="43">
        <f t="shared" si="9"/>
        <v>29</v>
      </c>
      <c r="G71" s="46">
        <f>SUM(E71/12)</f>
        <v>1.6083333333333335E-2</v>
      </c>
      <c r="H71" s="47">
        <f t="shared" si="10"/>
        <v>2.4125000000000001E-2</v>
      </c>
      <c r="I71" s="48">
        <v>640000</v>
      </c>
      <c r="J71" s="49">
        <f>SUM(I71*H71)/30*F71</f>
        <v>14925.333333333332</v>
      </c>
    </row>
    <row r="72" spans="1:15" s="58" customFormat="1" x14ac:dyDescent="0.3">
      <c r="A72" s="43">
        <v>829</v>
      </c>
      <c r="B72" s="44">
        <v>43644</v>
      </c>
      <c r="C72" s="44">
        <v>43647</v>
      </c>
      <c r="D72" s="44">
        <v>43677</v>
      </c>
      <c r="E72" s="45">
        <v>0.1928</v>
      </c>
      <c r="F72" s="43">
        <f t="shared" si="9"/>
        <v>30</v>
      </c>
      <c r="G72" s="46">
        <f t="shared" ref="G72:G75" si="12">SUM(E72/12)</f>
        <v>1.6066666666666667E-2</v>
      </c>
      <c r="H72" s="47">
        <f t="shared" si="10"/>
        <v>2.41E-2</v>
      </c>
      <c r="I72" s="48">
        <v>640000</v>
      </c>
      <c r="J72" s="49">
        <f>SUM(I72*H72)/30*F72</f>
        <v>15424</v>
      </c>
    </row>
    <row r="73" spans="1:15" s="58" customFormat="1" x14ac:dyDescent="0.3">
      <c r="A73" s="43">
        <v>1018</v>
      </c>
      <c r="B73" s="44">
        <v>43677</v>
      </c>
      <c r="C73" s="44">
        <v>43678</v>
      </c>
      <c r="D73" s="44">
        <v>43707</v>
      </c>
      <c r="E73" s="45">
        <v>0.19320000000000001</v>
      </c>
      <c r="F73" s="43">
        <f t="shared" si="9"/>
        <v>29</v>
      </c>
      <c r="G73" s="46">
        <f t="shared" si="12"/>
        <v>1.61E-2</v>
      </c>
      <c r="H73" s="47">
        <f t="shared" si="10"/>
        <v>2.4149999999999998E-2</v>
      </c>
      <c r="I73" s="48">
        <v>640000</v>
      </c>
      <c r="J73" s="49">
        <f>SUM(I73*H73)/30*F73</f>
        <v>14940.799999999997</v>
      </c>
    </row>
    <row r="74" spans="1:15" s="58" customFormat="1" x14ac:dyDescent="0.3">
      <c r="A74" s="43">
        <v>1145</v>
      </c>
      <c r="B74" s="44">
        <v>43707</v>
      </c>
      <c r="C74" s="44">
        <v>43709</v>
      </c>
      <c r="D74" s="44">
        <v>43738</v>
      </c>
      <c r="E74" s="45">
        <v>0.19320000000000001</v>
      </c>
      <c r="F74" s="43">
        <f t="shared" si="9"/>
        <v>29</v>
      </c>
      <c r="G74" s="46">
        <f t="shared" si="12"/>
        <v>1.61E-2</v>
      </c>
      <c r="H74" s="47">
        <f t="shared" si="10"/>
        <v>2.4149999999999998E-2</v>
      </c>
      <c r="I74" s="48">
        <v>640000</v>
      </c>
      <c r="J74" s="49">
        <f>SUM(I74*H74)/30*F74</f>
        <v>14940.799999999997</v>
      </c>
    </row>
    <row r="75" spans="1:15" s="1" customFormat="1" x14ac:dyDescent="0.3">
      <c r="A75" s="51">
        <v>1293</v>
      </c>
      <c r="B75" s="52">
        <v>43738</v>
      </c>
      <c r="C75" s="52">
        <v>43739</v>
      </c>
      <c r="D75" s="52">
        <v>43769</v>
      </c>
      <c r="E75" s="55">
        <v>0.191</v>
      </c>
      <c r="F75" s="51">
        <f t="shared" si="9"/>
        <v>30</v>
      </c>
      <c r="G75" s="56">
        <f t="shared" si="12"/>
        <v>1.5916666666666666E-2</v>
      </c>
      <c r="H75" s="57">
        <f t="shared" si="10"/>
        <v>2.3875E-2</v>
      </c>
      <c r="I75" s="48">
        <v>640000</v>
      </c>
      <c r="J75" s="49">
        <f>SUM(I75*H75)/30*F75</f>
        <v>15280</v>
      </c>
      <c r="K75" s="9"/>
    </row>
    <row r="76" spans="1:15" s="65" customFormat="1" x14ac:dyDescent="0.3">
      <c r="A76" s="59">
        <v>1474</v>
      </c>
      <c r="B76" s="60">
        <v>43768</v>
      </c>
      <c r="C76" s="60">
        <v>43770</v>
      </c>
      <c r="D76" s="60">
        <v>43799</v>
      </c>
      <c r="E76" s="61">
        <v>0.1903</v>
      </c>
      <c r="F76" s="59">
        <v>29</v>
      </c>
      <c r="G76" s="62">
        <v>1.5900000000000001E-2</v>
      </c>
      <c r="H76" s="63">
        <f t="shared" si="10"/>
        <v>2.3850000000000003E-2</v>
      </c>
      <c r="I76" s="48">
        <v>640000</v>
      </c>
      <c r="J76" s="49">
        <f>SUM(I76*H76)/30*F76</f>
        <v>14755.200000000003</v>
      </c>
      <c r="K76" s="64"/>
    </row>
    <row r="77" spans="1:15" s="65" customFormat="1" x14ac:dyDescent="0.3">
      <c r="A77" s="66">
        <v>1603</v>
      </c>
      <c r="B77" s="67">
        <v>43798</v>
      </c>
      <c r="C77" s="68">
        <v>43800</v>
      </c>
      <c r="D77" s="68">
        <v>43830</v>
      </c>
      <c r="E77" s="69">
        <v>0.18909999999999999</v>
      </c>
      <c r="F77" s="70">
        <f t="shared" ref="F77:F85" si="13">SUM(D77-C77)</f>
        <v>30</v>
      </c>
      <c r="G77" s="71">
        <f t="shared" ref="G77:G85" si="14">SUM(E77/12)</f>
        <v>1.5758333333333333E-2</v>
      </c>
      <c r="H77" s="72">
        <f t="shared" si="10"/>
        <v>2.3637499999999999E-2</v>
      </c>
      <c r="I77" s="48">
        <v>640000</v>
      </c>
      <c r="J77" s="49">
        <f>SUM(I77*H77)/30*F77</f>
        <v>15128</v>
      </c>
    </row>
    <row r="78" spans="1:15" s="65" customFormat="1" x14ac:dyDescent="0.3">
      <c r="A78" s="66">
        <v>1603</v>
      </c>
      <c r="B78" s="67">
        <v>43798</v>
      </c>
      <c r="C78" s="68">
        <v>43800</v>
      </c>
      <c r="D78" s="68">
        <v>43830</v>
      </c>
      <c r="E78" s="69">
        <v>0.18909999999999999</v>
      </c>
      <c r="F78" s="70">
        <f t="shared" si="13"/>
        <v>30</v>
      </c>
      <c r="G78" s="71">
        <f t="shared" si="14"/>
        <v>1.5758333333333333E-2</v>
      </c>
      <c r="H78" s="72">
        <f t="shared" si="10"/>
        <v>2.3637499999999999E-2</v>
      </c>
      <c r="I78" s="48">
        <v>640000</v>
      </c>
      <c r="J78" s="73">
        <f>SUM(I78*H78)/30*F78</f>
        <v>15128</v>
      </c>
    </row>
    <row r="79" spans="1:15" s="64" customFormat="1" x14ac:dyDescent="0.3">
      <c r="A79" s="59">
        <v>1768</v>
      </c>
      <c r="B79" s="60">
        <v>43826</v>
      </c>
      <c r="C79" s="60">
        <v>43831</v>
      </c>
      <c r="D79" s="60">
        <v>43861</v>
      </c>
      <c r="E79" s="61">
        <v>0.18770000000000001</v>
      </c>
      <c r="F79" s="59">
        <f t="shared" si="13"/>
        <v>30</v>
      </c>
      <c r="G79" s="62">
        <f t="shared" si="14"/>
        <v>1.5641666666666668E-2</v>
      </c>
      <c r="H79" s="63">
        <f t="shared" si="10"/>
        <v>2.3462500000000004E-2</v>
      </c>
      <c r="I79" s="48">
        <v>640000</v>
      </c>
      <c r="J79" s="73">
        <f>SUM(I79*H79)/30*F79</f>
        <v>15016.000000000002</v>
      </c>
    </row>
    <row r="80" spans="1:15" s="1" customFormat="1" x14ac:dyDescent="0.3">
      <c r="A80" s="59" t="s">
        <v>23</v>
      </c>
      <c r="B80" s="60">
        <v>43860</v>
      </c>
      <c r="C80" s="60">
        <v>43862</v>
      </c>
      <c r="D80" s="60">
        <v>43890</v>
      </c>
      <c r="E80" s="61">
        <v>0.19059999999999999</v>
      </c>
      <c r="F80" s="59">
        <f t="shared" si="13"/>
        <v>28</v>
      </c>
      <c r="G80" s="62">
        <f t="shared" si="14"/>
        <v>1.5883333333333333E-2</v>
      </c>
      <c r="H80" s="63">
        <f t="shared" si="10"/>
        <v>2.3824999999999999E-2</v>
      </c>
      <c r="I80" s="48">
        <v>640000</v>
      </c>
      <c r="J80" s="73">
        <f>SUM(I80*H80)/30*F80</f>
        <v>14231.466666666667</v>
      </c>
      <c r="K80" s="9"/>
    </row>
    <row r="81" spans="1:11" s="1" customFormat="1" x14ac:dyDescent="0.3">
      <c r="A81" s="59" t="s">
        <v>24</v>
      </c>
      <c r="B81" s="60">
        <v>43862</v>
      </c>
      <c r="C81" s="60">
        <v>43891</v>
      </c>
      <c r="D81" s="60">
        <v>43921</v>
      </c>
      <c r="E81" s="61">
        <v>0.1895</v>
      </c>
      <c r="F81" s="59">
        <f t="shared" si="13"/>
        <v>30</v>
      </c>
      <c r="G81" s="62">
        <f t="shared" si="14"/>
        <v>1.5791666666666666E-2</v>
      </c>
      <c r="H81" s="63">
        <f t="shared" si="10"/>
        <v>2.36875E-2</v>
      </c>
      <c r="I81" s="48">
        <v>640000</v>
      </c>
      <c r="J81" s="73">
        <f>SUM(I81*H81)/30*F81</f>
        <v>15160</v>
      </c>
      <c r="K81" s="9"/>
    </row>
    <row r="82" spans="1:11" s="1" customFormat="1" x14ac:dyDescent="0.3">
      <c r="A82" s="70">
        <v>351</v>
      </c>
      <c r="B82" s="68">
        <v>43917</v>
      </c>
      <c r="C82" s="68">
        <v>43922</v>
      </c>
      <c r="D82" s="68">
        <v>43951</v>
      </c>
      <c r="E82" s="69">
        <v>0.18690000000000001</v>
      </c>
      <c r="F82" s="70">
        <f t="shared" si="13"/>
        <v>29</v>
      </c>
      <c r="G82" s="71">
        <f t="shared" si="14"/>
        <v>1.5575E-2</v>
      </c>
      <c r="H82" s="72">
        <f t="shared" si="10"/>
        <v>2.3362500000000001E-2</v>
      </c>
      <c r="I82" s="48">
        <v>640000</v>
      </c>
      <c r="J82" s="74">
        <f>SUM(I82*H82)/30*F82</f>
        <v>14453.599999999999</v>
      </c>
      <c r="K82" s="9"/>
    </row>
    <row r="83" spans="1:11" s="65" customFormat="1" x14ac:dyDescent="0.3">
      <c r="A83" s="75">
        <v>437</v>
      </c>
      <c r="B83" s="76">
        <v>43951</v>
      </c>
      <c r="C83" s="77">
        <v>43952</v>
      </c>
      <c r="D83" s="77">
        <v>43982</v>
      </c>
      <c r="E83" s="5">
        <v>0.18190000000000001</v>
      </c>
      <c r="F83" s="59">
        <f t="shared" si="13"/>
        <v>30</v>
      </c>
      <c r="G83" s="62">
        <f t="shared" si="14"/>
        <v>1.5158333333333334E-2</v>
      </c>
      <c r="H83" s="63">
        <f t="shared" si="10"/>
        <v>2.2737500000000001E-2</v>
      </c>
      <c r="I83" s="48">
        <v>640000</v>
      </c>
      <c r="J83" s="73">
        <f>SUM(I83*H83)/30*F83</f>
        <v>14552</v>
      </c>
    </row>
    <row r="84" spans="1:11" s="65" customFormat="1" x14ac:dyDescent="0.3">
      <c r="A84" s="78">
        <v>505</v>
      </c>
      <c r="B84" s="76">
        <v>43980</v>
      </c>
      <c r="C84" s="77">
        <v>43983</v>
      </c>
      <c r="D84" s="77">
        <v>44012</v>
      </c>
      <c r="E84" s="5">
        <v>0.1812</v>
      </c>
      <c r="F84" s="59">
        <f t="shared" si="13"/>
        <v>29</v>
      </c>
      <c r="G84" s="62">
        <f t="shared" si="14"/>
        <v>1.5100000000000001E-2</v>
      </c>
      <c r="H84" s="63">
        <f t="shared" si="10"/>
        <v>2.265E-2</v>
      </c>
      <c r="I84" s="48">
        <v>640000</v>
      </c>
      <c r="J84" s="73">
        <f>SUM(I84*H84)/30*F84</f>
        <v>14012.8</v>
      </c>
    </row>
    <row r="85" spans="1:11" s="65" customFormat="1" x14ac:dyDescent="0.3">
      <c r="A85" s="78">
        <v>605</v>
      </c>
      <c r="B85" s="79">
        <v>44012</v>
      </c>
      <c r="C85" s="77">
        <v>44013</v>
      </c>
      <c r="D85" s="77">
        <v>44043</v>
      </c>
      <c r="E85" s="5">
        <v>0.1812</v>
      </c>
      <c r="F85" s="59">
        <f t="shared" si="13"/>
        <v>30</v>
      </c>
      <c r="G85" s="62">
        <f t="shared" si="14"/>
        <v>1.5100000000000001E-2</v>
      </c>
      <c r="H85" s="63">
        <f t="shared" si="10"/>
        <v>2.265E-2</v>
      </c>
      <c r="I85" s="48">
        <v>640000</v>
      </c>
      <c r="J85" s="73">
        <f>SUM(I85*H85)/30*F85</f>
        <v>14496</v>
      </c>
    </row>
    <row r="86" spans="1:11" s="119" customFormat="1" x14ac:dyDescent="0.3">
      <c r="A86" s="128" t="s">
        <v>32</v>
      </c>
      <c r="B86" s="128"/>
      <c r="C86" s="128"/>
      <c r="D86" s="128"/>
      <c r="E86" s="128"/>
      <c r="F86" s="128"/>
      <c r="G86" s="128"/>
      <c r="H86" s="128"/>
      <c r="I86" s="128"/>
      <c r="J86" s="129">
        <f>SUM(J59:J85)</f>
        <v>406076.53333333327</v>
      </c>
    </row>
    <row r="87" spans="1:11" s="1" customFormat="1" x14ac:dyDescent="0.3">
      <c r="A87" s="32"/>
      <c r="B87" s="9"/>
      <c r="C87" s="29"/>
      <c r="D87" s="27"/>
      <c r="E87" s="7"/>
      <c r="F87" s="7"/>
      <c r="G87" s="7"/>
      <c r="H87" s="9"/>
      <c r="I87" s="6"/>
      <c r="J87" s="20"/>
    </row>
    <row r="88" spans="1:11" s="1" customFormat="1" x14ac:dyDescent="0.3">
      <c r="A88" s="32"/>
      <c r="B88" s="9"/>
      <c r="C88" s="29"/>
      <c r="D88" s="27"/>
      <c r="E88" s="7"/>
      <c r="F88" s="7"/>
      <c r="G88" s="7"/>
      <c r="H88" s="9"/>
      <c r="I88" s="6"/>
      <c r="J88" s="20"/>
    </row>
    <row r="89" spans="1:11" s="1" customFormat="1" x14ac:dyDescent="0.3">
      <c r="A89" s="32"/>
      <c r="B89" s="9"/>
      <c r="C89" s="29"/>
      <c r="D89" s="27"/>
      <c r="E89" s="7"/>
      <c r="F89" s="7"/>
      <c r="G89" s="7"/>
      <c r="H89" s="9"/>
      <c r="I89" s="6"/>
      <c r="J89" s="20"/>
    </row>
    <row r="90" spans="1:11" s="1" customFormat="1" x14ac:dyDescent="0.3">
      <c r="A90" s="32"/>
      <c r="B90" s="9"/>
      <c r="C90" s="29"/>
      <c r="D90" s="27"/>
      <c r="E90" s="7"/>
      <c r="F90" s="7"/>
      <c r="G90" s="7"/>
      <c r="H90" s="9"/>
      <c r="I90" s="6"/>
      <c r="J90" s="20"/>
    </row>
    <row r="91" spans="1:11" s="1" customFormat="1" ht="18" x14ac:dyDescent="0.35">
      <c r="A91" s="33"/>
      <c r="B91" s="9"/>
      <c r="C91" s="29"/>
      <c r="D91" s="29"/>
      <c r="E91" s="122" t="s">
        <v>37</v>
      </c>
      <c r="F91" s="122"/>
      <c r="G91" s="122"/>
      <c r="H91" s="9"/>
      <c r="I91" s="6"/>
      <c r="J91" s="20"/>
    </row>
    <row r="92" spans="1:11" s="1" customFormat="1" ht="18" x14ac:dyDescent="0.35">
      <c r="A92" s="33"/>
      <c r="B92" s="9"/>
      <c r="C92" s="29"/>
      <c r="D92" s="29"/>
      <c r="E92" s="126" t="s">
        <v>16</v>
      </c>
      <c r="F92" s="127" t="s">
        <v>21</v>
      </c>
      <c r="G92" s="81">
        <v>1924209</v>
      </c>
      <c r="H92" s="9"/>
      <c r="I92" s="6"/>
      <c r="J92" s="20"/>
    </row>
    <row r="93" spans="1:11" s="1" customFormat="1" ht="18" x14ac:dyDescent="0.35">
      <c r="A93" s="33"/>
      <c r="B93" s="9"/>
      <c r="C93" s="29"/>
      <c r="D93" s="29"/>
      <c r="E93" s="125"/>
      <c r="F93" s="125" t="s">
        <v>19</v>
      </c>
      <c r="G93" s="130">
        <v>640000</v>
      </c>
      <c r="H93" s="9"/>
      <c r="I93" s="6"/>
      <c r="J93" s="20"/>
    </row>
    <row r="94" spans="1:11" s="119" customFormat="1" ht="18" x14ac:dyDescent="0.35">
      <c r="A94" s="132"/>
      <c r="B94" s="7"/>
      <c r="C94" s="27"/>
      <c r="D94" s="27"/>
      <c r="E94" s="133" t="s">
        <v>36</v>
      </c>
      <c r="F94" s="134"/>
      <c r="G94" s="135">
        <f>SUM(G92:G93)</f>
        <v>2564209</v>
      </c>
      <c r="H94" s="7"/>
      <c r="I94" s="131">
        <v>2564209</v>
      </c>
      <c r="J94" s="129"/>
    </row>
    <row r="95" spans="1:11" x14ac:dyDescent="0.3">
      <c r="A95" s="32"/>
      <c r="B95" s="9"/>
      <c r="C95" s="29"/>
      <c r="D95" s="29"/>
      <c r="E95" s="9" t="s">
        <v>38</v>
      </c>
      <c r="F95" s="9"/>
      <c r="G95" s="19">
        <v>734845</v>
      </c>
      <c r="H95" s="9"/>
      <c r="I95" s="137"/>
      <c r="J95" s="20"/>
    </row>
    <row r="96" spans="1:11" x14ac:dyDescent="0.3">
      <c r="A96" s="26"/>
      <c r="B96" s="9"/>
      <c r="C96" s="29"/>
      <c r="D96" s="29"/>
      <c r="E96" s="9" t="s">
        <v>38</v>
      </c>
      <c r="F96" s="9"/>
      <c r="G96" s="20">
        <v>550175</v>
      </c>
      <c r="H96" s="9"/>
      <c r="I96" s="137"/>
      <c r="J96" s="20"/>
    </row>
    <row r="97" spans="1:10" x14ac:dyDescent="0.3">
      <c r="A97" s="26"/>
      <c r="B97" s="9"/>
      <c r="C97" s="29"/>
      <c r="D97" s="29"/>
      <c r="E97" s="9" t="s">
        <v>38</v>
      </c>
      <c r="F97" s="9"/>
      <c r="G97" s="19">
        <v>261289</v>
      </c>
      <c r="H97" s="9"/>
      <c r="I97" s="137"/>
      <c r="J97" s="20"/>
    </row>
    <row r="98" spans="1:10" x14ac:dyDescent="0.3">
      <c r="A98" s="26"/>
      <c r="B98" s="9"/>
      <c r="C98" s="29"/>
      <c r="D98" s="29"/>
      <c r="E98" s="9" t="s">
        <v>38</v>
      </c>
      <c r="F98" s="9"/>
      <c r="G98" s="124">
        <v>406076</v>
      </c>
      <c r="H98" s="9"/>
      <c r="I98" s="137"/>
      <c r="J98" s="20"/>
    </row>
    <row r="99" spans="1:10" x14ac:dyDescent="0.3">
      <c r="A99" s="26"/>
      <c r="B99" s="9"/>
      <c r="C99" s="29"/>
      <c r="D99" s="29"/>
      <c r="E99" s="120" t="s">
        <v>39</v>
      </c>
      <c r="F99" s="120"/>
      <c r="G99" s="123">
        <f>SUM(G95:G98)</f>
        <v>1952385</v>
      </c>
      <c r="H99" s="17"/>
      <c r="I99" s="123">
        <v>1952385</v>
      </c>
      <c r="J99" s="20"/>
    </row>
    <row r="100" spans="1:10" x14ac:dyDescent="0.3">
      <c r="A100" s="26"/>
      <c r="B100" s="9"/>
      <c r="C100" s="29"/>
      <c r="D100" s="29"/>
      <c r="E100" s="121" t="s">
        <v>34</v>
      </c>
      <c r="F100" s="121"/>
      <c r="G100" s="19">
        <v>7884753</v>
      </c>
      <c r="H100" s="9"/>
      <c r="I100" s="137"/>
      <c r="J100" s="20"/>
    </row>
    <row r="101" spans="1:10" x14ac:dyDescent="0.3">
      <c r="A101" s="26"/>
      <c r="B101" s="9"/>
      <c r="C101" s="29"/>
      <c r="D101" s="29"/>
      <c r="E101" s="121" t="s">
        <v>34</v>
      </c>
      <c r="F101" s="121"/>
      <c r="G101" s="124">
        <v>1766746</v>
      </c>
      <c r="H101" s="9"/>
      <c r="I101" s="137"/>
      <c r="J101" s="20"/>
    </row>
    <row r="102" spans="1:10" ht="18" x14ac:dyDescent="0.6">
      <c r="E102" t="s">
        <v>35</v>
      </c>
      <c r="G102" s="136">
        <f>SUM(G100:G101)</f>
        <v>9651499</v>
      </c>
      <c r="H102" s="18"/>
      <c r="I102" s="138">
        <v>9651499</v>
      </c>
    </row>
    <row r="103" spans="1:10" x14ac:dyDescent="0.3">
      <c r="I103" s="4">
        <f>SUM(I94:I102)</f>
        <v>14168093</v>
      </c>
    </row>
  </sheetData>
  <mergeCells count="21">
    <mergeCell ref="E101:F101"/>
    <mergeCell ref="E99:F99"/>
    <mergeCell ref="E91:G91"/>
    <mergeCell ref="E100:F100"/>
    <mergeCell ref="A86:I86"/>
    <mergeCell ref="E94:F94"/>
    <mergeCell ref="A1:H1"/>
    <mergeCell ref="A3:A4"/>
    <mergeCell ref="B3:B4"/>
    <mergeCell ref="C3:D3"/>
    <mergeCell ref="B57:B58"/>
    <mergeCell ref="C57:D57"/>
    <mergeCell ref="A15:I15"/>
    <mergeCell ref="A23:A24"/>
    <mergeCell ref="B23:B24"/>
    <mergeCell ref="C23:D23"/>
    <mergeCell ref="A45:A46"/>
    <mergeCell ref="B45:B46"/>
    <mergeCell ref="C45:D45"/>
    <mergeCell ref="A35:I35"/>
    <mergeCell ref="A53:I53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:XFD24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JURISTUL</dc:creator>
  <cp:lastModifiedBy>enic</cp:lastModifiedBy>
  <cp:lastPrinted>2018-06-05T14:39:33Z</cp:lastPrinted>
  <dcterms:created xsi:type="dcterms:W3CDTF">2011-11-24T19:41:27Z</dcterms:created>
  <dcterms:modified xsi:type="dcterms:W3CDTF">2020-07-10T20:35:02Z</dcterms:modified>
</cp:coreProperties>
</file>