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man\Documents\LIQUIDACIONES\LIQUIDACION\"/>
    </mc:Choice>
  </mc:AlternateContent>
  <xr:revisionPtr revIDLastSave="0" documentId="13_ncr:1_{27B42447-3A28-4777-B681-2C014CCD26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 OR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2" i="1" l="1"/>
  <c r="E352" i="1" s="1"/>
  <c r="D351" i="1"/>
  <c r="D350" i="1"/>
  <c r="J355" i="1"/>
  <c r="H355" i="1"/>
  <c r="D353" i="1"/>
  <c r="D349" i="1" l="1"/>
  <c r="D348" i="1" l="1"/>
  <c r="D347" i="1" l="1"/>
  <c r="G354" i="1" l="1"/>
  <c r="D346" i="1"/>
  <c r="D345" i="1" l="1"/>
  <c r="D343" i="1" l="1"/>
  <c r="D344" i="1"/>
  <c r="D342" i="1" l="1"/>
  <c r="D341" i="1" l="1"/>
  <c r="D340" i="1" l="1"/>
  <c r="D339" i="1" l="1"/>
  <c r="D338" i="1" l="1"/>
  <c r="D337" i="1" l="1"/>
  <c r="D336" i="1"/>
  <c r="D335" i="1" l="1"/>
  <c r="D334" i="1" l="1"/>
  <c r="D333" i="1" l="1"/>
  <c r="D332" i="1" l="1"/>
  <c r="D331" i="1"/>
  <c r="D330" i="1"/>
  <c r="D329" i="1"/>
  <c r="D328" i="1"/>
  <c r="D326" i="1"/>
  <c r="D325" i="1"/>
  <c r="D354" i="1" l="1"/>
  <c r="E354" i="1"/>
  <c r="I354" i="1"/>
  <c r="D324" i="1" l="1"/>
  <c r="D323" i="1"/>
  <c r="D322" i="1"/>
  <c r="D321" i="1"/>
  <c r="D320" i="1"/>
  <c r="D319" i="1"/>
  <c r="D318" i="1"/>
  <c r="D317" i="1" l="1"/>
  <c r="D315" i="1"/>
  <c r="D316" i="1" l="1"/>
  <c r="D314" i="1"/>
  <c r="D313" i="1"/>
  <c r="D312" i="1"/>
  <c r="D311" i="1"/>
  <c r="D310" i="1" l="1"/>
  <c r="D308" i="1"/>
  <c r="D307" i="1"/>
  <c r="D306" i="1"/>
  <c r="D305" i="1" l="1"/>
  <c r="D304" i="1"/>
  <c r="D303" i="1"/>
  <c r="D302" i="1"/>
  <c r="D300" i="1" l="1"/>
  <c r="D301" i="1"/>
  <c r="D299" i="1"/>
  <c r="D297" i="1" l="1"/>
  <c r="D298" i="1"/>
  <c r="D296" i="1"/>
  <c r="D294" i="1" l="1"/>
  <c r="D295" i="1"/>
  <c r="D293" i="1"/>
  <c r="D290" i="1" l="1"/>
  <c r="D291" i="1"/>
  <c r="D292" i="1"/>
  <c r="D288" i="1" l="1"/>
  <c r="D289" i="1"/>
  <c r="D287" i="1"/>
  <c r="D285" i="1" l="1"/>
  <c r="D286" i="1"/>
  <c r="D284" i="1"/>
  <c r="D278" i="1" l="1"/>
  <c r="D279" i="1"/>
  <c r="D280" i="1"/>
  <c r="D281" i="1"/>
  <c r="D282" i="1"/>
  <c r="D283" i="1"/>
  <c r="D276" i="1" l="1"/>
  <c r="D277" i="1"/>
  <c r="D275" i="1"/>
  <c r="D274" i="1" l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H18" i="1"/>
  <c r="E18" i="1"/>
  <c r="D18" i="1"/>
  <c r="E11" i="1"/>
  <c r="D13" i="1" s="1"/>
  <c r="E350" i="1" l="1"/>
  <c r="E351" i="1"/>
  <c r="E353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25" i="1"/>
  <c r="E331" i="1"/>
  <c r="E330" i="1"/>
  <c r="E329" i="1"/>
  <c r="E328" i="1"/>
  <c r="E326" i="1"/>
  <c r="E322" i="1"/>
  <c r="E321" i="1"/>
  <c r="E320" i="1"/>
  <c r="E323" i="1"/>
  <c r="E324" i="1"/>
  <c r="E318" i="1"/>
  <c r="E319" i="1"/>
  <c r="E317" i="1"/>
  <c r="E315" i="1"/>
  <c r="E314" i="1"/>
  <c r="E316" i="1"/>
  <c r="E311" i="1"/>
  <c r="E313" i="1"/>
  <c r="E312" i="1"/>
  <c r="E307" i="1"/>
  <c r="E308" i="1"/>
  <c r="E310" i="1"/>
  <c r="E306" i="1"/>
  <c r="E302" i="1"/>
  <c r="E304" i="1"/>
  <c r="E305" i="1"/>
  <c r="E303" i="1"/>
  <c r="E299" i="1"/>
  <c r="E300" i="1"/>
  <c r="E301" i="1"/>
  <c r="E297" i="1"/>
  <c r="E298" i="1"/>
  <c r="E296" i="1"/>
  <c r="E295" i="1"/>
  <c r="E293" i="1"/>
  <c r="E294" i="1"/>
  <c r="E291" i="1"/>
  <c r="E292" i="1"/>
  <c r="E290" i="1"/>
  <c r="E288" i="1"/>
  <c r="E289" i="1"/>
  <c r="E287" i="1"/>
  <c r="E285" i="1"/>
  <c r="E286" i="1"/>
  <c r="E284" i="1"/>
  <c r="E278" i="1"/>
  <c r="E282" i="1"/>
  <c r="E279" i="1"/>
  <c r="E283" i="1"/>
  <c r="E280" i="1"/>
  <c r="E281" i="1"/>
  <c r="E19" i="1"/>
  <c r="E276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274" i="1"/>
  <c r="E272" i="1"/>
  <c r="E270" i="1"/>
  <c r="E268" i="1"/>
  <c r="E266" i="1"/>
  <c r="E264" i="1"/>
  <c r="E262" i="1"/>
  <c r="E260" i="1"/>
  <c r="E258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K18" i="1" l="1"/>
  <c r="K17" i="1"/>
  <c r="L17" i="1" s="1"/>
  <c r="G19" i="1" l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L18" i="1"/>
  <c r="I299" i="1" l="1"/>
  <c r="G300" i="1"/>
  <c r="I19" i="1"/>
  <c r="K19" i="1" s="1"/>
  <c r="G301" i="1" l="1"/>
  <c r="I300" i="1"/>
  <c r="L19" i="1"/>
  <c r="I20" i="1"/>
  <c r="I301" i="1" l="1"/>
  <c r="G302" i="1"/>
  <c r="K20" i="1"/>
  <c r="I302" i="1" l="1"/>
  <c r="G303" i="1"/>
  <c r="L20" i="1"/>
  <c r="G304" i="1" l="1"/>
  <c r="I303" i="1"/>
  <c r="I21" i="1"/>
  <c r="G305" i="1" l="1"/>
  <c r="I304" i="1"/>
  <c r="K21" i="1"/>
  <c r="G306" i="1" l="1"/>
  <c r="G307" i="1" s="1"/>
  <c r="G308" i="1" s="1"/>
  <c r="I305" i="1"/>
  <c r="L21" i="1"/>
  <c r="I308" i="1" l="1"/>
  <c r="G309" i="1"/>
  <c r="G310" i="1" s="1"/>
  <c r="G311" i="1" s="1"/>
  <c r="I307" i="1"/>
  <c r="I306" i="1"/>
  <c r="I22" i="1"/>
  <c r="G312" i="1" l="1"/>
  <c r="I311" i="1"/>
  <c r="I310" i="1"/>
  <c r="K22" i="1"/>
  <c r="G313" i="1" l="1"/>
  <c r="I312" i="1"/>
  <c r="L22" i="1"/>
  <c r="G314" i="1" l="1"/>
  <c r="I314" i="1" s="1"/>
  <c r="G315" i="1"/>
  <c r="I313" i="1"/>
  <c r="I23" i="1"/>
  <c r="I315" i="1" l="1"/>
  <c r="G316" i="1"/>
  <c r="G317" i="1" s="1"/>
  <c r="G318" i="1" s="1"/>
  <c r="K23" i="1"/>
  <c r="G319" i="1" l="1"/>
  <c r="G320" i="1" s="1"/>
  <c r="I318" i="1"/>
  <c r="I317" i="1"/>
  <c r="I316" i="1"/>
  <c r="L23" i="1"/>
  <c r="I320" i="1" l="1"/>
  <c r="I319" i="1"/>
  <c r="I24" i="1"/>
  <c r="G322" i="1" l="1"/>
  <c r="I321" i="1"/>
  <c r="K24" i="1"/>
  <c r="G323" i="1" l="1"/>
  <c r="I322" i="1"/>
  <c r="L24" i="1"/>
  <c r="G324" i="1" l="1"/>
  <c r="G325" i="1" s="1"/>
  <c r="I323" i="1"/>
  <c r="I25" i="1"/>
  <c r="I325" i="1" l="1"/>
  <c r="G326" i="1"/>
  <c r="I324" i="1"/>
  <c r="K25" i="1"/>
  <c r="L25" i="1" s="1"/>
  <c r="I26" i="1"/>
  <c r="I326" i="1" l="1"/>
  <c r="G327" i="1"/>
  <c r="K26" i="1"/>
  <c r="L26" i="1" s="1"/>
  <c r="I27" i="1"/>
  <c r="G328" i="1" l="1"/>
  <c r="K27" i="1"/>
  <c r="L27" i="1" s="1"/>
  <c r="I28" i="1"/>
  <c r="I328" i="1" l="1"/>
  <c r="G329" i="1"/>
  <c r="K28" i="1"/>
  <c r="L28" i="1" s="1"/>
  <c r="I29" i="1"/>
  <c r="I329" i="1" l="1"/>
  <c r="G330" i="1"/>
  <c r="K29" i="1"/>
  <c r="L29" i="1" s="1"/>
  <c r="I30" i="1"/>
  <c r="I330" i="1" l="1"/>
  <c r="G331" i="1"/>
  <c r="G332" i="1" s="1"/>
  <c r="G333" i="1" s="1"/>
  <c r="G334" i="1" s="1"/>
  <c r="G335" i="1" s="1"/>
  <c r="G336" i="1" s="1"/>
  <c r="K30" i="1"/>
  <c r="L30" i="1" s="1"/>
  <c r="I31" i="1"/>
  <c r="I336" i="1" l="1"/>
  <c r="G337" i="1"/>
  <c r="G338" i="1" s="1"/>
  <c r="G339" i="1" s="1"/>
  <c r="G340" i="1" s="1"/>
  <c r="G341" i="1" s="1"/>
  <c r="G342" i="1" s="1"/>
  <c r="G343" i="1" s="1"/>
  <c r="G344" i="1" s="1"/>
  <c r="I335" i="1"/>
  <c r="I334" i="1"/>
  <c r="I333" i="1"/>
  <c r="I332" i="1"/>
  <c r="I331" i="1"/>
  <c r="K31" i="1"/>
  <c r="L31" i="1" s="1"/>
  <c r="I32" i="1"/>
  <c r="I344" i="1" l="1"/>
  <c r="G345" i="1"/>
  <c r="I343" i="1"/>
  <c r="I342" i="1"/>
  <c r="I341" i="1"/>
  <c r="I340" i="1"/>
  <c r="I339" i="1"/>
  <c r="I338" i="1"/>
  <c r="I337" i="1"/>
  <c r="K32" i="1"/>
  <c r="L32" i="1" s="1"/>
  <c r="I33" i="1"/>
  <c r="I345" i="1" l="1"/>
  <c r="G346" i="1"/>
  <c r="K33" i="1"/>
  <c r="L33" i="1" s="1"/>
  <c r="I34" i="1"/>
  <c r="I346" i="1" l="1"/>
  <c r="G347" i="1"/>
  <c r="K34" i="1"/>
  <c r="L34" i="1" s="1"/>
  <c r="I35" i="1"/>
  <c r="I347" i="1" l="1"/>
  <c r="G348" i="1"/>
  <c r="K35" i="1"/>
  <c r="L35" i="1" s="1"/>
  <c r="I36" i="1"/>
  <c r="I348" i="1" l="1"/>
  <c r="G349" i="1"/>
  <c r="G350" i="1" s="1"/>
  <c r="G351" i="1" s="1"/>
  <c r="K36" i="1"/>
  <c r="L36" i="1" s="1"/>
  <c r="I37" i="1"/>
  <c r="I351" i="1" l="1"/>
  <c r="G352" i="1"/>
  <c r="I352" i="1" s="1"/>
  <c r="I350" i="1"/>
  <c r="I349" i="1"/>
  <c r="G353" i="1"/>
  <c r="I353" i="1" s="1"/>
  <c r="K37" i="1"/>
  <c r="L37" i="1" s="1"/>
  <c r="I38" i="1"/>
  <c r="K38" i="1" l="1"/>
  <c r="L38" i="1" s="1"/>
  <c r="I39" i="1"/>
  <c r="K39" i="1" l="1"/>
  <c r="L39" i="1" s="1"/>
  <c r="I40" i="1"/>
  <c r="K40" i="1" l="1"/>
  <c r="L40" i="1" s="1"/>
  <c r="I41" i="1"/>
  <c r="K41" i="1" l="1"/>
  <c r="L41" i="1" s="1"/>
  <c r="I42" i="1"/>
  <c r="K42" i="1" l="1"/>
  <c r="L42" i="1" s="1"/>
  <c r="I43" i="1"/>
  <c r="K43" i="1" l="1"/>
  <c r="L43" i="1" s="1"/>
  <c r="I44" i="1"/>
  <c r="K44" i="1" l="1"/>
  <c r="L44" i="1" s="1"/>
  <c r="I45" i="1"/>
  <c r="K45" i="1" l="1"/>
  <c r="L45" i="1" s="1"/>
  <c r="I46" i="1"/>
  <c r="K46" i="1" l="1"/>
  <c r="L46" i="1" s="1"/>
  <c r="I47" i="1"/>
  <c r="K47" i="1" l="1"/>
  <c r="L47" i="1" s="1"/>
  <c r="I48" i="1"/>
  <c r="K48" i="1" l="1"/>
  <c r="L48" i="1" s="1"/>
  <c r="I49" i="1"/>
  <c r="K49" i="1" l="1"/>
  <c r="L49" i="1" s="1"/>
  <c r="I50" i="1"/>
  <c r="K50" i="1" l="1"/>
  <c r="L50" i="1" s="1"/>
  <c r="I51" i="1"/>
  <c r="K51" i="1" l="1"/>
  <c r="L51" i="1" s="1"/>
  <c r="I52" i="1"/>
  <c r="K52" i="1" l="1"/>
  <c r="L52" i="1" s="1"/>
  <c r="I53" i="1"/>
  <c r="K53" i="1" l="1"/>
  <c r="L53" i="1" s="1"/>
  <c r="I54" i="1"/>
  <c r="K54" i="1" l="1"/>
  <c r="L54" i="1" s="1"/>
  <c r="I55" i="1"/>
  <c r="K55" i="1" l="1"/>
  <c r="L55" i="1" s="1"/>
  <c r="I56" i="1"/>
  <c r="K56" i="1" l="1"/>
  <c r="L56" i="1" s="1"/>
  <c r="I57" i="1"/>
  <c r="K57" i="1" l="1"/>
  <c r="L57" i="1" s="1"/>
  <c r="I58" i="1"/>
  <c r="K58" i="1" l="1"/>
  <c r="L58" i="1" s="1"/>
  <c r="I59" i="1"/>
  <c r="K59" i="1" l="1"/>
  <c r="L59" i="1" s="1"/>
  <c r="I60" i="1"/>
  <c r="K60" i="1" l="1"/>
  <c r="L60" i="1" s="1"/>
  <c r="I61" i="1"/>
  <c r="K61" i="1" l="1"/>
  <c r="L61" i="1" s="1"/>
  <c r="I62" i="1"/>
  <c r="K62" i="1" l="1"/>
  <c r="L62" i="1" s="1"/>
  <c r="I63" i="1"/>
  <c r="K63" i="1" l="1"/>
  <c r="L63" i="1" s="1"/>
  <c r="I64" i="1"/>
  <c r="K64" i="1" l="1"/>
  <c r="L64" i="1" s="1"/>
  <c r="I65" i="1"/>
  <c r="K65" i="1" l="1"/>
  <c r="L65" i="1" s="1"/>
  <c r="I66" i="1"/>
  <c r="K66" i="1" l="1"/>
  <c r="L66" i="1" s="1"/>
  <c r="I67" i="1"/>
  <c r="K67" i="1" l="1"/>
  <c r="L67" i="1" s="1"/>
  <c r="I68" i="1"/>
  <c r="K68" i="1" l="1"/>
  <c r="L68" i="1" s="1"/>
  <c r="I69" i="1"/>
  <c r="K69" i="1" l="1"/>
  <c r="L69" i="1" s="1"/>
  <c r="I70" i="1"/>
  <c r="K70" i="1" l="1"/>
  <c r="L70" i="1" s="1"/>
  <c r="I71" i="1"/>
  <c r="K71" i="1" l="1"/>
  <c r="L71" i="1" s="1"/>
  <c r="I72" i="1"/>
  <c r="K72" i="1" l="1"/>
  <c r="L72" i="1" s="1"/>
  <c r="I73" i="1"/>
  <c r="K73" i="1" l="1"/>
  <c r="L73" i="1" s="1"/>
  <c r="I74" i="1"/>
  <c r="K74" i="1" l="1"/>
  <c r="L74" i="1" s="1"/>
  <c r="I75" i="1"/>
  <c r="K75" i="1" l="1"/>
  <c r="L75" i="1" s="1"/>
  <c r="I76" i="1"/>
  <c r="K76" i="1" l="1"/>
  <c r="L76" i="1" s="1"/>
  <c r="I77" i="1"/>
  <c r="K77" i="1" l="1"/>
  <c r="L77" i="1" s="1"/>
  <c r="I78" i="1"/>
  <c r="K78" i="1" l="1"/>
  <c r="L78" i="1" s="1"/>
  <c r="I79" i="1"/>
  <c r="K79" i="1" l="1"/>
  <c r="L79" i="1" s="1"/>
  <c r="I80" i="1"/>
  <c r="K80" i="1" l="1"/>
  <c r="L80" i="1" s="1"/>
  <c r="I81" i="1"/>
  <c r="K81" i="1" l="1"/>
  <c r="L81" i="1" s="1"/>
  <c r="I82" i="1"/>
  <c r="K82" i="1" l="1"/>
  <c r="L82" i="1" s="1"/>
  <c r="I83" i="1"/>
  <c r="K83" i="1" l="1"/>
  <c r="L83" i="1" s="1"/>
  <c r="I84" i="1"/>
  <c r="K84" i="1" l="1"/>
  <c r="L84" i="1" s="1"/>
  <c r="I85" i="1"/>
  <c r="K85" i="1" l="1"/>
  <c r="L85" i="1" s="1"/>
  <c r="I86" i="1"/>
  <c r="K86" i="1" l="1"/>
  <c r="L86" i="1" s="1"/>
  <c r="I87" i="1"/>
  <c r="K87" i="1" l="1"/>
  <c r="L87" i="1" s="1"/>
  <c r="I88" i="1"/>
  <c r="K88" i="1" l="1"/>
  <c r="L88" i="1" s="1"/>
  <c r="I89" i="1"/>
  <c r="K89" i="1" l="1"/>
  <c r="L89" i="1" s="1"/>
  <c r="I90" i="1"/>
  <c r="K90" i="1" l="1"/>
  <c r="L90" i="1" s="1"/>
  <c r="I91" i="1"/>
  <c r="K91" i="1" l="1"/>
  <c r="L91" i="1" s="1"/>
  <c r="I92" i="1"/>
  <c r="K92" i="1" l="1"/>
  <c r="L92" i="1" s="1"/>
  <c r="I93" i="1"/>
  <c r="K93" i="1" l="1"/>
  <c r="L93" i="1" s="1"/>
  <c r="I94" i="1"/>
  <c r="K94" i="1" l="1"/>
  <c r="L94" i="1" s="1"/>
  <c r="I95" i="1"/>
  <c r="K95" i="1" l="1"/>
  <c r="L95" i="1" s="1"/>
  <c r="I96" i="1"/>
  <c r="K96" i="1" l="1"/>
  <c r="L96" i="1" s="1"/>
  <c r="I97" i="1"/>
  <c r="K97" i="1" l="1"/>
  <c r="L97" i="1" s="1"/>
  <c r="I98" i="1"/>
  <c r="K98" i="1" l="1"/>
  <c r="L98" i="1" s="1"/>
  <c r="I99" i="1"/>
  <c r="K99" i="1" l="1"/>
  <c r="L99" i="1" s="1"/>
  <c r="I100" i="1"/>
  <c r="K100" i="1" l="1"/>
  <c r="L100" i="1" s="1"/>
  <c r="I101" i="1"/>
  <c r="K101" i="1" l="1"/>
  <c r="L101" i="1" s="1"/>
  <c r="I102" i="1"/>
  <c r="K102" i="1" l="1"/>
  <c r="L102" i="1" s="1"/>
  <c r="I103" i="1"/>
  <c r="K103" i="1" l="1"/>
  <c r="L103" i="1" s="1"/>
  <c r="I104" i="1"/>
  <c r="K104" i="1" l="1"/>
  <c r="L104" i="1" s="1"/>
  <c r="I105" i="1"/>
  <c r="K105" i="1" l="1"/>
  <c r="L105" i="1" s="1"/>
  <c r="I106" i="1"/>
  <c r="K106" i="1" l="1"/>
  <c r="L106" i="1" s="1"/>
  <c r="I107" i="1"/>
  <c r="K107" i="1" l="1"/>
  <c r="L107" i="1" s="1"/>
  <c r="I108" i="1"/>
  <c r="K108" i="1" l="1"/>
  <c r="L108" i="1" s="1"/>
  <c r="I109" i="1"/>
  <c r="K109" i="1" l="1"/>
  <c r="L109" i="1" s="1"/>
  <c r="I110" i="1"/>
  <c r="K110" i="1" l="1"/>
  <c r="L110" i="1" s="1"/>
  <c r="I111" i="1"/>
  <c r="K111" i="1" l="1"/>
  <c r="L111" i="1" s="1"/>
  <c r="I112" i="1"/>
  <c r="K112" i="1" l="1"/>
  <c r="L112" i="1" s="1"/>
  <c r="I113" i="1"/>
  <c r="K113" i="1" l="1"/>
  <c r="L113" i="1" s="1"/>
  <c r="I114" i="1"/>
  <c r="K114" i="1" l="1"/>
  <c r="L114" i="1" s="1"/>
  <c r="I115" i="1"/>
  <c r="K115" i="1" l="1"/>
  <c r="L115" i="1" s="1"/>
  <c r="I116" i="1"/>
  <c r="K116" i="1" l="1"/>
  <c r="L116" i="1" s="1"/>
  <c r="I117" i="1"/>
  <c r="K117" i="1" l="1"/>
  <c r="L117" i="1" s="1"/>
  <c r="I118" i="1"/>
  <c r="K118" i="1" l="1"/>
  <c r="L118" i="1" s="1"/>
  <c r="I119" i="1"/>
  <c r="K119" i="1" l="1"/>
  <c r="L119" i="1" s="1"/>
  <c r="I120" i="1"/>
  <c r="K120" i="1" l="1"/>
  <c r="L120" i="1" s="1"/>
  <c r="I121" i="1"/>
  <c r="K121" i="1" l="1"/>
  <c r="L121" i="1" s="1"/>
  <c r="I122" i="1"/>
  <c r="K122" i="1" l="1"/>
  <c r="L122" i="1" s="1"/>
  <c r="I123" i="1"/>
  <c r="K123" i="1" l="1"/>
  <c r="L123" i="1" s="1"/>
  <c r="I124" i="1"/>
  <c r="K124" i="1" l="1"/>
  <c r="L124" i="1" s="1"/>
  <c r="I125" i="1"/>
  <c r="K125" i="1" l="1"/>
  <c r="L125" i="1" s="1"/>
  <c r="I126" i="1"/>
  <c r="K126" i="1" l="1"/>
  <c r="L126" i="1" s="1"/>
  <c r="I127" i="1"/>
  <c r="K127" i="1" l="1"/>
  <c r="L127" i="1" s="1"/>
  <c r="I128" i="1"/>
  <c r="K128" i="1" l="1"/>
  <c r="L128" i="1" s="1"/>
  <c r="I129" i="1"/>
  <c r="K129" i="1" l="1"/>
  <c r="L129" i="1" s="1"/>
  <c r="I130" i="1"/>
  <c r="K130" i="1" l="1"/>
  <c r="L130" i="1" s="1"/>
  <c r="I131" i="1"/>
  <c r="K131" i="1" l="1"/>
  <c r="L131" i="1" s="1"/>
  <c r="I132" i="1"/>
  <c r="K132" i="1" l="1"/>
  <c r="L132" i="1" s="1"/>
  <c r="I133" i="1"/>
  <c r="K133" i="1" l="1"/>
  <c r="L133" i="1" s="1"/>
  <c r="I134" i="1"/>
  <c r="K134" i="1" l="1"/>
  <c r="L134" i="1" s="1"/>
  <c r="I135" i="1"/>
  <c r="K135" i="1" l="1"/>
  <c r="L135" i="1" s="1"/>
  <c r="I136" i="1"/>
  <c r="K136" i="1" l="1"/>
  <c r="L136" i="1" s="1"/>
  <c r="I137" i="1"/>
  <c r="K137" i="1" l="1"/>
  <c r="L137" i="1" s="1"/>
  <c r="I138" i="1"/>
  <c r="K138" i="1" l="1"/>
  <c r="L138" i="1" s="1"/>
  <c r="I139" i="1"/>
  <c r="K139" i="1" l="1"/>
  <c r="L139" i="1" s="1"/>
  <c r="I140" i="1"/>
  <c r="K140" i="1" l="1"/>
  <c r="L140" i="1" s="1"/>
  <c r="I141" i="1"/>
  <c r="K141" i="1" l="1"/>
  <c r="L141" i="1" s="1"/>
  <c r="I142" i="1"/>
  <c r="K142" i="1" l="1"/>
  <c r="L142" i="1" s="1"/>
  <c r="I143" i="1"/>
  <c r="K143" i="1" l="1"/>
  <c r="L143" i="1" s="1"/>
  <c r="I144" i="1"/>
  <c r="K144" i="1" l="1"/>
  <c r="L144" i="1" s="1"/>
  <c r="I145" i="1"/>
  <c r="K145" i="1" l="1"/>
  <c r="L145" i="1" s="1"/>
  <c r="I146" i="1"/>
  <c r="K146" i="1" l="1"/>
  <c r="L146" i="1" s="1"/>
  <c r="I147" i="1"/>
  <c r="K147" i="1" l="1"/>
  <c r="L147" i="1" s="1"/>
  <c r="I148" i="1"/>
  <c r="K148" i="1" l="1"/>
  <c r="L148" i="1" s="1"/>
  <c r="I149" i="1"/>
  <c r="K149" i="1" l="1"/>
  <c r="L149" i="1" s="1"/>
  <c r="I150" i="1"/>
  <c r="K150" i="1" l="1"/>
  <c r="L150" i="1" s="1"/>
  <c r="I151" i="1"/>
  <c r="K151" i="1" l="1"/>
  <c r="L151" i="1" s="1"/>
  <c r="I152" i="1"/>
  <c r="K152" i="1" l="1"/>
  <c r="L152" i="1" s="1"/>
  <c r="I153" i="1"/>
  <c r="K153" i="1" l="1"/>
  <c r="L153" i="1" s="1"/>
  <c r="I154" i="1"/>
  <c r="K154" i="1" l="1"/>
  <c r="L154" i="1" s="1"/>
  <c r="I155" i="1"/>
  <c r="K155" i="1" l="1"/>
  <c r="L155" i="1" s="1"/>
  <c r="I156" i="1"/>
  <c r="K156" i="1" l="1"/>
  <c r="L156" i="1" s="1"/>
  <c r="I157" i="1"/>
  <c r="K157" i="1" l="1"/>
  <c r="L157" i="1" s="1"/>
  <c r="I158" i="1"/>
  <c r="K158" i="1" l="1"/>
  <c r="L158" i="1" s="1"/>
  <c r="I159" i="1"/>
  <c r="K159" i="1" l="1"/>
  <c r="L159" i="1" s="1"/>
  <c r="I160" i="1"/>
  <c r="K160" i="1" l="1"/>
  <c r="L160" i="1" s="1"/>
  <c r="I161" i="1"/>
  <c r="K161" i="1" l="1"/>
  <c r="L161" i="1" s="1"/>
  <c r="I162" i="1"/>
  <c r="K162" i="1" l="1"/>
  <c r="L162" i="1" s="1"/>
  <c r="I163" i="1"/>
  <c r="K163" i="1" l="1"/>
  <c r="L163" i="1" s="1"/>
  <c r="I164" i="1"/>
  <c r="K164" i="1" l="1"/>
  <c r="L164" i="1" s="1"/>
  <c r="I165" i="1"/>
  <c r="K165" i="1" l="1"/>
  <c r="L165" i="1" s="1"/>
  <c r="I166" i="1"/>
  <c r="K166" i="1" l="1"/>
  <c r="L166" i="1" s="1"/>
  <c r="I167" i="1"/>
  <c r="K167" i="1" l="1"/>
  <c r="L167" i="1" s="1"/>
  <c r="I168" i="1"/>
  <c r="K168" i="1" l="1"/>
  <c r="L168" i="1" s="1"/>
  <c r="I169" i="1"/>
  <c r="K169" i="1" l="1"/>
  <c r="L169" i="1" s="1"/>
  <c r="I170" i="1"/>
  <c r="K170" i="1" l="1"/>
  <c r="L170" i="1" s="1"/>
  <c r="I171" i="1"/>
  <c r="K171" i="1" l="1"/>
  <c r="L171" i="1" s="1"/>
  <c r="I172" i="1"/>
  <c r="K172" i="1" l="1"/>
  <c r="L172" i="1" s="1"/>
  <c r="I173" i="1"/>
  <c r="K173" i="1" l="1"/>
  <c r="L173" i="1" s="1"/>
  <c r="I174" i="1"/>
  <c r="K174" i="1" l="1"/>
  <c r="L174" i="1" s="1"/>
  <c r="I175" i="1"/>
  <c r="K175" i="1" l="1"/>
  <c r="L175" i="1" s="1"/>
  <c r="I176" i="1"/>
  <c r="K176" i="1" l="1"/>
  <c r="L176" i="1" s="1"/>
  <c r="I177" i="1"/>
  <c r="K177" i="1" l="1"/>
  <c r="L177" i="1" s="1"/>
  <c r="I178" i="1"/>
  <c r="K178" i="1" l="1"/>
  <c r="L178" i="1" s="1"/>
  <c r="I179" i="1"/>
  <c r="K179" i="1" l="1"/>
  <c r="L179" i="1" s="1"/>
  <c r="I180" i="1"/>
  <c r="K180" i="1" l="1"/>
  <c r="L180" i="1" s="1"/>
  <c r="I181" i="1"/>
  <c r="K181" i="1" l="1"/>
  <c r="L181" i="1" s="1"/>
  <c r="I182" i="1"/>
  <c r="K182" i="1" l="1"/>
  <c r="L182" i="1" s="1"/>
  <c r="I183" i="1"/>
  <c r="K183" i="1" l="1"/>
  <c r="L183" i="1" s="1"/>
  <c r="I184" i="1"/>
  <c r="K184" i="1" l="1"/>
  <c r="L184" i="1" s="1"/>
  <c r="I185" i="1"/>
  <c r="K185" i="1" l="1"/>
  <c r="L185" i="1" s="1"/>
  <c r="I186" i="1"/>
  <c r="K186" i="1" l="1"/>
  <c r="L186" i="1" s="1"/>
  <c r="I187" i="1"/>
  <c r="K187" i="1" l="1"/>
  <c r="L187" i="1" s="1"/>
  <c r="I188" i="1"/>
  <c r="K188" i="1" l="1"/>
  <c r="L188" i="1" s="1"/>
  <c r="I189" i="1"/>
  <c r="K189" i="1" l="1"/>
  <c r="L189" i="1" s="1"/>
  <c r="I190" i="1"/>
  <c r="K190" i="1" l="1"/>
  <c r="L190" i="1" s="1"/>
  <c r="I191" i="1"/>
  <c r="K191" i="1" l="1"/>
  <c r="L191" i="1" s="1"/>
  <c r="I192" i="1"/>
  <c r="K192" i="1" l="1"/>
  <c r="L192" i="1" s="1"/>
  <c r="I193" i="1"/>
  <c r="K193" i="1" l="1"/>
  <c r="L193" i="1" s="1"/>
  <c r="I194" i="1"/>
  <c r="K194" i="1" l="1"/>
  <c r="L194" i="1" s="1"/>
  <c r="I195" i="1"/>
  <c r="K195" i="1" l="1"/>
  <c r="L195" i="1" s="1"/>
  <c r="I196" i="1"/>
  <c r="K196" i="1" l="1"/>
  <c r="L196" i="1" s="1"/>
  <c r="I197" i="1"/>
  <c r="K197" i="1" l="1"/>
  <c r="L197" i="1" s="1"/>
  <c r="I198" i="1"/>
  <c r="K198" i="1" l="1"/>
  <c r="L198" i="1" s="1"/>
  <c r="I199" i="1"/>
  <c r="K199" i="1" l="1"/>
  <c r="L199" i="1" s="1"/>
  <c r="I200" i="1"/>
  <c r="K200" i="1" l="1"/>
  <c r="L200" i="1" s="1"/>
  <c r="I201" i="1"/>
  <c r="K201" i="1" l="1"/>
  <c r="L201" i="1" s="1"/>
  <c r="I202" i="1"/>
  <c r="K202" i="1" l="1"/>
  <c r="L202" i="1" s="1"/>
  <c r="I203" i="1"/>
  <c r="K203" i="1" l="1"/>
  <c r="L203" i="1" s="1"/>
  <c r="I204" i="1"/>
  <c r="K204" i="1" l="1"/>
  <c r="L204" i="1" s="1"/>
  <c r="I205" i="1"/>
  <c r="K205" i="1" l="1"/>
  <c r="L205" i="1" s="1"/>
  <c r="I206" i="1"/>
  <c r="K206" i="1" l="1"/>
  <c r="L206" i="1" s="1"/>
  <c r="I207" i="1"/>
  <c r="K207" i="1" l="1"/>
  <c r="L207" i="1" s="1"/>
  <c r="I208" i="1"/>
  <c r="K208" i="1" l="1"/>
  <c r="L208" i="1" s="1"/>
  <c r="I209" i="1"/>
  <c r="K209" i="1" l="1"/>
  <c r="L209" i="1" s="1"/>
  <c r="I210" i="1"/>
  <c r="K210" i="1" l="1"/>
  <c r="L210" i="1" s="1"/>
  <c r="I211" i="1"/>
  <c r="K211" i="1" l="1"/>
  <c r="L211" i="1" s="1"/>
  <c r="I212" i="1"/>
  <c r="K212" i="1" l="1"/>
  <c r="L212" i="1" s="1"/>
  <c r="I213" i="1"/>
  <c r="K213" i="1" l="1"/>
  <c r="L213" i="1" s="1"/>
  <c r="I214" i="1"/>
  <c r="K214" i="1" l="1"/>
  <c r="L214" i="1" s="1"/>
  <c r="I215" i="1"/>
  <c r="K215" i="1" l="1"/>
  <c r="L215" i="1" s="1"/>
  <c r="I216" i="1"/>
  <c r="K216" i="1" l="1"/>
  <c r="L216" i="1" s="1"/>
  <c r="I217" i="1"/>
  <c r="K217" i="1" l="1"/>
  <c r="L217" i="1" s="1"/>
  <c r="I218" i="1"/>
  <c r="K218" i="1" l="1"/>
  <c r="L218" i="1" s="1"/>
  <c r="I219" i="1"/>
  <c r="K219" i="1" l="1"/>
  <c r="L219" i="1" s="1"/>
  <c r="I220" i="1"/>
  <c r="K220" i="1" l="1"/>
  <c r="L220" i="1" s="1"/>
  <c r="I221" i="1"/>
  <c r="K221" i="1" l="1"/>
  <c r="L221" i="1" s="1"/>
  <c r="I222" i="1"/>
  <c r="K222" i="1" l="1"/>
  <c r="L222" i="1" s="1"/>
  <c r="I223" i="1"/>
  <c r="K223" i="1" l="1"/>
  <c r="L223" i="1" s="1"/>
  <c r="I224" i="1"/>
  <c r="K224" i="1" l="1"/>
  <c r="L224" i="1" s="1"/>
  <c r="I225" i="1"/>
  <c r="K225" i="1" l="1"/>
  <c r="L225" i="1" s="1"/>
  <c r="I226" i="1"/>
  <c r="K226" i="1" l="1"/>
  <c r="L226" i="1" s="1"/>
  <c r="I227" i="1"/>
  <c r="K227" i="1" l="1"/>
  <c r="L227" i="1" s="1"/>
  <c r="I228" i="1"/>
  <c r="K228" i="1" l="1"/>
  <c r="L228" i="1" s="1"/>
  <c r="I229" i="1"/>
  <c r="K229" i="1" l="1"/>
  <c r="L229" i="1" s="1"/>
  <c r="I230" i="1"/>
  <c r="K230" i="1" l="1"/>
  <c r="L230" i="1" s="1"/>
  <c r="I231" i="1"/>
  <c r="K231" i="1" l="1"/>
  <c r="L231" i="1" s="1"/>
  <c r="I232" i="1"/>
  <c r="K232" i="1" l="1"/>
  <c r="L232" i="1" s="1"/>
  <c r="I233" i="1"/>
  <c r="K233" i="1" l="1"/>
  <c r="L233" i="1" s="1"/>
  <c r="I234" i="1"/>
  <c r="K234" i="1" l="1"/>
  <c r="L234" i="1" s="1"/>
  <c r="I235" i="1"/>
  <c r="K235" i="1" l="1"/>
  <c r="L235" i="1" s="1"/>
  <c r="I236" i="1"/>
  <c r="K236" i="1" l="1"/>
  <c r="L236" i="1" s="1"/>
  <c r="I237" i="1"/>
  <c r="K237" i="1" l="1"/>
  <c r="L237" i="1" s="1"/>
  <c r="I238" i="1"/>
  <c r="K238" i="1" l="1"/>
  <c r="L238" i="1" s="1"/>
  <c r="I239" i="1"/>
  <c r="K239" i="1" l="1"/>
  <c r="L239" i="1" s="1"/>
  <c r="I240" i="1"/>
  <c r="K240" i="1" l="1"/>
  <c r="L240" i="1" s="1"/>
  <c r="I241" i="1"/>
  <c r="K241" i="1" l="1"/>
  <c r="L241" i="1" s="1"/>
  <c r="I242" i="1"/>
  <c r="K242" i="1" l="1"/>
  <c r="L242" i="1" s="1"/>
  <c r="I243" i="1"/>
  <c r="K243" i="1" l="1"/>
  <c r="L243" i="1" s="1"/>
  <c r="I244" i="1"/>
  <c r="K244" i="1" l="1"/>
  <c r="L244" i="1" s="1"/>
  <c r="I245" i="1"/>
  <c r="K245" i="1" l="1"/>
  <c r="L245" i="1" s="1"/>
  <c r="I246" i="1"/>
  <c r="K246" i="1" l="1"/>
  <c r="L246" i="1" s="1"/>
  <c r="I247" i="1"/>
  <c r="K247" i="1" l="1"/>
  <c r="L247" i="1" s="1"/>
  <c r="I248" i="1"/>
  <c r="K248" i="1" l="1"/>
  <c r="L248" i="1" s="1"/>
  <c r="I249" i="1"/>
  <c r="K249" i="1" l="1"/>
  <c r="L249" i="1" s="1"/>
  <c r="I250" i="1"/>
  <c r="K250" i="1" l="1"/>
  <c r="L250" i="1" s="1"/>
  <c r="I251" i="1"/>
  <c r="K251" i="1" l="1"/>
  <c r="L251" i="1" s="1"/>
  <c r="I252" i="1"/>
  <c r="K252" i="1" l="1"/>
  <c r="L252" i="1" s="1"/>
  <c r="I253" i="1"/>
  <c r="K253" i="1" l="1"/>
  <c r="L253" i="1" s="1"/>
  <c r="I254" i="1"/>
  <c r="K254" i="1" l="1"/>
  <c r="L254" i="1" s="1"/>
  <c r="I255" i="1"/>
  <c r="K255" i="1" l="1"/>
  <c r="L255" i="1" s="1"/>
  <c r="I256" i="1"/>
  <c r="K256" i="1" l="1"/>
  <c r="L256" i="1" s="1"/>
  <c r="I257" i="1"/>
  <c r="K257" i="1" l="1"/>
  <c r="L257" i="1" s="1"/>
  <c r="I258" i="1"/>
  <c r="K258" i="1" l="1"/>
  <c r="L258" i="1" s="1"/>
  <c r="I259" i="1"/>
  <c r="K259" i="1" l="1"/>
  <c r="L259" i="1" s="1"/>
  <c r="I260" i="1"/>
  <c r="K260" i="1" l="1"/>
  <c r="L260" i="1" s="1"/>
  <c r="I261" i="1"/>
  <c r="K261" i="1" l="1"/>
  <c r="L261" i="1" s="1"/>
  <c r="I262" i="1"/>
  <c r="K262" i="1" l="1"/>
  <c r="L262" i="1" s="1"/>
  <c r="I263" i="1"/>
  <c r="K263" i="1" l="1"/>
  <c r="L263" i="1" s="1"/>
  <c r="I264" i="1"/>
  <c r="K264" i="1" l="1"/>
  <c r="L264" i="1" s="1"/>
  <c r="I265" i="1"/>
  <c r="K265" i="1" l="1"/>
  <c r="L265" i="1" s="1"/>
  <c r="I266" i="1"/>
  <c r="K266" i="1" l="1"/>
  <c r="L266" i="1" s="1"/>
  <c r="I267" i="1"/>
  <c r="K267" i="1" l="1"/>
  <c r="L267" i="1" s="1"/>
  <c r="I268" i="1"/>
  <c r="K268" i="1" l="1"/>
  <c r="L268" i="1" s="1"/>
  <c r="I269" i="1"/>
  <c r="K269" i="1" l="1"/>
  <c r="L269" i="1" s="1"/>
  <c r="I270" i="1"/>
  <c r="K270" i="1" l="1"/>
  <c r="L270" i="1" s="1"/>
  <c r="I271" i="1"/>
  <c r="K271" i="1" l="1"/>
  <c r="L271" i="1" s="1"/>
  <c r="I272" i="1"/>
  <c r="K272" i="1" l="1"/>
  <c r="L272" i="1" s="1"/>
  <c r="I273" i="1"/>
  <c r="K273" i="1" l="1"/>
  <c r="L273" i="1" s="1"/>
  <c r="I274" i="1"/>
  <c r="K274" i="1" l="1"/>
  <c r="L274" i="1" s="1"/>
  <c r="I275" i="1"/>
  <c r="K275" i="1" l="1"/>
  <c r="L275" i="1" s="1"/>
  <c r="I276" i="1"/>
  <c r="K276" i="1" l="1"/>
  <c r="L276" i="1" s="1"/>
  <c r="I277" i="1"/>
  <c r="K277" i="1" l="1"/>
  <c r="L277" i="1" s="1"/>
  <c r="I278" i="1"/>
  <c r="K278" i="1" l="1"/>
  <c r="L278" i="1" s="1"/>
  <c r="I279" i="1"/>
  <c r="K279" i="1" l="1"/>
  <c r="L279" i="1" s="1"/>
  <c r="I280" i="1"/>
  <c r="K280" i="1" l="1"/>
  <c r="L280" i="1" s="1"/>
  <c r="I281" i="1"/>
  <c r="K281" i="1" l="1"/>
  <c r="L281" i="1" s="1"/>
  <c r="I282" i="1"/>
  <c r="K282" i="1" l="1"/>
  <c r="L282" i="1" s="1"/>
  <c r="I283" i="1"/>
  <c r="K283" i="1" l="1"/>
  <c r="L283" i="1" s="1"/>
  <c r="I284" i="1"/>
  <c r="K284" i="1" l="1"/>
  <c r="L284" i="1" s="1"/>
  <c r="I285" i="1"/>
  <c r="K285" i="1" l="1"/>
  <c r="L285" i="1" s="1"/>
  <c r="I286" i="1"/>
  <c r="K286" i="1" l="1"/>
  <c r="L286" i="1" s="1"/>
  <c r="I287" i="1"/>
  <c r="K287" i="1" l="1"/>
  <c r="L287" i="1" s="1"/>
  <c r="I288" i="1"/>
  <c r="K288" i="1" l="1"/>
  <c r="L288" i="1" s="1"/>
  <c r="I289" i="1"/>
  <c r="K289" i="1" l="1"/>
  <c r="L289" i="1" s="1"/>
  <c r="I290" i="1" l="1"/>
  <c r="K290" i="1" s="1"/>
  <c r="L290" i="1" s="1"/>
  <c r="I291" i="1" l="1"/>
  <c r="K291" i="1" s="1"/>
  <c r="I292" i="1" l="1"/>
  <c r="K292" i="1" s="1"/>
  <c r="L291" i="1"/>
  <c r="L292" i="1" l="1"/>
  <c r="I293" i="1" l="1"/>
  <c r="K293" i="1" s="1"/>
  <c r="L293" i="1" s="1"/>
  <c r="I294" i="1" l="1"/>
  <c r="K294" i="1" s="1"/>
  <c r="L294" i="1" l="1"/>
  <c r="I295" i="1" l="1"/>
  <c r="K295" i="1" l="1"/>
  <c r="L295" i="1" l="1"/>
  <c r="I296" i="1" l="1"/>
  <c r="K296" i="1" s="1"/>
  <c r="I297" i="1" l="1"/>
  <c r="K297" i="1" s="1"/>
  <c r="L297" i="1" s="1"/>
  <c r="L296" i="1"/>
  <c r="I298" i="1" l="1"/>
  <c r="K298" i="1" l="1"/>
  <c r="K299" i="1" s="1"/>
  <c r="K300" i="1" l="1"/>
  <c r="L299" i="1"/>
  <c r="L298" i="1"/>
  <c r="K301" i="1" l="1"/>
  <c r="K302" i="1" s="1"/>
  <c r="L300" i="1"/>
  <c r="K303" i="1" l="1"/>
  <c r="L302" i="1"/>
  <c r="L301" i="1"/>
  <c r="K304" i="1" l="1"/>
  <c r="L303" i="1"/>
  <c r="K305" i="1" l="1"/>
  <c r="L304" i="1"/>
  <c r="L305" i="1" l="1"/>
  <c r="K306" i="1"/>
  <c r="K307" i="1" s="1"/>
  <c r="K308" i="1" s="1"/>
  <c r="L308" i="1" s="1"/>
  <c r="L307" i="1" l="1"/>
  <c r="L306" i="1"/>
  <c r="D309" i="1" l="1"/>
  <c r="E309" i="1" s="1"/>
  <c r="I309" i="1" s="1"/>
  <c r="K309" i="1" l="1"/>
  <c r="K310" i="1" s="1"/>
  <c r="K311" i="1" s="1"/>
  <c r="L311" i="1" l="1"/>
  <c r="K312" i="1"/>
  <c r="L310" i="1"/>
  <c r="L309" i="1"/>
  <c r="L312" i="1" l="1"/>
  <c r="K313" i="1"/>
  <c r="K314" i="1" l="1"/>
  <c r="L314" i="1" s="1"/>
  <c r="K315" i="1"/>
  <c r="L313" i="1"/>
  <c r="L315" i="1" l="1"/>
  <c r="K316" i="1"/>
  <c r="K317" i="1" s="1"/>
  <c r="K318" i="1" s="1"/>
  <c r="K319" i="1" l="1"/>
  <c r="K320" i="1" s="1"/>
  <c r="L318" i="1"/>
  <c r="L317" i="1"/>
  <c r="L316" i="1"/>
  <c r="L320" i="1" l="1"/>
  <c r="K321" i="1"/>
  <c r="L319" i="1"/>
  <c r="L321" i="1" l="1"/>
  <c r="K322" i="1"/>
  <c r="L322" i="1" l="1"/>
  <c r="K323" i="1"/>
  <c r="L323" i="1" l="1"/>
  <c r="K324" i="1"/>
  <c r="K325" i="1" s="1"/>
  <c r="L325" i="1" l="1"/>
  <c r="K326" i="1"/>
  <c r="L324" i="1"/>
  <c r="L326" i="1" l="1"/>
  <c r="D327" i="1"/>
  <c r="E327" i="1" s="1"/>
  <c r="I327" i="1" s="1"/>
  <c r="I355" i="1" s="1"/>
  <c r="K327" i="1" l="1"/>
  <c r="K328" i="1" l="1"/>
  <c r="L327" i="1"/>
  <c r="K329" i="1" l="1"/>
  <c r="L328" i="1"/>
  <c r="K330" i="1" l="1"/>
  <c r="L329" i="1"/>
  <c r="K331" i="1" l="1"/>
  <c r="K332" i="1" s="1"/>
  <c r="K333" i="1" s="1"/>
  <c r="K334" i="1" s="1"/>
  <c r="K335" i="1" s="1"/>
  <c r="K336" i="1" s="1"/>
  <c r="L330" i="1"/>
  <c r="K337" i="1" l="1"/>
  <c r="K338" i="1" s="1"/>
  <c r="K339" i="1" s="1"/>
  <c r="K340" i="1" s="1"/>
  <c r="K341" i="1" s="1"/>
  <c r="K342" i="1" s="1"/>
  <c r="K343" i="1" s="1"/>
  <c r="K344" i="1" s="1"/>
  <c r="K345" i="1" s="1"/>
  <c r="K346" i="1" s="1"/>
  <c r="L336" i="1"/>
  <c r="L335" i="1"/>
  <c r="L334" i="1"/>
  <c r="L333" i="1"/>
  <c r="L332" i="1"/>
  <c r="L331" i="1"/>
  <c r="K347" i="1" l="1"/>
  <c r="L346" i="1"/>
  <c r="L345" i="1"/>
  <c r="L344" i="1"/>
  <c r="L343" i="1"/>
  <c r="L342" i="1"/>
  <c r="L341" i="1"/>
  <c r="L340" i="1"/>
  <c r="L339" i="1"/>
  <c r="L338" i="1"/>
  <c r="L337" i="1"/>
  <c r="L347" i="1" l="1"/>
  <c r="K348" i="1"/>
  <c r="L348" i="1" l="1"/>
  <c r="K349" i="1"/>
  <c r="K350" i="1" s="1"/>
  <c r="K351" i="1" s="1"/>
  <c r="L351" i="1" l="1"/>
  <c r="K352" i="1"/>
  <c r="L352" i="1" s="1"/>
  <c r="L350" i="1"/>
  <c r="L349" i="1"/>
  <c r="K353" i="1"/>
  <c r="L353" i="1" l="1"/>
  <c r="L355" i="1" s="1"/>
  <c r="K355" i="1" a="1"/>
  <c r="K355" i="1" s="1"/>
  <c r="I357" i="1" s="1"/>
  <c r="I359" i="1" l="1"/>
  <c r="H363" i="1"/>
  <c r="K359" i="1"/>
  <c r="K358" i="1"/>
  <c r="K357" i="1"/>
  <c r="K3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SUPERIOR JUDICATURA</author>
  </authors>
  <commentList>
    <comment ref="H6" authorId="0" shapeId="0" xr:uid="{00000000-0006-0000-0000-000001000000}">
      <text>
        <r>
          <rPr>
            <sz val="10"/>
            <color indexed="81"/>
            <rFont val="Tahoma"/>
            <family val="2"/>
          </rPr>
          <t>Elimine el período anterior a la fecha inicial de la liquidación. Seleccione el rango H17:M17 y arrastre con el controlador de relleno (</t>
        </r>
        <r>
          <rPr>
            <b/>
            <sz val="10"/>
            <color indexed="8"/>
            <rFont val="Tahoma"/>
            <family val="2"/>
          </rPr>
          <t>Cruz Negra</t>
        </r>
        <r>
          <rPr>
            <sz val="10"/>
            <color indexed="81"/>
            <rFont val="Tahoma"/>
            <family val="2"/>
          </rPr>
          <t xml:space="preserve">) sólo una fila hacia abajo, es decir, hasta cubrir la fila 18. </t>
        </r>
        <r>
          <rPr>
            <sz val="10"/>
            <color indexed="10"/>
            <rFont val="Tahoma"/>
            <family val="2"/>
          </rPr>
          <t>No borre el contenido ni suprima las dos filas señaladas con la doble fecha</t>
        </r>
        <r>
          <rPr>
            <sz val="8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12"/>
            <rFont val="Tahoma"/>
            <family val="2"/>
          </rPr>
          <t>Cuando parta un mes o agregue una fila para actualizar las tazas, seleccione el rango Hn:Mn del mes anterior al que partió o copió y arrastre con el controlador de relleno hasta cubrir la última fila del mes partido o creado para arreglar las fórmulas.</t>
        </r>
      </text>
    </comment>
    <comment ref="D11" authorId="0" shapeId="0" xr:uid="{00000000-0006-0000-0000-000002000000}">
      <text>
        <r>
          <rPr>
            <sz val="8"/>
            <color indexed="81"/>
            <rFont val="Tahoma"/>
            <family val="2"/>
          </rPr>
          <t>Digite aquí la tasa efectiva anual pactada por las partes. En la celda de la derecha aparecerá su conversión a nominal mensual.</t>
        </r>
      </text>
    </comment>
    <comment ref="E11" authorId="0" shapeId="0" xr:uid="{00000000-0006-0000-0000-000003000000}">
      <text>
        <r>
          <rPr>
            <sz val="8"/>
            <color indexed="81"/>
            <rFont val="Tahoma"/>
            <family val="2"/>
          </rPr>
          <t>No digite ni borre aquí,
contiene fórmula</t>
        </r>
      </text>
    </comment>
    <comment ref="D12" authorId="0" shapeId="0" xr:uid="{00000000-0006-0000-0000-000004000000}">
      <text>
        <r>
          <rPr>
            <sz val="8"/>
            <color indexed="81"/>
            <rFont val="Tahoma"/>
            <family val="2"/>
          </rPr>
          <t>Digite aquí la tasa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nominal (mensual) pactada por las partes.</t>
        </r>
      </text>
    </comment>
    <comment ref="A18" authorId="1" shapeId="0" xr:uid="{00000000-0006-0000-0000-000005000000}">
      <text>
        <r>
          <rPr>
            <sz val="8"/>
            <color indexed="81"/>
            <rFont val="Tahoma"/>
            <family val="2"/>
          </rPr>
          <t>No borre ni suprima estas dos filas, contienen fórmulas básicas.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<sst xmlns="http://schemas.openxmlformats.org/spreadsheetml/2006/main" count="34" uniqueCount="34">
  <si>
    <t>Deudor:</t>
  </si>
  <si>
    <t>INSTRUCCIÓN</t>
  </si>
  <si>
    <t>Tasa efectiva anual pactada, a nominal &gt;&gt;&gt;</t>
  </si>
  <si>
    <t>Tasa nominal mensual pactada             &gt;&gt;&gt;</t>
  </si>
  <si>
    <t>Resultado tasa pactada o pedida   &gt;&gt;&gt;</t>
  </si>
  <si>
    <t>VIGENCIA</t>
  </si>
  <si>
    <t>Brio. Cte.</t>
  </si>
  <si>
    <r>
      <t xml:space="preserve">Máxima </t>
    </r>
    <r>
      <rPr>
        <b/>
        <sz val="7"/>
        <rFont val="Century Gothic"/>
        <family val="2"/>
      </rPr>
      <t>Autorizada</t>
    </r>
  </si>
  <si>
    <t>TASA</t>
  </si>
  <si>
    <t>Capitales</t>
  </si>
  <si>
    <t>LIQUIDACIÓN DEL CRÉDITO</t>
  </si>
  <si>
    <t>A B O N O S</t>
  </si>
  <si>
    <t>Saldo Intereses</t>
  </si>
  <si>
    <t>Saldo de Capital más Intereses</t>
  </si>
  <si>
    <t>DESDE</t>
  </si>
  <si>
    <t>HASTA</t>
  </si>
  <si>
    <t>T. Efectiva</t>
  </si>
  <si>
    <t>Nominal Mensual</t>
  </si>
  <si>
    <t>FINAL</t>
  </si>
  <si>
    <t>Cuotas u otros</t>
  </si>
  <si>
    <t>CAPITAL</t>
  </si>
  <si>
    <t>DÍAS</t>
  </si>
  <si>
    <t>INTERESES</t>
  </si>
  <si>
    <t>Total Intereses</t>
  </si>
  <si>
    <t>Capital</t>
  </si>
  <si>
    <t>Intereses Moratorios</t>
  </si>
  <si>
    <t>Intereses corrientes ordenados en el mandamiento de pago</t>
  </si>
  <si>
    <t xml:space="preserve">TOTAL: CAPITAL + INTERESES </t>
  </si>
  <si>
    <t>Identificación:</t>
  </si>
  <si>
    <t xml:space="preserve">LIQUIDACIÓN DE CRÉDITO </t>
  </si>
  <si>
    <t>Pagare:</t>
  </si>
  <si>
    <t>Bogotà, 2021</t>
  </si>
  <si>
    <t>CLAUDIA LORENA TANGARIFE MARIN</t>
  </si>
  <si>
    <t>25,024,109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</si>
</sst>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000000"/>
    <numFmt numFmtId="166" formatCode="&quot;$&quot;#,##0.00;[Red]&quot;$&quot;#,##0.00"/>
  </numFmts>
  <fonts count="31" x14ac:knownFonts="1">
    <font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i/>
      <sz val="10"/>
      <name val="Arial"/>
      <family val="2"/>
    </font>
    <font>
      <sz val="10"/>
      <name val="Baskerville Old Face"/>
      <family val="1"/>
    </font>
    <font>
      <sz val="12"/>
      <name val="Arial"/>
      <family val="2"/>
    </font>
    <font>
      <sz val="9"/>
      <color indexed="9"/>
      <name val="Arial"/>
      <family val="2"/>
    </font>
    <font>
      <b/>
      <i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7"/>
      <name val="Century Gothic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8"/>
      <color indexed="81"/>
      <name val="Tahoma"/>
      <family val="2"/>
    </font>
    <font>
      <sz val="10"/>
      <color indexed="12"/>
      <name val="Tahoma"/>
      <family val="2"/>
    </font>
    <font>
      <b/>
      <sz val="8"/>
      <color indexed="81"/>
      <name val="Tahoma"/>
      <family val="2"/>
    </font>
    <font>
      <b/>
      <i/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0" fontId="8" fillId="0" borderId="0" xfId="0" applyFont="1" applyBorder="1"/>
    <xf numFmtId="4" fontId="8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>
      <alignment horizontal="left"/>
    </xf>
    <xf numFmtId="0" fontId="0" fillId="0" borderId="0" xfId="0" applyAlignment="1">
      <alignment vertical="center" wrapText="1"/>
    </xf>
    <xf numFmtId="164" fontId="16" fillId="0" borderId="0" xfId="1" applyFont="1" applyFill="1" applyBorder="1" applyAlignment="1">
      <alignment horizontal="right"/>
    </xf>
    <xf numFmtId="40" fontId="16" fillId="0" borderId="0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10" fontId="1" fillId="0" borderId="0" xfId="0" applyNumberFormat="1" applyFont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4" fontId="16" fillId="0" borderId="0" xfId="1" applyNumberFormat="1" applyFont="1" applyFill="1" applyBorder="1" applyAlignment="1">
      <alignment horizontal="right"/>
    </xf>
    <xf numFmtId="4" fontId="16" fillId="0" borderId="0" xfId="1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164" fontId="1" fillId="0" borderId="0" xfId="1" applyFont="1" applyFill="1" applyBorder="1" applyAlignment="1">
      <alignment horizontal="right"/>
    </xf>
    <xf numFmtId="0" fontId="16" fillId="0" borderId="0" xfId="0" applyFont="1"/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0" fontId="1" fillId="0" borderId="0" xfId="1" applyNumberFormat="1" applyFont="1" applyBorder="1" applyProtection="1">
      <protection locked="0"/>
    </xf>
    <xf numFmtId="15" fontId="18" fillId="0" borderId="0" xfId="0" applyNumberFormat="1" applyFont="1" applyBorder="1" applyAlignment="1">
      <alignment horizontal="left"/>
    </xf>
    <xf numFmtId="15" fontId="1" fillId="0" borderId="0" xfId="0" applyNumberFormat="1" applyFont="1" applyBorder="1" applyAlignment="1">
      <alignment horizontal="left"/>
    </xf>
    <xf numFmtId="15" fontId="18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0" fillId="0" borderId="0" xfId="0" applyNumberFormat="1"/>
    <xf numFmtId="40" fontId="0" fillId="0" borderId="0" xfId="0" applyNumberFormat="1"/>
    <xf numFmtId="165" fontId="0" fillId="0" borderId="0" xfId="0" applyNumberFormat="1"/>
    <xf numFmtId="10" fontId="1" fillId="0" borderId="0" xfId="3" applyNumberFormat="1" applyFont="1" applyFill="1" applyBorder="1" applyAlignment="1">
      <alignment horizontal="right"/>
    </xf>
    <xf numFmtId="15" fontId="1" fillId="0" borderId="0" xfId="0" applyNumberFormat="1" applyFont="1" applyFill="1" applyBorder="1" applyAlignment="1">
      <alignment horizontal="left"/>
    </xf>
    <xf numFmtId="10" fontId="3" fillId="0" borderId="0" xfId="0" applyNumberFormat="1" applyFont="1" applyBorder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/>
    <xf numFmtId="10" fontId="20" fillId="0" borderId="0" xfId="0" applyNumberFormat="1" applyFont="1" applyBorder="1" applyAlignment="1">
      <alignment horizontal="right"/>
    </xf>
    <xf numFmtId="4" fontId="1" fillId="0" borderId="0" xfId="1" applyNumberFormat="1" applyFont="1" applyBorder="1"/>
    <xf numFmtId="4" fontId="1" fillId="0" borderId="0" xfId="1" applyNumberFormat="1" applyFill="1"/>
    <xf numFmtId="4" fontId="1" fillId="0" borderId="0" xfId="1" applyNumberFormat="1"/>
    <xf numFmtId="0" fontId="4" fillId="0" borderId="0" xfId="0" applyFont="1"/>
    <xf numFmtId="0" fontId="1" fillId="0" borderId="4" xfId="0" applyFont="1" applyBorder="1" applyAlignment="1">
      <alignment horizontal="left"/>
    </xf>
    <xf numFmtId="0" fontId="15" fillId="0" borderId="0" xfId="0" applyFont="1" applyBorder="1"/>
    <xf numFmtId="164" fontId="1" fillId="0" borderId="0" xfId="1" applyFont="1" applyBorder="1" applyAlignment="1">
      <alignment horizontal="right"/>
    </xf>
    <xf numFmtId="0" fontId="1" fillId="0" borderId="5" xfId="0" applyFont="1" applyBorder="1"/>
    <xf numFmtId="0" fontId="3" fillId="0" borderId="4" xfId="0" applyFont="1" applyBorder="1" applyAlignment="1">
      <alignment horizontal="left"/>
    </xf>
    <xf numFmtId="0" fontId="4" fillId="0" borderId="0" xfId="0" applyFont="1" applyBorder="1"/>
    <xf numFmtId="0" fontId="1" fillId="0" borderId="5" xfId="0" applyFont="1" applyFill="1" applyBorder="1" applyAlignment="1">
      <alignment horizontal="right"/>
    </xf>
    <xf numFmtId="0" fontId="3" fillId="0" borderId="0" xfId="0" applyFont="1" applyBorder="1" applyAlignment="1"/>
    <xf numFmtId="0" fontId="0" fillId="0" borderId="0" xfId="0" applyBorder="1"/>
    <xf numFmtId="0" fontId="0" fillId="0" borderId="5" xfId="0" applyBorder="1"/>
    <xf numFmtId="0" fontId="7" fillId="0" borderId="4" xfId="0" applyFont="1" applyBorder="1" applyAlignment="1">
      <alignment horizontal="left"/>
    </xf>
    <xf numFmtId="0" fontId="11" fillId="0" borderId="0" xfId="0" applyFont="1" applyBorder="1" applyAlignment="1">
      <alignment horizontal="justify" vertical="top"/>
    </xf>
    <xf numFmtId="0" fontId="8" fillId="0" borderId="4" xfId="0" applyFont="1" applyBorder="1" applyAlignment="1">
      <alignment horizontal="left"/>
    </xf>
    <xf numFmtId="0" fontId="10" fillId="0" borderId="0" xfId="0" applyFont="1" applyBorder="1" applyAlignment="1">
      <alignment horizontal="justify" vertical="top"/>
    </xf>
    <xf numFmtId="4" fontId="10" fillId="0" borderId="0" xfId="0" applyNumberFormat="1" applyFont="1" applyBorder="1" applyAlignment="1">
      <alignment horizontal="justify" vertical="top"/>
    </xf>
    <xf numFmtId="0" fontId="16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15" fontId="18" fillId="0" borderId="4" xfId="0" applyNumberFormat="1" applyFont="1" applyBorder="1" applyAlignment="1">
      <alignment horizontal="left"/>
    </xf>
    <xf numFmtId="15" fontId="1" fillId="0" borderId="4" xfId="0" applyNumberFormat="1" applyFont="1" applyBorder="1" applyAlignment="1">
      <alignment horizontal="left"/>
    </xf>
    <xf numFmtId="15" fontId="18" fillId="0" borderId="4" xfId="0" applyNumberFormat="1" applyFont="1" applyFill="1" applyBorder="1" applyAlignment="1">
      <alignment horizontal="left"/>
    </xf>
    <xf numFmtId="15" fontId="1" fillId="0" borderId="4" xfId="0" applyNumberFormat="1" applyFont="1" applyFill="1" applyBorder="1" applyAlignment="1">
      <alignment horizontal="left"/>
    </xf>
    <xf numFmtId="0" fontId="1" fillId="0" borderId="4" xfId="0" applyFont="1" applyBorder="1"/>
    <xf numFmtId="4" fontId="3" fillId="0" borderId="0" xfId="1" applyNumberFormat="1" applyFont="1" applyBorder="1" applyAlignment="1">
      <alignment horizontal="right"/>
    </xf>
    <xf numFmtId="4" fontId="19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4" xfId="0" applyBorder="1"/>
    <xf numFmtId="4" fontId="0" fillId="0" borderId="0" xfId="0" applyNumberFormat="1" applyBorder="1"/>
    <xf numFmtId="4" fontId="1" fillId="0" borderId="0" xfId="1" applyNumberFormat="1" applyFill="1" applyBorder="1"/>
    <xf numFmtId="4" fontId="1" fillId="0" borderId="0" xfId="1" applyNumberFormat="1" applyBorder="1"/>
    <xf numFmtId="0" fontId="8" fillId="0" borderId="6" xfId="0" applyFont="1" applyBorder="1"/>
    <xf numFmtId="0" fontId="8" fillId="0" borderId="7" xfId="0" applyFont="1" applyBorder="1"/>
    <xf numFmtId="4" fontId="8" fillId="0" borderId="7" xfId="1" applyNumberFormat="1" applyFont="1" applyBorder="1"/>
    <xf numFmtId="4" fontId="8" fillId="0" borderId="7" xfId="0" applyNumberFormat="1" applyFont="1" applyBorder="1"/>
    <xf numFmtId="0" fontId="1" fillId="0" borderId="7" xfId="0" applyFont="1" applyBorder="1"/>
    <xf numFmtId="0" fontId="2" fillId="0" borderId="0" xfId="0" applyFont="1" applyFill="1" applyBorder="1" applyAlignment="1">
      <alignment horizontal="center"/>
    </xf>
    <xf numFmtId="10" fontId="8" fillId="2" borderId="0" xfId="0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8" fillId="0" borderId="0" xfId="2" applyNumberFormat="1" applyFont="1" applyBorder="1"/>
    <xf numFmtId="0" fontId="12" fillId="0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4" fontId="12" fillId="0" borderId="0" xfId="1" applyNumberFormat="1" applyFont="1" applyFill="1" applyBorder="1" applyAlignment="1">
      <alignment horizontal="right" vertical="center" wrapText="1"/>
    </xf>
    <xf numFmtId="164" fontId="15" fillId="0" borderId="0" xfId="1" applyFont="1" applyBorder="1" applyAlignment="1">
      <alignment horizontal="right" vertical="center"/>
    </xf>
    <xf numFmtId="40" fontId="1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4" fontId="12" fillId="0" borderId="0" xfId="1" applyNumberFormat="1" applyFont="1" applyFill="1" applyBorder="1" applyAlignment="1">
      <alignment horizontal="right" vertical="center"/>
    </xf>
    <xf numFmtId="4" fontId="12" fillId="0" borderId="0" xfId="1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6" fillId="0" borderId="0" xfId="0" applyFont="1" applyBorder="1"/>
    <xf numFmtId="0" fontId="1" fillId="0" borderId="0" xfId="1" applyNumberFormat="1" applyFont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164" fontId="1" fillId="2" borderId="0" xfId="1" applyFont="1" applyFill="1" applyBorder="1"/>
    <xf numFmtId="40" fontId="15" fillId="2" borderId="0" xfId="0" applyNumberFormat="1" applyFont="1" applyFill="1" applyBorder="1" applyAlignment="1" applyProtection="1">
      <protection locked="0" hidden="1"/>
    </xf>
    <xf numFmtId="0" fontId="29" fillId="0" borderId="0" xfId="0" applyFont="1" applyBorder="1" applyAlignment="1"/>
    <xf numFmtId="0" fontId="5" fillId="0" borderId="0" xfId="0" applyFont="1" applyBorder="1" applyAlignment="1"/>
    <xf numFmtId="0" fontId="21" fillId="0" borderId="0" xfId="0" applyFont="1" applyBorder="1" applyAlignment="1"/>
    <xf numFmtId="40" fontId="15" fillId="0" borderId="5" xfId="0" applyNumberFormat="1" applyFont="1" applyBorder="1" applyAlignment="1">
      <alignment horizontal="justify" vertical="center"/>
    </xf>
    <xf numFmtId="0" fontId="9" fillId="0" borderId="4" xfId="0" applyFont="1" applyFill="1" applyBorder="1" applyAlignment="1">
      <alignment horizontal="left" vertical="center"/>
    </xf>
    <xf numFmtId="40" fontId="16" fillId="0" borderId="5" xfId="0" applyNumberFormat="1" applyFont="1" applyBorder="1" applyProtection="1">
      <protection locked="0" hidden="1"/>
    </xf>
    <xf numFmtId="40" fontId="1" fillId="0" borderId="5" xfId="0" applyNumberFormat="1" applyFont="1" applyBorder="1" applyProtection="1">
      <protection locked="0" hidden="1"/>
    </xf>
    <xf numFmtId="40" fontId="15" fillId="2" borderId="5" xfId="1" applyNumberFormat="1" applyFont="1" applyFill="1" applyBorder="1" applyAlignment="1" applyProtection="1">
      <protection locked="0" hidden="1"/>
    </xf>
    <xf numFmtId="0" fontId="1" fillId="0" borderId="8" xfId="0" applyFont="1" applyBorder="1"/>
    <xf numFmtId="164" fontId="0" fillId="0" borderId="0" xfId="0" applyNumberFormat="1"/>
    <xf numFmtId="0" fontId="0" fillId="0" borderId="0" xfId="0" applyFont="1" applyFill="1" applyBorder="1"/>
    <xf numFmtId="15" fontId="0" fillId="0" borderId="4" xfId="0" applyNumberFormat="1" applyFill="1" applyBorder="1" applyAlignment="1">
      <alignment horizontal="left"/>
    </xf>
    <xf numFmtId="15" fontId="30" fillId="0" borderId="0" xfId="0" applyNumberFormat="1" applyFont="1" applyAlignment="1" applyProtection="1">
      <alignment horizontal="right"/>
      <protection hidden="1"/>
    </xf>
    <xf numFmtId="10" fontId="0" fillId="0" borderId="0" xfId="0" applyNumberFormat="1" applyFont="1" applyFill="1" applyBorder="1" applyAlignment="1">
      <alignment horizontal="right"/>
    </xf>
    <xf numFmtId="15" fontId="0" fillId="0" borderId="0" xfId="0" applyNumberFormat="1" applyFill="1" applyBorder="1" applyAlignment="1">
      <alignment horizontal="left"/>
    </xf>
    <xf numFmtId="10" fontId="0" fillId="0" borderId="0" xfId="3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center"/>
    </xf>
    <xf numFmtId="10" fontId="21" fillId="0" borderId="0" xfId="0" applyNumberFormat="1" applyFont="1" applyBorder="1" applyAlignment="1">
      <alignment horizontal="center"/>
    </xf>
    <xf numFmtId="166" fontId="22" fillId="2" borderId="0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/>
    </xf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5">
    <cellStyle name="Estilo 1" xfId="4" xr:uid="{00000000-0005-0000-0000-000000000000}"/>
    <cellStyle name="Millares" xfId="1" builtinId="3"/>
    <cellStyle name="Normal" xfId="0" builtinId="0"/>
    <cellStyle name="Normal_FEBRERO 1" xfId="3" xr:uid="{00000000-0005-0000-0000-000003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17</xdr:row>
      <xdr:rowOff>85725</xdr:rowOff>
    </xdr:from>
    <xdr:to>
      <xdr:col>0</xdr:col>
      <xdr:colOff>581025</xdr:colOff>
      <xdr:row>18</xdr:row>
      <xdr:rowOff>66675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10800000">
          <a:off x="171450" y="3038475"/>
          <a:ext cx="409575" cy="142875"/>
        </a:xfrm>
        <a:prstGeom prst="bentConnector3">
          <a:avLst>
            <a:gd name="adj1" fmla="val 48838"/>
          </a:avLst>
        </a:prstGeom>
        <a:noFill/>
        <a:ln w="9525">
          <a:solidFill>
            <a:srgbClr val="000000"/>
          </a:solidFill>
          <a:miter lim="800000"/>
          <a:headEnd type="triangle" w="med" len="med"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64"/>
  <sheetViews>
    <sheetView tabSelected="1" zoomScaleNormal="100" zoomScaleSheetLayoutView="100" workbookViewId="0">
      <pane ySplit="18" topLeftCell="A349" activePane="bottomLeft" state="frozen"/>
      <selection activeCell="B7" sqref="B7"/>
      <selection pane="bottomLeft" activeCell="H354" sqref="H354"/>
    </sheetView>
  </sheetViews>
  <sheetFormatPr baseColWidth="10" defaultRowHeight="13.2" x14ac:dyDescent="0.25"/>
  <cols>
    <col min="2" max="2" width="12.44140625" customWidth="1"/>
    <col min="3" max="3" width="9.44140625" customWidth="1"/>
    <col min="4" max="4" width="8.6640625" customWidth="1"/>
    <col min="5" max="5" width="7.109375" customWidth="1"/>
    <col min="6" max="6" width="13.5546875" style="45" customWidth="1"/>
    <col min="7" max="7" width="14.88671875" style="46" customWidth="1"/>
    <col min="8" max="8" width="5.5546875" customWidth="1"/>
    <col min="9" max="9" width="15.109375" style="35" customWidth="1"/>
    <col min="10" max="10" width="14.109375" customWidth="1"/>
    <col min="11" max="11" width="15" bestFit="1" customWidth="1"/>
    <col min="12" max="12" width="15.6640625" customWidth="1"/>
    <col min="14" max="14" width="16.6640625" bestFit="1" customWidth="1"/>
  </cols>
  <sheetData>
    <row r="1" spans="1:13" s="47" customFormat="1" ht="21.75" customHeight="1" x14ac:dyDescent="0.3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109"/>
    </row>
    <row r="2" spans="1:13" s="47" customFormat="1" ht="18" customHeight="1" x14ac:dyDescent="0.3">
      <c r="A2" s="138" t="s">
        <v>29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40"/>
      <c r="M2" s="107"/>
    </row>
    <row r="3" spans="1:13" s="47" customFormat="1" ht="15" x14ac:dyDescent="0.25">
      <c r="A3" s="141" t="s">
        <v>31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  <c r="M3" s="108"/>
    </row>
    <row r="4" spans="1:13" s="47" customFormat="1" x14ac:dyDescent="0.25">
      <c r="A4" s="48"/>
      <c r="B4" s="49"/>
      <c r="C4" s="41"/>
      <c r="D4" s="4"/>
      <c r="E4" s="4"/>
      <c r="F4" s="2"/>
      <c r="G4" s="4"/>
      <c r="H4" s="4"/>
      <c r="I4" s="41"/>
      <c r="J4" s="50"/>
      <c r="K4" s="50"/>
      <c r="L4" s="51"/>
      <c r="M4" s="41"/>
    </row>
    <row r="5" spans="1:13" s="47" customFormat="1" x14ac:dyDescent="0.25">
      <c r="A5" s="52" t="s">
        <v>0</v>
      </c>
      <c r="B5" s="144" t="s">
        <v>32</v>
      </c>
      <c r="C5" s="144"/>
      <c r="D5" s="144"/>
      <c r="E5" s="41"/>
      <c r="F5" s="53"/>
      <c r="G5" s="55" t="s">
        <v>28</v>
      </c>
      <c r="H5" s="144" t="s">
        <v>33</v>
      </c>
      <c r="I5" s="144"/>
      <c r="J5" s="50"/>
      <c r="K5" s="50"/>
      <c r="L5" s="51"/>
      <c r="M5" s="41"/>
    </row>
    <row r="6" spans="1:13" s="47" customFormat="1" x14ac:dyDescent="0.25">
      <c r="A6" s="52" t="s">
        <v>30</v>
      </c>
      <c r="B6" s="145">
        <v>453048292</v>
      </c>
      <c r="C6" s="145"/>
      <c r="D6" s="145"/>
      <c r="E6" s="145"/>
      <c r="F6" s="2"/>
      <c r="G6" s="2"/>
      <c r="H6" s="126" t="s">
        <v>1</v>
      </c>
      <c r="I6" s="126"/>
      <c r="J6" s="2"/>
      <c r="K6" s="2"/>
      <c r="L6" s="54"/>
      <c r="M6" s="2"/>
    </row>
    <row r="7" spans="1:13" x14ac:dyDescent="0.25">
      <c r="A7" s="48"/>
      <c r="B7" s="3"/>
      <c r="C7" s="4"/>
      <c r="D7" s="4"/>
      <c r="E7" s="4"/>
      <c r="F7" s="2"/>
      <c r="G7" s="2"/>
      <c r="H7" s="2"/>
      <c r="I7" s="2"/>
      <c r="J7" s="56"/>
      <c r="K7" s="56"/>
      <c r="L7" s="57"/>
      <c r="M7" s="56"/>
    </row>
    <row r="8" spans="1:13" ht="15" hidden="1" x14ac:dyDescent="0.25">
      <c r="A8" s="58"/>
      <c r="B8" s="82"/>
      <c r="C8" s="5"/>
      <c r="D8" s="5"/>
      <c r="E8" s="5"/>
      <c r="F8" s="6"/>
      <c r="G8" s="7"/>
      <c r="H8" s="8"/>
      <c r="I8" s="9"/>
      <c r="J8" s="56"/>
      <c r="K8" s="56"/>
      <c r="L8" s="57"/>
      <c r="M8" s="56"/>
    </row>
    <row r="9" spans="1:13" ht="15" hidden="1" x14ac:dyDescent="0.25">
      <c r="A9" s="58"/>
      <c r="B9" s="10"/>
      <c r="C9" s="5"/>
      <c r="D9" s="5"/>
      <c r="E9" s="5"/>
      <c r="F9" s="6"/>
      <c r="G9" s="7"/>
      <c r="H9" s="8"/>
      <c r="I9" s="9"/>
      <c r="J9" s="56"/>
      <c r="K9" s="56"/>
      <c r="L9" s="57"/>
      <c r="M9" s="56"/>
    </row>
    <row r="10" spans="1:13" x14ac:dyDescent="0.25">
      <c r="A10" s="58"/>
      <c r="B10" s="11"/>
      <c r="C10" s="5"/>
      <c r="D10" s="5"/>
      <c r="E10" s="5"/>
      <c r="F10" s="8"/>
      <c r="G10" s="5"/>
      <c r="H10" s="8"/>
      <c r="I10" s="8"/>
      <c r="J10" s="56"/>
      <c r="K10" s="56"/>
      <c r="L10" s="57"/>
      <c r="M10" s="56"/>
    </row>
    <row r="11" spans="1:13" x14ac:dyDescent="0.25">
      <c r="A11" s="130" t="s">
        <v>2</v>
      </c>
      <c r="B11" s="131"/>
      <c r="C11" s="131"/>
      <c r="D11" s="83"/>
      <c r="E11" s="83" t="str">
        <f>IF(D11="","",POWER((1+D11),(1/12))-1)</f>
        <v/>
      </c>
      <c r="F11" s="59"/>
      <c r="G11" s="59"/>
      <c r="H11" s="8"/>
      <c r="I11" s="8"/>
      <c r="J11" s="56"/>
      <c r="K11" s="56"/>
      <c r="L11" s="57"/>
      <c r="M11" s="56"/>
    </row>
    <row r="12" spans="1:13" x14ac:dyDescent="0.25">
      <c r="A12" s="130" t="s">
        <v>3</v>
      </c>
      <c r="B12" s="131"/>
      <c r="C12" s="131"/>
      <c r="D12" s="84"/>
      <c r="E12" s="59"/>
      <c r="F12" s="59"/>
      <c r="G12" s="59"/>
      <c r="H12" s="8"/>
      <c r="I12" s="8"/>
      <c r="J12" s="56"/>
      <c r="K12" s="56"/>
      <c r="L12" s="57"/>
      <c r="M12" s="56"/>
    </row>
    <row r="13" spans="1:13" x14ac:dyDescent="0.25">
      <c r="A13" s="132" t="s">
        <v>4</v>
      </c>
      <c r="B13" s="133"/>
      <c r="C13" s="133"/>
      <c r="D13" s="85" t="str">
        <f>IF(MAX(E11,D12)=0,"Máxima",MAX(E11,D12))</f>
        <v>Máxima</v>
      </c>
      <c r="E13" s="59"/>
      <c r="F13" s="59"/>
      <c r="G13" s="59"/>
      <c r="H13" s="8"/>
      <c r="I13" s="8"/>
      <c r="J13" s="56"/>
      <c r="K13" s="56"/>
      <c r="L13" s="57"/>
      <c r="M13" s="56"/>
    </row>
    <row r="14" spans="1:13" x14ac:dyDescent="0.25">
      <c r="A14" s="60"/>
      <c r="B14" s="13"/>
      <c r="C14" s="12"/>
      <c r="D14" s="8"/>
      <c r="E14" s="61"/>
      <c r="F14" s="61"/>
      <c r="G14" s="61"/>
      <c r="H14" s="61"/>
      <c r="I14" s="62"/>
      <c r="J14" s="56"/>
      <c r="K14" s="56"/>
      <c r="L14" s="57"/>
      <c r="M14" s="56"/>
    </row>
    <row r="15" spans="1:13" x14ac:dyDescent="0.25">
      <c r="A15" s="60"/>
      <c r="B15" s="13"/>
      <c r="C15" s="5"/>
      <c r="D15" s="5"/>
      <c r="E15" s="5"/>
      <c r="F15" s="6"/>
      <c r="G15" s="7"/>
      <c r="H15" s="8"/>
      <c r="I15" s="9"/>
      <c r="J15" s="56"/>
      <c r="K15" s="56"/>
      <c r="L15" s="57"/>
      <c r="M15" s="56"/>
    </row>
    <row r="16" spans="1:13" s="14" customFormat="1" ht="26.4" x14ac:dyDescent="0.25">
      <c r="A16" s="134" t="s">
        <v>5</v>
      </c>
      <c r="B16" s="135"/>
      <c r="C16" s="86" t="s">
        <v>6</v>
      </c>
      <c r="D16" s="87" t="s">
        <v>7</v>
      </c>
      <c r="E16" s="88" t="s">
        <v>8</v>
      </c>
      <c r="F16" s="89" t="s">
        <v>9</v>
      </c>
      <c r="G16" s="136" t="s">
        <v>10</v>
      </c>
      <c r="H16" s="136"/>
      <c r="I16" s="136"/>
      <c r="J16" s="90" t="s">
        <v>11</v>
      </c>
      <c r="K16" s="91" t="s">
        <v>12</v>
      </c>
      <c r="L16" s="110" t="s">
        <v>13</v>
      </c>
      <c r="M16" s="92"/>
    </row>
    <row r="17" spans="1:13" s="17" customFormat="1" ht="21.6" x14ac:dyDescent="0.25">
      <c r="A17" s="111" t="s">
        <v>14</v>
      </c>
      <c r="B17" s="93" t="s">
        <v>15</v>
      </c>
      <c r="C17" s="94" t="s">
        <v>16</v>
      </c>
      <c r="D17" s="95" t="s">
        <v>17</v>
      </c>
      <c r="E17" s="96" t="s">
        <v>18</v>
      </c>
      <c r="F17" s="97" t="s">
        <v>19</v>
      </c>
      <c r="G17" s="98" t="s">
        <v>20</v>
      </c>
      <c r="H17" s="99" t="s">
        <v>21</v>
      </c>
      <c r="I17" s="100" t="s">
        <v>22</v>
      </c>
      <c r="J17" s="15"/>
      <c r="K17" s="16">
        <f>$E$19</f>
        <v>0</v>
      </c>
      <c r="L17" s="112">
        <f>SUM(G17,K17)</f>
        <v>0</v>
      </c>
      <c r="M17" s="101"/>
    </row>
    <row r="18" spans="1:13" s="26" customFormat="1" ht="14.25" customHeight="1" x14ac:dyDescent="0.25">
      <c r="A18" s="63"/>
      <c r="B18" s="18"/>
      <c r="C18" s="19"/>
      <c r="D18" s="20" t="str">
        <f t="shared" ref="D18:D81" si="0">IF(A18="","",(POWER((1+(C18*1.5)),(1/12)))-1)</f>
        <v/>
      </c>
      <c r="E18" s="21" t="str">
        <f>IF(A18="","",IF(D$13=0,#REF!,MIN(#REF!,D$13)))</f>
        <v/>
      </c>
      <c r="F18" s="22"/>
      <c r="G18" s="23">
        <v>0</v>
      </c>
      <c r="H18" s="102" t="str">
        <f>IF(A18="","",DAYS360(A18,B18+(1)))</f>
        <v/>
      </c>
      <c r="I18" s="24">
        <v>0</v>
      </c>
      <c r="J18" s="25"/>
      <c r="K18" s="16">
        <f>$E$19</f>
        <v>0</v>
      </c>
      <c r="L18" s="112">
        <f>SUM(G18,K18)</f>
        <v>0</v>
      </c>
      <c r="M18" s="102"/>
    </row>
    <row r="19" spans="1:13" s="1" customFormat="1" x14ac:dyDescent="0.25">
      <c r="A19" s="64">
        <v>1</v>
      </c>
      <c r="B19" s="3"/>
      <c r="C19" s="4"/>
      <c r="D19" s="20">
        <f t="shared" si="0"/>
        <v>0</v>
      </c>
      <c r="E19" s="21">
        <f>IF(A19="","",IF(D$13=0,D19,MIN(D19,D$13)))</f>
        <v>0</v>
      </c>
      <c r="F19" s="27"/>
      <c r="G19" s="28">
        <f t="shared" ref="G19" si="1">IF(A19="","",G18+F19+K18)</f>
        <v>0</v>
      </c>
      <c r="H19" s="41"/>
      <c r="I19" s="29">
        <f>IF(A19="","",((G19*E19)/30)*H19)</f>
        <v>0</v>
      </c>
      <c r="J19" s="25"/>
      <c r="K19" s="30">
        <f t="shared" ref="K19:K82" si="2">IF(K18&lt;0,I19-J19,SUM(K18,I19)-J19)</f>
        <v>0</v>
      </c>
      <c r="L19" s="113">
        <f>SUM(G19,K19)</f>
        <v>0</v>
      </c>
      <c r="M19" s="41"/>
    </row>
    <row r="20" spans="1:13" s="1" customFormat="1" hidden="1" x14ac:dyDescent="0.25">
      <c r="A20" s="65">
        <v>34335</v>
      </c>
      <c r="B20" s="31">
        <v>34365</v>
      </c>
      <c r="C20" s="20">
        <v>0.35020000000000001</v>
      </c>
      <c r="D20" s="20">
        <f t="shared" si="0"/>
        <v>3.5808822630829296E-2</v>
      </c>
      <c r="E20" s="21">
        <f t="shared" ref="E20:E83" si="3">IF(A20="","",IF(D$14=0,D20,MIN(D20,D$14)))</f>
        <v>3.5808822630829296E-2</v>
      </c>
      <c r="F20" s="27"/>
      <c r="G20" s="28">
        <f>IF(A20="","",G19+F20)</f>
        <v>0</v>
      </c>
      <c r="H20" s="41"/>
      <c r="I20" s="29">
        <f>IF(A20="","",((G20*E20)/30)*H20)</f>
        <v>0</v>
      </c>
      <c r="J20" s="25"/>
      <c r="K20" s="30">
        <f t="shared" si="2"/>
        <v>0</v>
      </c>
      <c r="L20" s="113">
        <f>SUM(G20,K20)</f>
        <v>0</v>
      </c>
      <c r="M20" s="41"/>
    </row>
    <row r="21" spans="1:13" s="1" customFormat="1" hidden="1" x14ac:dyDescent="0.25">
      <c r="A21" s="65">
        <v>34366</v>
      </c>
      <c r="B21" s="31">
        <v>34393</v>
      </c>
      <c r="C21" s="20">
        <v>0.35020000000000001</v>
      </c>
      <c r="D21" s="20">
        <f t="shared" si="0"/>
        <v>3.5808822630829296E-2</v>
      </c>
      <c r="E21" s="21">
        <f t="shared" si="3"/>
        <v>3.5808822630829296E-2</v>
      </c>
      <c r="F21" s="27"/>
      <c r="G21" s="28">
        <f t="shared" ref="G21:G84" si="4">IF(A21="","",G20+F21)</f>
        <v>0</v>
      </c>
      <c r="H21" s="41"/>
      <c r="I21" s="29">
        <f>IF(A21="","",((G21*E21)/30)*H21)</f>
        <v>0</v>
      </c>
      <c r="J21" s="25"/>
      <c r="K21" s="30">
        <f t="shared" si="2"/>
        <v>0</v>
      </c>
      <c r="L21" s="113">
        <f t="shared" ref="L21:L80" si="5">SUM(G21,K21)</f>
        <v>0</v>
      </c>
      <c r="M21" s="41"/>
    </row>
    <row r="22" spans="1:13" s="1" customFormat="1" hidden="1" x14ac:dyDescent="0.25">
      <c r="A22" s="65">
        <v>34394</v>
      </c>
      <c r="B22" s="31">
        <v>34424</v>
      </c>
      <c r="C22" s="20">
        <v>0.35420000000000001</v>
      </c>
      <c r="D22" s="20">
        <f t="shared" si="0"/>
        <v>3.6147754650074582E-2</v>
      </c>
      <c r="E22" s="21">
        <f t="shared" si="3"/>
        <v>3.6147754650074582E-2</v>
      </c>
      <c r="F22" s="27"/>
      <c r="G22" s="28">
        <f t="shared" si="4"/>
        <v>0</v>
      </c>
      <c r="H22" s="41"/>
      <c r="I22" s="29">
        <f>IF(A22="","",((G22*E22)/30)*H22)</f>
        <v>0</v>
      </c>
      <c r="J22" s="25"/>
      <c r="K22" s="30">
        <f t="shared" si="2"/>
        <v>0</v>
      </c>
      <c r="L22" s="113">
        <f t="shared" si="5"/>
        <v>0</v>
      </c>
      <c r="M22" s="41"/>
    </row>
    <row r="23" spans="1:13" s="1" customFormat="1" hidden="1" x14ac:dyDescent="0.25">
      <c r="A23" s="65">
        <v>34425</v>
      </c>
      <c r="B23" s="31">
        <v>34454</v>
      </c>
      <c r="C23" s="20">
        <v>0.35420000000000001</v>
      </c>
      <c r="D23" s="20">
        <f t="shared" si="0"/>
        <v>3.6147754650074582E-2</v>
      </c>
      <c r="E23" s="21">
        <f t="shared" si="3"/>
        <v>3.6147754650074582E-2</v>
      </c>
      <c r="F23" s="27"/>
      <c r="G23" s="28">
        <f t="shared" si="4"/>
        <v>0</v>
      </c>
      <c r="H23" s="41"/>
      <c r="I23" s="29">
        <f>IF(A23="","",((G23*E23)/30)*H23)</f>
        <v>0</v>
      </c>
      <c r="J23" s="25"/>
      <c r="K23" s="30">
        <f t="shared" si="2"/>
        <v>0</v>
      </c>
      <c r="L23" s="113">
        <f t="shared" si="5"/>
        <v>0</v>
      </c>
      <c r="M23" s="41"/>
    </row>
    <row r="24" spans="1:13" s="1" customFormat="1" hidden="1" x14ac:dyDescent="0.25">
      <c r="A24" s="65">
        <v>34455</v>
      </c>
      <c r="B24" s="31">
        <v>34485</v>
      </c>
      <c r="C24" s="20">
        <v>0.36130000000000001</v>
      </c>
      <c r="D24" s="20">
        <f t="shared" si="0"/>
        <v>3.674637202600306E-2</v>
      </c>
      <c r="E24" s="21">
        <f t="shared" si="3"/>
        <v>3.674637202600306E-2</v>
      </c>
      <c r="F24" s="27"/>
      <c r="G24" s="28">
        <f t="shared" si="4"/>
        <v>0</v>
      </c>
      <c r="H24" s="41"/>
      <c r="I24" s="29">
        <f t="shared" ref="I24:I87" si="6">IF(B24="","",((G24*E24)/30)*H24)</f>
        <v>0</v>
      </c>
      <c r="J24" s="25"/>
      <c r="K24" s="30">
        <f t="shared" si="2"/>
        <v>0</v>
      </c>
      <c r="L24" s="113">
        <f t="shared" si="5"/>
        <v>0</v>
      </c>
      <c r="M24" s="41"/>
    </row>
    <row r="25" spans="1:13" s="1" customFormat="1" hidden="1" x14ac:dyDescent="0.25">
      <c r="A25" s="65">
        <v>34486</v>
      </c>
      <c r="B25" s="31">
        <v>34515</v>
      </c>
      <c r="C25" s="20">
        <v>0.36130000000000001</v>
      </c>
      <c r="D25" s="20">
        <f t="shared" si="0"/>
        <v>3.674637202600306E-2</v>
      </c>
      <c r="E25" s="21">
        <f t="shared" si="3"/>
        <v>3.674637202600306E-2</v>
      </c>
      <c r="F25" s="27"/>
      <c r="G25" s="28">
        <f t="shared" si="4"/>
        <v>0</v>
      </c>
      <c r="H25" s="41"/>
      <c r="I25" s="29">
        <f t="shared" si="6"/>
        <v>0</v>
      </c>
      <c r="J25" s="25"/>
      <c r="K25" s="30">
        <f t="shared" si="2"/>
        <v>0</v>
      </c>
      <c r="L25" s="113">
        <f t="shared" si="5"/>
        <v>0</v>
      </c>
      <c r="M25" s="41"/>
    </row>
    <row r="26" spans="1:13" s="1" customFormat="1" hidden="1" x14ac:dyDescent="0.25">
      <c r="A26" s="65">
        <v>34516</v>
      </c>
      <c r="B26" s="31">
        <v>34546</v>
      </c>
      <c r="C26" s="20">
        <v>0.36249999999999999</v>
      </c>
      <c r="D26" s="20">
        <f t="shared" si="0"/>
        <v>3.6847172190201727E-2</v>
      </c>
      <c r="E26" s="21">
        <f t="shared" si="3"/>
        <v>3.6847172190201727E-2</v>
      </c>
      <c r="F26" s="27"/>
      <c r="G26" s="28">
        <f t="shared" si="4"/>
        <v>0</v>
      </c>
      <c r="H26" s="41"/>
      <c r="I26" s="29">
        <f t="shared" si="6"/>
        <v>0</v>
      </c>
      <c r="J26" s="25"/>
      <c r="K26" s="30">
        <f t="shared" si="2"/>
        <v>0</v>
      </c>
      <c r="L26" s="113">
        <f t="shared" si="5"/>
        <v>0</v>
      </c>
      <c r="M26" s="41"/>
    </row>
    <row r="27" spans="1:13" s="1" customFormat="1" hidden="1" x14ac:dyDescent="0.25">
      <c r="A27" s="65">
        <v>34547</v>
      </c>
      <c r="B27" s="31">
        <v>34577</v>
      </c>
      <c r="C27" s="20">
        <v>0.36249999999999999</v>
      </c>
      <c r="D27" s="20">
        <f t="shared" si="0"/>
        <v>3.6847172190201727E-2</v>
      </c>
      <c r="E27" s="21">
        <f t="shared" si="3"/>
        <v>3.6847172190201727E-2</v>
      </c>
      <c r="F27" s="27"/>
      <c r="G27" s="28">
        <f t="shared" si="4"/>
        <v>0</v>
      </c>
      <c r="H27" s="41"/>
      <c r="I27" s="29">
        <f t="shared" si="6"/>
        <v>0</v>
      </c>
      <c r="J27" s="25"/>
      <c r="K27" s="30">
        <f t="shared" si="2"/>
        <v>0</v>
      </c>
      <c r="L27" s="113">
        <f t="shared" si="5"/>
        <v>0</v>
      </c>
      <c r="M27" s="41"/>
    </row>
    <row r="28" spans="1:13" s="1" customFormat="1" hidden="1" x14ac:dyDescent="0.25">
      <c r="A28" s="65">
        <v>34578</v>
      </c>
      <c r="B28" s="31">
        <v>34607</v>
      </c>
      <c r="C28" s="20">
        <v>0.36890000000000001</v>
      </c>
      <c r="D28" s="20">
        <f t="shared" si="0"/>
        <v>3.7382960309269908E-2</v>
      </c>
      <c r="E28" s="21">
        <f t="shared" si="3"/>
        <v>3.7382960309269908E-2</v>
      </c>
      <c r="F28" s="27"/>
      <c r="G28" s="28">
        <f t="shared" si="4"/>
        <v>0</v>
      </c>
      <c r="H28" s="41"/>
      <c r="I28" s="29">
        <f t="shared" si="6"/>
        <v>0</v>
      </c>
      <c r="J28" s="25"/>
      <c r="K28" s="30">
        <f t="shared" si="2"/>
        <v>0</v>
      </c>
      <c r="L28" s="113">
        <f t="shared" si="5"/>
        <v>0</v>
      </c>
      <c r="M28" s="41"/>
    </row>
    <row r="29" spans="1:13" s="1" customFormat="1" hidden="1" x14ac:dyDescent="0.25">
      <c r="A29" s="65">
        <v>34608</v>
      </c>
      <c r="B29" s="31">
        <v>34638</v>
      </c>
      <c r="C29" s="20">
        <v>0.36890000000000001</v>
      </c>
      <c r="D29" s="20">
        <f t="shared" si="0"/>
        <v>3.7382960309269908E-2</v>
      </c>
      <c r="E29" s="21">
        <f t="shared" si="3"/>
        <v>3.7382960309269908E-2</v>
      </c>
      <c r="F29" s="27"/>
      <c r="G29" s="28">
        <f t="shared" si="4"/>
        <v>0</v>
      </c>
      <c r="H29" s="41"/>
      <c r="I29" s="29">
        <f t="shared" si="6"/>
        <v>0</v>
      </c>
      <c r="J29" s="25"/>
      <c r="K29" s="30">
        <f t="shared" si="2"/>
        <v>0</v>
      </c>
      <c r="L29" s="113">
        <f t="shared" si="5"/>
        <v>0</v>
      </c>
      <c r="M29" s="41"/>
    </row>
    <row r="30" spans="1:13" s="1" customFormat="1" hidden="1" x14ac:dyDescent="0.25">
      <c r="A30" s="65">
        <v>34639</v>
      </c>
      <c r="B30" s="31">
        <v>34668</v>
      </c>
      <c r="C30" s="20">
        <v>0.3876</v>
      </c>
      <c r="D30" s="20">
        <f t="shared" si="0"/>
        <v>3.8931253830614798E-2</v>
      </c>
      <c r="E30" s="21">
        <f t="shared" si="3"/>
        <v>3.8931253830614798E-2</v>
      </c>
      <c r="F30" s="27"/>
      <c r="G30" s="28">
        <f t="shared" si="4"/>
        <v>0</v>
      </c>
      <c r="H30" s="41"/>
      <c r="I30" s="29">
        <f t="shared" si="6"/>
        <v>0</v>
      </c>
      <c r="J30" s="25"/>
      <c r="K30" s="30">
        <f t="shared" si="2"/>
        <v>0</v>
      </c>
      <c r="L30" s="113">
        <f t="shared" si="5"/>
        <v>0</v>
      </c>
      <c r="M30" s="41"/>
    </row>
    <row r="31" spans="1:13" s="1" customFormat="1" hidden="1" x14ac:dyDescent="0.25">
      <c r="A31" s="65">
        <v>34669</v>
      </c>
      <c r="B31" s="31">
        <v>34699</v>
      </c>
      <c r="C31" s="20">
        <v>0.3876</v>
      </c>
      <c r="D31" s="20">
        <f t="shared" si="0"/>
        <v>3.8931253830614798E-2</v>
      </c>
      <c r="E31" s="21">
        <f t="shared" si="3"/>
        <v>3.8931253830614798E-2</v>
      </c>
      <c r="F31" s="27"/>
      <c r="G31" s="28">
        <f t="shared" si="4"/>
        <v>0</v>
      </c>
      <c r="H31" s="41"/>
      <c r="I31" s="29">
        <f t="shared" si="6"/>
        <v>0</v>
      </c>
      <c r="J31" s="25"/>
      <c r="K31" s="30">
        <f t="shared" si="2"/>
        <v>0</v>
      </c>
      <c r="L31" s="113">
        <f t="shared" si="5"/>
        <v>0</v>
      </c>
      <c r="M31" s="41"/>
    </row>
    <row r="32" spans="1:13" s="1" customFormat="1" hidden="1" x14ac:dyDescent="0.25">
      <c r="A32" s="65">
        <v>34700</v>
      </c>
      <c r="B32" s="31">
        <v>34730</v>
      </c>
      <c r="C32" s="20">
        <v>0.4012</v>
      </c>
      <c r="D32" s="20">
        <f t="shared" si="0"/>
        <v>4.0041552215966947E-2</v>
      </c>
      <c r="E32" s="21">
        <f t="shared" si="3"/>
        <v>4.0041552215966947E-2</v>
      </c>
      <c r="F32" s="27"/>
      <c r="G32" s="28">
        <f t="shared" si="4"/>
        <v>0</v>
      </c>
      <c r="H32" s="41"/>
      <c r="I32" s="29">
        <f t="shared" si="6"/>
        <v>0</v>
      </c>
      <c r="J32" s="25"/>
      <c r="K32" s="30">
        <f t="shared" si="2"/>
        <v>0</v>
      </c>
      <c r="L32" s="113">
        <f t="shared" si="5"/>
        <v>0</v>
      </c>
      <c r="M32" s="41"/>
    </row>
    <row r="33" spans="1:13" s="1" customFormat="1" hidden="1" x14ac:dyDescent="0.25">
      <c r="A33" s="65">
        <v>34731</v>
      </c>
      <c r="B33" s="31">
        <v>34758</v>
      </c>
      <c r="C33" s="20">
        <v>0.4012</v>
      </c>
      <c r="D33" s="20">
        <f t="shared" si="0"/>
        <v>4.0041552215966947E-2</v>
      </c>
      <c r="E33" s="21">
        <f t="shared" si="3"/>
        <v>4.0041552215966947E-2</v>
      </c>
      <c r="F33" s="27"/>
      <c r="G33" s="28">
        <f t="shared" si="4"/>
        <v>0</v>
      </c>
      <c r="H33" s="41"/>
      <c r="I33" s="29">
        <f t="shared" si="6"/>
        <v>0</v>
      </c>
      <c r="J33" s="25"/>
      <c r="K33" s="30">
        <f t="shared" si="2"/>
        <v>0</v>
      </c>
      <c r="L33" s="113">
        <f t="shared" si="5"/>
        <v>0</v>
      </c>
      <c r="M33" s="41"/>
    </row>
    <row r="34" spans="1:13" s="1" customFormat="1" hidden="1" x14ac:dyDescent="0.25">
      <c r="A34" s="65">
        <v>34759</v>
      </c>
      <c r="B34" s="31">
        <v>34789</v>
      </c>
      <c r="C34" s="20">
        <v>0.4274</v>
      </c>
      <c r="D34" s="20">
        <f t="shared" si="0"/>
        <v>4.2144451072936073E-2</v>
      </c>
      <c r="E34" s="21">
        <f t="shared" si="3"/>
        <v>4.2144451072936073E-2</v>
      </c>
      <c r="F34" s="27"/>
      <c r="G34" s="28">
        <f t="shared" si="4"/>
        <v>0</v>
      </c>
      <c r="H34" s="41"/>
      <c r="I34" s="29">
        <f t="shared" si="6"/>
        <v>0</v>
      </c>
      <c r="J34" s="25"/>
      <c r="K34" s="30">
        <f t="shared" si="2"/>
        <v>0</v>
      </c>
      <c r="L34" s="113">
        <f t="shared" si="5"/>
        <v>0</v>
      </c>
      <c r="M34" s="41"/>
    </row>
    <row r="35" spans="1:13" s="1" customFormat="1" hidden="1" x14ac:dyDescent="0.25">
      <c r="A35" s="65">
        <v>34790</v>
      </c>
      <c r="B35" s="31">
        <v>34819</v>
      </c>
      <c r="C35" s="20">
        <v>0.4274</v>
      </c>
      <c r="D35" s="20">
        <f t="shared" si="0"/>
        <v>4.2144451072936073E-2</v>
      </c>
      <c r="E35" s="21">
        <f t="shared" si="3"/>
        <v>4.2144451072936073E-2</v>
      </c>
      <c r="F35" s="27"/>
      <c r="G35" s="28">
        <f t="shared" si="4"/>
        <v>0</v>
      </c>
      <c r="H35" s="41"/>
      <c r="I35" s="29">
        <f t="shared" si="6"/>
        <v>0</v>
      </c>
      <c r="J35" s="25"/>
      <c r="K35" s="30">
        <f t="shared" si="2"/>
        <v>0</v>
      </c>
      <c r="L35" s="113">
        <f t="shared" si="5"/>
        <v>0</v>
      </c>
      <c r="M35" s="41"/>
    </row>
    <row r="36" spans="1:13" s="1" customFormat="1" hidden="1" x14ac:dyDescent="0.25">
      <c r="A36" s="65">
        <v>34820</v>
      </c>
      <c r="B36" s="31">
        <v>34850</v>
      </c>
      <c r="C36" s="20">
        <v>0.42449999999999999</v>
      </c>
      <c r="D36" s="20">
        <f t="shared" si="0"/>
        <v>4.1913973284369188E-2</v>
      </c>
      <c r="E36" s="21">
        <f t="shared" si="3"/>
        <v>4.1913973284369188E-2</v>
      </c>
      <c r="F36" s="27"/>
      <c r="G36" s="28">
        <f t="shared" si="4"/>
        <v>0</v>
      </c>
      <c r="H36" s="41"/>
      <c r="I36" s="29">
        <f t="shared" si="6"/>
        <v>0</v>
      </c>
      <c r="J36" s="25"/>
      <c r="K36" s="30">
        <f t="shared" si="2"/>
        <v>0</v>
      </c>
      <c r="L36" s="113">
        <f t="shared" si="5"/>
        <v>0</v>
      </c>
      <c r="M36" s="41"/>
    </row>
    <row r="37" spans="1:13" s="1" customFormat="1" hidden="1" x14ac:dyDescent="0.25">
      <c r="A37" s="65">
        <v>34851</v>
      </c>
      <c r="B37" s="31">
        <v>34880</v>
      </c>
      <c r="C37" s="20">
        <v>0.42449999999999999</v>
      </c>
      <c r="D37" s="20">
        <f t="shared" si="0"/>
        <v>4.1913973284369188E-2</v>
      </c>
      <c r="E37" s="21">
        <f t="shared" si="3"/>
        <v>4.1913973284369188E-2</v>
      </c>
      <c r="F37" s="27"/>
      <c r="G37" s="28">
        <f t="shared" si="4"/>
        <v>0</v>
      </c>
      <c r="H37" s="41"/>
      <c r="I37" s="29">
        <f t="shared" si="6"/>
        <v>0</v>
      </c>
      <c r="J37" s="25"/>
      <c r="K37" s="30">
        <f t="shared" si="2"/>
        <v>0</v>
      </c>
      <c r="L37" s="113">
        <f t="shared" si="5"/>
        <v>0</v>
      </c>
      <c r="M37" s="41"/>
    </row>
    <row r="38" spans="1:13" s="1" customFormat="1" hidden="1" x14ac:dyDescent="0.25">
      <c r="A38" s="65">
        <v>34881</v>
      </c>
      <c r="B38" s="31">
        <v>34911</v>
      </c>
      <c r="C38" s="20">
        <v>0.43840000000000001</v>
      </c>
      <c r="D38" s="20">
        <f t="shared" si="0"/>
        <v>4.3013616528578602E-2</v>
      </c>
      <c r="E38" s="21">
        <f t="shared" si="3"/>
        <v>4.3013616528578602E-2</v>
      </c>
      <c r="F38" s="27"/>
      <c r="G38" s="28">
        <f t="shared" si="4"/>
        <v>0</v>
      </c>
      <c r="H38" s="41"/>
      <c r="I38" s="29">
        <f t="shared" si="6"/>
        <v>0</v>
      </c>
      <c r="J38" s="25"/>
      <c r="K38" s="30">
        <f t="shared" si="2"/>
        <v>0</v>
      </c>
      <c r="L38" s="113">
        <f t="shared" si="5"/>
        <v>0</v>
      </c>
      <c r="M38" s="41"/>
    </row>
    <row r="39" spans="1:13" s="1" customFormat="1" hidden="1" x14ac:dyDescent="0.25">
      <c r="A39" s="65">
        <v>34912</v>
      </c>
      <c r="B39" s="31">
        <v>34942</v>
      </c>
      <c r="C39" s="20">
        <v>0.43840000000000001</v>
      </c>
      <c r="D39" s="20">
        <f t="shared" si="0"/>
        <v>4.3013616528578602E-2</v>
      </c>
      <c r="E39" s="21">
        <f t="shared" si="3"/>
        <v>4.3013616528578602E-2</v>
      </c>
      <c r="F39" s="27"/>
      <c r="G39" s="28">
        <f t="shared" si="4"/>
        <v>0</v>
      </c>
      <c r="H39" s="41"/>
      <c r="I39" s="29">
        <f t="shared" si="6"/>
        <v>0</v>
      </c>
      <c r="J39" s="25"/>
      <c r="K39" s="30">
        <f t="shared" si="2"/>
        <v>0</v>
      </c>
      <c r="L39" s="113">
        <f t="shared" si="5"/>
        <v>0</v>
      </c>
      <c r="M39" s="41"/>
    </row>
    <row r="40" spans="1:13" s="1" customFormat="1" hidden="1" x14ac:dyDescent="0.25">
      <c r="A40" s="65">
        <v>34943</v>
      </c>
      <c r="B40" s="31">
        <v>34972</v>
      </c>
      <c r="C40" s="20">
        <v>0.44619999999999999</v>
      </c>
      <c r="D40" s="20">
        <f t="shared" si="0"/>
        <v>4.3625141106360843E-2</v>
      </c>
      <c r="E40" s="21">
        <f t="shared" si="3"/>
        <v>4.3625141106360843E-2</v>
      </c>
      <c r="F40" s="27"/>
      <c r="G40" s="28">
        <f t="shared" si="4"/>
        <v>0</v>
      </c>
      <c r="H40" s="41"/>
      <c r="I40" s="29">
        <f t="shared" si="6"/>
        <v>0</v>
      </c>
      <c r="J40" s="25"/>
      <c r="K40" s="30">
        <f t="shared" si="2"/>
        <v>0</v>
      </c>
      <c r="L40" s="113">
        <f t="shared" si="5"/>
        <v>0</v>
      </c>
      <c r="M40" s="41"/>
    </row>
    <row r="41" spans="1:13" s="1" customFormat="1" hidden="1" x14ac:dyDescent="0.25">
      <c r="A41" s="65">
        <v>34973</v>
      </c>
      <c r="B41" s="31">
        <v>35003</v>
      </c>
      <c r="C41" s="20">
        <v>0.44619999999999999</v>
      </c>
      <c r="D41" s="20">
        <f t="shared" si="0"/>
        <v>4.3625141106360843E-2</v>
      </c>
      <c r="E41" s="21">
        <f t="shared" si="3"/>
        <v>4.3625141106360843E-2</v>
      </c>
      <c r="F41" s="27"/>
      <c r="G41" s="28">
        <f t="shared" si="4"/>
        <v>0</v>
      </c>
      <c r="H41" s="41"/>
      <c r="I41" s="29">
        <f t="shared" si="6"/>
        <v>0</v>
      </c>
      <c r="J41" s="25"/>
      <c r="K41" s="30">
        <f t="shared" si="2"/>
        <v>0</v>
      </c>
      <c r="L41" s="113">
        <f t="shared" si="5"/>
        <v>0</v>
      </c>
      <c r="M41" s="41"/>
    </row>
    <row r="42" spans="1:13" s="1" customFormat="1" hidden="1" x14ac:dyDescent="0.25">
      <c r="A42" s="65">
        <v>35004</v>
      </c>
      <c r="B42" s="31">
        <v>35033</v>
      </c>
      <c r="C42" s="20">
        <v>0.42720000000000002</v>
      </c>
      <c r="D42" s="20">
        <f t="shared" si="0"/>
        <v>4.212857404262671E-2</v>
      </c>
      <c r="E42" s="21">
        <f t="shared" si="3"/>
        <v>4.212857404262671E-2</v>
      </c>
      <c r="F42" s="27"/>
      <c r="G42" s="28">
        <f t="shared" si="4"/>
        <v>0</v>
      </c>
      <c r="H42" s="41"/>
      <c r="I42" s="29">
        <f t="shared" si="6"/>
        <v>0</v>
      </c>
      <c r="J42" s="25"/>
      <c r="K42" s="30">
        <f t="shared" si="2"/>
        <v>0</v>
      </c>
      <c r="L42" s="113">
        <f t="shared" si="5"/>
        <v>0</v>
      </c>
      <c r="M42" s="41"/>
    </row>
    <row r="43" spans="1:13" s="1" customFormat="1" hidden="1" x14ac:dyDescent="0.25">
      <c r="A43" s="65">
        <v>35034</v>
      </c>
      <c r="B43" s="31">
        <v>35064</v>
      </c>
      <c r="C43" s="20">
        <v>0.42720000000000002</v>
      </c>
      <c r="D43" s="20">
        <f t="shared" si="0"/>
        <v>4.212857404262671E-2</v>
      </c>
      <c r="E43" s="21">
        <f t="shared" si="3"/>
        <v>4.212857404262671E-2</v>
      </c>
      <c r="F43" s="27"/>
      <c r="G43" s="28">
        <f t="shared" si="4"/>
        <v>0</v>
      </c>
      <c r="H43" s="41"/>
      <c r="I43" s="29">
        <f t="shared" si="6"/>
        <v>0</v>
      </c>
      <c r="J43" s="25"/>
      <c r="K43" s="30">
        <f t="shared" si="2"/>
        <v>0</v>
      </c>
      <c r="L43" s="113">
        <f t="shared" si="5"/>
        <v>0</v>
      </c>
      <c r="M43" s="41"/>
    </row>
    <row r="44" spans="1:13" s="1" customFormat="1" hidden="1" x14ac:dyDescent="0.25">
      <c r="A44" s="65">
        <v>35065</v>
      </c>
      <c r="B44" s="31">
        <v>35095</v>
      </c>
      <c r="C44" s="20">
        <v>0.4027</v>
      </c>
      <c r="D44" s="20">
        <f t="shared" si="0"/>
        <v>4.0163216815929825E-2</v>
      </c>
      <c r="E44" s="21">
        <f t="shared" si="3"/>
        <v>4.0163216815929825E-2</v>
      </c>
      <c r="F44" s="27"/>
      <c r="G44" s="28">
        <f t="shared" si="4"/>
        <v>0</v>
      </c>
      <c r="H44" s="41"/>
      <c r="I44" s="29">
        <f t="shared" si="6"/>
        <v>0</v>
      </c>
      <c r="J44" s="25"/>
      <c r="K44" s="30">
        <f t="shared" si="2"/>
        <v>0</v>
      </c>
      <c r="L44" s="113">
        <f t="shared" si="5"/>
        <v>0</v>
      </c>
      <c r="M44" s="41"/>
    </row>
    <row r="45" spans="1:13" s="1" customFormat="1" hidden="1" x14ac:dyDescent="0.25">
      <c r="A45" s="65">
        <v>35096</v>
      </c>
      <c r="B45" s="31">
        <v>35124</v>
      </c>
      <c r="C45" s="20">
        <v>0.4027</v>
      </c>
      <c r="D45" s="20">
        <f t="shared" si="0"/>
        <v>4.0163216815929825E-2</v>
      </c>
      <c r="E45" s="21">
        <f t="shared" si="3"/>
        <v>4.0163216815929825E-2</v>
      </c>
      <c r="F45" s="27"/>
      <c r="G45" s="28">
        <f t="shared" si="4"/>
        <v>0</v>
      </c>
      <c r="H45" s="41"/>
      <c r="I45" s="29">
        <f t="shared" si="6"/>
        <v>0</v>
      </c>
      <c r="J45" s="25"/>
      <c r="K45" s="30">
        <f t="shared" si="2"/>
        <v>0</v>
      </c>
      <c r="L45" s="113">
        <f t="shared" si="5"/>
        <v>0</v>
      </c>
      <c r="M45" s="41"/>
    </row>
    <row r="46" spans="1:13" s="1" customFormat="1" hidden="1" x14ac:dyDescent="0.25">
      <c r="A46" s="65">
        <v>35125</v>
      </c>
      <c r="B46" s="31">
        <v>35155</v>
      </c>
      <c r="C46" s="20">
        <v>0.41370000000000001</v>
      </c>
      <c r="D46" s="20">
        <f t="shared" si="0"/>
        <v>4.105067383450578E-2</v>
      </c>
      <c r="E46" s="21">
        <f t="shared" si="3"/>
        <v>4.105067383450578E-2</v>
      </c>
      <c r="F46" s="27"/>
      <c r="G46" s="28">
        <f t="shared" si="4"/>
        <v>0</v>
      </c>
      <c r="H46" s="41"/>
      <c r="I46" s="29">
        <f t="shared" si="6"/>
        <v>0</v>
      </c>
      <c r="J46" s="25"/>
      <c r="K46" s="30">
        <f t="shared" si="2"/>
        <v>0</v>
      </c>
      <c r="L46" s="113">
        <f t="shared" si="5"/>
        <v>0</v>
      </c>
      <c r="M46" s="41"/>
    </row>
    <row r="47" spans="1:13" s="1" customFormat="1" hidden="1" x14ac:dyDescent="0.25">
      <c r="A47" s="65">
        <v>35156</v>
      </c>
      <c r="B47" s="31">
        <v>35185</v>
      </c>
      <c r="C47" s="20">
        <v>0.41370000000000001</v>
      </c>
      <c r="D47" s="20">
        <f t="shared" si="0"/>
        <v>4.105067383450578E-2</v>
      </c>
      <c r="E47" s="21">
        <f t="shared" si="3"/>
        <v>4.105067383450578E-2</v>
      </c>
      <c r="F47" s="27"/>
      <c r="G47" s="28">
        <f t="shared" si="4"/>
        <v>0</v>
      </c>
      <c r="H47" s="41"/>
      <c r="I47" s="29">
        <f t="shared" si="6"/>
        <v>0</v>
      </c>
      <c r="J47" s="25"/>
      <c r="K47" s="30">
        <f t="shared" si="2"/>
        <v>0</v>
      </c>
      <c r="L47" s="113">
        <f t="shared" si="5"/>
        <v>0</v>
      </c>
      <c r="M47" s="41"/>
    </row>
    <row r="48" spans="1:13" s="1" customFormat="1" hidden="1" x14ac:dyDescent="0.25">
      <c r="A48" s="65">
        <v>35186</v>
      </c>
      <c r="B48" s="31">
        <v>35216</v>
      </c>
      <c r="C48" s="20">
        <v>0.4219</v>
      </c>
      <c r="D48" s="20">
        <f t="shared" si="0"/>
        <v>4.1706860154384851E-2</v>
      </c>
      <c r="E48" s="21">
        <f t="shared" si="3"/>
        <v>4.1706860154384851E-2</v>
      </c>
      <c r="F48" s="27"/>
      <c r="G48" s="28">
        <f t="shared" si="4"/>
        <v>0</v>
      </c>
      <c r="H48" s="41"/>
      <c r="I48" s="29">
        <f t="shared" si="6"/>
        <v>0</v>
      </c>
      <c r="J48" s="25"/>
      <c r="K48" s="30">
        <f t="shared" si="2"/>
        <v>0</v>
      </c>
      <c r="L48" s="113">
        <f t="shared" si="5"/>
        <v>0</v>
      </c>
      <c r="M48" s="41"/>
    </row>
    <row r="49" spans="1:13" s="1" customFormat="1" hidden="1" x14ac:dyDescent="0.25">
      <c r="A49" s="65">
        <v>35217</v>
      </c>
      <c r="B49" s="31">
        <v>35246</v>
      </c>
      <c r="C49" s="20">
        <v>0.4219</v>
      </c>
      <c r="D49" s="20">
        <f t="shared" si="0"/>
        <v>4.1706860154384851E-2</v>
      </c>
      <c r="E49" s="21">
        <f t="shared" si="3"/>
        <v>4.1706860154384851E-2</v>
      </c>
      <c r="F49" s="27"/>
      <c r="G49" s="28">
        <f t="shared" si="4"/>
        <v>0</v>
      </c>
      <c r="H49" s="41"/>
      <c r="I49" s="29">
        <f t="shared" si="6"/>
        <v>0</v>
      </c>
      <c r="J49" s="25"/>
      <c r="K49" s="30">
        <f t="shared" si="2"/>
        <v>0</v>
      </c>
      <c r="L49" s="113">
        <f t="shared" si="5"/>
        <v>0</v>
      </c>
      <c r="M49" s="41"/>
    </row>
    <row r="50" spans="1:13" s="1" customFormat="1" hidden="1" x14ac:dyDescent="0.25">
      <c r="A50" s="65">
        <v>35247</v>
      </c>
      <c r="B50" s="31">
        <v>35277</v>
      </c>
      <c r="C50" s="20">
        <v>0.4294</v>
      </c>
      <c r="D50" s="20">
        <f t="shared" si="0"/>
        <v>4.2303075213146357E-2</v>
      </c>
      <c r="E50" s="21">
        <f t="shared" si="3"/>
        <v>4.2303075213146357E-2</v>
      </c>
      <c r="F50" s="27"/>
      <c r="G50" s="28">
        <f t="shared" si="4"/>
        <v>0</v>
      </c>
      <c r="H50" s="41"/>
      <c r="I50" s="29">
        <f t="shared" si="6"/>
        <v>0</v>
      </c>
      <c r="J50" s="25"/>
      <c r="K50" s="30">
        <f t="shared" si="2"/>
        <v>0</v>
      </c>
      <c r="L50" s="113">
        <f t="shared" si="5"/>
        <v>0</v>
      </c>
      <c r="M50" s="41"/>
    </row>
    <row r="51" spans="1:13" s="1" customFormat="1" hidden="1" x14ac:dyDescent="0.25">
      <c r="A51" s="65">
        <v>35278</v>
      </c>
      <c r="B51" s="31">
        <v>35308</v>
      </c>
      <c r="C51" s="20">
        <v>0.4294</v>
      </c>
      <c r="D51" s="20">
        <f t="shared" si="0"/>
        <v>4.2303075213146357E-2</v>
      </c>
      <c r="E51" s="21">
        <f t="shared" si="3"/>
        <v>4.2303075213146357E-2</v>
      </c>
      <c r="F51" s="27"/>
      <c r="G51" s="28">
        <f t="shared" si="4"/>
        <v>0</v>
      </c>
      <c r="H51" s="41"/>
      <c r="I51" s="29">
        <f t="shared" si="6"/>
        <v>0</v>
      </c>
      <c r="J51" s="25"/>
      <c r="K51" s="30">
        <f t="shared" si="2"/>
        <v>0</v>
      </c>
      <c r="L51" s="113">
        <f t="shared" si="5"/>
        <v>0</v>
      </c>
      <c r="M51" s="41"/>
    </row>
    <row r="52" spans="1:13" s="1" customFormat="1" hidden="1" x14ac:dyDescent="0.25">
      <c r="A52" s="65">
        <v>35309</v>
      </c>
      <c r="B52" s="31">
        <v>35338</v>
      </c>
      <c r="C52" s="20">
        <v>0.4229</v>
      </c>
      <c r="D52" s="20">
        <f t="shared" si="0"/>
        <v>4.1786572659671561E-2</v>
      </c>
      <c r="E52" s="21">
        <f t="shared" si="3"/>
        <v>4.1786572659671561E-2</v>
      </c>
      <c r="F52" s="27"/>
      <c r="G52" s="28">
        <f t="shared" si="4"/>
        <v>0</v>
      </c>
      <c r="H52" s="41"/>
      <c r="I52" s="29">
        <f t="shared" si="6"/>
        <v>0</v>
      </c>
      <c r="J52" s="25"/>
      <c r="K52" s="30">
        <f t="shared" si="2"/>
        <v>0</v>
      </c>
      <c r="L52" s="113">
        <f t="shared" si="5"/>
        <v>0</v>
      </c>
      <c r="M52" s="41"/>
    </row>
    <row r="53" spans="1:13" s="1" customFormat="1" hidden="1" x14ac:dyDescent="0.25">
      <c r="A53" s="65">
        <v>35339</v>
      </c>
      <c r="B53" s="31">
        <v>35369</v>
      </c>
      <c r="C53" s="20">
        <v>0.4229</v>
      </c>
      <c r="D53" s="20">
        <f t="shared" si="0"/>
        <v>4.1786572659671561E-2</v>
      </c>
      <c r="E53" s="21">
        <f t="shared" si="3"/>
        <v>4.1786572659671561E-2</v>
      </c>
      <c r="F53" s="27"/>
      <c r="G53" s="28">
        <f t="shared" si="4"/>
        <v>0</v>
      </c>
      <c r="H53" s="41"/>
      <c r="I53" s="29">
        <f t="shared" si="6"/>
        <v>0</v>
      </c>
      <c r="J53" s="25"/>
      <c r="K53" s="30">
        <f t="shared" si="2"/>
        <v>0</v>
      </c>
      <c r="L53" s="113">
        <f t="shared" si="5"/>
        <v>0</v>
      </c>
      <c r="M53" s="41"/>
    </row>
    <row r="54" spans="1:13" s="1" customFormat="1" hidden="1" x14ac:dyDescent="0.25">
      <c r="A54" s="65">
        <v>35370</v>
      </c>
      <c r="B54" s="31">
        <v>35399</v>
      </c>
      <c r="C54" s="20">
        <v>0.41370000000000001</v>
      </c>
      <c r="D54" s="20">
        <f t="shared" si="0"/>
        <v>4.105067383450578E-2</v>
      </c>
      <c r="E54" s="21">
        <f t="shared" si="3"/>
        <v>4.105067383450578E-2</v>
      </c>
      <c r="F54" s="27"/>
      <c r="G54" s="28">
        <f t="shared" si="4"/>
        <v>0</v>
      </c>
      <c r="H54" s="41"/>
      <c r="I54" s="29">
        <f t="shared" si="6"/>
        <v>0</v>
      </c>
      <c r="J54" s="25"/>
      <c r="K54" s="30">
        <f t="shared" si="2"/>
        <v>0</v>
      </c>
      <c r="L54" s="113">
        <f t="shared" si="5"/>
        <v>0</v>
      </c>
      <c r="M54" s="41"/>
    </row>
    <row r="55" spans="1:13" s="1" customFormat="1" hidden="1" x14ac:dyDescent="0.25">
      <c r="A55" s="65">
        <v>35400</v>
      </c>
      <c r="B55" s="31">
        <v>35430</v>
      </c>
      <c r="C55" s="20">
        <v>0.41370000000000001</v>
      </c>
      <c r="D55" s="20">
        <f t="shared" si="0"/>
        <v>4.105067383450578E-2</v>
      </c>
      <c r="E55" s="21">
        <f t="shared" si="3"/>
        <v>4.105067383450578E-2</v>
      </c>
      <c r="F55" s="27"/>
      <c r="G55" s="28">
        <f t="shared" si="4"/>
        <v>0</v>
      </c>
      <c r="H55" s="41"/>
      <c r="I55" s="29">
        <f t="shared" si="6"/>
        <v>0</v>
      </c>
      <c r="J55" s="25"/>
      <c r="K55" s="30">
        <f t="shared" si="2"/>
        <v>0</v>
      </c>
      <c r="L55" s="113">
        <f t="shared" si="5"/>
        <v>0</v>
      </c>
      <c r="M55" s="41"/>
    </row>
    <row r="56" spans="1:13" s="1" customFormat="1" hidden="1" x14ac:dyDescent="0.25">
      <c r="A56" s="65">
        <v>35431</v>
      </c>
      <c r="B56" s="31">
        <v>35461</v>
      </c>
      <c r="C56" s="20">
        <v>0.3977</v>
      </c>
      <c r="D56" s="20">
        <f t="shared" si="0"/>
        <v>3.9757057803710527E-2</v>
      </c>
      <c r="E56" s="21">
        <f t="shared" si="3"/>
        <v>3.9757057803710527E-2</v>
      </c>
      <c r="F56" s="27"/>
      <c r="G56" s="28">
        <f t="shared" si="4"/>
        <v>0</v>
      </c>
      <c r="H56" s="41"/>
      <c r="I56" s="29">
        <f t="shared" si="6"/>
        <v>0</v>
      </c>
      <c r="J56" s="25"/>
      <c r="K56" s="30">
        <f t="shared" si="2"/>
        <v>0</v>
      </c>
      <c r="L56" s="113">
        <f t="shared" si="5"/>
        <v>0</v>
      </c>
      <c r="M56" s="41"/>
    </row>
    <row r="57" spans="1:13" s="1" customFormat="1" hidden="1" x14ac:dyDescent="0.25">
      <c r="A57" s="65">
        <v>35462</v>
      </c>
      <c r="B57" s="31">
        <v>35489</v>
      </c>
      <c r="C57" s="20">
        <v>0.3977</v>
      </c>
      <c r="D57" s="20">
        <f t="shared" si="0"/>
        <v>3.9757057803710527E-2</v>
      </c>
      <c r="E57" s="21">
        <f t="shared" si="3"/>
        <v>3.9757057803710527E-2</v>
      </c>
      <c r="F57" s="27"/>
      <c r="G57" s="28">
        <f t="shared" si="4"/>
        <v>0</v>
      </c>
      <c r="H57" s="41"/>
      <c r="I57" s="29">
        <f t="shared" si="6"/>
        <v>0</v>
      </c>
      <c r="J57" s="25"/>
      <c r="K57" s="30">
        <f t="shared" si="2"/>
        <v>0</v>
      </c>
      <c r="L57" s="113">
        <f t="shared" si="5"/>
        <v>0</v>
      </c>
      <c r="M57" s="41"/>
    </row>
    <row r="58" spans="1:13" s="1" customFormat="1" hidden="1" x14ac:dyDescent="0.25">
      <c r="A58" s="65">
        <v>35490</v>
      </c>
      <c r="B58" s="31">
        <v>35520</v>
      </c>
      <c r="C58" s="20">
        <v>0.38950000000000001</v>
      </c>
      <c r="D58" s="20">
        <f t="shared" si="0"/>
        <v>3.9087155305693289E-2</v>
      </c>
      <c r="E58" s="21">
        <f t="shared" si="3"/>
        <v>3.9087155305693289E-2</v>
      </c>
      <c r="F58" s="27"/>
      <c r="G58" s="28">
        <f t="shared" si="4"/>
        <v>0</v>
      </c>
      <c r="H58" s="41"/>
      <c r="I58" s="29">
        <f t="shared" si="6"/>
        <v>0</v>
      </c>
      <c r="J58" s="25"/>
      <c r="K58" s="30">
        <f t="shared" si="2"/>
        <v>0</v>
      </c>
      <c r="L58" s="113">
        <f t="shared" si="5"/>
        <v>0</v>
      </c>
      <c r="M58" s="41"/>
    </row>
    <row r="59" spans="1:13" s="1" customFormat="1" hidden="1" x14ac:dyDescent="0.25">
      <c r="A59" s="65">
        <v>35521</v>
      </c>
      <c r="B59" s="31">
        <v>35550</v>
      </c>
      <c r="C59" s="20">
        <v>0.38950000000000001</v>
      </c>
      <c r="D59" s="20">
        <f t="shared" si="0"/>
        <v>3.9087155305693289E-2</v>
      </c>
      <c r="E59" s="21">
        <f t="shared" si="3"/>
        <v>3.9087155305693289E-2</v>
      </c>
      <c r="F59" s="27"/>
      <c r="G59" s="28">
        <f t="shared" si="4"/>
        <v>0</v>
      </c>
      <c r="H59" s="41"/>
      <c r="I59" s="29">
        <f t="shared" si="6"/>
        <v>0</v>
      </c>
      <c r="J59" s="25"/>
      <c r="K59" s="30">
        <f t="shared" si="2"/>
        <v>0</v>
      </c>
      <c r="L59" s="113">
        <f t="shared" si="5"/>
        <v>0</v>
      </c>
      <c r="M59" s="41"/>
    </row>
    <row r="60" spans="1:13" s="1" customFormat="1" hidden="1" x14ac:dyDescent="0.25">
      <c r="A60" s="65">
        <v>35551</v>
      </c>
      <c r="B60" s="31">
        <v>35581</v>
      </c>
      <c r="C60" s="20">
        <v>0.36990000000000001</v>
      </c>
      <c r="D60" s="20">
        <f t="shared" si="0"/>
        <v>3.7466402877442295E-2</v>
      </c>
      <c r="E60" s="21">
        <f t="shared" si="3"/>
        <v>3.7466402877442295E-2</v>
      </c>
      <c r="F60" s="27"/>
      <c r="G60" s="28">
        <f t="shared" si="4"/>
        <v>0</v>
      </c>
      <c r="H60" s="41"/>
      <c r="I60" s="29">
        <f t="shared" si="6"/>
        <v>0</v>
      </c>
      <c r="J60" s="25"/>
      <c r="K60" s="30">
        <f t="shared" si="2"/>
        <v>0</v>
      </c>
      <c r="L60" s="113">
        <f t="shared" si="5"/>
        <v>0</v>
      </c>
      <c r="M60" s="41"/>
    </row>
    <row r="61" spans="1:13" s="1" customFormat="1" hidden="1" x14ac:dyDescent="0.25">
      <c r="A61" s="65">
        <v>35582</v>
      </c>
      <c r="B61" s="31">
        <v>35611</v>
      </c>
      <c r="C61" s="20">
        <v>0.36990000000000001</v>
      </c>
      <c r="D61" s="20">
        <f t="shared" si="0"/>
        <v>3.7466402877442295E-2</v>
      </c>
      <c r="E61" s="21">
        <f t="shared" si="3"/>
        <v>3.7466402877442295E-2</v>
      </c>
      <c r="F61" s="27"/>
      <c r="G61" s="28">
        <f t="shared" si="4"/>
        <v>0</v>
      </c>
      <c r="H61" s="41"/>
      <c r="I61" s="29">
        <f t="shared" si="6"/>
        <v>0</v>
      </c>
      <c r="J61" s="25"/>
      <c r="K61" s="30">
        <f t="shared" si="2"/>
        <v>0</v>
      </c>
      <c r="L61" s="113">
        <f t="shared" si="5"/>
        <v>0</v>
      </c>
      <c r="M61" s="41"/>
    </row>
    <row r="62" spans="1:13" s="1" customFormat="1" hidden="1" x14ac:dyDescent="0.25">
      <c r="A62" s="65">
        <v>35612</v>
      </c>
      <c r="B62" s="31">
        <v>35642</v>
      </c>
      <c r="C62" s="20">
        <v>0.36499999999999999</v>
      </c>
      <c r="D62" s="20">
        <f t="shared" si="0"/>
        <v>3.7056826962686529E-2</v>
      </c>
      <c r="E62" s="21">
        <f t="shared" si="3"/>
        <v>3.7056826962686529E-2</v>
      </c>
      <c r="F62" s="27"/>
      <c r="G62" s="28">
        <f t="shared" si="4"/>
        <v>0</v>
      </c>
      <c r="H62" s="41"/>
      <c r="I62" s="29">
        <f t="shared" si="6"/>
        <v>0</v>
      </c>
      <c r="J62" s="25"/>
      <c r="K62" s="30">
        <f t="shared" si="2"/>
        <v>0</v>
      </c>
      <c r="L62" s="113">
        <f t="shared" si="5"/>
        <v>0</v>
      </c>
      <c r="M62" s="41"/>
    </row>
    <row r="63" spans="1:13" hidden="1" x14ac:dyDescent="0.25">
      <c r="A63" s="65">
        <v>35643</v>
      </c>
      <c r="B63" s="31">
        <v>35673</v>
      </c>
      <c r="C63" s="20">
        <v>0.36499999999999999</v>
      </c>
      <c r="D63" s="20">
        <f t="shared" si="0"/>
        <v>3.7056826962686529E-2</v>
      </c>
      <c r="E63" s="21">
        <f t="shared" si="3"/>
        <v>3.7056826962686529E-2</v>
      </c>
      <c r="F63" s="27"/>
      <c r="G63" s="28">
        <f t="shared" si="4"/>
        <v>0</v>
      </c>
      <c r="H63" s="41"/>
      <c r="I63" s="29">
        <f t="shared" si="6"/>
        <v>0</v>
      </c>
      <c r="J63" s="25"/>
      <c r="K63" s="30">
        <f t="shared" si="2"/>
        <v>0</v>
      </c>
      <c r="L63" s="113">
        <f t="shared" si="5"/>
        <v>0</v>
      </c>
      <c r="M63" s="56"/>
    </row>
    <row r="64" spans="1:13" hidden="1" x14ac:dyDescent="0.25">
      <c r="A64" s="65">
        <v>35674</v>
      </c>
      <c r="B64" s="31">
        <v>35703</v>
      </c>
      <c r="C64" s="20">
        <v>0.31840000000000002</v>
      </c>
      <c r="D64" s="20">
        <f t="shared" si="0"/>
        <v>3.3069976778820731E-2</v>
      </c>
      <c r="E64" s="21">
        <f t="shared" si="3"/>
        <v>3.3069976778820731E-2</v>
      </c>
      <c r="F64" s="27"/>
      <c r="G64" s="28">
        <f t="shared" si="4"/>
        <v>0</v>
      </c>
      <c r="H64" s="41"/>
      <c r="I64" s="29">
        <f t="shared" si="6"/>
        <v>0</v>
      </c>
      <c r="J64" s="25"/>
      <c r="K64" s="30">
        <f t="shared" si="2"/>
        <v>0</v>
      </c>
      <c r="L64" s="113">
        <f t="shared" si="5"/>
        <v>0</v>
      </c>
      <c r="M64" s="56"/>
    </row>
    <row r="65" spans="1:13" hidden="1" x14ac:dyDescent="0.25">
      <c r="A65" s="65">
        <v>35704</v>
      </c>
      <c r="B65" s="31">
        <v>35734</v>
      </c>
      <c r="C65" s="20">
        <v>0.31330000000000002</v>
      </c>
      <c r="D65" s="20">
        <f t="shared" si="0"/>
        <v>3.2623204937920702E-2</v>
      </c>
      <c r="E65" s="21">
        <f t="shared" si="3"/>
        <v>3.2623204937920702E-2</v>
      </c>
      <c r="F65" s="27"/>
      <c r="G65" s="28">
        <f t="shared" si="4"/>
        <v>0</v>
      </c>
      <c r="H65" s="41"/>
      <c r="I65" s="29">
        <f t="shared" si="6"/>
        <v>0</v>
      </c>
      <c r="J65" s="25"/>
      <c r="K65" s="30">
        <f t="shared" si="2"/>
        <v>0</v>
      </c>
      <c r="L65" s="113">
        <f t="shared" si="5"/>
        <v>0</v>
      </c>
      <c r="M65" s="56"/>
    </row>
    <row r="66" spans="1:13" hidden="1" x14ac:dyDescent="0.25">
      <c r="A66" s="65">
        <v>35735</v>
      </c>
      <c r="B66" s="31">
        <v>35764</v>
      </c>
      <c r="C66" s="20">
        <v>0.31469999999999998</v>
      </c>
      <c r="D66" s="20">
        <f t="shared" si="0"/>
        <v>3.2746060030486523E-2</v>
      </c>
      <c r="E66" s="21">
        <f t="shared" si="3"/>
        <v>3.2746060030486523E-2</v>
      </c>
      <c r="F66" s="27"/>
      <c r="G66" s="28">
        <f t="shared" si="4"/>
        <v>0</v>
      </c>
      <c r="H66" s="41"/>
      <c r="I66" s="29">
        <f t="shared" si="6"/>
        <v>0</v>
      </c>
      <c r="J66" s="25"/>
      <c r="K66" s="30">
        <f t="shared" si="2"/>
        <v>0</v>
      </c>
      <c r="L66" s="113">
        <f t="shared" si="5"/>
        <v>0</v>
      </c>
      <c r="M66" s="56"/>
    </row>
    <row r="67" spans="1:13" hidden="1" x14ac:dyDescent="0.25">
      <c r="A67" s="65">
        <v>35765</v>
      </c>
      <c r="B67" s="31">
        <v>35795</v>
      </c>
      <c r="C67" s="20">
        <v>0.31740000000000002</v>
      </c>
      <c r="D67" s="20">
        <f t="shared" si="0"/>
        <v>3.2982541837264678E-2</v>
      </c>
      <c r="E67" s="21">
        <f t="shared" si="3"/>
        <v>3.2982541837264678E-2</v>
      </c>
      <c r="F67" s="27"/>
      <c r="G67" s="28">
        <f t="shared" si="4"/>
        <v>0</v>
      </c>
      <c r="H67" s="41"/>
      <c r="I67" s="29">
        <f t="shared" si="6"/>
        <v>0</v>
      </c>
      <c r="J67" s="25"/>
      <c r="K67" s="30">
        <f t="shared" si="2"/>
        <v>0</v>
      </c>
      <c r="L67" s="113">
        <f t="shared" si="5"/>
        <v>0</v>
      </c>
      <c r="M67" s="56"/>
    </row>
    <row r="68" spans="1:13" hidden="1" x14ac:dyDescent="0.25">
      <c r="A68" s="65">
        <v>35796</v>
      </c>
      <c r="B68" s="31">
        <v>35826</v>
      </c>
      <c r="C68" s="20">
        <v>0.31690000000000002</v>
      </c>
      <c r="D68" s="20">
        <f t="shared" si="0"/>
        <v>3.2938793819768719E-2</v>
      </c>
      <c r="E68" s="21">
        <f t="shared" si="3"/>
        <v>3.2938793819768719E-2</v>
      </c>
      <c r="F68" s="27"/>
      <c r="G68" s="28">
        <f t="shared" si="4"/>
        <v>0</v>
      </c>
      <c r="H68" s="41"/>
      <c r="I68" s="29">
        <f t="shared" si="6"/>
        <v>0</v>
      </c>
      <c r="J68" s="25"/>
      <c r="K68" s="30">
        <f t="shared" si="2"/>
        <v>0</v>
      </c>
      <c r="L68" s="113">
        <f t="shared" si="5"/>
        <v>0</v>
      </c>
      <c r="M68" s="56"/>
    </row>
    <row r="69" spans="1:13" hidden="1" x14ac:dyDescent="0.25">
      <c r="A69" s="65">
        <v>35827</v>
      </c>
      <c r="B69" s="31">
        <v>35854</v>
      </c>
      <c r="C69" s="20">
        <v>0.3256</v>
      </c>
      <c r="D69" s="20">
        <f t="shared" si="0"/>
        <v>3.3697117219970041E-2</v>
      </c>
      <c r="E69" s="21">
        <f t="shared" si="3"/>
        <v>3.3697117219970041E-2</v>
      </c>
      <c r="F69" s="27"/>
      <c r="G69" s="28">
        <f t="shared" si="4"/>
        <v>0</v>
      </c>
      <c r="H69" s="41"/>
      <c r="I69" s="29">
        <f t="shared" si="6"/>
        <v>0</v>
      </c>
      <c r="J69" s="25"/>
      <c r="K69" s="30">
        <f t="shared" si="2"/>
        <v>0</v>
      </c>
      <c r="L69" s="113">
        <f t="shared" si="5"/>
        <v>0</v>
      </c>
      <c r="M69" s="56"/>
    </row>
    <row r="70" spans="1:13" hidden="1" x14ac:dyDescent="0.25">
      <c r="A70" s="65">
        <v>35855</v>
      </c>
      <c r="B70" s="31">
        <v>35885</v>
      </c>
      <c r="C70" s="20">
        <v>0.32150000000000001</v>
      </c>
      <c r="D70" s="20">
        <f t="shared" si="0"/>
        <v>3.3340508973839222E-2</v>
      </c>
      <c r="E70" s="21">
        <f t="shared" si="3"/>
        <v>3.3340508973839222E-2</v>
      </c>
      <c r="F70" s="27"/>
      <c r="G70" s="28">
        <f t="shared" si="4"/>
        <v>0</v>
      </c>
      <c r="H70" s="41"/>
      <c r="I70" s="29">
        <f t="shared" si="6"/>
        <v>0</v>
      </c>
      <c r="J70" s="25"/>
      <c r="K70" s="30">
        <f t="shared" si="2"/>
        <v>0</v>
      </c>
      <c r="L70" s="113">
        <f t="shared" si="5"/>
        <v>0</v>
      </c>
      <c r="M70" s="56"/>
    </row>
    <row r="71" spans="1:13" hidden="1" x14ac:dyDescent="0.25">
      <c r="A71" s="66">
        <v>35886</v>
      </c>
      <c r="B71" s="32">
        <v>35915</v>
      </c>
      <c r="C71" s="20">
        <v>0.36280000000000001</v>
      </c>
      <c r="D71" s="20">
        <f t="shared" si="0"/>
        <v>3.6872355396805334E-2</v>
      </c>
      <c r="E71" s="21">
        <f t="shared" si="3"/>
        <v>3.6872355396805334E-2</v>
      </c>
      <c r="F71" s="27"/>
      <c r="G71" s="28">
        <f t="shared" si="4"/>
        <v>0</v>
      </c>
      <c r="H71" s="41"/>
      <c r="I71" s="29">
        <f t="shared" si="6"/>
        <v>0</v>
      </c>
      <c r="J71" s="25"/>
      <c r="K71" s="30">
        <f t="shared" si="2"/>
        <v>0</v>
      </c>
      <c r="L71" s="113">
        <f t="shared" si="5"/>
        <v>0</v>
      </c>
      <c r="M71" s="56"/>
    </row>
    <row r="72" spans="1:13" hidden="1" x14ac:dyDescent="0.25">
      <c r="A72" s="66">
        <v>35916</v>
      </c>
      <c r="B72" s="32">
        <v>35946</v>
      </c>
      <c r="C72" s="20">
        <v>0.38390000000000002</v>
      </c>
      <c r="D72" s="20">
        <f t="shared" si="0"/>
        <v>3.862691567676424E-2</v>
      </c>
      <c r="E72" s="21">
        <f t="shared" si="3"/>
        <v>3.862691567676424E-2</v>
      </c>
      <c r="F72" s="27"/>
      <c r="G72" s="28">
        <f t="shared" si="4"/>
        <v>0</v>
      </c>
      <c r="H72" s="41"/>
      <c r="I72" s="29">
        <f t="shared" si="6"/>
        <v>0</v>
      </c>
      <c r="J72" s="25"/>
      <c r="K72" s="30">
        <f t="shared" si="2"/>
        <v>0</v>
      </c>
      <c r="L72" s="113">
        <f t="shared" si="5"/>
        <v>0</v>
      </c>
      <c r="M72" s="56"/>
    </row>
    <row r="73" spans="1:13" hidden="1" x14ac:dyDescent="0.25">
      <c r="A73" s="66">
        <v>35947</v>
      </c>
      <c r="B73" s="32">
        <v>35976</v>
      </c>
      <c r="C73" s="20">
        <v>0.39510000000000001</v>
      </c>
      <c r="D73" s="20">
        <f t="shared" si="0"/>
        <v>3.9545163423797991E-2</v>
      </c>
      <c r="E73" s="21">
        <f t="shared" si="3"/>
        <v>3.9545163423797991E-2</v>
      </c>
      <c r="F73" s="27"/>
      <c r="G73" s="28">
        <f t="shared" si="4"/>
        <v>0</v>
      </c>
      <c r="H73" s="41"/>
      <c r="I73" s="29">
        <f t="shared" si="6"/>
        <v>0</v>
      </c>
      <c r="J73" s="25"/>
      <c r="K73" s="30">
        <f t="shared" si="2"/>
        <v>0</v>
      </c>
      <c r="L73" s="113">
        <f t="shared" si="5"/>
        <v>0</v>
      </c>
      <c r="M73" s="56"/>
    </row>
    <row r="74" spans="1:13" hidden="1" x14ac:dyDescent="0.25">
      <c r="A74" s="65">
        <v>35977</v>
      </c>
      <c r="B74" s="31">
        <v>36007</v>
      </c>
      <c r="C74" s="20">
        <v>0.4783</v>
      </c>
      <c r="D74" s="20">
        <f t="shared" si="0"/>
        <v>4.6101139569494576E-2</v>
      </c>
      <c r="E74" s="21">
        <f t="shared" si="3"/>
        <v>4.6101139569494576E-2</v>
      </c>
      <c r="F74" s="27"/>
      <c r="G74" s="28">
        <f t="shared" si="4"/>
        <v>0</v>
      </c>
      <c r="H74" s="41"/>
      <c r="I74" s="29">
        <f t="shared" si="6"/>
        <v>0</v>
      </c>
      <c r="J74" s="25"/>
      <c r="K74" s="30">
        <f t="shared" si="2"/>
        <v>0</v>
      </c>
      <c r="L74" s="113">
        <f t="shared" si="5"/>
        <v>0</v>
      </c>
      <c r="M74" s="56"/>
    </row>
    <row r="75" spans="1:13" hidden="1" x14ac:dyDescent="0.25">
      <c r="A75" s="65">
        <v>36008</v>
      </c>
      <c r="B75" s="31">
        <v>36038</v>
      </c>
      <c r="C75" s="20">
        <v>0.48409999999999997</v>
      </c>
      <c r="D75" s="20">
        <f t="shared" si="0"/>
        <v>4.6541716081249351E-2</v>
      </c>
      <c r="E75" s="21">
        <f t="shared" si="3"/>
        <v>4.6541716081249351E-2</v>
      </c>
      <c r="F75" s="27"/>
      <c r="G75" s="28">
        <f t="shared" si="4"/>
        <v>0</v>
      </c>
      <c r="H75" s="41"/>
      <c r="I75" s="29">
        <f t="shared" si="6"/>
        <v>0</v>
      </c>
      <c r="J75" s="25"/>
      <c r="K75" s="30">
        <f t="shared" si="2"/>
        <v>0</v>
      </c>
      <c r="L75" s="113">
        <f t="shared" si="5"/>
        <v>0</v>
      </c>
      <c r="M75" s="56"/>
    </row>
    <row r="76" spans="1:13" hidden="1" x14ac:dyDescent="0.25">
      <c r="A76" s="65">
        <v>36039</v>
      </c>
      <c r="B76" s="31">
        <v>36068</v>
      </c>
      <c r="C76" s="20">
        <v>0.432</v>
      </c>
      <c r="D76" s="20">
        <f t="shared" si="0"/>
        <v>4.2508890408186506E-2</v>
      </c>
      <c r="E76" s="21">
        <f t="shared" si="3"/>
        <v>4.2508890408186506E-2</v>
      </c>
      <c r="F76" s="27"/>
      <c r="G76" s="28">
        <f t="shared" si="4"/>
        <v>0</v>
      </c>
      <c r="H76" s="41"/>
      <c r="I76" s="29">
        <f t="shared" si="6"/>
        <v>0</v>
      </c>
      <c r="J76" s="25"/>
      <c r="K76" s="30">
        <f t="shared" si="2"/>
        <v>0</v>
      </c>
      <c r="L76" s="113">
        <f t="shared" si="5"/>
        <v>0</v>
      </c>
      <c r="M76" s="56"/>
    </row>
    <row r="77" spans="1:13" hidden="1" x14ac:dyDescent="0.25">
      <c r="A77" s="65">
        <v>36069</v>
      </c>
      <c r="B77" s="31">
        <v>36099</v>
      </c>
      <c r="C77" s="20">
        <v>0.46</v>
      </c>
      <c r="D77" s="20">
        <f t="shared" si="0"/>
        <v>4.4697507923277202E-2</v>
      </c>
      <c r="E77" s="21">
        <f t="shared" si="3"/>
        <v>4.4697507923277202E-2</v>
      </c>
      <c r="F77" s="27"/>
      <c r="G77" s="28">
        <f t="shared" si="4"/>
        <v>0</v>
      </c>
      <c r="H77" s="41"/>
      <c r="I77" s="29">
        <f t="shared" si="6"/>
        <v>0</v>
      </c>
      <c r="J77" s="25"/>
      <c r="K77" s="30">
        <f t="shared" si="2"/>
        <v>0</v>
      </c>
      <c r="L77" s="113">
        <f t="shared" si="5"/>
        <v>0</v>
      </c>
      <c r="M77" s="56"/>
    </row>
    <row r="78" spans="1:13" hidden="1" x14ac:dyDescent="0.25">
      <c r="A78" s="65">
        <v>36100</v>
      </c>
      <c r="B78" s="31">
        <v>36129</v>
      </c>
      <c r="C78" s="20">
        <v>0.49990000000000001</v>
      </c>
      <c r="D78" s="20">
        <f t="shared" si="0"/>
        <v>4.7731662448660117E-2</v>
      </c>
      <c r="E78" s="21">
        <f t="shared" si="3"/>
        <v>4.7731662448660117E-2</v>
      </c>
      <c r="F78" s="27"/>
      <c r="G78" s="28">
        <f t="shared" si="4"/>
        <v>0</v>
      </c>
      <c r="H78" s="41"/>
      <c r="I78" s="29">
        <f t="shared" si="6"/>
        <v>0</v>
      </c>
      <c r="J78" s="25"/>
      <c r="K78" s="30">
        <f t="shared" si="2"/>
        <v>0</v>
      </c>
      <c r="L78" s="113">
        <f t="shared" si="5"/>
        <v>0</v>
      </c>
      <c r="M78" s="56"/>
    </row>
    <row r="79" spans="1:13" hidden="1" x14ac:dyDescent="0.25">
      <c r="A79" s="65">
        <v>36130</v>
      </c>
      <c r="B79" s="31">
        <v>36160</v>
      </c>
      <c r="C79" s="20">
        <v>0.47710000000000002</v>
      </c>
      <c r="D79" s="20">
        <f t="shared" si="0"/>
        <v>4.6009730446818553E-2</v>
      </c>
      <c r="E79" s="21">
        <f t="shared" si="3"/>
        <v>4.6009730446818553E-2</v>
      </c>
      <c r="F79" s="27"/>
      <c r="G79" s="28">
        <f t="shared" si="4"/>
        <v>0</v>
      </c>
      <c r="H79" s="41"/>
      <c r="I79" s="29">
        <f t="shared" si="6"/>
        <v>0</v>
      </c>
      <c r="J79" s="25"/>
      <c r="K79" s="30">
        <f t="shared" si="2"/>
        <v>0</v>
      </c>
      <c r="L79" s="113">
        <f t="shared" si="5"/>
        <v>0</v>
      </c>
      <c r="M79" s="56"/>
    </row>
    <row r="80" spans="1:13" hidden="1" x14ac:dyDescent="0.25">
      <c r="A80" s="65">
        <v>36161</v>
      </c>
      <c r="B80" s="31">
        <v>36191</v>
      </c>
      <c r="C80" s="20">
        <v>0.45490000000000003</v>
      </c>
      <c r="D80" s="20">
        <f t="shared" si="0"/>
        <v>4.4302608270949451E-2</v>
      </c>
      <c r="E80" s="21">
        <f t="shared" si="3"/>
        <v>4.4302608270949451E-2</v>
      </c>
      <c r="F80" s="27"/>
      <c r="G80" s="28">
        <f t="shared" si="4"/>
        <v>0</v>
      </c>
      <c r="H80" s="41"/>
      <c r="I80" s="29">
        <f t="shared" si="6"/>
        <v>0</v>
      </c>
      <c r="J80" s="25"/>
      <c r="K80" s="30">
        <f t="shared" si="2"/>
        <v>0</v>
      </c>
      <c r="L80" s="113">
        <f t="shared" si="5"/>
        <v>0</v>
      </c>
      <c r="M80" s="56"/>
    </row>
    <row r="81" spans="1:13" hidden="1" x14ac:dyDescent="0.25">
      <c r="A81" s="65">
        <v>36192</v>
      </c>
      <c r="B81" s="31">
        <v>36219</v>
      </c>
      <c r="C81" s="20">
        <v>0.4239</v>
      </c>
      <c r="D81" s="20">
        <f t="shared" si="0"/>
        <v>4.1866218129975596E-2</v>
      </c>
      <c r="E81" s="21">
        <f t="shared" si="3"/>
        <v>4.1866218129975596E-2</v>
      </c>
      <c r="F81" s="27"/>
      <c r="G81" s="28">
        <f t="shared" si="4"/>
        <v>0</v>
      </c>
      <c r="H81" s="41"/>
      <c r="I81" s="29">
        <f t="shared" si="6"/>
        <v>0</v>
      </c>
      <c r="J81" s="25"/>
      <c r="K81" s="30">
        <f t="shared" si="2"/>
        <v>0</v>
      </c>
      <c r="L81" s="113">
        <f t="shared" ref="L81:L144" si="7">SUM(G81,K81)</f>
        <v>0</v>
      </c>
      <c r="M81" s="56"/>
    </row>
    <row r="82" spans="1:13" hidden="1" x14ac:dyDescent="0.25">
      <c r="A82" s="67">
        <v>36220</v>
      </c>
      <c r="B82" s="33">
        <v>36250</v>
      </c>
      <c r="C82" s="21">
        <v>0.40989999999999999</v>
      </c>
      <c r="D82" s="21">
        <f t="shared" ref="D82:D145" si="8">IF(A82="","",(POWER((1+(C82*1.5)),(1/12)))-1)</f>
        <v>4.0745038061768213E-2</v>
      </c>
      <c r="E82" s="21">
        <f t="shared" si="3"/>
        <v>4.0745038061768213E-2</v>
      </c>
      <c r="F82" s="27"/>
      <c r="G82" s="28">
        <f t="shared" si="4"/>
        <v>0</v>
      </c>
      <c r="H82" s="41"/>
      <c r="I82" s="34">
        <f t="shared" si="6"/>
        <v>0</v>
      </c>
      <c r="J82" s="25"/>
      <c r="K82" s="30">
        <f t="shared" si="2"/>
        <v>0</v>
      </c>
      <c r="L82" s="113">
        <f t="shared" si="7"/>
        <v>0</v>
      </c>
      <c r="M82" s="56"/>
    </row>
    <row r="83" spans="1:13" hidden="1" x14ac:dyDescent="0.25">
      <c r="A83" s="65">
        <v>36251</v>
      </c>
      <c r="B83" s="31">
        <v>36280</v>
      </c>
      <c r="C83" s="20">
        <v>0.3357</v>
      </c>
      <c r="D83" s="20">
        <f t="shared" si="8"/>
        <v>3.4569862160126474E-2</v>
      </c>
      <c r="E83" s="21">
        <f t="shared" si="3"/>
        <v>3.4569862160126474E-2</v>
      </c>
      <c r="F83" s="27"/>
      <c r="G83" s="28">
        <f t="shared" si="4"/>
        <v>0</v>
      </c>
      <c r="H83" s="41"/>
      <c r="I83" s="29">
        <f t="shared" si="6"/>
        <v>0</v>
      </c>
      <c r="J83" s="25"/>
      <c r="K83" s="30">
        <f t="shared" ref="K83:K146" si="9">IF(K82&lt;0,I83-J83,SUM(K82,I83)-J83)</f>
        <v>0</v>
      </c>
      <c r="L83" s="113">
        <f t="shared" si="7"/>
        <v>0</v>
      </c>
      <c r="M83" s="56"/>
    </row>
    <row r="84" spans="1:13" hidden="1" x14ac:dyDescent="0.25">
      <c r="A84" s="65">
        <v>36281</v>
      </c>
      <c r="B84" s="31">
        <v>36311</v>
      </c>
      <c r="C84" s="20">
        <v>0.31140000000000001</v>
      </c>
      <c r="D84" s="20">
        <f t="shared" si="8"/>
        <v>3.2456215436479363E-2</v>
      </c>
      <c r="E84" s="21">
        <f t="shared" ref="E84:E147" si="10">IF(A84="","",IF(D$14=0,D84,MIN(D84,D$14)))</f>
        <v>3.2456215436479363E-2</v>
      </c>
      <c r="F84" s="27"/>
      <c r="G84" s="28">
        <f t="shared" si="4"/>
        <v>0</v>
      </c>
      <c r="H84" s="41"/>
      <c r="I84" s="29">
        <f t="shared" si="6"/>
        <v>0</v>
      </c>
      <c r="J84" s="25"/>
      <c r="K84" s="30">
        <f t="shared" si="9"/>
        <v>0</v>
      </c>
      <c r="L84" s="113">
        <f t="shared" si="7"/>
        <v>0</v>
      </c>
      <c r="M84" s="56"/>
    </row>
    <row r="85" spans="1:13" hidden="1" x14ac:dyDescent="0.25">
      <c r="A85" s="65">
        <v>36312</v>
      </c>
      <c r="B85" s="31">
        <v>36341</v>
      </c>
      <c r="C85" s="20">
        <v>0.27460000000000001</v>
      </c>
      <c r="D85" s="20">
        <f t="shared" si="8"/>
        <v>2.9161808634234454E-2</v>
      </c>
      <c r="E85" s="21">
        <f t="shared" si="10"/>
        <v>2.9161808634234454E-2</v>
      </c>
      <c r="F85" s="27"/>
      <c r="G85" s="28">
        <f t="shared" ref="G85:G148" si="11">IF(A85="","",G84+F85)</f>
        <v>0</v>
      </c>
      <c r="H85" s="41"/>
      <c r="I85" s="29">
        <f t="shared" si="6"/>
        <v>0</v>
      </c>
      <c r="J85" s="25"/>
      <c r="K85" s="30">
        <f t="shared" si="9"/>
        <v>0</v>
      </c>
      <c r="L85" s="113">
        <f t="shared" si="7"/>
        <v>0</v>
      </c>
      <c r="M85" s="56"/>
    </row>
    <row r="86" spans="1:13" hidden="1" x14ac:dyDescent="0.25">
      <c r="A86" s="67">
        <v>36342</v>
      </c>
      <c r="B86" s="33">
        <v>36372</v>
      </c>
      <c r="C86" s="21">
        <v>0.2422</v>
      </c>
      <c r="D86" s="20">
        <f t="shared" si="8"/>
        <v>2.6162058401758781E-2</v>
      </c>
      <c r="E86" s="21">
        <f t="shared" si="10"/>
        <v>2.6162058401758781E-2</v>
      </c>
      <c r="F86" s="27"/>
      <c r="G86" s="28">
        <f t="shared" si="11"/>
        <v>0</v>
      </c>
      <c r="H86" s="41"/>
      <c r="I86" s="29">
        <f t="shared" si="6"/>
        <v>0</v>
      </c>
      <c r="J86" s="25"/>
      <c r="K86" s="30">
        <f t="shared" si="9"/>
        <v>0</v>
      </c>
      <c r="L86" s="113">
        <f t="shared" si="7"/>
        <v>0</v>
      </c>
      <c r="M86" s="56"/>
    </row>
    <row r="87" spans="1:13" hidden="1" x14ac:dyDescent="0.25">
      <c r="A87" s="67">
        <v>36373</v>
      </c>
      <c r="B87" s="33">
        <v>36403</v>
      </c>
      <c r="C87" s="21">
        <v>0.26250000000000001</v>
      </c>
      <c r="D87" s="20">
        <f t="shared" si="8"/>
        <v>2.8052767894414243E-2</v>
      </c>
      <c r="E87" s="21">
        <f t="shared" si="10"/>
        <v>2.8052767894414243E-2</v>
      </c>
      <c r="F87" s="27"/>
      <c r="G87" s="28">
        <f t="shared" si="11"/>
        <v>0</v>
      </c>
      <c r="H87" s="41"/>
      <c r="I87" s="29">
        <f t="shared" si="6"/>
        <v>0</v>
      </c>
      <c r="J87" s="25"/>
      <c r="K87" s="30">
        <f t="shared" si="9"/>
        <v>0</v>
      </c>
      <c r="L87" s="113">
        <f t="shared" si="7"/>
        <v>0</v>
      </c>
      <c r="M87" s="56"/>
    </row>
    <row r="88" spans="1:13" hidden="1" x14ac:dyDescent="0.25">
      <c r="A88" s="65">
        <v>36404</v>
      </c>
      <c r="B88" s="31">
        <v>36433</v>
      </c>
      <c r="C88" s="20">
        <v>0.2601</v>
      </c>
      <c r="D88" s="20">
        <f t="shared" si="8"/>
        <v>2.783122059100851E-2</v>
      </c>
      <c r="E88" s="21">
        <f t="shared" si="10"/>
        <v>2.783122059100851E-2</v>
      </c>
      <c r="F88" s="27"/>
      <c r="G88" s="28">
        <f t="shared" si="11"/>
        <v>0</v>
      </c>
      <c r="H88" s="41"/>
      <c r="I88" s="29">
        <f t="shared" ref="I88:I151" si="12">IF(B88="","",((G88*E88)/30)*H88)</f>
        <v>0</v>
      </c>
      <c r="J88" s="25"/>
      <c r="K88" s="30">
        <f t="shared" si="9"/>
        <v>0</v>
      </c>
      <c r="L88" s="113">
        <f t="shared" si="7"/>
        <v>0</v>
      </c>
      <c r="M88" s="56"/>
    </row>
    <row r="89" spans="1:13" hidden="1" x14ac:dyDescent="0.25">
      <c r="A89" s="65">
        <v>36434</v>
      </c>
      <c r="B89" s="31">
        <v>36464</v>
      </c>
      <c r="C89" s="20">
        <v>0.26960000000000001</v>
      </c>
      <c r="D89" s="20">
        <f t="shared" si="8"/>
        <v>2.8705120834537468E-2</v>
      </c>
      <c r="E89" s="21">
        <f t="shared" si="10"/>
        <v>2.8705120834537468E-2</v>
      </c>
      <c r="F89" s="27"/>
      <c r="G89" s="28">
        <f t="shared" si="11"/>
        <v>0</v>
      </c>
      <c r="H89" s="41"/>
      <c r="I89" s="29">
        <f t="shared" si="12"/>
        <v>0</v>
      </c>
      <c r="J89" s="25"/>
      <c r="K89" s="30">
        <f t="shared" si="9"/>
        <v>0</v>
      </c>
      <c r="L89" s="113">
        <f t="shared" si="7"/>
        <v>0</v>
      </c>
      <c r="M89" s="56"/>
    </row>
    <row r="90" spans="1:13" hidden="1" x14ac:dyDescent="0.25">
      <c r="A90" s="65">
        <v>36465</v>
      </c>
      <c r="B90" s="31">
        <v>36494</v>
      </c>
      <c r="C90" s="20">
        <v>0.25700000000000001</v>
      </c>
      <c r="D90" s="20">
        <f t="shared" si="8"/>
        <v>2.7544275643077931E-2</v>
      </c>
      <c r="E90" s="21">
        <f t="shared" si="10"/>
        <v>2.7544275643077931E-2</v>
      </c>
      <c r="F90" s="27"/>
      <c r="G90" s="28">
        <f t="shared" si="11"/>
        <v>0</v>
      </c>
      <c r="H90" s="41"/>
      <c r="I90" s="29">
        <f t="shared" si="12"/>
        <v>0</v>
      </c>
      <c r="J90" s="25"/>
      <c r="K90" s="30">
        <f t="shared" si="9"/>
        <v>0</v>
      </c>
      <c r="L90" s="113">
        <f t="shared" si="7"/>
        <v>0</v>
      </c>
      <c r="M90" s="56"/>
    </row>
    <row r="91" spans="1:13" hidden="1" x14ac:dyDescent="0.25">
      <c r="A91" s="65">
        <v>36495</v>
      </c>
      <c r="B91" s="31">
        <v>36525</v>
      </c>
      <c r="C91" s="20">
        <v>0.2422</v>
      </c>
      <c r="D91" s="20">
        <f t="shared" si="8"/>
        <v>2.6162058401758781E-2</v>
      </c>
      <c r="E91" s="21">
        <f t="shared" si="10"/>
        <v>2.6162058401758781E-2</v>
      </c>
      <c r="F91" s="27"/>
      <c r="G91" s="28">
        <f t="shared" si="11"/>
        <v>0</v>
      </c>
      <c r="H91" s="41"/>
      <c r="I91" s="29">
        <f t="shared" si="12"/>
        <v>0</v>
      </c>
      <c r="J91" s="25"/>
      <c r="K91" s="30">
        <f t="shared" si="9"/>
        <v>0</v>
      </c>
      <c r="L91" s="113">
        <f t="shared" si="7"/>
        <v>0</v>
      </c>
      <c r="M91" s="56"/>
    </row>
    <row r="92" spans="1:13" hidden="1" x14ac:dyDescent="0.25">
      <c r="A92" s="65">
        <v>36526</v>
      </c>
      <c r="B92" s="31">
        <v>36556</v>
      </c>
      <c r="C92" s="20">
        <v>0.224</v>
      </c>
      <c r="D92" s="20">
        <f t="shared" si="8"/>
        <v>2.4433734986121447E-2</v>
      </c>
      <c r="E92" s="21">
        <f t="shared" si="10"/>
        <v>2.4433734986121447E-2</v>
      </c>
      <c r="F92" s="27"/>
      <c r="G92" s="28">
        <f t="shared" si="11"/>
        <v>0</v>
      </c>
      <c r="H92" s="41"/>
      <c r="I92" s="29">
        <f t="shared" si="12"/>
        <v>0</v>
      </c>
      <c r="J92" s="25"/>
      <c r="K92" s="30">
        <f t="shared" si="9"/>
        <v>0</v>
      </c>
      <c r="L92" s="113">
        <f t="shared" si="7"/>
        <v>0</v>
      </c>
      <c r="M92" s="56"/>
    </row>
    <row r="93" spans="1:13" hidden="1" x14ac:dyDescent="0.25">
      <c r="A93" s="65">
        <v>36557</v>
      </c>
      <c r="B93" s="31">
        <v>36585</v>
      </c>
      <c r="C93" s="20">
        <v>0.1946</v>
      </c>
      <c r="D93" s="20">
        <f t="shared" si="8"/>
        <v>2.1572220872975834E-2</v>
      </c>
      <c r="E93" s="21">
        <f t="shared" si="10"/>
        <v>2.1572220872975834E-2</v>
      </c>
      <c r="F93" s="27"/>
      <c r="G93" s="28">
        <f t="shared" si="11"/>
        <v>0</v>
      </c>
      <c r="H93" s="41"/>
      <c r="I93" s="29">
        <f t="shared" si="12"/>
        <v>0</v>
      </c>
      <c r="J93" s="25"/>
      <c r="K93" s="30">
        <f t="shared" si="9"/>
        <v>0</v>
      </c>
      <c r="L93" s="113">
        <f t="shared" si="7"/>
        <v>0</v>
      </c>
      <c r="M93" s="56"/>
    </row>
    <row r="94" spans="1:13" hidden="1" x14ac:dyDescent="0.25">
      <c r="A94" s="65">
        <v>36586</v>
      </c>
      <c r="B94" s="31">
        <v>36616</v>
      </c>
      <c r="C94" s="20">
        <v>0.17449999999999999</v>
      </c>
      <c r="D94" s="20">
        <f t="shared" si="8"/>
        <v>1.9563883348914013E-2</v>
      </c>
      <c r="E94" s="21">
        <f t="shared" si="10"/>
        <v>1.9563883348914013E-2</v>
      </c>
      <c r="F94" s="27"/>
      <c r="G94" s="28">
        <f t="shared" si="11"/>
        <v>0</v>
      </c>
      <c r="H94" s="41"/>
      <c r="I94" s="29">
        <f t="shared" si="12"/>
        <v>0</v>
      </c>
      <c r="J94" s="25"/>
      <c r="K94" s="30">
        <f t="shared" si="9"/>
        <v>0</v>
      </c>
      <c r="L94" s="113">
        <f t="shared" si="7"/>
        <v>0</v>
      </c>
      <c r="M94" s="56"/>
    </row>
    <row r="95" spans="1:13" hidden="1" x14ac:dyDescent="0.25">
      <c r="A95" s="65">
        <v>36617</v>
      </c>
      <c r="B95" s="31">
        <v>36646</v>
      </c>
      <c r="C95" s="20">
        <v>0.1787</v>
      </c>
      <c r="D95" s="20">
        <f t="shared" si="8"/>
        <v>1.9987144669119328E-2</v>
      </c>
      <c r="E95" s="21">
        <f t="shared" si="10"/>
        <v>1.9987144669119328E-2</v>
      </c>
      <c r="F95" s="27"/>
      <c r="G95" s="28">
        <f t="shared" si="11"/>
        <v>0</v>
      </c>
      <c r="H95" s="41"/>
      <c r="I95" s="29">
        <f t="shared" si="12"/>
        <v>0</v>
      </c>
      <c r="J95" s="25"/>
      <c r="K95" s="30">
        <f t="shared" si="9"/>
        <v>0</v>
      </c>
      <c r="L95" s="113">
        <f t="shared" si="7"/>
        <v>0</v>
      </c>
      <c r="M95" s="56"/>
    </row>
    <row r="96" spans="1:13" hidden="1" x14ac:dyDescent="0.25">
      <c r="A96" s="65">
        <v>36647</v>
      </c>
      <c r="B96" s="31">
        <v>36677</v>
      </c>
      <c r="C96" s="20">
        <v>0.17899999999999999</v>
      </c>
      <c r="D96" s="20">
        <f t="shared" si="8"/>
        <v>2.0017303809532372E-2</v>
      </c>
      <c r="E96" s="21">
        <f t="shared" si="10"/>
        <v>2.0017303809532372E-2</v>
      </c>
      <c r="F96" s="27"/>
      <c r="G96" s="28">
        <f t="shared" si="11"/>
        <v>0</v>
      </c>
      <c r="H96" s="41"/>
      <c r="I96" s="29">
        <f t="shared" si="12"/>
        <v>0</v>
      </c>
      <c r="J96" s="25"/>
      <c r="K96" s="30">
        <f t="shared" si="9"/>
        <v>0</v>
      </c>
      <c r="L96" s="113">
        <f t="shared" si="7"/>
        <v>0</v>
      </c>
      <c r="M96" s="56"/>
    </row>
    <row r="97" spans="1:13" hidden="1" x14ac:dyDescent="0.25">
      <c r="A97" s="65">
        <v>36678</v>
      </c>
      <c r="B97" s="31">
        <v>36707</v>
      </c>
      <c r="C97" s="20">
        <v>0.19769999999999999</v>
      </c>
      <c r="D97" s="20">
        <f t="shared" si="8"/>
        <v>2.1878132850398968E-2</v>
      </c>
      <c r="E97" s="21">
        <f t="shared" si="10"/>
        <v>2.1878132850398968E-2</v>
      </c>
      <c r="F97" s="27"/>
      <c r="G97" s="28">
        <f t="shared" si="11"/>
        <v>0</v>
      </c>
      <c r="H97" s="41"/>
      <c r="I97" s="29">
        <f t="shared" si="12"/>
        <v>0</v>
      </c>
      <c r="J97" s="25"/>
      <c r="K97" s="30">
        <f t="shared" si="9"/>
        <v>0</v>
      </c>
      <c r="L97" s="113">
        <f t="shared" si="7"/>
        <v>0</v>
      </c>
      <c r="M97" s="56"/>
    </row>
    <row r="98" spans="1:13" hidden="1" x14ac:dyDescent="0.25">
      <c r="A98" s="65">
        <v>36708</v>
      </c>
      <c r="B98" s="31">
        <v>36738</v>
      </c>
      <c r="C98" s="20">
        <v>0.19439999999999999</v>
      </c>
      <c r="D98" s="20">
        <f t="shared" si="8"/>
        <v>2.1552449974195476E-2</v>
      </c>
      <c r="E98" s="21">
        <f t="shared" si="10"/>
        <v>2.1552449974195476E-2</v>
      </c>
      <c r="F98" s="27"/>
      <c r="G98" s="28">
        <f t="shared" si="11"/>
        <v>0</v>
      </c>
      <c r="H98" s="41"/>
      <c r="I98" s="29">
        <f t="shared" si="12"/>
        <v>0</v>
      </c>
      <c r="J98" s="25"/>
      <c r="K98" s="30">
        <f t="shared" si="9"/>
        <v>0</v>
      </c>
      <c r="L98" s="113">
        <f t="shared" si="7"/>
        <v>0</v>
      </c>
      <c r="M98" s="56"/>
    </row>
    <row r="99" spans="1:13" hidden="1" x14ac:dyDescent="0.25">
      <c r="A99" s="65">
        <v>36739</v>
      </c>
      <c r="B99" s="31">
        <v>36769</v>
      </c>
      <c r="C99" s="20">
        <v>0.19919999999999999</v>
      </c>
      <c r="D99" s="20">
        <f t="shared" si="8"/>
        <v>2.2025793890954715E-2</v>
      </c>
      <c r="E99" s="21">
        <f t="shared" si="10"/>
        <v>2.2025793890954715E-2</v>
      </c>
      <c r="F99" s="27"/>
      <c r="G99" s="28">
        <f t="shared" si="11"/>
        <v>0</v>
      </c>
      <c r="H99" s="41"/>
      <c r="I99" s="29">
        <f t="shared" si="12"/>
        <v>0</v>
      </c>
      <c r="J99" s="25"/>
      <c r="K99" s="30">
        <f t="shared" si="9"/>
        <v>0</v>
      </c>
      <c r="L99" s="113">
        <f t="shared" si="7"/>
        <v>0</v>
      </c>
      <c r="M99" s="56"/>
    </row>
    <row r="100" spans="1:13" hidden="1" x14ac:dyDescent="0.25">
      <c r="A100" s="65">
        <v>36770</v>
      </c>
      <c r="B100" s="31">
        <v>36799</v>
      </c>
      <c r="C100" s="20">
        <v>0.2293</v>
      </c>
      <c r="D100" s="20">
        <f t="shared" si="8"/>
        <v>2.4940354247332097E-2</v>
      </c>
      <c r="E100" s="21">
        <f t="shared" si="10"/>
        <v>2.4940354247332097E-2</v>
      </c>
      <c r="F100" s="27"/>
      <c r="G100" s="28">
        <f t="shared" si="11"/>
        <v>0</v>
      </c>
      <c r="H100" s="41"/>
      <c r="I100" s="29">
        <f t="shared" si="12"/>
        <v>0</v>
      </c>
      <c r="J100" s="25"/>
      <c r="K100" s="30">
        <f t="shared" si="9"/>
        <v>0</v>
      </c>
      <c r="L100" s="113">
        <f t="shared" si="7"/>
        <v>0</v>
      </c>
      <c r="M100" s="56"/>
    </row>
    <row r="101" spans="1:13" hidden="1" x14ac:dyDescent="0.25">
      <c r="A101" s="65">
        <v>36800</v>
      </c>
      <c r="B101" s="31">
        <v>36830</v>
      </c>
      <c r="C101" s="20">
        <v>0.23080000000000001</v>
      </c>
      <c r="D101" s="20">
        <f t="shared" si="8"/>
        <v>2.5083238291942367E-2</v>
      </c>
      <c r="E101" s="21">
        <f t="shared" si="10"/>
        <v>2.5083238291942367E-2</v>
      </c>
      <c r="F101" s="27"/>
      <c r="G101" s="28">
        <f t="shared" si="11"/>
        <v>0</v>
      </c>
      <c r="H101" s="41"/>
      <c r="I101" s="29">
        <f t="shared" si="12"/>
        <v>0</v>
      </c>
      <c r="J101" s="25"/>
      <c r="K101" s="30">
        <f t="shared" si="9"/>
        <v>0</v>
      </c>
      <c r="L101" s="113">
        <f t="shared" si="7"/>
        <v>0</v>
      </c>
      <c r="M101" s="56"/>
    </row>
    <row r="102" spans="1:13" hidden="1" x14ac:dyDescent="0.25">
      <c r="A102" s="65">
        <v>36831</v>
      </c>
      <c r="B102" s="31">
        <v>36860</v>
      </c>
      <c r="C102" s="20">
        <v>0.23799999999999999</v>
      </c>
      <c r="D102" s="20">
        <f t="shared" si="8"/>
        <v>2.5766049075942155E-2</v>
      </c>
      <c r="E102" s="21">
        <f t="shared" si="10"/>
        <v>2.5766049075942155E-2</v>
      </c>
      <c r="F102" s="27"/>
      <c r="G102" s="28">
        <f t="shared" si="11"/>
        <v>0</v>
      </c>
      <c r="H102" s="41"/>
      <c r="I102" s="29">
        <f t="shared" si="12"/>
        <v>0</v>
      </c>
      <c r="J102" s="25"/>
      <c r="K102" s="30">
        <f t="shared" si="9"/>
        <v>0</v>
      </c>
      <c r="L102" s="113">
        <f t="shared" si="7"/>
        <v>0</v>
      </c>
      <c r="M102" s="56"/>
    </row>
    <row r="103" spans="1:13" hidden="1" x14ac:dyDescent="0.25">
      <c r="A103" s="65">
        <v>36861</v>
      </c>
      <c r="B103" s="31">
        <v>36891</v>
      </c>
      <c r="C103" s="20">
        <v>0.2369</v>
      </c>
      <c r="D103" s="20">
        <f t="shared" si="8"/>
        <v>2.5662053869310197E-2</v>
      </c>
      <c r="E103" s="21">
        <f t="shared" si="10"/>
        <v>2.5662053869310197E-2</v>
      </c>
      <c r="F103" s="27"/>
      <c r="G103" s="28">
        <f t="shared" si="11"/>
        <v>0</v>
      </c>
      <c r="H103" s="41"/>
      <c r="I103" s="29">
        <f t="shared" si="12"/>
        <v>0</v>
      </c>
      <c r="J103" s="25"/>
      <c r="K103" s="30">
        <f t="shared" si="9"/>
        <v>0</v>
      </c>
      <c r="L103" s="113">
        <f t="shared" si="7"/>
        <v>0</v>
      </c>
      <c r="M103" s="56"/>
    </row>
    <row r="104" spans="1:13" hidden="1" x14ac:dyDescent="0.25">
      <c r="A104" s="65">
        <v>36892</v>
      </c>
      <c r="B104" s="31">
        <v>36922</v>
      </c>
      <c r="C104" s="20">
        <v>0.24160000000000001</v>
      </c>
      <c r="D104" s="20">
        <f t="shared" si="8"/>
        <v>2.6105588475108465E-2</v>
      </c>
      <c r="E104" s="21">
        <f t="shared" si="10"/>
        <v>2.6105588475108465E-2</v>
      </c>
      <c r="F104" s="27"/>
      <c r="G104" s="28">
        <f t="shared" si="11"/>
        <v>0</v>
      </c>
      <c r="H104" s="41"/>
      <c r="I104" s="29">
        <f t="shared" si="12"/>
        <v>0</v>
      </c>
      <c r="J104" s="25"/>
      <c r="K104" s="30">
        <f t="shared" si="9"/>
        <v>0</v>
      </c>
      <c r="L104" s="113">
        <f t="shared" si="7"/>
        <v>0</v>
      </c>
      <c r="M104" s="56"/>
    </row>
    <row r="105" spans="1:13" hidden="1" x14ac:dyDescent="0.25">
      <c r="A105" s="65">
        <v>36923</v>
      </c>
      <c r="B105" s="31">
        <v>36950</v>
      </c>
      <c r="C105" s="20">
        <v>0.26029999999999998</v>
      </c>
      <c r="D105" s="20">
        <f t="shared" si="8"/>
        <v>2.7849702941323606E-2</v>
      </c>
      <c r="E105" s="21">
        <f t="shared" si="10"/>
        <v>2.7849702941323606E-2</v>
      </c>
      <c r="F105" s="27"/>
      <c r="G105" s="28">
        <f t="shared" si="11"/>
        <v>0</v>
      </c>
      <c r="H105" s="41"/>
      <c r="I105" s="29">
        <f t="shared" si="12"/>
        <v>0</v>
      </c>
      <c r="J105" s="25"/>
      <c r="K105" s="30">
        <f t="shared" si="9"/>
        <v>0</v>
      </c>
      <c r="L105" s="113">
        <f t="shared" si="7"/>
        <v>0</v>
      </c>
      <c r="M105" s="56"/>
    </row>
    <row r="106" spans="1:13" hidden="1" x14ac:dyDescent="0.25">
      <c r="A106" s="65">
        <v>36951</v>
      </c>
      <c r="B106" s="31">
        <v>36981</v>
      </c>
      <c r="C106" s="20">
        <v>0.25109999999999999</v>
      </c>
      <c r="D106" s="20">
        <f t="shared" si="8"/>
        <v>2.6995707177810413E-2</v>
      </c>
      <c r="E106" s="21">
        <f t="shared" si="10"/>
        <v>2.6995707177810413E-2</v>
      </c>
      <c r="F106" s="27"/>
      <c r="G106" s="28">
        <f t="shared" si="11"/>
        <v>0</v>
      </c>
      <c r="H106" s="41"/>
      <c r="I106" s="29">
        <f t="shared" si="12"/>
        <v>0</v>
      </c>
      <c r="J106" s="25"/>
      <c r="K106" s="30">
        <f t="shared" si="9"/>
        <v>0</v>
      </c>
      <c r="L106" s="113">
        <f t="shared" si="7"/>
        <v>0</v>
      </c>
      <c r="M106" s="56"/>
    </row>
    <row r="107" spans="1:13" hidden="1" x14ac:dyDescent="0.25">
      <c r="A107" s="65">
        <v>36982</v>
      </c>
      <c r="B107" s="31">
        <v>37011</v>
      </c>
      <c r="C107" s="20">
        <v>0.24829999999999999</v>
      </c>
      <c r="D107" s="20">
        <f t="shared" si="8"/>
        <v>2.6734237592840993E-2</v>
      </c>
      <c r="E107" s="21">
        <f t="shared" si="10"/>
        <v>2.6734237592840993E-2</v>
      </c>
      <c r="F107" s="27"/>
      <c r="G107" s="28">
        <f t="shared" si="11"/>
        <v>0</v>
      </c>
      <c r="H107" s="41"/>
      <c r="I107" s="29">
        <f t="shared" si="12"/>
        <v>0</v>
      </c>
      <c r="J107" s="25"/>
      <c r="K107" s="30">
        <f t="shared" si="9"/>
        <v>0</v>
      </c>
      <c r="L107" s="113">
        <f t="shared" si="7"/>
        <v>0</v>
      </c>
      <c r="M107" s="56"/>
    </row>
    <row r="108" spans="1:13" hidden="1" x14ac:dyDescent="0.25">
      <c r="A108" s="65">
        <v>37012</v>
      </c>
      <c r="B108" s="31">
        <v>37042</v>
      </c>
      <c r="C108" s="20">
        <v>0.2424</v>
      </c>
      <c r="D108" s="20">
        <f t="shared" si="8"/>
        <v>2.6180874116863206E-2</v>
      </c>
      <c r="E108" s="21">
        <f t="shared" si="10"/>
        <v>2.6180874116863206E-2</v>
      </c>
      <c r="F108" s="27"/>
      <c r="G108" s="28">
        <f t="shared" si="11"/>
        <v>0</v>
      </c>
      <c r="H108" s="41"/>
      <c r="I108" s="29">
        <f t="shared" si="12"/>
        <v>0</v>
      </c>
      <c r="J108" s="25"/>
      <c r="K108" s="30">
        <f t="shared" si="9"/>
        <v>0</v>
      </c>
      <c r="L108" s="113">
        <f t="shared" si="7"/>
        <v>0</v>
      </c>
      <c r="M108" s="56"/>
    </row>
    <row r="109" spans="1:13" hidden="1" x14ac:dyDescent="0.25">
      <c r="A109" s="65">
        <v>37043</v>
      </c>
      <c r="B109" s="31">
        <v>37072</v>
      </c>
      <c r="C109" s="20">
        <v>0.25169999999999998</v>
      </c>
      <c r="D109" s="20">
        <f t="shared" si="8"/>
        <v>2.7051641226381706E-2</v>
      </c>
      <c r="E109" s="21">
        <f t="shared" si="10"/>
        <v>2.7051641226381706E-2</v>
      </c>
      <c r="F109" s="27"/>
      <c r="G109" s="28">
        <f t="shared" si="11"/>
        <v>0</v>
      </c>
      <c r="H109" s="41"/>
      <c r="I109" s="29">
        <f t="shared" si="12"/>
        <v>0</v>
      </c>
      <c r="J109" s="25"/>
      <c r="K109" s="30">
        <f t="shared" si="9"/>
        <v>0</v>
      </c>
      <c r="L109" s="113">
        <f t="shared" si="7"/>
        <v>0</v>
      </c>
      <c r="M109" s="56"/>
    </row>
    <row r="110" spans="1:13" hidden="1" x14ac:dyDescent="0.25">
      <c r="A110" s="65">
        <v>37073</v>
      </c>
      <c r="B110" s="31">
        <v>37103</v>
      </c>
      <c r="C110" s="20">
        <v>0.26079999999999998</v>
      </c>
      <c r="D110" s="20">
        <f t="shared" si="8"/>
        <v>2.7895892829637337E-2</v>
      </c>
      <c r="E110" s="21">
        <f t="shared" si="10"/>
        <v>2.7895892829637337E-2</v>
      </c>
      <c r="F110" s="27"/>
      <c r="G110" s="28">
        <f t="shared" si="11"/>
        <v>0</v>
      </c>
      <c r="H110" s="41"/>
      <c r="I110" s="29">
        <f t="shared" si="12"/>
        <v>0</v>
      </c>
      <c r="J110" s="25"/>
      <c r="K110" s="30">
        <f t="shared" si="9"/>
        <v>0</v>
      </c>
      <c r="L110" s="113">
        <f t="shared" si="7"/>
        <v>0</v>
      </c>
      <c r="M110" s="56"/>
    </row>
    <row r="111" spans="1:13" hidden="1" x14ac:dyDescent="0.25">
      <c r="A111" s="65">
        <v>37104</v>
      </c>
      <c r="B111" s="31">
        <v>37134</v>
      </c>
      <c r="C111" s="20">
        <v>0.24249999999999999</v>
      </c>
      <c r="D111" s="20">
        <f t="shared" si="8"/>
        <v>2.6190280551482648E-2</v>
      </c>
      <c r="E111" s="21">
        <f t="shared" si="10"/>
        <v>2.6190280551482648E-2</v>
      </c>
      <c r="F111" s="27"/>
      <c r="G111" s="28">
        <f t="shared" si="11"/>
        <v>0</v>
      </c>
      <c r="H111" s="41"/>
      <c r="I111" s="29">
        <f t="shared" si="12"/>
        <v>0</v>
      </c>
      <c r="J111" s="25"/>
      <c r="K111" s="30">
        <f t="shared" si="9"/>
        <v>0</v>
      </c>
      <c r="L111" s="113">
        <f t="shared" si="7"/>
        <v>0</v>
      </c>
      <c r="M111" s="56"/>
    </row>
    <row r="112" spans="1:13" hidden="1" x14ac:dyDescent="0.25">
      <c r="A112" s="65">
        <v>37135</v>
      </c>
      <c r="B112" s="31">
        <v>37164</v>
      </c>
      <c r="C112" s="20">
        <v>0.2306</v>
      </c>
      <c r="D112" s="20">
        <f t="shared" si="8"/>
        <v>2.5064199739822657E-2</v>
      </c>
      <c r="E112" s="21">
        <f t="shared" si="10"/>
        <v>2.5064199739822657E-2</v>
      </c>
      <c r="F112" s="27"/>
      <c r="G112" s="28">
        <f t="shared" si="11"/>
        <v>0</v>
      </c>
      <c r="H112" s="41"/>
      <c r="I112" s="29">
        <f t="shared" si="12"/>
        <v>0</v>
      </c>
      <c r="J112" s="25"/>
      <c r="K112" s="30">
        <f t="shared" si="9"/>
        <v>0</v>
      </c>
      <c r="L112" s="113">
        <f t="shared" si="7"/>
        <v>0</v>
      </c>
      <c r="M112" s="56"/>
    </row>
    <row r="113" spans="1:13" hidden="1" x14ac:dyDescent="0.25">
      <c r="A113" s="65">
        <v>37165</v>
      </c>
      <c r="B113" s="31">
        <v>37195</v>
      </c>
      <c r="C113" s="20">
        <v>0.23219999999999999</v>
      </c>
      <c r="D113" s="20">
        <f t="shared" si="8"/>
        <v>2.5216399364027087E-2</v>
      </c>
      <c r="E113" s="21">
        <f t="shared" si="10"/>
        <v>2.5216399364027087E-2</v>
      </c>
      <c r="F113" s="27"/>
      <c r="G113" s="28">
        <f t="shared" si="11"/>
        <v>0</v>
      </c>
      <c r="H113" s="41"/>
      <c r="I113" s="29">
        <f t="shared" si="12"/>
        <v>0</v>
      </c>
      <c r="J113" s="25"/>
      <c r="K113" s="30">
        <f t="shared" si="9"/>
        <v>0</v>
      </c>
      <c r="L113" s="113">
        <f t="shared" si="7"/>
        <v>0</v>
      </c>
      <c r="M113" s="56"/>
    </row>
    <row r="114" spans="1:13" hidden="1" x14ac:dyDescent="0.25">
      <c r="A114" s="65">
        <v>37196</v>
      </c>
      <c r="B114" s="31">
        <v>37225</v>
      </c>
      <c r="C114" s="20">
        <v>0.2298</v>
      </c>
      <c r="D114" s="20">
        <f t="shared" si="8"/>
        <v>2.4988006610359603E-2</v>
      </c>
      <c r="E114" s="21">
        <f t="shared" si="10"/>
        <v>2.4988006610359603E-2</v>
      </c>
      <c r="F114" s="27"/>
      <c r="G114" s="28">
        <f t="shared" si="11"/>
        <v>0</v>
      </c>
      <c r="H114" s="41"/>
      <c r="I114" s="29">
        <f t="shared" si="12"/>
        <v>0</v>
      </c>
      <c r="J114" s="25"/>
      <c r="K114" s="30">
        <f t="shared" si="9"/>
        <v>0</v>
      </c>
      <c r="L114" s="113">
        <f t="shared" si="7"/>
        <v>0</v>
      </c>
      <c r="M114" s="56"/>
    </row>
    <row r="115" spans="1:13" hidden="1" x14ac:dyDescent="0.25">
      <c r="A115" s="65">
        <v>37226</v>
      </c>
      <c r="B115" s="31">
        <v>37256</v>
      </c>
      <c r="C115" s="20">
        <v>0.22459999999999999</v>
      </c>
      <c r="D115" s="20">
        <f t="shared" si="8"/>
        <v>2.4491226616144113E-2</v>
      </c>
      <c r="E115" s="21">
        <f t="shared" si="10"/>
        <v>2.4491226616144113E-2</v>
      </c>
      <c r="F115" s="27"/>
      <c r="G115" s="28">
        <f t="shared" si="11"/>
        <v>0</v>
      </c>
      <c r="H115" s="41"/>
      <c r="I115" s="29">
        <f t="shared" si="12"/>
        <v>0</v>
      </c>
      <c r="J115" s="25"/>
      <c r="K115" s="30">
        <f t="shared" si="9"/>
        <v>0</v>
      </c>
      <c r="L115" s="113">
        <f t="shared" si="7"/>
        <v>0</v>
      </c>
      <c r="M115" s="56"/>
    </row>
    <row r="116" spans="1:13" hidden="1" x14ac:dyDescent="0.25">
      <c r="A116" s="65">
        <v>37257</v>
      </c>
      <c r="B116" s="31">
        <v>37287</v>
      </c>
      <c r="C116" s="20">
        <v>0.2281</v>
      </c>
      <c r="D116" s="20">
        <f t="shared" si="8"/>
        <v>2.4825889044176153E-2</v>
      </c>
      <c r="E116" s="21">
        <f t="shared" si="10"/>
        <v>2.4825889044176153E-2</v>
      </c>
      <c r="F116" s="27"/>
      <c r="G116" s="28">
        <f t="shared" si="11"/>
        <v>0</v>
      </c>
      <c r="H116" s="41"/>
      <c r="I116" s="29">
        <f t="shared" si="12"/>
        <v>0</v>
      </c>
      <c r="J116" s="25"/>
      <c r="K116" s="30">
        <f t="shared" si="9"/>
        <v>0</v>
      </c>
      <c r="L116" s="113">
        <f t="shared" si="7"/>
        <v>0</v>
      </c>
      <c r="M116" s="56"/>
    </row>
    <row r="117" spans="1:13" hidden="1" x14ac:dyDescent="0.25">
      <c r="A117" s="65">
        <v>37288</v>
      </c>
      <c r="B117" s="31">
        <v>37315</v>
      </c>
      <c r="C117" s="20">
        <v>0.2235</v>
      </c>
      <c r="D117" s="20">
        <f t="shared" si="8"/>
        <v>2.4385798168465422E-2</v>
      </c>
      <c r="E117" s="21">
        <f t="shared" si="10"/>
        <v>2.4385798168465422E-2</v>
      </c>
      <c r="F117" s="27"/>
      <c r="G117" s="28">
        <f t="shared" si="11"/>
        <v>0</v>
      </c>
      <c r="H117" s="41"/>
      <c r="I117" s="29">
        <f t="shared" si="12"/>
        <v>0</v>
      </c>
      <c r="J117" s="25"/>
      <c r="K117" s="30">
        <f t="shared" si="9"/>
        <v>0</v>
      </c>
      <c r="L117" s="113">
        <f t="shared" si="7"/>
        <v>0</v>
      </c>
      <c r="M117" s="56"/>
    </row>
    <row r="118" spans="1:13" hidden="1" x14ac:dyDescent="0.25">
      <c r="A118" s="65">
        <v>37316</v>
      </c>
      <c r="B118" s="31">
        <v>37346</v>
      </c>
      <c r="C118" s="20">
        <v>0.2097</v>
      </c>
      <c r="D118" s="20">
        <f t="shared" si="8"/>
        <v>2.3052903946530368E-2</v>
      </c>
      <c r="E118" s="21">
        <f t="shared" si="10"/>
        <v>2.3052903946530368E-2</v>
      </c>
      <c r="F118" s="27"/>
      <c r="G118" s="28">
        <f t="shared" si="11"/>
        <v>0</v>
      </c>
      <c r="H118" s="41"/>
      <c r="I118" s="29">
        <f t="shared" si="12"/>
        <v>0</v>
      </c>
      <c r="J118" s="25"/>
      <c r="K118" s="30">
        <f t="shared" si="9"/>
        <v>0</v>
      </c>
      <c r="L118" s="113">
        <f t="shared" si="7"/>
        <v>0</v>
      </c>
      <c r="M118" s="56"/>
    </row>
    <row r="119" spans="1:13" hidden="1" x14ac:dyDescent="0.25">
      <c r="A119" s="65">
        <v>37347</v>
      </c>
      <c r="B119" s="31">
        <v>37376</v>
      </c>
      <c r="C119" s="20">
        <v>0.21029999999999999</v>
      </c>
      <c r="D119" s="20">
        <f t="shared" si="8"/>
        <v>2.3111254637725231E-2</v>
      </c>
      <c r="E119" s="21">
        <f t="shared" si="10"/>
        <v>2.3111254637725231E-2</v>
      </c>
      <c r="F119" s="27"/>
      <c r="G119" s="28">
        <f t="shared" si="11"/>
        <v>0</v>
      </c>
      <c r="H119" s="41"/>
      <c r="I119" s="29">
        <f t="shared" si="12"/>
        <v>0</v>
      </c>
      <c r="J119" s="25"/>
      <c r="K119" s="30">
        <f t="shared" si="9"/>
        <v>0</v>
      </c>
      <c r="L119" s="113">
        <f t="shared" si="7"/>
        <v>0</v>
      </c>
      <c r="M119" s="56"/>
    </row>
    <row r="120" spans="1:13" hidden="1" x14ac:dyDescent="0.25">
      <c r="A120" s="65">
        <v>37377</v>
      </c>
      <c r="B120" s="31">
        <v>37407</v>
      </c>
      <c r="C120" s="20">
        <v>0.2</v>
      </c>
      <c r="D120" s="20">
        <f t="shared" si="8"/>
        <v>2.2104450593615876E-2</v>
      </c>
      <c r="E120" s="21">
        <f t="shared" si="10"/>
        <v>2.2104450593615876E-2</v>
      </c>
      <c r="F120" s="27"/>
      <c r="G120" s="28">
        <f t="shared" si="11"/>
        <v>0</v>
      </c>
      <c r="H120" s="41"/>
      <c r="I120" s="29">
        <f t="shared" si="12"/>
        <v>0</v>
      </c>
      <c r="J120" s="25"/>
      <c r="K120" s="30">
        <f t="shared" si="9"/>
        <v>0</v>
      </c>
      <c r="L120" s="113">
        <f t="shared" si="7"/>
        <v>0</v>
      </c>
      <c r="M120" s="56"/>
    </row>
    <row r="121" spans="1:13" hidden="1" x14ac:dyDescent="0.25">
      <c r="A121" s="65">
        <v>37408</v>
      </c>
      <c r="B121" s="31">
        <v>37437</v>
      </c>
      <c r="C121" s="20">
        <v>0.1996</v>
      </c>
      <c r="D121" s="20">
        <f t="shared" si="8"/>
        <v>2.2065130565586122E-2</v>
      </c>
      <c r="E121" s="21">
        <f t="shared" si="10"/>
        <v>2.2065130565586122E-2</v>
      </c>
      <c r="F121" s="27"/>
      <c r="G121" s="28">
        <f t="shared" si="11"/>
        <v>0</v>
      </c>
      <c r="H121" s="41"/>
      <c r="I121" s="29">
        <f t="shared" si="12"/>
        <v>0</v>
      </c>
      <c r="J121" s="25"/>
      <c r="K121" s="30">
        <f t="shared" si="9"/>
        <v>0</v>
      </c>
      <c r="L121" s="113">
        <f t="shared" si="7"/>
        <v>0</v>
      </c>
      <c r="M121" s="56"/>
    </row>
    <row r="122" spans="1:13" hidden="1" x14ac:dyDescent="0.25">
      <c r="A122" s="65">
        <v>37438</v>
      </c>
      <c r="B122" s="31">
        <v>37468</v>
      </c>
      <c r="C122" s="20">
        <v>0.19769999999999999</v>
      </c>
      <c r="D122" s="20">
        <f t="shared" si="8"/>
        <v>2.1878132850398968E-2</v>
      </c>
      <c r="E122" s="21">
        <f t="shared" si="10"/>
        <v>2.1878132850398968E-2</v>
      </c>
      <c r="F122" s="27"/>
      <c r="G122" s="28">
        <f t="shared" si="11"/>
        <v>0</v>
      </c>
      <c r="H122" s="41"/>
      <c r="I122" s="29">
        <f t="shared" si="12"/>
        <v>0</v>
      </c>
      <c r="J122" s="25"/>
      <c r="K122" s="30">
        <f t="shared" si="9"/>
        <v>0</v>
      </c>
      <c r="L122" s="113">
        <f t="shared" si="7"/>
        <v>0</v>
      </c>
      <c r="M122" s="56"/>
    </row>
    <row r="123" spans="1:13" hidden="1" x14ac:dyDescent="0.25">
      <c r="A123" s="65">
        <v>37469</v>
      </c>
      <c r="B123" s="31">
        <v>37499</v>
      </c>
      <c r="C123" s="20">
        <v>0.2001</v>
      </c>
      <c r="D123" s="20">
        <f t="shared" si="8"/>
        <v>2.2114278001317489E-2</v>
      </c>
      <c r="E123" s="21">
        <f t="shared" si="10"/>
        <v>2.2114278001317489E-2</v>
      </c>
      <c r="F123" s="27"/>
      <c r="G123" s="28">
        <f t="shared" si="11"/>
        <v>0</v>
      </c>
      <c r="H123" s="41"/>
      <c r="I123" s="29">
        <f t="shared" si="12"/>
        <v>0</v>
      </c>
      <c r="J123" s="25"/>
      <c r="K123" s="30">
        <f t="shared" si="9"/>
        <v>0</v>
      </c>
      <c r="L123" s="113">
        <f t="shared" si="7"/>
        <v>0</v>
      </c>
      <c r="M123" s="56"/>
    </row>
    <row r="124" spans="1:13" hidden="1" x14ac:dyDescent="0.25">
      <c r="A124" s="65">
        <v>37500</v>
      </c>
      <c r="B124" s="31">
        <v>37529</v>
      </c>
      <c r="C124" s="20">
        <v>0.20180000000000001</v>
      </c>
      <c r="D124" s="20">
        <f t="shared" si="8"/>
        <v>2.2281185112344559E-2</v>
      </c>
      <c r="E124" s="21">
        <f t="shared" si="10"/>
        <v>2.2281185112344559E-2</v>
      </c>
      <c r="F124" s="27"/>
      <c r="G124" s="28">
        <f t="shared" si="11"/>
        <v>0</v>
      </c>
      <c r="H124" s="41"/>
      <c r="I124" s="29">
        <f t="shared" si="12"/>
        <v>0</v>
      </c>
      <c r="J124" s="25"/>
      <c r="K124" s="30">
        <f t="shared" si="9"/>
        <v>0</v>
      </c>
      <c r="L124" s="113">
        <f t="shared" si="7"/>
        <v>0</v>
      </c>
      <c r="M124" s="56"/>
    </row>
    <row r="125" spans="1:13" hidden="1" x14ac:dyDescent="0.25">
      <c r="A125" s="65">
        <v>37530</v>
      </c>
      <c r="B125" s="31">
        <v>37560</v>
      </c>
      <c r="C125" s="20">
        <v>0.20300000000000001</v>
      </c>
      <c r="D125" s="20">
        <f t="shared" si="8"/>
        <v>2.2398821676248071E-2</v>
      </c>
      <c r="E125" s="21">
        <f t="shared" si="10"/>
        <v>2.2398821676248071E-2</v>
      </c>
      <c r="F125" s="27"/>
      <c r="G125" s="28">
        <f t="shared" si="11"/>
        <v>0</v>
      </c>
      <c r="H125" s="41"/>
      <c r="I125" s="29">
        <f t="shared" si="12"/>
        <v>0</v>
      </c>
      <c r="J125" s="25"/>
      <c r="K125" s="30">
        <f t="shared" si="9"/>
        <v>0</v>
      </c>
      <c r="L125" s="113">
        <f t="shared" si="7"/>
        <v>0</v>
      </c>
      <c r="M125" s="56"/>
    </row>
    <row r="126" spans="1:13" hidden="1" x14ac:dyDescent="0.25">
      <c r="A126" s="65">
        <v>37561</v>
      </c>
      <c r="B126" s="31">
        <v>37590</v>
      </c>
      <c r="C126" s="20">
        <v>0.1976</v>
      </c>
      <c r="D126" s="20">
        <f t="shared" si="8"/>
        <v>2.1868280431264653E-2</v>
      </c>
      <c r="E126" s="21">
        <f t="shared" si="10"/>
        <v>2.1868280431264653E-2</v>
      </c>
      <c r="F126" s="27"/>
      <c r="G126" s="28">
        <f t="shared" si="11"/>
        <v>0</v>
      </c>
      <c r="H126" s="41"/>
      <c r="I126" s="29">
        <f t="shared" si="12"/>
        <v>0</v>
      </c>
      <c r="J126" s="25"/>
      <c r="K126" s="30">
        <f t="shared" si="9"/>
        <v>0</v>
      </c>
      <c r="L126" s="113">
        <f t="shared" si="7"/>
        <v>0</v>
      </c>
      <c r="M126" s="56"/>
    </row>
    <row r="127" spans="1:13" hidden="1" x14ac:dyDescent="0.25">
      <c r="A127" s="65">
        <v>37591</v>
      </c>
      <c r="B127" s="31">
        <v>37621</v>
      </c>
      <c r="C127" s="20">
        <v>0.19689999999999999</v>
      </c>
      <c r="D127" s="20">
        <f t="shared" si="8"/>
        <v>2.1799284223442461E-2</v>
      </c>
      <c r="E127" s="21">
        <f t="shared" si="10"/>
        <v>2.1799284223442461E-2</v>
      </c>
      <c r="F127" s="27"/>
      <c r="G127" s="28">
        <f t="shared" si="11"/>
        <v>0</v>
      </c>
      <c r="H127" s="41"/>
      <c r="I127" s="29">
        <f t="shared" si="12"/>
        <v>0</v>
      </c>
      <c r="J127" s="25"/>
      <c r="K127" s="30">
        <f t="shared" si="9"/>
        <v>0</v>
      </c>
      <c r="L127" s="113">
        <f t="shared" si="7"/>
        <v>0</v>
      </c>
      <c r="M127" s="56"/>
    </row>
    <row r="128" spans="1:13" hidden="1" x14ac:dyDescent="0.25">
      <c r="A128" s="65">
        <v>37622</v>
      </c>
      <c r="B128" s="31">
        <v>37652</v>
      </c>
      <c r="C128" s="20">
        <v>0.19639999999999999</v>
      </c>
      <c r="D128" s="20">
        <f t="shared" si="8"/>
        <v>2.174996982280808E-2</v>
      </c>
      <c r="E128" s="21">
        <f t="shared" si="10"/>
        <v>2.174996982280808E-2</v>
      </c>
      <c r="F128" s="27"/>
      <c r="G128" s="28">
        <f t="shared" si="11"/>
        <v>0</v>
      </c>
      <c r="H128" s="41"/>
      <c r="I128" s="29">
        <f t="shared" si="12"/>
        <v>0</v>
      </c>
      <c r="J128" s="25"/>
      <c r="K128" s="30">
        <f t="shared" si="9"/>
        <v>0</v>
      </c>
      <c r="L128" s="113">
        <f t="shared" si="7"/>
        <v>0</v>
      </c>
      <c r="M128" s="56"/>
    </row>
    <row r="129" spans="1:13" hidden="1" x14ac:dyDescent="0.25">
      <c r="A129" s="65">
        <v>37653</v>
      </c>
      <c r="B129" s="31">
        <v>37680</v>
      </c>
      <c r="C129" s="20">
        <v>0.1978</v>
      </c>
      <c r="D129" s="20">
        <f t="shared" si="8"/>
        <v>2.1887984224732815E-2</v>
      </c>
      <c r="E129" s="21">
        <f t="shared" si="10"/>
        <v>2.1887984224732815E-2</v>
      </c>
      <c r="F129" s="27"/>
      <c r="G129" s="28">
        <f t="shared" si="11"/>
        <v>0</v>
      </c>
      <c r="H129" s="41"/>
      <c r="I129" s="29">
        <f t="shared" si="12"/>
        <v>0</v>
      </c>
      <c r="J129" s="25"/>
      <c r="K129" s="30">
        <f t="shared" si="9"/>
        <v>0</v>
      </c>
      <c r="L129" s="113">
        <f t="shared" si="7"/>
        <v>0</v>
      </c>
      <c r="M129" s="56"/>
    </row>
    <row r="130" spans="1:13" hidden="1" x14ac:dyDescent="0.25">
      <c r="A130" s="65">
        <v>37681</v>
      </c>
      <c r="B130" s="31">
        <v>37711</v>
      </c>
      <c r="C130" s="20">
        <v>0.19489999999999999</v>
      </c>
      <c r="D130" s="20">
        <f t="shared" si="8"/>
        <v>2.1601869331581591E-2</v>
      </c>
      <c r="E130" s="21">
        <f t="shared" si="10"/>
        <v>2.1601869331581591E-2</v>
      </c>
      <c r="F130" s="27"/>
      <c r="G130" s="28">
        <f t="shared" si="11"/>
        <v>0</v>
      </c>
      <c r="H130" s="41"/>
      <c r="I130" s="29">
        <f t="shared" si="12"/>
        <v>0</v>
      </c>
      <c r="J130" s="25"/>
      <c r="K130" s="30">
        <f t="shared" si="9"/>
        <v>0</v>
      </c>
      <c r="L130" s="113">
        <f t="shared" si="7"/>
        <v>0</v>
      </c>
      <c r="M130" s="56"/>
    </row>
    <row r="131" spans="1:13" hidden="1" x14ac:dyDescent="0.25">
      <c r="A131" s="65">
        <v>37712</v>
      </c>
      <c r="B131" s="31">
        <v>37741</v>
      </c>
      <c r="C131" s="20">
        <v>0.1981</v>
      </c>
      <c r="D131" s="20">
        <f t="shared" si="8"/>
        <v>2.1917532081249247E-2</v>
      </c>
      <c r="E131" s="21">
        <f t="shared" si="10"/>
        <v>2.1917532081249247E-2</v>
      </c>
      <c r="F131" s="27"/>
      <c r="G131" s="28">
        <f t="shared" si="11"/>
        <v>0</v>
      </c>
      <c r="H131" s="41"/>
      <c r="I131" s="29">
        <f t="shared" si="12"/>
        <v>0</v>
      </c>
      <c r="J131" s="25"/>
      <c r="K131" s="30">
        <f t="shared" si="9"/>
        <v>0</v>
      </c>
      <c r="L131" s="113">
        <f t="shared" si="7"/>
        <v>0</v>
      </c>
      <c r="M131" s="56"/>
    </row>
    <row r="132" spans="1:13" hidden="1" x14ac:dyDescent="0.25">
      <c r="A132" s="65">
        <v>37742</v>
      </c>
      <c r="B132" s="31">
        <v>37772</v>
      </c>
      <c r="C132" s="20">
        <v>0.19889999999999999</v>
      </c>
      <c r="D132" s="20">
        <f t="shared" si="8"/>
        <v>2.1996280451781258E-2</v>
      </c>
      <c r="E132" s="21">
        <f t="shared" si="10"/>
        <v>2.1996280451781258E-2</v>
      </c>
      <c r="F132" s="27"/>
      <c r="G132" s="28">
        <f t="shared" si="11"/>
        <v>0</v>
      </c>
      <c r="H132" s="41"/>
      <c r="I132" s="29">
        <f t="shared" si="12"/>
        <v>0</v>
      </c>
      <c r="J132" s="25"/>
      <c r="K132" s="30">
        <f t="shared" si="9"/>
        <v>0</v>
      </c>
      <c r="L132" s="113">
        <f t="shared" si="7"/>
        <v>0</v>
      </c>
      <c r="M132" s="56"/>
    </row>
    <row r="133" spans="1:13" hidden="1" x14ac:dyDescent="0.25">
      <c r="A133" s="65">
        <v>37773</v>
      </c>
      <c r="B133" s="31">
        <v>37802</v>
      </c>
      <c r="C133" s="20">
        <v>0.192</v>
      </c>
      <c r="D133" s="20">
        <f t="shared" si="8"/>
        <v>2.1314870275334519E-2</v>
      </c>
      <c r="E133" s="21">
        <f t="shared" si="10"/>
        <v>2.1314870275334519E-2</v>
      </c>
      <c r="F133" s="27"/>
      <c r="G133" s="28">
        <f t="shared" si="11"/>
        <v>0</v>
      </c>
      <c r="H133" s="41"/>
      <c r="I133" s="29">
        <f t="shared" si="12"/>
        <v>0</v>
      </c>
      <c r="J133" s="25"/>
      <c r="K133" s="30">
        <f t="shared" si="9"/>
        <v>0</v>
      </c>
      <c r="L133" s="113">
        <f t="shared" si="7"/>
        <v>0</v>
      </c>
      <c r="M133" s="56"/>
    </row>
    <row r="134" spans="1:13" hidden="1" x14ac:dyDescent="0.25">
      <c r="A134" s="65">
        <v>37803</v>
      </c>
      <c r="B134" s="31">
        <v>37833</v>
      </c>
      <c r="C134" s="20">
        <v>0.19439999999999999</v>
      </c>
      <c r="D134" s="20">
        <f t="shared" si="8"/>
        <v>2.1552449974195476E-2</v>
      </c>
      <c r="E134" s="21">
        <f t="shared" si="10"/>
        <v>2.1552449974195476E-2</v>
      </c>
      <c r="F134" s="27"/>
      <c r="G134" s="28">
        <f t="shared" si="11"/>
        <v>0</v>
      </c>
      <c r="H134" s="41"/>
      <c r="I134" s="29">
        <f t="shared" si="12"/>
        <v>0</v>
      </c>
      <c r="J134" s="25"/>
      <c r="K134" s="30">
        <f t="shared" si="9"/>
        <v>0</v>
      </c>
      <c r="L134" s="113">
        <f t="shared" si="7"/>
        <v>0</v>
      </c>
      <c r="M134" s="56"/>
    </row>
    <row r="135" spans="1:13" hidden="1" x14ac:dyDescent="0.25">
      <c r="A135" s="65">
        <v>37834</v>
      </c>
      <c r="B135" s="31">
        <v>37864</v>
      </c>
      <c r="C135" s="20">
        <v>0.1988</v>
      </c>
      <c r="D135" s="20">
        <f t="shared" si="8"/>
        <v>2.1986440554979447E-2</v>
      </c>
      <c r="E135" s="21">
        <f t="shared" si="10"/>
        <v>2.1986440554979447E-2</v>
      </c>
      <c r="F135" s="27"/>
      <c r="G135" s="28">
        <f t="shared" si="11"/>
        <v>0</v>
      </c>
      <c r="H135" s="41"/>
      <c r="I135" s="29">
        <f t="shared" si="12"/>
        <v>0</v>
      </c>
      <c r="J135" s="25"/>
      <c r="K135" s="30">
        <f t="shared" si="9"/>
        <v>0</v>
      </c>
      <c r="L135" s="113">
        <f t="shared" si="7"/>
        <v>0</v>
      </c>
      <c r="M135" s="56"/>
    </row>
    <row r="136" spans="1:13" hidden="1" x14ac:dyDescent="0.25">
      <c r="A136" s="65">
        <v>37865</v>
      </c>
      <c r="B136" s="31">
        <v>37894</v>
      </c>
      <c r="C136" s="20">
        <v>0.20119999999999999</v>
      </c>
      <c r="D136" s="20">
        <f t="shared" si="8"/>
        <v>2.22223109452242E-2</v>
      </c>
      <c r="E136" s="21">
        <f t="shared" si="10"/>
        <v>2.22223109452242E-2</v>
      </c>
      <c r="F136" s="27"/>
      <c r="G136" s="28">
        <f t="shared" si="11"/>
        <v>0</v>
      </c>
      <c r="H136" s="41"/>
      <c r="I136" s="29">
        <f t="shared" si="12"/>
        <v>0</v>
      </c>
      <c r="J136" s="25"/>
      <c r="K136" s="30">
        <f t="shared" si="9"/>
        <v>0</v>
      </c>
      <c r="L136" s="113">
        <f t="shared" si="7"/>
        <v>0</v>
      </c>
      <c r="M136" s="56"/>
    </row>
    <row r="137" spans="1:13" hidden="1" x14ac:dyDescent="0.25">
      <c r="A137" s="65">
        <v>37895</v>
      </c>
      <c r="B137" s="31">
        <v>37925</v>
      </c>
      <c r="C137" s="20">
        <v>0.20039999999999999</v>
      </c>
      <c r="D137" s="20">
        <f t="shared" si="8"/>
        <v>2.2143753989766646E-2</v>
      </c>
      <c r="E137" s="21">
        <f t="shared" si="10"/>
        <v>2.2143753989766646E-2</v>
      </c>
      <c r="F137" s="27"/>
      <c r="G137" s="28">
        <f t="shared" si="11"/>
        <v>0</v>
      </c>
      <c r="H137" s="41"/>
      <c r="I137" s="29">
        <f t="shared" si="12"/>
        <v>0</v>
      </c>
      <c r="J137" s="25"/>
      <c r="K137" s="30">
        <f t="shared" si="9"/>
        <v>0</v>
      </c>
      <c r="L137" s="113">
        <f t="shared" si="7"/>
        <v>0</v>
      </c>
      <c r="M137" s="56"/>
    </row>
    <row r="138" spans="1:13" hidden="1" x14ac:dyDescent="0.25">
      <c r="A138" s="65">
        <v>37926</v>
      </c>
      <c r="B138" s="31">
        <v>37955</v>
      </c>
      <c r="C138" s="20">
        <v>0.19869999999999999</v>
      </c>
      <c r="D138" s="20">
        <f t="shared" si="8"/>
        <v>2.1976599615920911E-2</v>
      </c>
      <c r="E138" s="21">
        <f t="shared" si="10"/>
        <v>2.1976599615920911E-2</v>
      </c>
      <c r="F138" s="27"/>
      <c r="G138" s="28">
        <f t="shared" si="11"/>
        <v>0</v>
      </c>
      <c r="H138" s="41"/>
      <c r="I138" s="29">
        <f t="shared" si="12"/>
        <v>0</v>
      </c>
      <c r="J138" s="25"/>
      <c r="K138" s="30">
        <f t="shared" si="9"/>
        <v>0</v>
      </c>
      <c r="L138" s="113">
        <f t="shared" si="7"/>
        <v>0</v>
      </c>
      <c r="M138" s="56"/>
    </row>
    <row r="139" spans="1:13" hidden="1" x14ac:dyDescent="0.25">
      <c r="A139" s="65">
        <v>37956</v>
      </c>
      <c r="B139" s="31">
        <v>37986</v>
      </c>
      <c r="C139" s="20">
        <v>0.1981</v>
      </c>
      <c r="D139" s="20">
        <f t="shared" si="8"/>
        <v>2.1917532081249247E-2</v>
      </c>
      <c r="E139" s="21">
        <f t="shared" si="10"/>
        <v>2.1917532081249247E-2</v>
      </c>
      <c r="F139" s="27"/>
      <c r="G139" s="28">
        <f t="shared" si="11"/>
        <v>0</v>
      </c>
      <c r="H139" s="41"/>
      <c r="I139" s="29">
        <f t="shared" si="12"/>
        <v>0</v>
      </c>
      <c r="J139" s="25"/>
      <c r="K139" s="30">
        <f t="shared" si="9"/>
        <v>0</v>
      </c>
      <c r="L139" s="113">
        <f t="shared" si="7"/>
        <v>0</v>
      </c>
      <c r="M139" s="56"/>
    </row>
    <row r="140" spans="1:13" hidden="1" x14ac:dyDescent="0.25">
      <c r="A140" s="65">
        <v>37987</v>
      </c>
      <c r="B140" s="31">
        <v>38017</v>
      </c>
      <c r="C140" s="20">
        <v>0.19670000000000001</v>
      </c>
      <c r="D140" s="20">
        <f t="shared" si="8"/>
        <v>2.1779561604784226E-2</v>
      </c>
      <c r="E140" s="21">
        <f t="shared" si="10"/>
        <v>2.1779561604784226E-2</v>
      </c>
      <c r="F140" s="27"/>
      <c r="G140" s="28">
        <f t="shared" si="11"/>
        <v>0</v>
      </c>
      <c r="H140" s="41"/>
      <c r="I140" s="29">
        <f t="shared" si="12"/>
        <v>0</v>
      </c>
      <c r="J140" s="25"/>
      <c r="K140" s="30">
        <f t="shared" si="9"/>
        <v>0</v>
      </c>
      <c r="L140" s="113">
        <f t="shared" si="7"/>
        <v>0</v>
      </c>
      <c r="M140" s="56"/>
    </row>
    <row r="141" spans="1:13" hidden="1" x14ac:dyDescent="0.25">
      <c r="A141" s="65">
        <v>38018</v>
      </c>
      <c r="B141" s="31">
        <v>38046</v>
      </c>
      <c r="C141" s="20">
        <v>0.19739999999999999</v>
      </c>
      <c r="D141" s="20">
        <f t="shared" si="8"/>
        <v>2.1848572457668247E-2</v>
      </c>
      <c r="E141" s="21">
        <f t="shared" si="10"/>
        <v>2.1848572457668247E-2</v>
      </c>
      <c r="F141" s="27"/>
      <c r="G141" s="28">
        <f t="shared" si="11"/>
        <v>0</v>
      </c>
      <c r="H141" s="41"/>
      <c r="I141" s="29">
        <f t="shared" si="12"/>
        <v>0</v>
      </c>
      <c r="J141" s="25"/>
      <c r="K141" s="30">
        <f t="shared" si="9"/>
        <v>0</v>
      </c>
      <c r="L141" s="113">
        <f t="shared" si="7"/>
        <v>0</v>
      </c>
      <c r="M141" s="56"/>
    </row>
    <row r="142" spans="1:13" hidden="1" x14ac:dyDescent="0.25">
      <c r="A142" s="65">
        <v>38047</v>
      </c>
      <c r="B142" s="31">
        <v>38077</v>
      </c>
      <c r="C142" s="20">
        <v>0.19800000000000001</v>
      </c>
      <c r="D142" s="20">
        <f t="shared" si="8"/>
        <v>2.1907683839926584E-2</v>
      </c>
      <c r="E142" s="21">
        <f t="shared" si="10"/>
        <v>2.1907683839926584E-2</v>
      </c>
      <c r="F142" s="27"/>
      <c r="G142" s="28">
        <f t="shared" si="11"/>
        <v>0</v>
      </c>
      <c r="H142" s="41"/>
      <c r="I142" s="29">
        <f t="shared" si="12"/>
        <v>0</v>
      </c>
      <c r="J142" s="25"/>
      <c r="K142" s="30">
        <f t="shared" si="9"/>
        <v>0</v>
      </c>
      <c r="L142" s="113">
        <f t="shared" si="7"/>
        <v>0</v>
      </c>
      <c r="M142" s="56"/>
    </row>
    <row r="143" spans="1:13" hidden="1" x14ac:dyDescent="0.25">
      <c r="A143" s="65">
        <v>38078</v>
      </c>
      <c r="B143" s="31">
        <v>38107</v>
      </c>
      <c r="C143" s="20">
        <v>0.1978</v>
      </c>
      <c r="D143" s="20">
        <f t="shared" si="8"/>
        <v>2.1887984224732815E-2</v>
      </c>
      <c r="E143" s="21">
        <f t="shared" si="10"/>
        <v>2.1887984224732815E-2</v>
      </c>
      <c r="F143" s="27"/>
      <c r="G143" s="28">
        <f t="shared" si="11"/>
        <v>0</v>
      </c>
      <c r="H143" s="41"/>
      <c r="I143" s="29">
        <f t="shared" si="12"/>
        <v>0</v>
      </c>
      <c r="J143" s="25"/>
      <c r="K143" s="30">
        <f t="shared" si="9"/>
        <v>0</v>
      </c>
      <c r="L143" s="113">
        <f t="shared" si="7"/>
        <v>0</v>
      </c>
      <c r="M143" s="56"/>
    </row>
    <row r="144" spans="1:13" hidden="1" x14ac:dyDescent="0.25">
      <c r="A144" s="65">
        <v>38108</v>
      </c>
      <c r="B144" s="31">
        <v>38138</v>
      </c>
      <c r="C144" s="20">
        <v>0.1971</v>
      </c>
      <c r="D144" s="20">
        <f t="shared" si="8"/>
        <v>2.1819002655476094E-2</v>
      </c>
      <c r="E144" s="21">
        <f t="shared" si="10"/>
        <v>2.1819002655476094E-2</v>
      </c>
      <c r="F144" s="27"/>
      <c r="G144" s="28">
        <f t="shared" si="11"/>
        <v>0</v>
      </c>
      <c r="H144" s="41"/>
      <c r="I144" s="29">
        <f t="shared" si="12"/>
        <v>0</v>
      </c>
      <c r="J144" s="25"/>
      <c r="K144" s="30">
        <f t="shared" si="9"/>
        <v>0</v>
      </c>
      <c r="L144" s="113">
        <f t="shared" si="7"/>
        <v>0</v>
      </c>
      <c r="M144" s="56"/>
    </row>
    <row r="145" spans="1:13" hidden="1" x14ac:dyDescent="0.25">
      <c r="A145" s="65">
        <v>38139</v>
      </c>
      <c r="B145" s="31">
        <v>38168</v>
      </c>
      <c r="C145" s="20">
        <v>0.19670000000000001</v>
      </c>
      <c r="D145" s="20">
        <f t="shared" si="8"/>
        <v>2.1779561604784226E-2</v>
      </c>
      <c r="E145" s="21">
        <f t="shared" si="10"/>
        <v>2.1779561604784226E-2</v>
      </c>
      <c r="F145" s="27"/>
      <c r="G145" s="28">
        <f t="shared" si="11"/>
        <v>0</v>
      </c>
      <c r="H145" s="41"/>
      <c r="I145" s="29">
        <f t="shared" si="12"/>
        <v>0</v>
      </c>
      <c r="J145" s="25"/>
      <c r="K145" s="30">
        <f t="shared" si="9"/>
        <v>0</v>
      </c>
      <c r="L145" s="113">
        <f t="shared" ref="L145:L208" si="13">SUM(G145,K145)</f>
        <v>0</v>
      </c>
      <c r="M145" s="56"/>
    </row>
    <row r="146" spans="1:13" hidden="1" x14ac:dyDescent="0.25">
      <c r="A146" s="65">
        <v>38169</v>
      </c>
      <c r="B146" s="31">
        <v>38199</v>
      </c>
      <c r="C146" s="20">
        <v>0.19439999999999999</v>
      </c>
      <c r="D146" s="20">
        <f t="shared" ref="D146:D209" si="14">IF(A146="","",(POWER((1+(C146*1.5)),(1/12)))-1)</f>
        <v>2.1552449974195476E-2</v>
      </c>
      <c r="E146" s="21">
        <f t="shared" si="10"/>
        <v>2.1552449974195476E-2</v>
      </c>
      <c r="F146" s="27"/>
      <c r="G146" s="28">
        <f t="shared" si="11"/>
        <v>0</v>
      </c>
      <c r="H146" s="41"/>
      <c r="I146" s="29">
        <f t="shared" si="12"/>
        <v>0</v>
      </c>
      <c r="J146" s="25"/>
      <c r="K146" s="30">
        <f t="shared" si="9"/>
        <v>0</v>
      </c>
      <c r="L146" s="113">
        <f t="shared" si="13"/>
        <v>0</v>
      </c>
      <c r="M146" s="56"/>
    </row>
    <row r="147" spans="1:13" hidden="1" x14ac:dyDescent="0.25">
      <c r="A147" s="65">
        <v>38200</v>
      </c>
      <c r="B147" s="31">
        <v>38230</v>
      </c>
      <c r="C147" s="20">
        <v>0.1928</v>
      </c>
      <c r="D147" s="20">
        <f t="shared" si="14"/>
        <v>2.1394131067975497E-2</v>
      </c>
      <c r="E147" s="21">
        <f t="shared" si="10"/>
        <v>2.1394131067975497E-2</v>
      </c>
      <c r="F147" s="27"/>
      <c r="G147" s="28">
        <f t="shared" si="11"/>
        <v>0</v>
      </c>
      <c r="H147" s="41"/>
      <c r="I147" s="29">
        <f t="shared" si="12"/>
        <v>0</v>
      </c>
      <c r="J147" s="25"/>
      <c r="K147" s="30">
        <f t="shared" ref="K147:K210" si="15">IF(K146&lt;0,I147-J147,SUM(K146,I147)-J147)</f>
        <v>0</v>
      </c>
      <c r="L147" s="113">
        <f t="shared" si="13"/>
        <v>0</v>
      </c>
      <c r="M147" s="56"/>
    </row>
    <row r="148" spans="1:13" hidden="1" x14ac:dyDescent="0.25">
      <c r="A148" s="65">
        <v>38231</v>
      </c>
      <c r="B148" s="31">
        <v>38260</v>
      </c>
      <c r="C148" s="20">
        <v>0.19500000000000001</v>
      </c>
      <c r="D148" s="20">
        <f t="shared" si="14"/>
        <v>2.1611750048168954E-2</v>
      </c>
      <c r="E148" s="21">
        <f t="shared" ref="E148:E190" si="16">IF(A148="","",IF(D$14=0,D148,MIN(D148,D$14)))</f>
        <v>2.1611750048168954E-2</v>
      </c>
      <c r="F148" s="27"/>
      <c r="G148" s="28">
        <f t="shared" si="11"/>
        <v>0</v>
      </c>
      <c r="H148" s="41"/>
      <c r="I148" s="29">
        <f t="shared" si="12"/>
        <v>0</v>
      </c>
      <c r="J148" s="25"/>
      <c r="K148" s="30">
        <f t="shared" si="15"/>
        <v>0</v>
      </c>
      <c r="L148" s="113">
        <f t="shared" si="13"/>
        <v>0</v>
      </c>
      <c r="M148" s="56"/>
    </row>
    <row r="149" spans="1:13" hidden="1" x14ac:dyDescent="0.25">
      <c r="A149" s="65">
        <v>38261</v>
      </c>
      <c r="B149" s="31">
        <v>38291</v>
      </c>
      <c r="C149" s="20">
        <v>0.19089999999999999</v>
      </c>
      <c r="D149" s="20">
        <f t="shared" si="14"/>
        <v>2.1205776085708061E-2</v>
      </c>
      <c r="E149" s="21">
        <f t="shared" si="16"/>
        <v>2.1205776085708061E-2</v>
      </c>
      <c r="F149" s="27"/>
      <c r="G149" s="28">
        <f t="shared" ref="G149:G212" si="17">IF(A149="","",G148+F149)</f>
        <v>0</v>
      </c>
      <c r="H149" s="41"/>
      <c r="I149" s="29">
        <f t="shared" si="12"/>
        <v>0</v>
      </c>
      <c r="J149" s="25"/>
      <c r="K149" s="30">
        <f t="shared" si="15"/>
        <v>0</v>
      </c>
      <c r="L149" s="113">
        <f t="shared" si="13"/>
        <v>0</v>
      </c>
      <c r="M149" s="56"/>
    </row>
    <row r="150" spans="1:13" hidden="1" x14ac:dyDescent="0.25">
      <c r="A150" s="65">
        <v>38292</v>
      </c>
      <c r="B150" s="31">
        <v>38321</v>
      </c>
      <c r="C150" s="20">
        <v>0.19589999999999999</v>
      </c>
      <c r="D150" s="20">
        <f t="shared" si="14"/>
        <v>2.170062922670235E-2</v>
      </c>
      <c r="E150" s="21">
        <f t="shared" si="16"/>
        <v>2.170062922670235E-2</v>
      </c>
      <c r="F150" s="27"/>
      <c r="G150" s="28">
        <f t="shared" si="17"/>
        <v>0</v>
      </c>
      <c r="H150" s="41"/>
      <c r="I150" s="29">
        <f t="shared" si="12"/>
        <v>0</v>
      </c>
      <c r="J150" s="25"/>
      <c r="K150" s="30">
        <f t="shared" si="15"/>
        <v>0</v>
      </c>
      <c r="L150" s="113">
        <f t="shared" si="13"/>
        <v>0</v>
      </c>
      <c r="M150" s="56"/>
    </row>
    <row r="151" spans="1:13" hidden="1" x14ac:dyDescent="0.25">
      <c r="A151" s="65">
        <v>38322</v>
      </c>
      <c r="B151" s="31">
        <v>38352</v>
      </c>
      <c r="C151" s="20">
        <v>0.19489999999999999</v>
      </c>
      <c r="D151" s="20">
        <f t="shared" si="14"/>
        <v>2.1601869331581591E-2</v>
      </c>
      <c r="E151" s="21">
        <f t="shared" si="16"/>
        <v>2.1601869331581591E-2</v>
      </c>
      <c r="F151" s="27"/>
      <c r="G151" s="28">
        <f t="shared" si="17"/>
        <v>0</v>
      </c>
      <c r="H151" s="41"/>
      <c r="I151" s="29">
        <f t="shared" si="12"/>
        <v>0</v>
      </c>
      <c r="J151" s="25"/>
      <c r="K151" s="30">
        <f t="shared" si="15"/>
        <v>0</v>
      </c>
      <c r="L151" s="113">
        <f t="shared" si="13"/>
        <v>0</v>
      </c>
      <c r="M151" s="56"/>
    </row>
    <row r="152" spans="1:13" hidden="1" x14ac:dyDescent="0.25">
      <c r="A152" s="65">
        <v>38353</v>
      </c>
      <c r="B152" s="31">
        <v>38383</v>
      </c>
      <c r="C152" s="20">
        <v>0.19450000000000001</v>
      </c>
      <c r="D152" s="20">
        <f t="shared" si="14"/>
        <v>2.1562335949712796E-2</v>
      </c>
      <c r="E152" s="21">
        <f t="shared" si="16"/>
        <v>2.1562335949712796E-2</v>
      </c>
      <c r="F152" s="27"/>
      <c r="G152" s="28">
        <f t="shared" si="17"/>
        <v>0</v>
      </c>
      <c r="H152" s="41"/>
      <c r="I152" s="29">
        <f t="shared" ref="I152:I215" si="18">IF(B152="","",((G152*E152)/30)*H152)</f>
        <v>0</v>
      </c>
      <c r="J152" s="25"/>
      <c r="K152" s="30">
        <f t="shared" si="15"/>
        <v>0</v>
      </c>
      <c r="L152" s="113">
        <f t="shared" si="13"/>
        <v>0</v>
      </c>
      <c r="M152" s="56"/>
    </row>
    <row r="153" spans="1:13" hidden="1" x14ac:dyDescent="0.25">
      <c r="A153" s="65">
        <v>38384</v>
      </c>
      <c r="B153" s="31">
        <v>38411</v>
      </c>
      <c r="C153" s="20">
        <v>0.19400000000000001</v>
      </c>
      <c r="D153" s="20">
        <f t="shared" si="14"/>
        <v>2.1512895544899102E-2</v>
      </c>
      <c r="E153" s="21">
        <f t="shared" si="16"/>
        <v>2.1512895544899102E-2</v>
      </c>
      <c r="F153" s="27"/>
      <c r="G153" s="28">
        <f t="shared" si="17"/>
        <v>0</v>
      </c>
      <c r="H153" s="41"/>
      <c r="I153" s="29">
        <f t="shared" si="18"/>
        <v>0</v>
      </c>
      <c r="J153" s="25"/>
      <c r="K153" s="30">
        <f t="shared" si="15"/>
        <v>0</v>
      </c>
      <c r="L153" s="113">
        <f t="shared" si="13"/>
        <v>0</v>
      </c>
      <c r="M153" s="56"/>
    </row>
    <row r="154" spans="1:13" hidden="1" x14ac:dyDescent="0.25">
      <c r="A154" s="65">
        <v>38412</v>
      </c>
      <c r="B154" s="31">
        <v>38442</v>
      </c>
      <c r="C154" s="20">
        <v>0.1915</v>
      </c>
      <c r="D154" s="20">
        <f t="shared" si="14"/>
        <v>2.1265297898246827E-2</v>
      </c>
      <c r="E154" s="21">
        <f t="shared" si="16"/>
        <v>2.1265297898246827E-2</v>
      </c>
      <c r="F154" s="27"/>
      <c r="G154" s="28">
        <f t="shared" si="17"/>
        <v>0</v>
      </c>
      <c r="H154" s="41"/>
      <c r="I154" s="29">
        <f t="shared" si="18"/>
        <v>0</v>
      </c>
      <c r="J154" s="25"/>
      <c r="K154" s="30">
        <f t="shared" si="15"/>
        <v>0</v>
      </c>
      <c r="L154" s="113">
        <f t="shared" si="13"/>
        <v>0</v>
      </c>
      <c r="M154" s="56"/>
    </row>
    <row r="155" spans="1:13" hidden="1" x14ac:dyDescent="0.25">
      <c r="A155" s="65">
        <v>38443</v>
      </c>
      <c r="B155" s="31">
        <v>38472</v>
      </c>
      <c r="C155" s="20">
        <v>0.19189999999999999</v>
      </c>
      <c r="D155" s="20">
        <f t="shared" si="14"/>
        <v>2.1304957917130052E-2</v>
      </c>
      <c r="E155" s="21">
        <f t="shared" si="16"/>
        <v>2.1304957917130052E-2</v>
      </c>
      <c r="F155" s="27"/>
      <c r="G155" s="28">
        <f t="shared" si="17"/>
        <v>0</v>
      </c>
      <c r="H155" s="41"/>
      <c r="I155" s="29">
        <f t="shared" si="18"/>
        <v>0</v>
      </c>
      <c r="J155" s="25"/>
      <c r="K155" s="30">
        <f t="shared" si="15"/>
        <v>0</v>
      </c>
      <c r="L155" s="113">
        <f t="shared" si="13"/>
        <v>0</v>
      </c>
      <c r="M155" s="56"/>
    </row>
    <row r="156" spans="1:13" hidden="1" x14ac:dyDescent="0.25">
      <c r="A156" s="65">
        <v>38473</v>
      </c>
      <c r="B156" s="31">
        <v>38503</v>
      </c>
      <c r="C156" s="20">
        <v>0.19020000000000001</v>
      </c>
      <c r="D156" s="20">
        <f t="shared" si="14"/>
        <v>2.1136285703942326E-2</v>
      </c>
      <c r="E156" s="21">
        <f t="shared" si="16"/>
        <v>2.1136285703942326E-2</v>
      </c>
      <c r="F156" s="27"/>
      <c r="G156" s="28">
        <f t="shared" si="17"/>
        <v>0</v>
      </c>
      <c r="H156" s="41"/>
      <c r="I156" s="29">
        <f t="shared" si="18"/>
        <v>0</v>
      </c>
      <c r="J156" s="25"/>
      <c r="K156" s="30">
        <f t="shared" si="15"/>
        <v>0</v>
      </c>
      <c r="L156" s="113">
        <f t="shared" si="13"/>
        <v>0</v>
      </c>
      <c r="M156" s="56"/>
    </row>
    <row r="157" spans="1:13" hidden="1" x14ac:dyDescent="0.25">
      <c r="A157" s="65">
        <v>38504</v>
      </c>
      <c r="B157" s="31">
        <v>38533</v>
      </c>
      <c r="C157" s="20">
        <v>0.1885</v>
      </c>
      <c r="D157" s="20">
        <f t="shared" si="14"/>
        <v>2.0967306457055912E-2</v>
      </c>
      <c r="E157" s="21">
        <f t="shared" si="16"/>
        <v>2.0967306457055912E-2</v>
      </c>
      <c r="F157" s="27"/>
      <c r="G157" s="28">
        <f t="shared" si="17"/>
        <v>0</v>
      </c>
      <c r="H157" s="41"/>
      <c r="I157" s="29">
        <f t="shared" si="18"/>
        <v>0</v>
      </c>
      <c r="J157" s="25"/>
      <c r="K157" s="30">
        <f t="shared" si="15"/>
        <v>0</v>
      </c>
      <c r="L157" s="113">
        <f t="shared" si="13"/>
        <v>0</v>
      </c>
      <c r="M157" s="56"/>
    </row>
    <row r="158" spans="1:13" hidden="1" x14ac:dyDescent="0.25">
      <c r="A158" s="65">
        <v>38534</v>
      </c>
      <c r="B158" s="31">
        <v>38564</v>
      </c>
      <c r="C158" s="20">
        <v>0.185</v>
      </c>
      <c r="D158" s="20">
        <f t="shared" si="14"/>
        <v>2.0618436227328729E-2</v>
      </c>
      <c r="E158" s="21">
        <f t="shared" si="16"/>
        <v>2.0618436227328729E-2</v>
      </c>
      <c r="F158" s="27"/>
      <c r="G158" s="28">
        <f t="shared" si="17"/>
        <v>0</v>
      </c>
      <c r="H158" s="41"/>
      <c r="I158" s="29">
        <f t="shared" si="18"/>
        <v>0</v>
      </c>
      <c r="J158" s="25"/>
      <c r="K158" s="30">
        <f t="shared" si="15"/>
        <v>0</v>
      </c>
      <c r="L158" s="113">
        <f t="shared" si="13"/>
        <v>0</v>
      </c>
      <c r="M158" s="56"/>
    </row>
    <row r="159" spans="1:13" hidden="1" x14ac:dyDescent="0.25">
      <c r="A159" s="65">
        <v>38565</v>
      </c>
      <c r="B159" s="31">
        <v>38595</v>
      </c>
      <c r="C159" s="20">
        <v>0.18240000000000001</v>
      </c>
      <c r="D159" s="20">
        <f t="shared" si="14"/>
        <v>2.0358423686610339E-2</v>
      </c>
      <c r="E159" s="21">
        <f t="shared" si="16"/>
        <v>2.0358423686610339E-2</v>
      </c>
      <c r="F159" s="27"/>
      <c r="G159" s="28">
        <f t="shared" si="17"/>
        <v>0</v>
      </c>
      <c r="H159" s="41"/>
      <c r="I159" s="29">
        <f t="shared" si="18"/>
        <v>0</v>
      </c>
      <c r="J159" s="25"/>
      <c r="K159" s="30">
        <f t="shared" si="15"/>
        <v>0</v>
      </c>
      <c r="L159" s="113">
        <f t="shared" si="13"/>
        <v>0</v>
      </c>
      <c r="M159" s="56"/>
    </row>
    <row r="160" spans="1:13" hidden="1" x14ac:dyDescent="0.25">
      <c r="A160" s="65">
        <v>38596</v>
      </c>
      <c r="B160" s="31">
        <v>38625</v>
      </c>
      <c r="C160" s="20">
        <v>0.1822</v>
      </c>
      <c r="D160" s="20">
        <f t="shared" si="14"/>
        <v>2.0338392503352676E-2</v>
      </c>
      <c r="E160" s="21">
        <f t="shared" si="16"/>
        <v>2.0338392503352676E-2</v>
      </c>
      <c r="F160" s="27"/>
      <c r="G160" s="28">
        <f t="shared" si="17"/>
        <v>0</v>
      </c>
      <c r="H160" s="41"/>
      <c r="I160" s="29">
        <f t="shared" si="18"/>
        <v>0</v>
      </c>
      <c r="J160" s="25"/>
      <c r="K160" s="30">
        <f t="shared" si="15"/>
        <v>0</v>
      </c>
      <c r="L160" s="113">
        <f t="shared" si="13"/>
        <v>0</v>
      </c>
      <c r="M160" s="56"/>
    </row>
    <row r="161" spans="1:13" hidden="1" x14ac:dyDescent="0.25">
      <c r="A161" s="65">
        <v>38626</v>
      </c>
      <c r="B161" s="31">
        <v>38656</v>
      </c>
      <c r="C161" s="20">
        <v>0.17929999999999999</v>
      </c>
      <c r="D161" s="20">
        <f t="shared" si="14"/>
        <v>2.0047453144172334E-2</v>
      </c>
      <c r="E161" s="21">
        <f t="shared" si="16"/>
        <v>2.0047453144172334E-2</v>
      </c>
      <c r="F161" s="27"/>
      <c r="G161" s="28">
        <f t="shared" si="17"/>
        <v>0</v>
      </c>
      <c r="H161" s="41"/>
      <c r="I161" s="29">
        <f t="shared" si="18"/>
        <v>0</v>
      </c>
      <c r="J161" s="25"/>
      <c r="K161" s="30">
        <f t="shared" si="15"/>
        <v>0</v>
      </c>
      <c r="L161" s="113">
        <f t="shared" si="13"/>
        <v>0</v>
      </c>
      <c r="M161" s="56"/>
    </row>
    <row r="162" spans="1:13" hidden="1" x14ac:dyDescent="0.25">
      <c r="A162" s="65">
        <v>38657</v>
      </c>
      <c r="B162" s="31">
        <v>38686</v>
      </c>
      <c r="C162" s="20">
        <v>0.17810000000000001</v>
      </c>
      <c r="D162" s="20">
        <f t="shared" si="14"/>
        <v>1.9926796944283565E-2</v>
      </c>
      <c r="E162" s="21">
        <f t="shared" si="16"/>
        <v>1.9926796944283565E-2</v>
      </c>
      <c r="F162" s="27"/>
      <c r="G162" s="28">
        <f t="shared" si="17"/>
        <v>0</v>
      </c>
      <c r="H162" s="41"/>
      <c r="I162" s="29">
        <f t="shared" si="18"/>
        <v>0</v>
      </c>
      <c r="J162" s="25"/>
      <c r="K162" s="30">
        <f t="shared" si="15"/>
        <v>0</v>
      </c>
      <c r="L162" s="113">
        <f t="shared" si="13"/>
        <v>0</v>
      </c>
      <c r="M162" s="56"/>
    </row>
    <row r="163" spans="1:13" hidden="1" x14ac:dyDescent="0.25">
      <c r="A163" s="65">
        <v>38687</v>
      </c>
      <c r="B163" s="31">
        <v>38717</v>
      </c>
      <c r="C163" s="20">
        <v>0.1749</v>
      </c>
      <c r="D163" s="20">
        <f t="shared" si="14"/>
        <v>1.9604277315056429E-2</v>
      </c>
      <c r="E163" s="21">
        <f t="shared" si="16"/>
        <v>1.9604277315056429E-2</v>
      </c>
      <c r="F163" s="27"/>
      <c r="G163" s="28">
        <f t="shared" si="17"/>
        <v>0</v>
      </c>
      <c r="H163" s="41"/>
      <c r="I163" s="29">
        <f t="shared" si="18"/>
        <v>0</v>
      </c>
      <c r="J163" s="25"/>
      <c r="K163" s="30">
        <f t="shared" si="15"/>
        <v>0</v>
      </c>
      <c r="L163" s="113">
        <f t="shared" si="13"/>
        <v>0</v>
      </c>
      <c r="M163" s="56"/>
    </row>
    <row r="164" spans="1:13" hidden="1" x14ac:dyDescent="0.25">
      <c r="A164" s="65">
        <v>38718</v>
      </c>
      <c r="B164" s="31">
        <v>38748</v>
      </c>
      <c r="C164" s="20">
        <v>0.17349999999999999</v>
      </c>
      <c r="D164" s="20">
        <f t="shared" si="14"/>
        <v>1.9462821347354664E-2</v>
      </c>
      <c r="E164" s="21">
        <f t="shared" si="16"/>
        <v>1.9462821347354664E-2</v>
      </c>
      <c r="F164" s="27"/>
      <c r="G164" s="28">
        <f t="shared" si="17"/>
        <v>0</v>
      </c>
      <c r="H164" s="41"/>
      <c r="I164" s="29">
        <f>IF(B164="","",((G164*E164)/30)*H164)</f>
        <v>0</v>
      </c>
      <c r="J164" s="25"/>
      <c r="K164" s="30">
        <f>IF(K163&lt;0,I164-J164,SUM(K163,I164)-J164)</f>
        <v>0</v>
      </c>
      <c r="L164" s="113">
        <f>SUM(G164,K164)</f>
        <v>0</v>
      </c>
      <c r="M164" s="56"/>
    </row>
    <row r="165" spans="1:13" hidden="1" x14ac:dyDescent="0.25">
      <c r="A165" s="65">
        <v>38749</v>
      </c>
      <c r="B165" s="31">
        <v>38776</v>
      </c>
      <c r="C165" s="20">
        <v>0.17510000000000001</v>
      </c>
      <c r="D165" s="20">
        <f t="shared" si="14"/>
        <v>1.9624467698764914E-2</v>
      </c>
      <c r="E165" s="21">
        <f t="shared" si="16"/>
        <v>1.9624467698764914E-2</v>
      </c>
      <c r="F165" s="27"/>
      <c r="G165" s="28">
        <f t="shared" si="17"/>
        <v>0</v>
      </c>
      <c r="H165" s="41"/>
      <c r="I165" s="29">
        <f t="shared" si="18"/>
        <v>0</v>
      </c>
      <c r="J165" s="25"/>
      <c r="K165" s="30">
        <f t="shared" si="15"/>
        <v>0</v>
      </c>
      <c r="L165" s="113">
        <f t="shared" si="13"/>
        <v>0</v>
      </c>
      <c r="M165" s="56"/>
    </row>
    <row r="166" spans="1:13" hidden="1" x14ac:dyDescent="0.25">
      <c r="A166" s="65">
        <v>38777</v>
      </c>
      <c r="B166" s="31">
        <v>38807</v>
      </c>
      <c r="C166" s="20">
        <v>0.17249999999999999</v>
      </c>
      <c r="D166" s="20">
        <f t="shared" si="14"/>
        <v>1.9361649021546912E-2</v>
      </c>
      <c r="E166" s="21">
        <f t="shared" si="16"/>
        <v>1.9361649021546912E-2</v>
      </c>
      <c r="F166" s="27"/>
      <c r="G166" s="28">
        <f t="shared" si="17"/>
        <v>0</v>
      </c>
      <c r="H166" s="41"/>
      <c r="I166" s="29">
        <f t="shared" si="18"/>
        <v>0</v>
      </c>
      <c r="J166" s="25"/>
      <c r="K166" s="30">
        <f t="shared" si="15"/>
        <v>0</v>
      </c>
      <c r="L166" s="113">
        <f t="shared" si="13"/>
        <v>0</v>
      </c>
      <c r="M166" s="56"/>
    </row>
    <row r="167" spans="1:13" hidden="1" x14ac:dyDescent="0.25">
      <c r="A167" s="65">
        <v>38808</v>
      </c>
      <c r="B167" s="31">
        <v>38837</v>
      </c>
      <c r="C167" s="20">
        <v>0.16750000000000001</v>
      </c>
      <c r="D167" s="20">
        <f t="shared" si="14"/>
        <v>1.8854123673782031E-2</v>
      </c>
      <c r="E167" s="21">
        <f t="shared" si="16"/>
        <v>1.8854123673782031E-2</v>
      </c>
      <c r="F167" s="27"/>
      <c r="G167" s="28">
        <f t="shared" si="17"/>
        <v>0</v>
      </c>
      <c r="H167" s="41"/>
      <c r="I167" s="29">
        <f t="shared" si="18"/>
        <v>0</v>
      </c>
      <c r="J167" s="25"/>
      <c r="K167" s="30">
        <f t="shared" si="15"/>
        <v>0</v>
      </c>
      <c r="L167" s="113">
        <f t="shared" si="13"/>
        <v>0</v>
      </c>
      <c r="M167" s="56"/>
    </row>
    <row r="168" spans="1:13" hidden="1" x14ac:dyDescent="0.25">
      <c r="A168" s="65">
        <v>38838</v>
      </c>
      <c r="B168" s="31">
        <v>38868</v>
      </c>
      <c r="C168" s="20">
        <v>0.16070000000000001</v>
      </c>
      <c r="D168" s="20">
        <f t="shared" si="14"/>
        <v>1.815939547443568E-2</v>
      </c>
      <c r="E168" s="21">
        <f t="shared" si="16"/>
        <v>1.815939547443568E-2</v>
      </c>
      <c r="F168" s="27"/>
      <c r="G168" s="28">
        <f t="shared" si="17"/>
        <v>0</v>
      </c>
      <c r="H168" s="41"/>
      <c r="I168" s="29">
        <f t="shared" si="18"/>
        <v>0</v>
      </c>
      <c r="J168" s="25"/>
      <c r="K168" s="30">
        <f t="shared" si="15"/>
        <v>0</v>
      </c>
      <c r="L168" s="113">
        <f t="shared" si="13"/>
        <v>0</v>
      </c>
      <c r="M168" s="56"/>
    </row>
    <row r="169" spans="1:13" hidden="1" x14ac:dyDescent="0.25">
      <c r="A169" s="65">
        <v>38869</v>
      </c>
      <c r="B169" s="31">
        <v>38898</v>
      </c>
      <c r="C169" s="20">
        <v>0.15609999999999999</v>
      </c>
      <c r="D169" s="20">
        <f t="shared" si="14"/>
        <v>1.7686458185695697E-2</v>
      </c>
      <c r="E169" s="21">
        <f t="shared" si="16"/>
        <v>1.7686458185695697E-2</v>
      </c>
      <c r="F169" s="27"/>
      <c r="G169" s="28">
        <f t="shared" si="17"/>
        <v>0</v>
      </c>
      <c r="H169" s="41"/>
      <c r="I169" s="29">
        <f t="shared" si="18"/>
        <v>0</v>
      </c>
      <c r="J169" s="25"/>
      <c r="K169" s="30">
        <f t="shared" si="15"/>
        <v>0</v>
      </c>
      <c r="L169" s="113">
        <f t="shared" si="13"/>
        <v>0</v>
      </c>
      <c r="M169" s="56"/>
    </row>
    <row r="170" spans="1:13" hidden="1" x14ac:dyDescent="0.25">
      <c r="A170" s="65">
        <v>38899</v>
      </c>
      <c r="B170" s="31">
        <v>38929</v>
      </c>
      <c r="C170" s="20">
        <v>0.15079999999999999</v>
      </c>
      <c r="D170" s="20">
        <f t="shared" si="14"/>
        <v>1.7138537678886179E-2</v>
      </c>
      <c r="E170" s="21">
        <f t="shared" si="16"/>
        <v>1.7138537678886179E-2</v>
      </c>
      <c r="F170" s="27"/>
      <c r="G170" s="28">
        <f t="shared" si="17"/>
        <v>0</v>
      </c>
      <c r="H170" s="41"/>
      <c r="I170" s="29">
        <f t="shared" si="18"/>
        <v>0</v>
      </c>
      <c r="J170" s="25"/>
      <c r="K170" s="30">
        <f t="shared" si="15"/>
        <v>0</v>
      </c>
      <c r="L170" s="113">
        <f t="shared" si="13"/>
        <v>0</v>
      </c>
      <c r="M170" s="56"/>
    </row>
    <row r="171" spans="1:13" hidden="1" x14ac:dyDescent="0.25">
      <c r="A171" s="65">
        <v>38930</v>
      </c>
      <c r="B171" s="31">
        <v>38960</v>
      </c>
      <c r="C171" s="20">
        <v>0.1502</v>
      </c>
      <c r="D171" s="20">
        <f t="shared" si="14"/>
        <v>1.7076303895518841E-2</v>
      </c>
      <c r="E171" s="21">
        <f t="shared" si="16"/>
        <v>1.7076303895518841E-2</v>
      </c>
      <c r="F171" s="27"/>
      <c r="G171" s="28">
        <f t="shared" si="17"/>
        <v>0</v>
      </c>
      <c r="H171" s="41"/>
      <c r="I171" s="29">
        <f t="shared" si="18"/>
        <v>0</v>
      </c>
      <c r="J171" s="25"/>
      <c r="K171" s="30">
        <f t="shared" si="15"/>
        <v>0</v>
      </c>
      <c r="L171" s="113">
        <f t="shared" si="13"/>
        <v>0</v>
      </c>
      <c r="M171" s="56"/>
    </row>
    <row r="172" spans="1:13" hidden="1" x14ac:dyDescent="0.25">
      <c r="A172" s="65">
        <v>38961</v>
      </c>
      <c r="B172" s="31">
        <v>38990</v>
      </c>
      <c r="C172" s="20">
        <v>0.15049999999999999</v>
      </c>
      <c r="D172" s="20">
        <f t="shared" si="14"/>
        <v>1.7107426023065475E-2</v>
      </c>
      <c r="E172" s="21">
        <f t="shared" si="16"/>
        <v>1.7107426023065475E-2</v>
      </c>
      <c r="F172" s="27"/>
      <c r="G172" s="28">
        <f t="shared" si="17"/>
        <v>0</v>
      </c>
      <c r="H172" s="41"/>
      <c r="I172" s="29">
        <f t="shared" si="18"/>
        <v>0</v>
      </c>
      <c r="J172" s="25"/>
      <c r="K172" s="30">
        <f t="shared" si="15"/>
        <v>0</v>
      </c>
      <c r="L172" s="113">
        <f t="shared" si="13"/>
        <v>0</v>
      </c>
      <c r="M172" s="56"/>
    </row>
    <row r="173" spans="1:13" hidden="1" x14ac:dyDescent="0.25">
      <c r="A173" s="65">
        <v>38991</v>
      </c>
      <c r="B173" s="31">
        <v>39021</v>
      </c>
      <c r="C173" s="20">
        <v>0.15079999999999999</v>
      </c>
      <c r="D173" s="20">
        <f t="shared" si="14"/>
        <v>1.7138537678886179E-2</v>
      </c>
      <c r="E173" s="21">
        <f t="shared" si="16"/>
        <v>1.7138537678886179E-2</v>
      </c>
      <c r="F173" s="27"/>
      <c r="G173" s="28">
        <f t="shared" si="17"/>
        <v>0</v>
      </c>
      <c r="H173" s="41"/>
      <c r="I173" s="29">
        <f t="shared" si="18"/>
        <v>0</v>
      </c>
      <c r="J173" s="25"/>
      <c r="K173" s="30">
        <f t="shared" si="15"/>
        <v>0</v>
      </c>
      <c r="L173" s="113">
        <f t="shared" si="13"/>
        <v>0</v>
      </c>
      <c r="M173" s="56"/>
    </row>
    <row r="174" spans="1:13" hidden="1" x14ac:dyDescent="0.25">
      <c r="A174" s="65">
        <v>39022</v>
      </c>
      <c r="B174" s="31">
        <v>39051</v>
      </c>
      <c r="C174" s="20">
        <v>0.1507</v>
      </c>
      <c r="D174" s="20">
        <f t="shared" si="14"/>
        <v>1.7128168290016177E-2</v>
      </c>
      <c r="E174" s="21">
        <f t="shared" si="16"/>
        <v>1.7128168290016177E-2</v>
      </c>
      <c r="F174" s="27"/>
      <c r="G174" s="28">
        <f t="shared" si="17"/>
        <v>0</v>
      </c>
      <c r="H174" s="41"/>
      <c r="I174" s="29">
        <f t="shared" si="18"/>
        <v>0</v>
      </c>
      <c r="J174" s="25"/>
      <c r="K174" s="30">
        <f t="shared" si="15"/>
        <v>0</v>
      </c>
      <c r="L174" s="113">
        <f t="shared" si="13"/>
        <v>0</v>
      </c>
      <c r="M174" s="56"/>
    </row>
    <row r="175" spans="1:13" hidden="1" x14ac:dyDescent="0.25">
      <c r="A175" s="65">
        <v>39052</v>
      </c>
      <c r="B175" s="31">
        <v>39082</v>
      </c>
      <c r="C175" s="20">
        <v>0.1507</v>
      </c>
      <c r="D175" s="20">
        <f t="shared" si="14"/>
        <v>1.7128168290016177E-2</v>
      </c>
      <c r="E175" s="21">
        <f t="shared" si="16"/>
        <v>1.7128168290016177E-2</v>
      </c>
      <c r="F175" s="27"/>
      <c r="G175" s="28">
        <f t="shared" si="17"/>
        <v>0</v>
      </c>
      <c r="H175" s="41"/>
      <c r="I175" s="29">
        <f t="shared" si="18"/>
        <v>0</v>
      </c>
      <c r="J175" s="25"/>
      <c r="K175" s="30">
        <f t="shared" si="15"/>
        <v>0</v>
      </c>
      <c r="L175" s="113">
        <f t="shared" si="13"/>
        <v>0</v>
      </c>
      <c r="M175" s="56"/>
    </row>
    <row r="176" spans="1:13" hidden="1" x14ac:dyDescent="0.25">
      <c r="A176" s="65">
        <v>39083</v>
      </c>
      <c r="B176" s="31">
        <v>39113</v>
      </c>
      <c r="C176" s="20">
        <v>0.13830000000000001</v>
      </c>
      <c r="D176" s="20">
        <f t="shared" si="14"/>
        <v>1.5833263355760963E-2</v>
      </c>
      <c r="E176" s="21">
        <f t="shared" si="16"/>
        <v>1.5833263355760963E-2</v>
      </c>
      <c r="F176" s="27"/>
      <c r="G176" s="28">
        <f t="shared" si="17"/>
        <v>0</v>
      </c>
      <c r="H176" s="41"/>
      <c r="I176" s="29">
        <f t="shared" si="18"/>
        <v>0</v>
      </c>
      <c r="J176" s="25"/>
      <c r="K176" s="30">
        <f t="shared" si="15"/>
        <v>0</v>
      </c>
      <c r="L176" s="113">
        <f t="shared" si="13"/>
        <v>0</v>
      </c>
      <c r="M176" s="56"/>
    </row>
    <row r="177" spans="1:14" hidden="1" x14ac:dyDescent="0.25">
      <c r="A177" s="65">
        <v>39114</v>
      </c>
      <c r="B177" s="31">
        <v>39141</v>
      </c>
      <c r="C177" s="20">
        <v>0.13830000000000001</v>
      </c>
      <c r="D177" s="20">
        <f t="shared" si="14"/>
        <v>1.5833263355760963E-2</v>
      </c>
      <c r="E177" s="21">
        <f t="shared" si="16"/>
        <v>1.5833263355760963E-2</v>
      </c>
      <c r="F177" s="27"/>
      <c r="G177" s="28">
        <f t="shared" si="17"/>
        <v>0</v>
      </c>
      <c r="H177" s="41"/>
      <c r="I177" s="29">
        <f t="shared" si="18"/>
        <v>0</v>
      </c>
      <c r="J177" s="25"/>
      <c r="K177" s="30">
        <f t="shared" si="15"/>
        <v>0</v>
      </c>
      <c r="L177" s="113">
        <f t="shared" si="13"/>
        <v>0</v>
      </c>
      <c r="M177" s="56"/>
    </row>
    <row r="178" spans="1:14" hidden="1" x14ac:dyDescent="0.25">
      <c r="A178" s="65">
        <v>39142</v>
      </c>
      <c r="B178" s="31">
        <v>39172</v>
      </c>
      <c r="C178" s="20">
        <v>0.13830000000000001</v>
      </c>
      <c r="D178" s="20">
        <f t="shared" si="14"/>
        <v>1.5833263355760963E-2</v>
      </c>
      <c r="E178" s="21">
        <f t="shared" si="16"/>
        <v>1.5833263355760963E-2</v>
      </c>
      <c r="F178" s="27"/>
      <c r="G178" s="28">
        <f t="shared" si="17"/>
        <v>0</v>
      </c>
      <c r="H178" s="41"/>
      <c r="I178" s="29">
        <f t="shared" si="18"/>
        <v>0</v>
      </c>
      <c r="J178" s="25"/>
      <c r="K178" s="30">
        <f t="shared" si="15"/>
        <v>0</v>
      </c>
      <c r="L178" s="113">
        <f t="shared" si="13"/>
        <v>0</v>
      </c>
      <c r="M178" s="56"/>
    </row>
    <row r="179" spans="1:14" hidden="1" x14ac:dyDescent="0.25">
      <c r="A179" s="65">
        <v>39173</v>
      </c>
      <c r="B179" s="31">
        <v>39202</v>
      </c>
      <c r="C179" s="20">
        <v>0.16750000000000001</v>
      </c>
      <c r="D179" s="20">
        <f t="shared" si="14"/>
        <v>1.8854123673782031E-2</v>
      </c>
      <c r="E179" s="21">
        <f t="shared" si="16"/>
        <v>1.8854123673782031E-2</v>
      </c>
      <c r="F179" s="27"/>
      <c r="G179" s="28">
        <f t="shared" si="17"/>
        <v>0</v>
      </c>
      <c r="H179" s="41"/>
      <c r="I179" s="29">
        <f t="shared" si="18"/>
        <v>0</v>
      </c>
      <c r="J179" s="25"/>
      <c r="K179" s="30">
        <f t="shared" si="15"/>
        <v>0</v>
      </c>
      <c r="L179" s="113">
        <f t="shared" si="13"/>
        <v>0</v>
      </c>
      <c r="M179" s="56"/>
    </row>
    <row r="180" spans="1:14" hidden="1" x14ac:dyDescent="0.25">
      <c r="A180" s="65">
        <v>39203</v>
      </c>
      <c r="B180" s="31">
        <v>39233</v>
      </c>
      <c r="C180" s="20">
        <v>0.16750000000000001</v>
      </c>
      <c r="D180" s="20">
        <f t="shared" si="14"/>
        <v>1.8854123673782031E-2</v>
      </c>
      <c r="E180" s="21">
        <f t="shared" si="16"/>
        <v>1.8854123673782031E-2</v>
      </c>
      <c r="F180" s="27"/>
      <c r="G180" s="28">
        <f t="shared" si="17"/>
        <v>0</v>
      </c>
      <c r="H180" s="41"/>
      <c r="I180" s="29">
        <f>IF(B180="","",((G180*E180)/30)*H180)</f>
        <v>0</v>
      </c>
      <c r="J180" s="25"/>
      <c r="K180" s="30">
        <f t="shared" si="15"/>
        <v>0</v>
      </c>
      <c r="L180" s="113">
        <f t="shared" si="13"/>
        <v>0</v>
      </c>
      <c r="M180" s="56"/>
    </row>
    <row r="181" spans="1:14" hidden="1" x14ac:dyDescent="0.25">
      <c r="A181" s="65">
        <v>39234</v>
      </c>
      <c r="B181" s="31">
        <v>39263</v>
      </c>
      <c r="C181" s="20">
        <v>0.16750000000000001</v>
      </c>
      <c r="D181" s="20">
        <f t="shared" si="14"/>
        <v>1.8854123673782031E-2</v>
      </c>
      <c r="E181" s="21">
        <f t="shared" si="16"/>
        <v>1.8854123673782031E-2</v>
      </c>
      <c r="F181" s="27"/>
      <c r="G181" s="28">
        <f t="shared" si="17"/>
        <v>0</v>
      </c>
      <c r="H181" s="41"/>
      <c r="I181" s="29">
        <f t="shared" si="18"/>
        <v>0</v>
      </c>
      <c r="J181" s="25"/>
      <c r="K181" s="30">
        <f t="shared" si="15"/>
        <v>0</v>
      </c>
      <c r="L181" s="113">
        <f t="shared" si="13"/>
        <v>0</v>
      </c>
      <c r="M181" s="74"/>
      <c r="N181" s="36"/>
    </row>
    <row r="182" spans="1:14" hidden="1" x14ac:dyDescent="0.25">
      <c r="A182" s="65">
        <v>39264</v>
      </c>
      <c r="B182" s="31">
        <v>39294</v>
      </c>
      <c r="C182" s="20">
        <v>0.19009999999999999</v>
      </c>
      <c r="D182" s="20">
        <f t="shared" si="14"/>
        <v>2.1126354258853564E-2</v>
      </c>
      <c r="E182" s="21">
        <f t="shared" si="16"/>
        <v>2.1126354258853564E-2</v>
      </c>
      <c r="F182" s="27"/>
      <c r="G182" s="28">
        <f t="shared" si="17"/>
        <v>0</v>
      </c>
      <c r="H182" s="41"/>
      <c r="I182" s="29">
        <f t="shared" si="18"/>
        <v>0</v>
      </c>
      <c r="J182" s="25"/>
      <c r="K182" s="30">
        <f t="shared" si="15"/>
        <v>0</v>
      </c>
      <c r="L182" s="113">
        <f t="shared" si="13"/>
        <v>0</v>
      </c>
      <c r="M182" s="56"/>
    </row>
    <row r="183" spans="1:14" hidden="1" x14ac:dyDescent="0.25">
      <c r="A183" s="65">
        <v>39295</v>
      </c>
      <c r="B183" s="31">
        <v>39325</v>
      </c>
      <c r="C183" s="20">
        <v>0.19009999999999999</v>
      </c>
      <c r="D183" s="20">
        <f t="shared" si="14"/>
        <v>2.1126354258853564E-2</v>
      </c>
      <c r="E183" s="21">
        <f t="shared" si="16"/>
        <v>2.1126354258853564E-2</v>
      </c>
      <c r="F183" s="27"/>
      <c r="G183" s="28">
        <f t="shared" si="17"/>
        <v>0</v>
      </c>
      <c r="H183" s="41"/>
      <c r="I183" s="29">
        <f t="shared" si="18"/>
        <v>0</v>
      </c>
      <c r="J183" s="25"/>
      <c r="K183" s="30">
        <f t="shared" si="15"/>
        <v>0</v>
      </c>
      <c r="L183" s="113">
        <f t="shared" si="13"/>
        <v>0</v>
      </c>
      <c r="M183" s="56"/>
    </row>
    <row r="184" spans="1:14" hidden="1" x14ac:dyDescent="0.25">
      <c r="A184" s="65">
        <v>39326</v>
      </c>
      <c r="B184" s="31">
        <v>39355</v>
      </c>
      <c r="C184" s="20">
        <v>0.19009999999999999</v>
      </c>
      <c r="D184" s="20">
        <f t="shared" si="14"/>
        <v>2.1126354258853564E-2</v>
      </c>
      <c r="E184" s="21">
        <f t="shared" si="16"/>
        <v>2.1126354258853564E-2</v>
      </c>
      <c r="F184" s="27"/>
      <c r="G184" s="28">
        <f t="shared" si="17"/>
        <v>0</v>
      </c>
      <c r="H184" s="41"/>
      <c r="I184" s="29">
        <f t="shared" si="18"/>
        <v>0</v>
      </c>
      <c r="J184" s="25"/>
      <c r="K184" s="30">
        <f t="shared" si="15"/>
        <v>0</v>
      </c>
      <c r="L184" s="113">
        <f t="shared" si="13"/>
        <v>0</v>
      </c>
      <c r="M184" s="56"/>
    </row>
    <row r="185" spans="1:14" hidden="1" x14ac:dyDescent="0.25">
      <c r="A185" s="65">
        <v>39356</v>
      </c>
      <c r="B185" s="31">
        <v>39386</v>
      </c>
      <c r="C185" s="20">
        <v>0.21260000000000001</v>
      </c>
      <c r="D185" s="20">
        <f t="shared" si="14"/>
        <v>2.3334593797462055E-2</v>
      </c>
      <c r="E185" s="21">
        <f t="shared" si="16"/>
        <v>2.3334593797462055E-2</v>
      </c>
      <c r="F185" s="27"/>
      <c r="G185" s="28">
        <f t="shared" si="17"/>
        <v>0</v>
      </c>
      <c r="H185" s="41"/>
      <c r="I185" s="29">
        <f t="shared" si="18"/>
        <v>0</v>
      </c>
      <c r="J185" s="25"/>
      <c r="K185" s="30">
        <f t="shared" si="15"/>
        <v>0</v>
      </c>
      <c r="L185" s="113">
        <f t="shared" si="13"/>
        <v>0</v>
      </c>
      <c r="M185" s="56"/>
    </row>
    <row r="186" spans="1:14" hidden="1" x14ac:dyDescent="0.25">
      <c r="A186" s="65">
        <v>39387</v>
      </c>
      <c r="B186" s="31">
        <v>39416</v>
      </c>
      <c r="C186" s="20">
        <v>0.21260000000000001</v>
      </c>
      <c r="D186" s="20">
        <f t="shared" si="14"/>
        <v>2.3334593797462055E-2</v>
      </c>
      <c r="E186" s="21">
        <f t="shared" si="16"/>
        <v>2.3334593797462055E-2</v>
      </c>
      <c r="F186" s="27"/>
      <c r="G186" s="28">
        <f t="shared" si="17"/>
        <v>0</v>
      </c>
      <c r="H186" s="41"/>
      <c r="I186" s="29">
        <f t="shared" si="18"/>
        <v>0</v>
      </c>
      <c r="J186" s="25"/>
      <c r="K186" s="30">
        <f t="shared" si="15"/>
        <v>0</v>
      </c>
      <c r="L186" s="113">
        <f t="shared" si="13"/>
        <v>0</v>
      </c>
      <c r="M186" s="56"/>
    </row>
    <row r="187" spans="1:14" hidden="1" x14ac:dyDescent="0.25">
      <c r="A187" s="65">
        <v>39417</v>
      </c>
      <c r="B187" s="31">
        <v>39447</v>
      </c>
      <c r="C187" s="20">
        <v>0.21260000000000001</v>
      </c>
      <c r="D187" s="20">
        <f t="shared" si="14"/>
        <v>2.3334593797462055E-2</v>
      </c>
      <c r="E187" s="21">
        <f t="shared" si="16"/>
        <v>2.3334593797462055E-2</v>
      </c>
      <c r="F187" s="27"/>
      <c r="G187" s="28">
        <f t="shared" si="17"/>
        <v>0</v>
      </c>
      <c r="H187" s="41"/>
      <c r="I187" s="29">
        <f t="shared" si="18"/>
        <v>0</v>
      </c>
      <c r="J187" s="25"/>
      <c r="K187" s="30">
        <f t="shared" si="15"/>
        <v>0</v>
      </c>
      <c r="L187" s="113">
        <f t="shared" si="13"/>
        <v>0</v>
      </c>
      <c r="M187" s="56"/>
    </row>
    <row r="188" spans="1:14" hidden="1" x14ac:dyDescent="0.25">
      <c r="A188" s="65">
        <v>39448</v>
      </c>
      <c r="B188" s="31">
        <v>39478</v>
      </c>
      <c r="C188" s="20">
        <v>0.21829999999999999</v>
      </c>
      <c r="D188" s="20">
        <f t="shared" si="14"/>
        <v>2.3885786784519469E-2</v>
      </c>
      <c r="E188" s="21">
        <f t="shared" si="16"/>
        <v>2.3885786784519469E-2</v>
      </c>
      <c r="F188" s="27"/>
      <c r="G188" s="28">
        <f t="shared" si="17"/>
        <v>0</v>
      </c>
      <c r="H188" s="41"/>
      <c r="I188" s="29">
        <f t="shared" si="18"/>
        <v>0</v>
      </c>
      <c r="J188" s="25"/>
      <c r="K188" s="30">
        <f t="shared" si="15"/>
        <v>0</v>
      </c>
      <c r="L188" s="113">
        <f t="shared" si="13"/>
        <v>0</v>
      </c>
      <c r="M188" s="56"/>
    </row>
    <row r="189" spans="1:14" hidden="1" x14ac:dyDescent="0.25">
      <c r="A189" s="65">
        <v>39479</v>
      </c>
      <c r="B189" s="31">
        <v>39507</v>
      </c>
      <c r="C189" s="20">
        <v>0.21829999999999999</v>
      </c>
      <c r="D189" s="20">
        <f t="shared" si="14"/>
        <v>2.3885786784519469E-2</v>
      </c>
      <c r="E189" s="21">
        <f t="shared" si="16"/>
        <v>2.3885786784519469E-2</v>
      </c>
      <c r="F189" s="27"/>
      <c r="G189" s="28">
        <f t="shared" si="17"/>
        <v>0</v>
      </c>
      <c r="H189" s="41"/>
      <c r="I189" s="29">
        <f t="shared" si="18"/>
        <v>0</v>
      </c>
      <c r="J189" s="25"/>
      <c r="K189" s="30">
        <f t="shared" si="15"/>
        <v>0</v>
      </c>
      <c r="L189" s="113">
        <f t="shared" si="13"/>
        <v>0</v>
      </c>
      <c r="M189" s="56"/>
    </row>
    <row r="190" spans="1:14" hidden="1" x14ac:dyDescent="0.25">
      <c r="A190" s="65">
        <v>39508</v>
      </c>
      <c r="B190" s="31">
        <v>39538</v>
      </c>
      <c r="C190" s="20">
        <v>0.21829999999999999</v>
      </c>
      <c r="D190" s="20">
        <f t="shared" si="14"/>
        <v>2.3885786784519469E-2</v>
      </c>
      <c r="E190" s="21">
        <f t="shared" si="16"/>
        <v>2.3885786784519469E-2</v>
      </c>
      <c r="F190" s="27"/>
      <c r="G190" s="28">
        <f t="shared" si="17"/>
        <v>0</v>
      </c>
      <c r="H190" s="41"/>
      <c r="I190" s="29">
        <f t="shared" si="18"/>
        <v>0</v>
      </c>
      <c r="J190" s="25"/>
      <c r="K190" s="30">
        <f t="shared" si="15"/>
        <v>0</v>
      </c>
      <c r="L190" s="113">
        <f t="shared" si="13"/>
        <v>0</v>
      </c>
      <c r="M190" s="56"/>
    </row>
    <row r="191" spans="1:14" hidden="1" x14ac:dyDescent="0.25">
      <c r="A191" s="65">
        <v>39539</v>
      </c>
      <c r="B191" s="31">
        <v>39568</v>
      </c>
      <c r="C191" s="20">
        <v>0.21920000000000001</v>
      </c>
      <c r="D191" s="20">
        <f t="shared" si="14"/>
        <v>2.3972519614323895E-2</v>
      </c>
      <c r="E191" s="21">
        <f t="shared" ref="E191:E224" si="19">IF(A191="","",IF(D$13=0,D191,MIN(D191,D$13)))</f>
        <v>2.3972519614323895E-2</v>
      </c>
      <c r="F191" s="27"/>
      <c r="G191" s="28">
        <f t="shared" si="17"/>
        <v>0</v>
      </c>
      <c r="H191" s="41"/>
      <c r="I191" s="29">
        <f t="shared" si="18"/>
        <v>0</v>
      </c>
      <c r="J191" s="25"/>
      <c r="K191" s="30">
        <f t="shared" si="15"/>
        <v>0</v>
      </c>
      <c r="L191" s="113">
        <f t="shared" si="13"/>
        <v>0</v>
      </c>
      <c r="M191" s="56"/>
    </row>
    <row r="192" spans="1:14" hidden="1" x14ac:dyDescent="0.25">
      <c r="A192" s="65">
        <v>39569</v>
      </c>
      <c r="B192" s="31">
        <v>39599</v>
      </c>
      <c r="C192" s="20">
        <v>0.21920000000000001</v>
      </c>
      <c r="D192" s="20">
        <f t="shared" si="14"/>
        <v>2.3972519614323895E-2</v>
      </c>
      <c r="E192" s="21">
        <f t="shared" si="19"/>
        <v>2.3972519614323895E-2</v>
      </c>
      <c r="F192" s="27"/>
      <c r="G192" s="28">
        <f t="shared" si="17"/>
        <v>0</v>
      </c>
      <c r="H192" s="41"/>
      <c r="I192" s="29">
        <f t="shared" si="18"/>
        <v>0</v>
      </c>
      <c r="J192" s="25"/>
      <c r="K192" s="30">
        <f t="shared" si="15"/>
        <v>0</v>
      </c>
      <c r="L192" s="113">
        <f t="shared" si="13"/>
        <v>0</v>
      </c>
      <c r="M192" s="56"/>
    </row>
    <row r="193" spans="1:13" hidden="1" x14ac:dyDescent="0.25">
      <c r="A193" s="65">
        <v>39600</v>
      </c>
      <c r="B193" s="31">
        <v>39629</v>
      </c>
      <c r="C193" s="20">
        <v>0.21920000000000001</v>
      </c>
      <c r="D193" s="20">
        <f t="shared" si="14"/>
        <v>2.3972519614323895E-2</v>
      </c>
      <c r="E193" s="21">
        <f t="shared" si="19"/>
        <v>2.3972519614323895E-2</v>
      </c>
      <c r="F193" s="27"/>
      <c r="G193" s="28">
        <f t="shared" si="17"/>
        <v>0</v>
      </c>
      <c r="H193" s="41"/>
      <c r="I193" s="29">
        <f t="shared" si="18"/>
        <v>0</v>
      </c>
      <c r="J193" s="25"/>
      <c r="K193" s="30">
        <f t="shared" si="15"/>
        <v>0</v>
      </c>
      <c r="L193" s="113">
        <f t="shared" si="13"/>
        <v>0</v>
      </c>
      <c r="M193" s="56"/>
    </row>
    <row r="194" spans="1:13" hidden="1" x14ac:dyDescent="0.25">
      <c r="A194" s="65">
        <v>39630</v>
      </c>
      <c r="B194" s="31">
        <v>39660</v>
      </c>
      <c r="C194" s="20">
        <v>0.21510000000000001</v>
      </c>
      <c r="D194" s="20">
        <f t="shared" si="14"/>
        <v>2.3576747162256773E-2</v>
      </c>
      <c r="E194" s="21">
        <f t="shared" si="19"/>
        <v>2.3576747162256773E-2</v>
      </c>
      <c r="F194" s="27"/>
      <c r="G194" s="28">
        <f t="shared" si="17"/>
        <v>0</v>
      </c>
      <c r="H194" s="41"/>
      <c r="I194" s="29">
        <f t="shared" si="18"/>
        <v>0</v>
      </c>
      <c r="J194" s="25"/>
      <c r="K194" s="30">
        <f t="shared" si="15"/>
        <v>0</v>
      </c>
      <c r="L194" s="113">
        <f t="shared" si="13"/>
        <v>0</v>
      </c>
      <c r="M194" s="56"/>
    </row>
    <row r="195" spans="1:13" hidden="1" x14ac:dyDescent="0.25">
      <c r="A195" s="65">
        <v>39661</v>
      </c>
      <c r="B195" s="31">
        <v>39691</v>
      </c>
      <c r="C195" s="20">
        <v>0.21510000000000001</v>
      </c>
      <c r="D195" s="20">
        <f t="shared" si="14"/>
        <v>2.3576747162256773E-2</v>
      </c>
      <c r="E195" s="21">
        <f t="shared" si="19"/>
        <v>2.3576747162256773E-2</v>
      </c>
      <c r="F195" s="27"/>
      <c r="G195" s="28">
        <f t="shared" si="17"/>
        <v>0</v>
      </c>
      <c r="H195" s="41"/>
      <c r="I195" s="29">
        <f t="shared" si="18"/>
        <v>0</v>
      </c>
      <c r="J195" s="25"/>
      <c r="K195" s="30">
        <f t="shared" si="15"/>
        <v>0</v>
      </c>
      <c r="L195" s="113">
        <f t="shared" si="13"/>
        <v>0</v>
      </c>
      <c r="M195" s="56"/>
    </row>
    <row r="196" spans="1:13" hidden="1" x14ac:dyDescent="0.25">
      <c r="A196" s="65">
        <v>39692</v>
      </c>
      <c r="B196" s="31">
        <v>39721</v>
      </c>
      <c r="C196" s="20">
        <v>0.21510000000000001</v>
      </c>
      <c r="D196" s="20">
        <f t="shared" si="14"/>
        <v>2.3576747162256773E-2</v>
      </c>
      <c r="E196" s="21">
        <f t="shared" si="19"/>
        <v>2.3576747162256773E-2</v>
      </c>
      <c r="F196" s="27"/>
      <c r="G196" s="28">
        <f t="shared" si="17"/>
        <v>0</v>
      </c>
      <c r="H196" s="41"/>
      <c r="I196" s="29">
        <f t="shared" si="18"/>
        <v>0</v>
      </c>
      <c r="J196" s="25"/>
      <c r="K196" s="30">
        <f t="shared" si="15"/>
        <v>0</v>
      </c>
      <c r="L196" s="113">
        <f t="shared" si="13"/>
        <v>0</v>
      </c>
      <c r="M196" s="56"/>
    </row>
    <row r="197" spans="1:13" hidden="1" x14ac:dyDescent="0.25">
      <c r="A197" s="65">
        <v>39722</v>
      </c>
      <c r="B197" s="31">
        <v>39752</v>
      </c>
      <c r="C197" s="20">
        <v>0.2102</v>
      </c>
      <c r="D197" s="20">
        <f t="shared" si="14"/>
        <v>2.3101532064367492E-2</v>
      </c>
      <c r="E197" s="21">
        <f t="shared" si="19"/>
        <v>2.3101532064367492E-2</v>
      </c>
      <c r="F197" s="27"/>
      <c r="G197" s="28">
        <f t="shared" si="17"/>
        <v>0</v>
      </c>
      <c r="H197" s="41"/>
      <c r="I197" s="29">
        <f t="shared" si="18"/>
        <v>0</v>
      </c>
      <c r="J197" s="25"/>
      <c r="K197" s="30">
        <f t="shared" si="15"/>
        <v>0</v>
      </c>
      <c r="L197" s="113">
        <f t="shared" si="13"/>
        <v>0</v>
      </c>
      <c r="M197" s="56"/>
    </row>
    <row r="198" spans="1:13" hidden="1" x14ac:dyDescent="0.25">
      <c r="A198" s="65">
        <v>39753</v>
      </c>
      <c r="B198" s="31">
        <v>39782</v>
      </c>
      <c r="C198" s="20">
        <v>0.2102</v>
      </c>
      <c r="D198" s="20">
        <f t="shared" si="14"/>
        <v>2.3101532064367492E-2</v>
      </c>
      <c r="E198" s="21">
        <f t="shared" si="19"/>
        <v>2.3101532064367492E-2</v>
      </c>
      <c r="F198" s="27"/>
      <c r="G198" s="28">
        <f t="shared" si="17"/>
        <v>0</v>
      </c>
      <c r="H198" s="41"/>
      <c r="I198" s="29">
        <f t="shared" si="18"/>
        <v>0</v>
      </c>
      <c r="J198" s="25"/>
      <c r="K198" s="30">
        <f t="shared" si="15"/>
        <v>0</v>
      </c>
      <c r="L198" s="113">
        <f t="shared" si="13"/>
        <v>0</v>
      </c>
      <c r="M198" s="56"/>
    </row>
    <row r="199" spans="1:13" hidden="1" x14ac:dyDescent="0.25">
      <c r="A199" s="65">
        <v>39783</v>
      </c>
      <c r="B199" s="31">
        <v>39813</v>
      </c>
      <c r="C199" s="20">
        <v>0.2102</v>
      </c>
      <c r="D199" s="20">
        <f t="shared" si="14"/>
        <v>2.3101532064367492E-2</v>
      </c>
      <c r="E199" s="21">
        <f t="shared" si="19"/>
        <v>2.3101532064367492E-2</v>
      </c>
      <c r="F199" s="27"/>
      <c r="G199" s="28">
        <f t="shared" si="17"/>
        <v>0</v>
      </c>
      <c r="H199" s="41"/>
      <c r="I199" s="29">
        <f t="shared" si="18"/>
        <v>0</v>
      </c>
      <c r="J199" s="25"/>
      <c r="K199" s="30">
        <f t="shared" si="15"/>
        <v>0</v>
      </c>
      <c r="L199" s="113">
        <f t="shared" si="13"/>
        <v>0</v>
      </c>
      <c r="M199" s="56"/>
    </row>
    <row r="200" spans="1:13" hidden="1" x14ac:dyDescent="0.25">
      <c r="A200" s="65">
        <v>39814</v>
      </c>
      <c r="B200" s="31">
        <v>39844</v>
      </c>
      <c r="C200" s="20">
        <v>0.20469999999999999</v>
      </c>
      <c r="D200" s="20">
        <f t="shared" si="14"/>
        <v>2.2565219024870409E-2</v>
      </c>
      <c r="E200" s="21">
        <f t="shared" si="19"/>
        <v>2.2565219024870409E-2</v>
      </c>
      <c r="F200" s="27"/>
      <c r="G200" s="28">
        <f t="shared" si="17"/>
        <v>0</v>
      </c>
      <c r="H200" s="41"/>
      <c r="I200" s="29">
        <f t="shared" si="18"/>
        <v>0</v>
      </c>
      <c r="J200" s="25"/>
      <c r="K200" s="30">
        <f t="shared" si="15"/>
        <v>0</v>
      </c>
      <c r="L200" s="113">
        <f t="shared" si="13"/>
        <v>0</v>
      </c>
      <c r="M200" s="56"/>
    </row>
    <row r="201" spans="1:13" hidden="1" x14ac:dyDescent="0.25">
      <c r="A201" s="65">
        <v>39845</v>
      </c>
      <c r="B201" s="31">
        <v>39872</v>
      </c>
      <c r="C201" s="20">
        <v>0.20469999999999999</v>
      </c>
      <c r="D201" s="20">
        <f t="shared" si="14"/>
        <v>2.2565219024870409E-2</v>
      </c>
      <c r="E201" s="21">
        <f t="shared" si="19"/>
        <v>2.2565219024870409E-2</v>
      </c>
      <c r="F201" s="27"/>
      <c r="G201" s="28">
        <f t="shared" si="17"/>
        <v>0</v>
      </c>
      <c r="H201" s="41"/>
      <c r="I201" s="29">
        <f t="shared" si="18"/>
        <v>0</v>
      </c>
      <c r="J201" s="25"/>
      <c r="K201" s="30">
        <f t="shared" si="15"/>
        <v>0</v>
      </c>
      <c r="L201" s="113">
        <f t="shared" si="13"/>
        <v>0</v>
      </c>
      <c r="M201" s="56"/>
    </row>
    <row r="202" spans="1:13" hidden="1" x14ac:dyDescent="0.25">
      <c r="A202" s="65">
        <v>39873</v>
      </c>
      <c r="B202" s="31">
        <v>39903</v>
      </c>
      <c r="C202" s="20">
        <v>0.20469999999999999</v>
      </c>
      <c r="D202" s="20">
        <f t="shared" si="14"/>
        <v>2.2565219024870409E-2</v>
      </c>
      <c r="E202" s="21">
        <f t="shared" si="19"/>
        <v>2.2565219024870409E-2</v>
      </c>
      <c r="F202" s="27"/>
      <c r="G202" s="28">
        <f t="shared" si="17"/>
        <v>0</v>
      </c>
      <c r="H202" s="41"/>
      <c r="I202" s="29">
        <f>IF(B202="","",((G202*E202)/30)*H202)</f>
        <v>0</v>
      </c>
      <c r="J202" s="25"/>
      <c r="K202" s="30">
        <f t="shared" si="15"/>
        <v>0</v>
      </c>
      <c r="L202" s="113">
        <f t="shared" si="13"/>
        <v>0</v>
      </c>
      <c r="M202" s="56"/>
    </row>
    <row r="203" spans="1:13" hidden="1" x14ac:dyDescent="0.25">
      <c r="A203" s="65">
        <v>39904</v>
      </c>
      <c r="B203" s="31">
        <v>39933</v>
      </c>
      <c r="C203" s="20">
        <v>0.20280000000000001</v>
      </c>
      <c r="D203" s="20">
        <f t="shared" si="14"/>
        <v>2.2379225919199275E-2</v>
      </c>
      <c r="E203" s="21">
        <f t="shared" si="19"/>
        <v>2.2379225919199275E-2</v>
      </c>
      <c r="F203" s="27"/>
      <c r="G203" s="28">
        <f t="shared" si="17"/>
        <v>0</v>
      </c>
      <c r="H203" s="41"/>
      <c r="I203" s="29">
        <f t="shared" si="18"/>
        <v>0</v>
      </c>
      <c r="J203" s="25"/>
      <c r="K203" s="30">
        <f t="shared" si="15"/>
        <v>0</v>
      </c>
      <c r="L203" s="113">
        <f t="shared" si="13"/>
        <v>0</v>
      </c>
      <c r="M203" s="56"/>
    </row>
    <row r="204" spans="1:13" hidden="1" x14ac:dyDescent="0.25">
      <c r="A204" s="65">
        <v>39934</v>
      </c>
      <c r="B204" s="31">
        <v>39964</v>
      </c>
      <c r="C204" s="20">
        <v>0.20280000000000001</v>
      </c>
      <c r="D204" s="20">
        <f t="shared" si="14"/>
        <v>2.2379225919199275E-2</v>
      </c>
      <c r="E204" s="21">
        <f t="shared" si="19"/>
        <v>2.2379225919199275E-2</v>
      </c>
      <c r="F204" s="27"/>
      <c r="G204" s="28">
        <f t="shared" si="17"/>
        <v>0</v>
      </c>
      <c r="H204" s="41"/>
      <c r="I204" s="29">
        <f t="shared" si="18"/>
        <v>0</v>
      </c>
      <c r="J204" s="25"/>
      <c r="K204" s="30">
        <f t="shared" si="15"/>
        <v>0</v>
      </c>
      <c r="L204" s="113">
        <f t="shared" si="13"/>
        <v>0</v>
      </c>
      <c r="M204" s="56"/>
    </row>
    <row r="205" spans="1:13" hidden="1" x14ac:dyDescent="0.25">
      <c r="A205" s="65">
        <v>39965</v>
      </c>
      <c r="B205" s="31">
        <v>39994</v>
      </c>
      <c r="C205" s="20">
        <v>0.20280000000000001</v>
      </c>
      <c r="D205" s="20">
        <f t="shared" si="14"/>
        <v>2.2379225919199275E-2</v>
      </c>
      <c r="E205" s="21">
        <f t="shared" si="19"/>
        <v>2.2379225919199275E-2</v>
      </c>
      <c r="F205" s="27"/>
      <c r="G205" s="28">
        <f t="shared" si="17"/>
        <v>0</v>
      </c>
      <c r="H205" s="41"/>
      <c r="I205" s="29">
        <f t="shared" si="18"/>
        <v>0</v>
      </c>
      <c r="J205" s="25"/>
      <c r="K205" s="30">
        <f t="shared" si="15"/>
        <v>0</v>
      </c>
      <c r="L205" s="113">
        <f t="shared" si="13"/>
        <v>0</v>
      </c>
      <c r="M205" s="56"/>
    </row>
    <row r="206" spans="1:13" hidden="1" x14ac:dyDescent="0.25">
      <c r="A206" s="65">
        <v>39995</v>
      </c>
      <c r="B206" s="31">
        <v>40025</v>
      </c>
      <c r="C206" s="20">
        <v>0.1865</v>
      </c>
      <c r="D206" s="20">
        <f t="shared" si="14"/>
        <v>2.0768112667255201E-2</v>
      </c>
      <c r="E206" s="21">
        <f t="shared" si="19"/>
        <v>2.0768112667255201E-2</v>
      </c>
      <c r="F206" s="27"/>
      <c r="G206" s="28">
        <f t="shared" si="17"/>
        <v>0</v>
      </c>
      <c r="H206" s="41"/>
      <c r="I206" s="29">
        <f t="shared" si="18"/>
        <v>0</v>
      </c>
      <c r="J206" s="25"/>
      <c r="K206" s="30">
        <f t="shared" si="15"/>
        <v>0</v>
      </c>
      <c r="L206" s="113">
        <f t="shared" si="13"/>
        <v>0</v>
      </c>
      <c r="M206" s="56"/>
    </row>
    <row r="207" spans="1:13" hidden="1" x14ac:dyDescent="0.25">
      <c r="A207" s="65">
        <v>40026</v>
      </c>
      <c r="B207" s="31">
        <v>40056</v>
      </c>
      <c r="C207" s="20">
        <v>0.1865</v>
      </c>
      <c r="D207" s="20">
        <f t="shared" si="14"/>
        <v>2.0768112667255201E-2</v>
      </c>
      <c r="E207" s="21">
        <f t="shared" si="19"/>
        <v>2.0768112667255201E-2</v>
      </c>
      <c r="F207" s="27"/>
      <c r="G207" s="28">
        <f t="shared" si="17"/>
        <v>0</v>
      </c>
      <c r="H207" s="41"/>
      <c r="I207" s="29">
        <f t="shared" si="18"/>
        <v>0</v>
      </c>
      <c r="J207" s="25"/>
      <c r="K207" s="30">
        <f t="shared" si="15"/>
        <v>0</v>
      </c>
      <c r="L207" s="113">
        <f t="shared" si="13"/>
        <v>0</v>
      </c>
      <c r="M207" s="56"/>
    </row>
    <row r="208" spans="1:13" hidden="1" x14ac:dyDescent="0.25">
      <c r="A208" s="65">
        <v>40057</v>
      </c>
      <c r="B208" s="31">
        <v>40086</v>
      </c>
      <c r="C208" s="20">
        <v>0.1865</v>
      </c>
      <c r="D208" s="20">
        <f t="shared" si="14"/>
        <v>2.0768112667255201E-2</v>
      </c>
      <c r="E208" s="21">
        <f t="shared" si="19"/>
        <v>2.0768112667255201E-2</v>
      </c>
      <c r="F208" s="27"/>
      <c r="G208" s="28">
        <f t="shared" si="17"/>
        <v>0</v>
      </c>
      <c r="H208" s="41"/>
      <c r="I208" s="29">
        <f t="shared" si="18"/>
        <v>0</v>
      </c>
      <c r="J208" s="25"/>
      <c r="K208" s="30">
        <f t="shared" si="15"/>
        <v>0</v>
      </c>
      <c r="L208" s="113">
        <f t="shared" si="13"/>
        <v>0</v>
      </c>
      <c r="M208" s="56"/>
    </row>
    <row r="209" spans="1:14" hidden="1" x14ac:dyDescent="0.25">
      <c r="A209" s="65">
        <v>40087</v>
      </c>
      <c r="B209" s="31">
        <v>40117</v>
      </c>
      <c r="C209" s="20">
        <v>0.17280000000000001</v>
      </c>
      <c r="D209" s="20">
        <f t="shared" si="14"/>
        <v>1.9392012318319551E-2</v>
      </c>
      <c r="E209" s="21">
        <f t="shared" si="19"/>
        <v>1.9392012318319551E-2</v>
      </c>
      <c r="F209" s="27"/>
      <c r="G209" s="28">
        <f t="shared" si="17"/>
        <v>0</v>
      </c>
      <c r="H209" s="41"/>
      <c r="I209" s="29">
        <f t="shared" si="18"/>
        <v>0</v>
      </c>
      <c r="J209" s="25"/>
      <c r="K209" s="30">
        <f t="shared" si="15"/>
        <v>0</v>
      </c>
      <c r="L209" s="113">
        <f t="shared" ref="L209:L217" si="20">SUM(G209,K209)</f>
        <v>0</v>
      </c>
      <c r="M209" s="56"/>
    </row>
    <row r="210" spans="1:14" hidden="1" x14ac:dyDescent="0.25">
      <c r="A210" s="65">
        <v>40118</v>
      </c>
      <c r="B210" s="31">
        <v>40147</v>
      </c>
      <c r="C210" s="20">
        <v>0.17280000000000001</v>
      </c>
      <c r="D210" s="20">
        <f t="shared" ref="D210:D224" si="21">IF(A210="","",(POWER((1+(C210*1.5)),(1/12)))-1)</f>
        <v>1.9392012318319551E-2</v>
      </c>
      <c r="E210" s="21">
        <f t="shared" si="19"/>
        <v>1.9392012318319551E-2</v>
      </c>
      <c r="F210" s="27"/>
      <c r="G210" s="28">
        <f t="shared" si="17"/>
        <v>0</v>
      </c>
      <c r="H210" s="41"/>
      <c r="I210" s="29">
        <f t="shared" si="18"/>
        <v>0</v>
      </c>
      <c r="J210" s="25"/>
      <c r="K210" s="30">
        <f t="shared" si="15"/>
        <v>0</v>
      </c>
      <c r="L210" s="113">
        <f t="shared" si="20"/>
        <v>0</v>
      </c>
      <c r="M210" s="56"/>
    </row>
    <row r="211" spans="1:14" hidden="1" x14ac:dyDescent="0.25">
      <c r="A211" s="65">
        <v>40148</v>
      </c>
      <c r="B211" s="31">
        <v>40178</v>
      </c>
      <c r="C211" s="20">
        <v>0.17280000000000001</v>
      </c>
      <c r="D211" s="20">
        <f t="shared" si="21"/>
        <v>1.9392012318319551E-2</v>
      </c>
      <c r="E211" s="21">
        <f t="shared" si="19"/>
        <v>1.9392012318319551E-2</v>
      </c>
      <c r="F211" s="27"/>
      <c r="G211" s="28">
        <f t="shared" si="17"/>
        <v>0</v>
      </c>
      <c r="H211" s="41"/>
      <c r="I211" s="29">
        <f t="shared" si="18"/>
        <v>0</v>
      </c>
      <c r="J211" s="25"/>
      <c r="K211" s="30">
        <f t="shared" ref="K211:K218" si="22">IF(K210&lt;0,I211-J211,SUM(K210,I211)-J211)</f>
        <v>0</v>
      </c>
      <c r="L211" s="113">
        <f t="shared" si="20"/>
        <v>0</v>
      </c>
      <c r="M211" s="56"/>
    </row>
    <row r="212" spans="1:14" hidden="1" x14ac:dyDescent="0.25">
      <c r="A212" s="65">
        <v>40179</v>
      </c>
      <c r="B212" s="31">
        <v>40209</v>
      </c>
      <c r="C212" s="20">
        <v>0.16139999999999999</v>
      </c>
      <c r="D212" s="20">
        <f t="shared" si="21"/>
        <v>1.8231152792165028E-2</v>
      </c>
      <c r="E212" s="21">
        <f t="shared" si="19"/>
        <v>1.8231152792165028E-2</v>
      </c>
      <c r="F212" s="27"/>
      <c r="G212" s="28">
        <f t="shared" si="17"/>
        <v>0</v>
      </c>
      <c r="H212" s="41"/>
      <c r="I212" s="29">
        <f t="shared" si="18"/>
        <v>0</v>
      </c>
      <c r="J212" s="25"/>
      <c r="K212" s="30">
        <f t="shared" si="22"/>
        <v>0</v>
      </c>
      <c r="L212" s="113">
        <f t="shared" si="20"/>
        <v>0</v>
      </c>
      <c r="M212" s="56"/>
    </row>
    <row r="213" spans="1:14" hidden="1" x14ac:dyDescent="0.25">
      <c r="A213" s="65">
        <v>40210</v>
      </c>
      <c r="B213" s="31">
        <v>40237</v>
      </c>
      <c r="C213" s="20">
        <v>0.16139999999999999</v>
      </c>
      <c r="D213" s="20">
        <f t="shared" si="21"/>
        <v>1.8231152792165028E-2</v>
      </c>
      <c r="E213" s="21">
        <f t="shared" si="19"/>
        <v>1.8231152792165028E-2</v>
      </c>
      <c r="F213" s="27"/>
      <c r="G213" s="28">
        <f t="shared" ref="G213:G276" si="23">IF(A213="","",G212+F213)</f>
        <v>0</v>
      </c>
      <c r="H213" s="41"/>
      <c r="I213" s="29">
        <f t="shared" si="18"/>
        <v>0</v>
      </c>
      <c r="J213" s="25"/>
      <c r="K213" s="30">
        <f t="shared" si="22"/>
        <v>0</v>
      </c>
      <c r="L213" s="113">
        <f t="shared" si="20"/>
        <v>0</v>
      </c>
      <c r="M213" s="56"/>
    </row>
    <row r="214" spans="1:14" hidden="1" x14ac:dyDescent="0.25">
      <c r="A214" s="65">
        <v>40238</v>
      </c>
      <c r="B214" s="31">
        <v>40268</v>
      </c>
      <c r="C214" s="20">
        <v>0.16139999999999999</v>
      </c>
      <c r="D214" s="20">
        <f t="shared" si="21"/>
        <v>1.8231152792165028E-2</v>
      </c>
      <c r="E214" s="21">
        <f t="shared" si="19"/>
        <v>1.8231152792165028E-2</v>
      </c>
      <c r="F214" s="27"/>
      <c r="G214" s="28">
        <f t="shared" si="23"/>
        <v>0</v>
      </c>
      <c r="H214" s="41"/>
      <c r="I214" s="29">
        <f t="shared" si="18"/>
        <v>0</v>
      </c>
      <c r="J214" s="25"/>
      <c r="K214" s="30">
        <f t="shared" si="22"/>
        <v>0</v>
      </c>
      <c r="L214" s="113">
        <f t="shared" si="20"/>
        <v>0</v>
      </c>
      <c r="M214" s="56"/>
    </row>
    <row r="215" spans="1:14" hidden="1" x14ac:dyDescent="0.25">
      <c r="A215" s="65">
        <v>40269</v>
      </c>
      <c r="B215" s="31">
        <v>40298</v>
      </c>
      <c r="C215" s="20">
        <v>0.15310000000000001</v>
      </c>
      <c r="D215" s="20">
        <f t="shared" si="21"/>
        <v>1.7376713266464616E-2</v>
      </c>
      <c r="E215" s="21">
        <f t="shared" si="19"/>
        <v>1.7376713266464616E-2</v>
      </c>
      <c r="F215" s="27"/>
      <c r="G215" s="28">
        <f t="shared" si="23"/>
        <v>0</v>
      </c>
      <c r="H215" s="41"/>
      <c r="I215" s="29">
        <f t="shared" si="18"/>
        <v>0</v>
      </c>
      <c r="J215" s="25"/>
      <c r="K215" s="30">
        <f t="shared" si="22"/>
        <v>0</v>
      </c>
      <c r="L215" s="113">
        <f t="shared" si="20"/>
        <v>0</v>
      </c>
      <c r="M215" s="56"/>
    </row>
    <row r="216" spans="1:14" hidden="1" x14ac:dyDescent="0.25">
      <c r="A216" s="65">
        <v>40299</v>
      </c>
      <c r="B216" s="31">
        <v>40329</v>
      </c>
      <c r="C216" s="20">
        <v>0.15310000000000001</v>
      </c>
      <c r="D216" s="20">
        <f t="shared" si="21"/>
        <v>1.7376713266464616E-2</v>
      </c>
      <c r="E216" s="21">
        <f t="shared" si="19"/>
        <v>1.7376713266464616E-2</v>
      </c>
      <c r="F216" s="27"/>
      <c r="G216" s="28">
        <f t="shared" si="23"/>
        <v>0</v>
      </c>
      <c r="H216" s="41"/>
      <c r="I216" s="29">
        <f t="shared" ref="I216:I279" si="24">IF(B216="","",((G216*E216)/30)*H216)</f>
        <v>0</v>
      </c>
      <c r="J216" s="25"/>
      <c r="K216" s="30">
        <f t="shared" si="22"/>
        <v>0</v>
      </c>
      <c r="L216" s="113">
        <f t="shared" si="20"/>
        <v>0</v>
      </c>
      <c r="M216" s="56"/>
    </row>
    <row r="217" spans="1:14" hidden="1" x14ac:dyDescent="0.25">
      <c r="A217" s="65">
        <v>40330</v>
      </c>
      <c r="B217" s="31">
        <v>40359</v>
      </c>
      <c r="C217" s="20">
        <v>0.15310000000000001</v>
      </c>
      <c r="D217" s="20">
        <f t="shared" si="21"/>
        <v>1.7376713266464616E-2</v>
      </c>
      <c r="E217" s="21">
        <f t="shared" si="19"/>
        <v>1.7376713266464616E-2</v>
      </c>
      <c r="F217" s="27"/>
      <c r="G217" s="28">
        <f t="shared" si="23"/>
        <v>0</v>
      </c>
      <c r="H217" s="41"/>
      <c r="I217" s="29">
        <f t="shared" si="24"/>
        <v>0</v>
      </c>
      <c r="J217" s="25"/>
      <c r="K217" s="30">
        <f t="shared" si="22"/>
        <v>0</v>
      </c>
      <c r="L217" s="113">
        <f t="shared" si="20"/>
        <v>0</v>
      </c>
      <c r="M217" s="56"/>
    </row>
    <row r="218" spans="1:14" hidden="1" x14ac:dyDescent="0.25">
      <c r="A218" s="65">
        <v>40360</v>
      </c>
      <c r="B218" s="31">
        <v>40390</v>
      </c>
      <c r="C218" s="20">
        <v>0.14940000000000001</v>
      </c>
      <c r="D218" s="20">
        <f t="shared" si="21"/>
        <v>1.6993260304198232E-2</v>
      </c>
      <c r="E218" s="21">
        <f t="shared" si="19"/>
        <v>1.6993260304198232E-2</v>
      </c>
      <c r="F218" s="27"/>
      <c r="G218" s="28">
        <f t="shared" si="23"/>
        <v>0</v>
      </c>
      <c r="H218" s="41"/>
      <c r="I218" s="29">
        <f t="shared" si="24"/>
        <v>0</v>
      </c>
      <c r="J218" s="25"/>
      <c r="K218" s="30">
        <f t="shared" si="22"/>
        <v>0</v>
      </c>
      <c r="L218" s="113">
        <f>SUM(G218,K218)</f>
        <v>0</v>
      </c>
      <c r="M218" s="56"/>
      <c r="N218" s="36"/>
    </row>
    <row r="219" spans="1:14" hidden="1" x14ac:dyDescent="0.25">
      <c r="A219" s="65">
        <v>40391</v>
      </c>
      <c r="B219" s="31">
        <v>40421</v>
      </c>
      <c r="C219" s="21">
        <v>0.14940000000000001</v>
      </c>
      <c r="D219" s="20">
        <f t="shared" si="21"/>
        <v>1.6993260304198232E-2</v>
      </c>
      <c r="E219" s="21">
        <f t="shared" si="19"/>
        <v>1.6993260304198232E-2</v>
      </c>
      <c r="F219" s="27"/>
      <c r="G219" s="28">
        <f t="shared" si="23"/>
        <v>0</v>
      </c>
      <c r="H219" s="41"/>
      <c r="I219" s="29">
        <f t="shared" si="24"/>
        <v>0</v>
      </c>
      <c r="J219" s="25"/>
      <c r="K219" s="30">
        <f>IF(K218&lt;0,I219-J219,SUM(K218,I219)-J219)</f>
        <v>0</v>
      </c>
      <c r="L219" s="113">
        <f>SUM(G219,K219)</f>
        <v>0</v>
      </c>
      <c r="M219" s="56"/>
    </row>
    <row r="220" spans="1:14" hidden="1" x14ac:dyDescent="0.25">
      <c r="A220" s="65">
        <v>40422</v>
      </c>
      <c r="B220" s="31">
        <v>40451</v>
      </c>
      <c r="C220" s="21">
        <v>0.14940000000000001</v>
      </c>
      <c r="D220" s="20">
        <f t="shared" si="21"/>
        <v>1.6993260304198232E-2</v>
      </c>
      <c r="E220" s="21">
        <f t="shared" si="19"/>
        <v>1.6993260304198232E-2</v>
      </c>
      <c r="F220" s="27"/>
      <c r="G220" s="28">
        <f t="shared" si="23"/>
        <v>0</v>
      </c>
      <c r="H220" s="41"/>
      <c r="I220" s="29">
        <f t="shared" si="24"/>
        <v>0</v>
      </c>
      <c r="J220" s="25"/>
      <c r="K220" s="30">
        <f t="shared" ref="K220:K284" si="25">IF(K219&lt;0,I220-J220,SUM(K219,I220)-J220)</f>
        <v>0</v>
      </c>
      <c r="L220" s="113">
        <f>SUM(G220,K220)</f>
        <v>0</v>
      </c>
      <c r="M220" s="56"/>
    </row>
    <row r="221" spans="1:14" hidden="1" x14ac:dyDescent="0.25">
      <c r="A221" s="65">
        <v>40452</v>
      </c>
      <c r="B221" s="31">
        <v>40482</v>
      </c>
      <c r="C221" s="21">
        <v>0.1421</v>
      </c>
      <c r="D221" s="20">
        <f t="shared" si="21"/>
        <v>1.6232021011618469E-2</v>
      </c>
      <c r="E221" s="21">
        <f t="shared" si="19"/>
        <v>1.6232021011618469E-2</v>
      </c>
      <c r="F221" s="27"/>
      <c r="G221" s="28">
        <f t="shared" si="23"/>
        <v>0</v>
      </c>
      <c r="H221" s="41"/>
      <c r="I221" s="29">
        <f t="shared" si="24"/>
        <v>0</v>
      </c>
      <c r="J221" s="25"/>
      <c r="K221" s="30">
        <f t="shared" si="25"/>
        <v>0</v>
      </c>
      <c r="L221" s="113">
        <f>SUM(G221,K221)</f>
        <v>0</v>
      </c>
      <c r="M221" s="56"/>
      <c r="N221" s="37"/>
    </row>
    <row r="222" spans="1:14" hidden="1" x14ac:dyDescent="0.25">
      <c r="A222" s="65">
        <v>40483</v>
      </c>
      <c r="B222" s="31">
        <v>40512</v>
      </c>
      <c r="C222" s="21">
        <v>0.1421</v>
      </c>
      <c r="D222" s="20">
        <f t="shared" si="21"/>
        <v>1.6232021011618469E-2</v>
      </c>
      <c r="E222" s="21">
        <f t="shared" si="19"/>
        <v>1.6232021011618469E-2</v>
      </c>
      <c r="F222" s="27"/>
      <c r="G222" s="28">
        <f t="shared" si="23"/>
        <v>0</v>
      </c>
      <c r="H222" s="41"/>
      <c r="I222" s="29">
        <f t="shared" si="24"/>
        <v>0</v>
      </c>
      <c r="J222" s="25"/>
      <c r="K222" s="30">
        <f>IF(K221&lt;0,I222-J222,SUM(K221,I222)-J222)</f>
        <v>0</v>
      </c>
      <c r="L222" s="113">
        <f>SUM(G222,K222)</f>
        <v>0</v>
      </c>
      <c r="M222" s="56"/>
    </row>
    <row r="223" spans="1:14" hidden="1" x14ac:dyDescent="0.25">
      <c r="A223" s="65">
        <v>40513</v>
      </c>
      <c r="B223" s="31">
        <v>40543</v>
      </c>
      <c r="C223" s="21">
        <v>0.1421</v>
      </c>
      <c r="D223" s="20">
        <f t="shared" si="21"/>
        <v>1.6232021011618469E-2</v>
      </c>
      <c r="E223" s="21">
        <f t="shared" si="19"/>
        <v>1.6232021011618469E-2</v>
      </c>
      <c r="F223" s="27"/>
      <c r="G223" s="28">
        <f t="shared" si="23"/>
        <v>0</v>
      </c>
      <c r="H223" s="41"/>
      <c r="I223" s="29">
        <f t="shared" si="24"/>
        <v>0</v>
      </c>
      <c r="J223" s="25"/>
      <c r="K223" s="30">
        <f t="shared" si="25"/>
        <v>0</v>
      </c>
      <c r="L223" s="113">
        <f t="shared" ref="L223:L228" si="26">SUM(G223,K223)</f>
        <v>0</v>
      </c>
      <c r="M223" s="56"/>
    </row>
    <row r="224" spans="1:14" hidden="1" x14ac:dyDescent="0.25">
      <c r="A224" s="65">
        <v>40544</v>
      </c>
      <c r="B224" s="31">
        <v>40574</v>
      </c>
      <c r="C224" s="21">
        <v>0.15609999999999999</v>
      </c>
      <c r="D224" s="20">
        <f t="shared" si="21"/>
        <v>1.7686458185695697E-2</v>
      </c>
      <c r="E224" s="21">
        <f t="shared" si="19"/>
        <v>1.7686458185695697E-2</v>
      </c>
      <c r="F224" s="27"/>
      <c r="G224" s="28">
        <f t="shared" si="23"/>
        <v>0</v>
      </c>
      <c r="H224" s="41"/>
      <c r="I224" s="29">
        <f t="shared" si="24"/>
        <v>0</v>
      </c>
      <c r="J224" s="25"/>
      <c r="K224" s="30">
        <f t="shared" si="25"/>
        <v>0</v>
      </c>
      <c r="L224" s="113">
        <f t="shared" si="26"/>
        <v>0</v>
      </c>
      <c r="M224" s="56"/>
    </row>
    <row r="225" spans="1:13" hidden="1" x14ac:dyDescent="0.25">
      <c r="A225" s="66">
        <v>40575</v>
      </c>
      <c r="B225" s="32">
        <v>40602</v>
      </c>
      <c r="C225" s="21">
        <v>0.15609999999999999</v>
      </c>
      <c r="D225" s="20">
        <f>IF(A225="","",(POWER((1+(C225*1.5)),(1/12)))-1)</f>
        <v>1.7686458185695697E-2</v>
      </c>
      <c r="E225" s="21">
        <f>IF(A225="","",IF(D$13=0,D225,MIN(D225,D$13)))</f>
        <v>1.7686458185695697E-2</v>
      </c>
      <c r="F225" s="27"/>
      <c r="G225" s="28">
        <f t="shared" si="23"/>
        <v>0</v>
      </c>
      <c r="H225" s="41"/>
      <c r="I225" s="29">
        <f t="shared" si="24"/>
        <v>0</v>
      </c>
      <c r="J225" s="25"/>
      <c r="K225" s="30">
        <f t="shared" si="25"/>
        <v>0</v>
      </c>
      <c r="L225" s="113">
        <f t="shared" si="26"/>
        <v>0</v>
      </c>
      <c r="M225" s="56"/>
    </row>
    <row r="226" spans="1:13" hidden="1" x14ac:dyDescent="0.25">
      <c r="A226" s="66">
        <v>40603</v>
      </c>
      <c r="B226" s="32">
        <v>40633</v>
      </c>
      <c r="C226" s="21">
        <v>0.15609999999999999</v>
      </c>
      <c r="D226" s="20">
        <f t="shared" ref="D226:D234" si="27">IF(A226="","",(POWER((1+(C226*1.5)),(1/12)))-1)</f>
        <v>1.7686458185695697E-2</v>
      </c>
      <c r="E226" s="21">
        <f t="shared" ref="E226:E234" si="28">IF(A226="","",IF(D$13=0,D226,MIN(D226,D$13)))</f>
        <v>1.7686458185695697E-2</v>
      </c>
      <c r="F226" s="27"/>
      <c r="G226" s="28">
        <f t="shared" si="23"/>
        <v>0</v>
      </c>
      <c r="H226" s="41"/>
      <c r="I226" s="29">
        <f t="shared" si="24"/>
        <v>0</v>
      </c>
      <c r="J226" s="25"/>
      <c r="K226" s="30">
        <f t="shared" si="25"/>
        <v>0</v>
      </c>
      <c r="L226" s="113">
        <f t="shared" si="26"/>
        <v>0</v>
      </c>
      <c r="M226" s="56"/>
    </row>
    <row r="227" spans="1:13" hidden="1" x14ac:dyDescent="0.25">
      <c r="A227" s="66">
        <v>40634</v>
      </c>
      <c r="B227" s="32">
        <v>40663</v>
      </c>
      <c r="C227" s="21">
        <v>0.1769</v>
      </c>
      <c r="D227" s="20">
        <f t="shared" si="27"/>
        <v>1.9805983531357541E-2</v>
      </c>
      <c r="E227" s="21">
        <f t="shared" si="28"/>
        <v>1.9805983531357541E-2</v>
      </c>
      <c r="F227" s="27"/>
      <c r="G227" s="28">
        <f t="shared" si="23"/>
        <v>0</v>
      </c>
      <c r="H227" s="41"/>
      <c r="I227" s="29">
        <f t="shared" si="24"/>
        <v>0</v>
      </c>
      <c r="J227" s="25"/>
      <c r="K227" s="30">
        <f t="shared" si="25"/>
        <v>0</v>
      </c>
      <c r="L227" s="113">
        <f t="shared" si="26"/>
        <v>0</v>
      </c>
      <c r="M227" s="56"/>
    </row>
    <row r="228" spans="1:13" hidden="1" x14ac:dyDescent="0.25">
      <c r="A228" s="66">
        <v>40664</v>
      </c>
      <c r="B228" s="32">
        <v>40694</v>
      </c>
      <c r="C228" s="21">
        <v>0.1769</v>
      </c>
      <c r="D228" s="20">
        <f t="shared" si="27"/>
        <v>1.9805983531357541E-2</v>
      </c>
      <c r="E228" s="21">
        <f t="shared" si="28"/>
        <v>1.9805983531357541E-2</v>
      </c>
      <c r="F228" s="27"/>
      <c r="G228" s="28">
        <f t="shared" si="23"/>
        <v>0</v>
      </c>
      <c r="H228" s="41"/>
      <c r="I228" s="29">
        <f t="shared" si="24"/>
        <v>0</v>
      </c>
      <c r="J228" s="25"/>
      <c r="K228" s="30">
        <f t="shared" si="25"/>
        <v>0</v>
      </c>
      <c r="L228" s="113">
        <f t="shared" si="26"/>
        <v>0</v>
      </c>
      <c r="M228" s="56"/>
    </row>
    <row r="229" spans="1:13" hidden="1" x14ac:dyDescent="0.25">
      <c r="A229" s="66">
        <v>40695</v>
      </c>
      <c r="B229" s="32">
        <v>40724</v>
      </c>
      <c r="C229" s="21">
        <v>0.1769</v>
      </c>
      <c r="D229" s="20">
        <f t="shared" si="27"/>
        <v>1.9805983531357541E-2</v>
      </c>
      <c r="E229" s="21">
        <f t="shared" si="28"/>
        <v>1.9805983531357541E-2</v>
      </c>
      <c r="F229" s="27"/>
      <c r="G229" s="28">
        <f t="shared" si="23"/>
        <v>0</v>
      </c>
      <c r="H229" s="41"/>
      <c r="I229" s="29">
        <f t="shared" si="24"/>
        <v>0</v>
      </c>
      <c r="J229" s="25"/>
      <c r="K229" s="30">
        <f t="shared" si="25"/>
        <v>0</v>
      </c>
      <c r="L229" s="113">
        <f>SUM(G229,K229)</f>
        <v>0</v>
      </c>
      <c r="M229" s="56"/>
    </row>
    <row r="230" spans="1:13" hidden="1" x14ac:dyDescent="0.25">
      <c r="A230" s="66">
        <v>40725</v>
      </c>
      <c r="B230" s="32">
        <v>40755</v>
      </c>
      <c r="C230" s="38">
        <v>0.18629999999999999</v>
      </c>
      <c r="D230" s="20">
        <f t="shared" si="27"/>
        <v>2.0748169752558221E-2</v>
      </c>
      <c r="E230" s="21">
        <f t="shared" si="28"/>
        <v>2.0748169752558221E-2</v>
      </c>
      <c r="F230" s="27"/>
      <c r="G230" s="28">
        <f t="shared" si="23"/>
        <v>0</v>
      </c>
      <c r="H230" s="41"/>
      <c r="I230" s="29">
        <f>IF(B230="","",((G230*E230)/30)*H230)</f>
        <v>0</v>
      </c>
      <c r="J230" s="25"/>
      <c r="K230" s="30">
        <f t="shared" si="25"/>
        <v>0</v>
      </c>
      <c r="L230" s="113">
        <f>SUM(G230,K230)</f>
        <v>0</v>
      </c>
      <c r="M230" s="56"/>
    </row>
    <row r="231" spans="1:13" hidden="1" x14ac:dyDescent="0.25">
      <c r="A231" s="66">
        <v>40756</v>
      </c>
      <c r="B231" s="32">
        <v>40786</v>
      </c>
      <c r="C231" s="38">
        <v>0.18629999999999999</v>
      </c>
      <c r="D231" s="20">
        <f t="shared" si="27"/>
        <v>2.0748169752558221E-2</v>
      </c>
      <c r="E231" s="21">
        <f t="shared" si="28"/>
        <v>2.0748169752558221E-2</v>
      </c>
      <c r="F231" s="27"/>
      <c r="G231" s="28">
        <f t="shared" si="23"/>
        <v>0</v>
      </c>
      <c r="H231" s="41"/>
      <c r="I231" s="29">
        <f t="shared" si="24"/>
        <v>0</v>
      </c>
      <c r="J231" s="25"/>
      <c r="K231" s="30">
        <f t="shared" si="25"/>
        <v>0</v>
      </c>
      <c r="L231" s="113">
        <f>SUM(G231,K231)</f>
        <v>0</v>
      </c>
      <c r="M231" s="56"/>
    </row>
    <row r="232" spans="1:13" hidden="1" x14ac:dyDescent="0.25">
      <c r="A232" s="66">
        <v>40787</v>
      </c>
      <c r="B232" s="32">
        <v>40816</v>
      </c>
      <c r="C232" s="38">
        <v>0.18629999999999999</v>
      </c>
      <c r="D232" s="20">
        <f t="shared" si="27"/>
        <v>2.0748169752558221E-2</v>
      </c>
      <c r="E232" s="21">
        <f t="shared" si="28"/>
        <v>2.0748169752558221E-2</v>
      </c>
      <c r="F232" s="27"/>
      <c r="G232" s="28">
        <f t="shared" si="23"/>
        <v>0</v>
      </c>
      <c r="H232" s="41"/>
      <c r="I232" s="29">
        <f t="shared" si="24"/>
        <v>0</v>
      </c>
      <c r="J232" s="25"/>
      <c r="K232" s="30">
        <f t="shared" si="25"/>
        <v>0</v>
      </c>
      <c r="L232" s="113">
        <f t="shared" ref="L232:L288" si="29">SUM(G232,K232)</f>
        <v>0</v>
      </c>
      <c r="M232" s="56"/>
    </row>
    <row r="233" spans="1:13" hidden="1" x14ac:dyDescent="0.25">
      <c r="A233" s="66">
        <v>40817</v>
      </c>
      <c r="B233" s="32">
        <v>40847</v>
      </c>
      <c r="C233" s="38">
        <v>0.19389999999999999</v>
      </c>
      <c r="D233" s="20">
        <f t="shared" si="27"/>
        <v>2.1503004304595841E-2</v>
      </c>
      <c r="E233" s="21">
        <f t="shared" si="28"/>
        <v>2.1503004304595841E-2</v>
      </c>
      <c r="F233" s="27"/>
      <c r="G233" s="28">
        <f t="shared" si="23"/>
        <v>0</v>
      </c>
      <c r="H233" s="41"/>
      <c r="I233" s="29">
        <f t="shared" si="24"/>
        <v>0</v>
      </c>
      <c r="J233" s="25"/>
      <c r="K233" s="30">
        <f t="shared" si="25"/>
        <v>0</v>
      </c>
      <c r="L233" s="113">
        <f t="shared" si="29"/>
        <v>0</v>
      </c>
      <c r="M233" s="56"/>
    </row>
    <row r="234" spans="1:13" hidden="1" x14ac:dyDescent="0.25">
      <c r="A234" s="66">
        <v>40848</v>
      </c>
      <c r="B234" s="32">
        <v>40877</v>
      </c>
      <c r="C234" s="38">
        <v>0.19389999999999999</v>
      </c>
      <c r="D234" s="20">
        <f t="shared" si="27"/>
        <v>2.1503004304595841E-2</v>
      </c>
      <c r="E234" s="21">
        <f t="shared" si="28"/>
        <v>2.1503004304595841E-2</v>
      </c>
      <c r="F234" s="27"/>
      <c r="G234" s="28">
        <f t="shared" si="23"/>
        <v>0</v>
      </c>
      <c r="H234" s="41"/>
      <c r="I234" s="29">
        <f t="shared" si="24"/>
        <v>0</v>
      </c>
      <c r="J234" s="25"/>
      <c r="K234" s="30">
        <f t="shared" si="25"/>
        <v>0</v>
      </c>
      <c r="L234" s="113">
        <f t="shared" si="29"/>
        <v>0</v>
      </c>
      <c r="M234" s="56"/>
    </row>
    <row r="235" spans="1:13" hidden="1" x14ac:dyDescent="0.25">
      <c r="A235" s="66">
        <v>40878</v>
      </c>
      <c r="B235" s="32">
        <v>40908</v>
      </c>
      <c r="C235" s="38">
        <v>0.19389999999999999</v>
      </c>
      <c r="D235" s="20">
        <f>IF(A235="","",(POWER((1+(C235*1.5)),(1/12)))-1)</f>
        <v>2.1503004304595841E-2</v>
      </c>
      <c r="E235" s="21">
        <f>IF(A235="","",IF(D$13=0,D235,MIN(D235,D$13)))</f>
        <v>2.1503004304595841E-2</v>
      </c>
      <c r="F235" s="27"/>
      <c r="G235" s="28">
        <f t="shared" si="23"/>
        <v>0</v>
      </c>
      <c r="H235" s="41"/>
      <c r="I235" s="29">
        <f t="shared" si="24"/>
        <v>0</v>
      </c>
      <c r="J235" s="25"/>
      <c r="K235" s="30">
        <f t="shared" si="25"/>
        <v>0</v>
      </c>
      <c r="L235" s="113">
        <f t="shared" si="29"/>
        <v>0</v>
      </c>
      <c r="M235" s="56"/>
    </row>
    <row r="236" spans="1:13" hidden="1" x14ac:dyDescent="0.25">
      <c r="A236" s="66">
        <v>40909</v>
      </c>
      <c r="B236" s="32">
        <v>40939</v>
      </c>
      <c r="C236" s="38">
        <v>0.19919999999999999</v>
      </c>
      <c r="D236" s="20">
        <f>IF(A236="","",(POWER((1+(C236*1.5)),(1/12)))-1)</f>
        <v>2.2025793890954715E-2</v>
      </c>
      <c r="E236" s="21">
        <f>IF(A236="","",IF(D$13=0,D236,MIN(D236,D$13)))</f>
        <v>2.2025793890954715E-2</v>
      </c>
      <c r="F236" s="27"/>
      <c r="G236" s="28">
        <f t="shared" si="23"/>
        <v>0</v>
      </c>
      <c r="H236" s="41"/>
      <c r="I236" s="29">
        <f t="shared" si="24"/>
        <v>0</v>
      </c>
      <c r="J236" s="25"/>
      <c r="K236" s="30">
        <f t="shared" si="25"/>
        <v>0</v>
      </c>
      <c r="L236" s="113">
        <f t="shared" si="29"/>
        <v>0</v>
      </c>
      <c r="M236" s="56"/>
    </row>
    <row r="237" spans="1:13" hidden="1" x14ac:dyDescent="0.25">
      <c r="A237" s="66">
        <v>40940</v>
      </c>
      <c r="B237" s="32">
        <v>40968</v>
      </c>
      <c r="C237" s="38">
        <v>0.19919999999999999</v>
      </c>
      <c r="D237" s="20">
        <f>IF(A237="","",(POWER((1+(C237*1.5)),(1/12)))-1)</f>
        <v>2.2025793890954715E-2</v>
      </c>
      <c r="E237" s="21">
        <f>IF(A237="","",IF(D$13=0,D237,MIN(D237,D$13)))</f>
        <v>2.2025793890954715E-2</v>
      </c>
      <c r="F237" s="27"/>
      <c r="G237" s="28">
        <f t="shared" si="23"/>
        <v>0</v>
      </c>
      <c r="H237" s="41"/>
      <c r="I237" s="29">
        <f t="shared" si="24"/>
        <v>0</v>
      </c>
      <c r="J237" s="25"/>
      <c r="K237" s="30">
        <f t="shared" si="25"/>
        <v>0</v>
      </c>
      <c r="L237" s="113">
        <f t="shared" si="29"/>
        <v>0</v>
      </c>
      <c r="M237" s="56"/>
    </row>
    <row r="238" spans="1:13" hidden="1" x14ac:dyDescent="0.25">
      <c r="A238" s="66">
        <v>40969</v>
      </c>
      <c r="B238" s="32">
        <v>40999</v>
      </c>
      <c r="C238" s="38">
        <v>0.19919999999999999</v>
      </c>
      <c r="D238" s="20">
        <f>IF(A238="","",(POWER((1+(C238*1.5)),(1/12)))-1)</f>
        <v>2.2025793890954715E-2</v>
      </c>
      <c r="E238" s="21">
        <f>IF(A238="","",IF(D$13=0,D238,MIN(D238,D$13)))</f>
        <v>2.2025793890954715E-2</v>
      </c>
      <c r="F238" s="27"/>
      <c r="G238" s="28">
        <f t="shared" si="23"/>
        <v>0</v>
      </c>
      <c r="H238" s="41"/>
      <c r="I238" s="29">
        <f t="shared" si="24"/>
        <v>0</v>
      </c>
      <c r="J238" s="25"/>
      <c r="K238" s="30">
        <f t="shared" si="25"/>
        <v>0</v>
      </c>
      <c r="L238" s="113">
        <f t="shared" si="29"/>
        <v>0</v>
      </c>
      <c r="M238" s="56"/>
    </row>
    <row r="239" spans="1:13" hidden="1" x14ac:dyDescent="0.25">
      <c r="A239" s="68">
        <v>41000</v>
      </c>
      <c r="B239" s="39">
        <v>41029</v>
      </c>
      <c r="C239" s="38">
        <v>0.20519999999999999</v>
      </c>
      <c r="D239" s="20">
        <f t="shared" ref="D239:D301" si="30">IF(A239="","",(POWER((1+(C239*1.5)),(1/12)))-1)</f>
        <v>2.261410278917575E-2</v>
      </c>
      <c r="E239" s="21">
        <f t="shared" ref="E239:E301" si="31">IF(A239="","",IF(D$13=0,D239,MIN(D239,D$13)))</f>
        <v>2.261410278917575E-2</v>
      </c>
      <c r="F239" s="27"/>
      <c r="G239" s="28">
        <f t="shared" si="23"/>
        <v>0</v>
      </c>
      <c r="H239" s="41"/>
      <c r="I239" s="29">
        <f t="shared" si="24"/>
        <v>0</v>
      </c>
      <c r="J239" s="25"/>
      <c r="K239" s="30">
        <f t="shared" si="25"/>
        <v>0</v>
      </c>
      <c r="L239" s="113">
        <f t="shared" si="29"/>
        <v>0</v>
      </c>
      <c r="M239" s="56"/>
    </row>
    <row r="240" spans="1:13" hidden="1" x14ac:dyDescent="0.25">
      <c r="A240" s="68">
        <v>41030</v>
      </c>
      <c r="B240" s="39">
        <v>41060</v>
      </c>
      <c r="C240" s="38">
        <v>0.20519999999999999</v>
      </c>
      <c r="D240" s="20">
        <f t="shared" si="30"/>
        <v>2.261410278917575E-2</v>
      </c>
      <c r="E240" s="21">
        <f t="shared" si="31"/>
        <v>2.261410278917575E-2</v>
      </c>
      <c r="F240" s="27"/>
      <c r="G240" s="28">
        <f t="shared" si="23"/>
        <v>0</v>
      </c>
      <c r="H240" s="41"/>
      <c r="I240" s="29">
        <f t="shared" si="24"/>
        <v>0</v>
      </c>
      <c r="J240" s="25"/>
      <c r="K240" s="30">
        <f t="shared" si="25"/>
        <v>0</v>
      </c>
      <c r="L240" s="113">
        <f t="shared" si="29"/>
        <v>0</v>
      </c>
      <c r="M240" s="56"/>
    </row>
    <row r="241" spans="1:13" hidden="1" x14ac:dyDescent="0.25">
      <c r="A241" s="68">
        <v>41061</v>
      </c>
      <c r="B241" s="39">
        <v>41090</v>
      </c>
      <c r="C241" s="38">
        <v>0.20519999999999999</v>
      </c>
      <c r="D241" s="20">
        <f t="shared" si="30"/>
        <v>2.261410278917575E-2</v>
      </c>
      <c r="E241" s="21">
        <f t="shared" si="31"/>
        <v>2.261410278917575E-2</v>
      </c>
      <c r="F241" s="27"/>
      <c r="G241" s="28">
        <f t="shared" si="23"/>
        <v>0</v>
      </c>
      <c r="H241" s="41"/>
      <c r="I241" s="29">
        <f t="shared" si="24"/>
        <v>0</v>
      </c>
      <c r="J241" s="25"/>
      <c r="K241" s="30">
        <f t="shared" si="25"/>
        <v>0</v>
      </c>
      <c r="L241" s="113">
        <f t="shared" si="29"/>
        <v>0</v>
      </c>
      <c r="M241" s="56"/>
    </row>
    <row r="242" spans="1:13" hidden="1" x14ac:dyDescent="0.25">
      <c r="A242" s="68">
        <v>41091</v>
      </c>
      <c r="B242" s="39">
        <v>41121</v>
      </c>
      <c r="C242" s="38">
        <v>0.20860000000000001</v>
      </c>
      <c r="D242" s="20">
        <f t="shared" si="30"/>
        <v>2.2945832503501462E-2</v>
      </c>
      <c r="E242" s="21">
        <f t="shared" si="31"/>
        <v>2.2945832503501462E-2</v>
      </c>
      <c r="F242" s="27"/>
      <c r="G242" s="28">
        <f t="shared" si="23"/>
        <v>0</v>
      </c>
      <c r="H242" s="41"/>
      <c r="I242" s="29">
        <f t="shared" si="24"/>
        <v>0</v>
      </c>
      <c r="J242" s="25"/>
      <c r="K242" s="30">
        <f t="shared" si="25"/>
        <v>0</v>
      </c>
      <c r="L242" s="113">
        <f t="shared" si="29"/>
        <v>0</v>
      </c>
      <c r="M242" s="56"/>
    </row>
    <row r="243" spans="1:13" hidden="1" x14ac:dyDescent="0.25">
      <c r="A243" s="68">
        <v>41122</v>
      </c>
      <c r="B243" s="39">
        <v>41152</v>
      </c>
      <c r="C243" s="38">
        <v>0.20860000000000001</v>
      </c>
      <c r="D243" s="20">
        <f t="shared" si="30"/>
        <v>2.2945832503501462E-2</v>
      </c>
      <c r="E243" s="21">
        <f t="shared" si="31"/>
        <v>2.2945832503501462E-2</v>
      </c>
      <c r="F243" s="27"/>
      <c r="G243" s="28">
        <f t="shared" si="23"/>
        <v>0</v>
      </c>
      <c r="H243" s="41"/>
      <c r="I243" s="29">
        <f t="shared" si="24"/>
        <v>0</v>
      </c>
      <c r="J243" s="25"/>
      <c r="K243" s="30">
        <f t="shared" si="25"/>
        <v>0</v>
      </c>
      <c r="L243" s="113">
        <f t="shared" si="29"/>
        <v>0</v>
      </c>
      <c r="M243" s="56"/>
    </row>
    <row r="244" spans="1:13" hidden="1" x14ac:dyDescent="0.25">
      <c r="A244" s="68">
        <v>41153</v>
      </c>
      <c r="B244" s="39">
        <v>41182</v>
      </c>
      <c r="C244" s="38">
        <v>0.20860000000000001</v>
      </c>
      <c r="D244" s="20">
        <f t="shared" si="30"/>
        <v>2.2945832503501462E-2</v>
      </c>
      <c r="E244" s="21">
        <f t="shared" si="31"/>
        <v>2.2945832503501462E-2</v>
      </c>
      <c r="F244" s="27"/>
      <c r="G244" s="28">
        <f t="shared" si="23"/>
        <v>0</v>
      </c>
      <c r="H244" s="41"/>
      <c r="I244" s="29">
        <f t="shared" si="24"/>
        <v>0</v>
      </c>
      <c r="J244" s="25"/>
      <c r="K244" s="30">
        <f t="shared" si="25"/>
        <v>0</v>
      </c>
      <c r="L244" s="113">
        <f t="shared" si="29"/>
        <v>0</v>
      </c>
      <c r="M244" s="56"/>
    </row>
    <row r="245" spans="1:13" hidden="1" x14ac:dyDescent="0.25">
      <c r="A245" s="68">
        <v>41183</v>
      </c>
      <c r="B245" s="39">
        <v>41213</v>
      </c>
      <c r="C245" s="38">
        <v>0.2089</v>
      </c>
      <c r="D245" s="20">
        <f t="shared" si="30"/>
        <v>2.2975046033702595E-2</v>
      </c>
      <c r="E245" s="21">
        <f t="shared" si="31"/>
        <v>2.2975046033702595E-2</v>
      </c>
      <c r="F245" s="27"/>
      <c r="G245" s="28">
        <f t="shared" si="23"/>
        <v>0</v>
      </c>
      <c r="H245" s="41"/>
      <c r="I245" s="29">
        <f t="shared" si="24"/>
        <v>0</v>
      </c>
      <c r="J245" s="25"/>
      <c r="K245" s="30">
        <f t="shared" si="25"/>
        <v>0</v>
      </c>
      <c r="L245" s="113">
        <f t="shared" si="29"/>
        <v>0</v>
      </c>
      <c r="M245" s="56"/>
    </row>
    <row r="246" spans="1:13" hidden="1" x14ac:dyDescent="0.25">
      <c r="A246" s="68">
        <v>41214</v>
      </c>
      <c r="B246" s="39">
        <v>41243</v>
      </c>
      <c r="C246" s="38">
        <v>0.2089</v>
      </c>
      <c r="D246" s="20">
        <f t="shared" si="30"/>
        <v>2.2975046033702595E-2</v>
      </c>
      <c r="E246" s="21">
        <f t="shared" si="31"/>
        <v>2.2975046033702595E-2</v>
      </c>
      <c r="F246" s="27"/>
      <c r="G246" s="28">
        <f t="shared" si="23"/>
        <v>0</v>
      </c>
      <c r="H246" s="41"/>
      <c r="I246" s="29">
        <f t="shared" si="24"/>
        <v>0</v>
      </c>
      <c r="J246" s="25"/>
      <c r="K246" s="30">
        <f t="shared" si="25"/>
        <v>0</v>
      </c>
      <c r="L246" s="113">
        <f t="shared" si="29"/>
        <v>0</v>
      </c>
      <c r="M246" s="56"/>
    </row>
    <row r="247" spans="1:13" hidden="1" x14ac:dyDescent="0.25">
      <c r="A247" s="68">
        <v>41244</v>
      </c>
      <c r="B247" s="39">
        <v>41274</v>
      </c>
      <c r="C247" s="38">
        <v>0.2089</v>
      </c>
      <c r="D247" s="20">
        <f t="shared" si="30"/>
        <v>2.2975046033702595E-2</v>
      </c>
      <c r="E247" s="21">
        <f t="shared" si="31"/>
        <v>2.2975046033702595E-2</v>
      </c>
      <c r="F247" s="27"/>
      <c r="G247" s="28">
        <f t="shared" si="23"/>
        <v>0</v>
      </c>
      <c r="H247" s="41"/>
      <c r="I247" s="29">
        <f t="shared" si="24"/>
        <v>0</v>
      </c>
      <c r="J247" s="25"/>
      <c r="K247" s="30">
        <f t="shared" si="25"/>
        <v>0</v>
      </c>
      <c r="L247" s="113">
        <f t="shared" si="29"/>
        <v>0</v>
      </c>
      <c r="M247" s="56"/>
    </row>
    <row r="248" spans="1:13" hidden="1" x14ac:dyDescent="0.25">
      <c r="A248" s="68">
        <v>41275</v>
      </c>
      <c r="B248" s="39">
        <v>41305</v>
      </c>
      <c r="C248" s="38">
        <v>0.20749999999999999</v>
      </c>
      <c r="D248" s="20">
        <f t="shared" si="30"/>
        <v>2.2838637639847281E-2</v>
      </c>
      <c r="E248" s="21">
        <f t="shared" si="31"/>
        <v>2.2838637639847281E-2</v>
      </c>
      <c r="F248" s="27"/>
      <c r="G248" s="28">
        <f t="shared" si="23"/>
        <v>0</v>
      </c>
      <c r="H248" s="41"/>
      <c r="I248" s="29">
        <f t="shared" si="24"/>
        <v>0</v>
      </c>
      <c r="J248" s="25"/>
      <c r="K248" s="30">
        <f t="shared" si="25"/>
        <v>0</v>
      </c>
      <c r="L248" s="113">
        <f t="shared" si="29"/>
        <v>0</v>
      </c>
      <c r="M248" s="56"/>
    </row>
    <row r="249" spans="1:13" hidden="1" x14ac:dyDescent="0.25">
      <c r="A249" s="68">
        <v>41306</v>
      </c>
      <c r="B249" s="39">
        <v>41333</v>
      </c>
      <c r="C249" s="38">
        <v>0.20749999999999999</v>
      </c>
      <c r="D249" s="20">
        <f t="shared" si="30"/>
        <v>2.2838637639847281E-2</v>
      </c>
      <c r="E249" s="21">
        <f t="shared" si="31"/>
        <v>2.2838637639847281E-2</v>
      </c>
      <c r="F249" s="27"/>
      <c r="G249" s="28">
        <f t="shared" si="23"/>
        <v>0</v>
      </c>
      <c r="H249" s="41"/>
      <c r="I249" s="29">
        <f t="shared" si="24"/>
        <v>0</v>
      </c>
      <c r="J249" s="25"/>
      <c r="K249" s="30">
        <f t="shared" si="25"/>
        <v>0</v>
      </c>
      <c r="L249" s="113">
        <f t="shared" si="29"/>
        <v>0</v>
      </c>
      <c r="M249" s="56"/>
    </row>
    <row r="250" spans="1:13" hidden="1" x14ac:dyDescent="0.25">
      <c r="A250" s="68">
        <v>41334</v>
      </c>
      <c r="B250" s="39">
        <v>41364</v>
      </c>
      <c r="C250" s="38">
        <v>0.20749999999999999</v>
      </c>
      <c r="D250" s="20">
        <f t="shared" si="30"/>
        <v>2.2838637639847281E-2</v>
      </c>
      <c r="E250" s="21">
        <f t="shared" si="31"/>
        <v>2.2838637639847281E-2</v>
      </c>
      <c r="F250" s="27"/>
      <c r="G250" s="28">
        <f t="shared" si="23"/>
        <v>0</v>
      </c>
      <c r="H250" s="41"/>
      <c r="I250" s="29">
        <f t="shared" si="24"/>
        <v>0</v>
      </c>
      <c r="J250" s="25"/>
      <c r="K250" s="30">
        <f t="shared" si="25"/>
        <v>0</v>
      </c>
      <c r="L250" s="113">
        <f t="shared" si="29"/>
        <v>0</v>
      </c>
      <c r="M250" s="56"/>
    </row>
    <row r="251" spans="1:13" hidden="1" x14ac:dyDescent="0.25">
      <c r="A251" s="68">
        <v>41365</v>
      </c>
      <c r="B251" s="39">
        <v>41394</v>
      </c>
      <c r="C251" s="38">
        <v>0.20830000000000001</v>
      </c>
      <c r="D251" s="20">
        <f t="shared" si="30"/>
        <v>2.2916609793260045E-2</v>
      </c>
      <c r="E251" s="21">
        <f t="shared" si="31"/>
        <v>2.2916609793260045E-2</v>
      </c>
      <c r="F251" s="27"/>
      <c r="G251" s="28">
        <f t="shared" si="23"/>
        <v>0</v>
      </c>
      <c r="H251" s="41"/>
      <c r="I251" s="29">
        <f t="shared" si="24"/>
        <v>0</v>
      </c>
      <c r="J251" s="25"/>
      <c r="K251" s="30">
        <f t="shared" si="25"/>
        <v>0</v>
      </c>
      <c r="L251" s="113">
        <f t="shared" si="29"/>
        <v>0</v>
      </c>
      <c r="M251" s="56"/>
    </row>
    <row r="252" spans="1:13" hidden="1" x14ac:dyDescent="0.25">
      <c r="A252" s="68">
        <v>41395</v>
      </c>
      <c r="B252" s="39">
        <v>41425</v>
      </c>
      <c r="C252" s="38">
        <v>0.20830000000000001</v>
      </c>
      <c r="D252" s="20">
        <f t="shared" si="30"/>
        <v>2.2916609793260045E-2</v>
      </c>
      <c r="E252" s="21">
        <f t="shared" si="31"/>
        <v>2.2916609793260045E-2</v>
      </c>
      <c r="F252" s="27"/>
      <c r="G252" s="28">
        <f t="shared" si="23"/>
        <v>0</v>
      </c>
      <c r="H252" s="41"/>
      <c r="I252" s="29">
        <f t="shared" si="24"/>
        <v>0</v>
      </c>
      <c r="J252" s="25"/>
      <c r="K252" s="30">
        <f t="shared" si="25"/>
        <v>0</v>
      </c>
      <c r="L252" s="113">
        <f t="shared" si="29"/>
        <v>0</v>
      </c>
      <c r="M252" s="56"/>
    </row>
    <row r="253" spans="1:13" hidden="1" x14ac:dyDescent="0.25">
      <c r="A253" s="68">
        <v>41426</v>
      </c>
      <c r="B253" s="39">
        <v>41455</v>
      </c>
      <c r="C253" s="38">
        <v>0.20830000000000001</v>
      </c>
      <c r="D253" s="20">
        <f t="shared" si="30"/>
        <v>2.2916609793260045E-2</v>
      </c>
      <c r="E253" s="21">
        <f t="shared" si="31"/>
        <v>2.2916609793260045E-2</v>
      </c>
      <c r="F253" s="27"/>
      <c r="G253" s="28">
        <f t="shared" si="23"/>
        <v>0</v>
      </c>
      <c r="H253" s="41"/>
      <c r="I253" s="29">
        <f t="shared" si="24"/>
        <v>0</v>
      </c>
      <c r="J253" s="25"/>
      <c r="K253" s="30">
        <f t="shared" si="25"/>
        <v>0</v>
      </c>
      <c r="L253" s="113">
        <f t="shared" si="29"/>
        <v>0</v>
      </c>
      <c r="M253" s="56"/>
    </row>
    <row r="254" spans="1:13" hidden="1" x14ac:dyDescent="0.25">
      <c r="A254" s="68">
        <v>41456</v>
      </c>
      <c r="B254" s="39">
        <v>41486</v>
      </c>
      <c r="C254" s="38">
        <v>0.2034</v>
      </c>
      <c r="D254" s="20">
        <f t="shared" si="30"/>
        <v>2.2438000800601765E-2</v>
      </c>
      <c r="E254" s="21">
        <f t="shared" si="31"/>
        <v>2.2438000800601765E-2</v>
      </c>
      <c r="F254" s="27"/>
      <c r="G254" s="28">
        <f t="shared" si="23"/>
        <v>0</v>
      </c>
      <c r="H254" s="41"/>
      <c r="I254" s="29">
        <f t="shared" si="24"/>
        <v>0</v>
      </c>
      <c r="J254" s="25"/>
      <c r="K254" s="30">
        <f t="shared" si="25"/>
        <v>0</v>
      </c>
      <c r="L254" s="113">
        <f t="shared" si="29"/>
        <v>0</v>
      </c>
      <c r="M254" s="56"/>
    </row>
    <row r="255" spans="1:13" hidden="1" x14ac:dyDescent="0.25">
      <c r="A255" s="68">
        <v>41487</v>
      </c>
      <c r="B255" s="39">
        <v>41517</v>
      </c>
      <c r="C255" s="38">
        <v>0.2034</v>
      </c>
      <c r="D255" s="20">
        <f t="shared" si="30"/>
        <v>2.2438000800601765E-2</v>
      </c>
      <c r="E255" s="21">
        <f t="shared" si="31"/>
        <v>2.2438000800601765E-2</v>
      </c>
      <c r="F255" s="27"/>
      <c r="G255" s="28">
        <f t="shared" si="23"/>
        <v>0</v>
      </c>
      <c r="H255" s="41"/>
      <c r="I255" s="29">
        <f t="shared" si="24"/>
        <v>0</v>
      </c>
      <c r="J255" s="25"/>
      <c r="K255" s="30">
        <f t="shared" si="25"/>
        <v>0</v>
      </c>
      <c r="L255" s="113">
        <f t="shared" si="29"/>
        <v>0</v>
      </c>
      <c r="M255" s="56"/>
    </row>
    <row r="256" spans="1:13" hidden="1" x14ac:dyDescent="0.25">
      <c r="A256" s="68">
        <v>41518</v>
      </c>
      <c r="B256" s="39">
        <v>41547</v>
      </c>
      <c r="C256" s="38">
        <v>0.2034</v>
      </c>
      <c r="D256" s="20">
        <f t="shared" si="30"/>
        <v>2.2438000800601765E-2</v>
      </c>
      <c r="E256" s="21">
        <f t="shared" si="31"/>
        <v>2.2438000800601765E-2</v>
      </c>
      <c r="F256" s="27"/>
      <c r="G256" s="28">
        <f t="shared" si="23"/>
        <v>0</v>
      </c>
      <c r="H256" s="41"/>
      <c r="I256" s="29">
        <f t="shared" si="24"/>
        <v>0</v>
      </c>
      <c r="J256" s="25"/>
      <c r="K256" s="30">
        <f t="shared" si="25"/>
        <v>0</v>
      </c>
      <c r="L256" s="113">
        <f t="shared" si="29"/>
        <v>0</v>
      </c>
      <c r="M256" s="56"/>
    </row>
    <row r="257" spans="1:14" hidden="1" x14ac:dyDescent="0.25">
      <c r="A257" s="68">
        <v>41548</v>
      </c>
      <c r="B257" s="39">
        <v>41578</v>
      </c>
      <c r="C257" s="38">
        <v>0.19850000000000001</v>
      </c>
      <c r="D257" s="20">
        <f t="shared" si="30"/>
        <v>2.1956914610111067E-2</v>
      </c>
      <c r="E257" s="21">
        <f t="shared" si="31"/>
        <v>2.1956914610111067E-2</v>
      </c>
      <c r="F257" s="27"/>
      <c r="G257" s="28">
        <f t="shared" si="23"/>
        <v>0</v>
      </c>
      <c r="H257" s="41"/>
      <c r="I257" s="29">
        <f t="shared" si="24"/>
        <v>0</v>
      </c>
      <c r="J257" s="25"/>
      <c r="K257" s="30">
        <f t="shared" si="25"/>
        <v>0</v>
      </c>
      <c r="L257" s="113">
        <f t="shared" si="29"/>
        <v>0</v>
      </c>
      <c r="M257" s="56"/>
    </row>
    <row r="258" spans="1:14" hidden="1" x14ac:dyDescent="0.25">
      <c r="A258" s="68">
        <v>41579</v>
      </c>
      <c r="B258" s="39">
        <v>41608</v>
      </c>
      <c r="C258" s="38">
        <v>0.19850000000000001</v>
      </c>
      <c r="D258" s="20">
        <f t="shared" si="30"/>
        <v>2.1956914610111067E-2</v>
      </c>
      <c r="E258" s="21">
        <f t="shared" si="31"/>
        <v>2.1956914610111067E-2</v>
      </c>
      <c r="F258" s="27"/>
      <c r="G258" s="28">
        <f t="shared" si="23"/>
        <v>0</v>
      </c>
      <c r="H258" s="41"/>
      <c r="I258" s="29">
        <f t="shared" si="24"/>
        <v>0</v>
      </c>
      <c r="J258" s="25"/>
      <c r="K258" s="30">
        <f t="shared" si="25"/>
        <v>0</v>
      </c>
      <c r="L258" s="113">
        <f t="shared" si="29"/>
        <v>0</v>
      </c>
      <c r="M258" s="56"/>
    </row>
    <row r="259" spans="1:14" hidden="1" x14ac:dyDescent="0.25">
      <c r="A259" s="68">
        <v>41609</v>
      </c>
      <c r="B259" s="39">
        <v>41639</v>
      </c>
      <c r="C259" s="38">
        <v>0.19850000000000001</v>
      </c>
      <c r="D259" s="20">
        <f t="shared" si="30"/>
        <v>2.1956914610111067E-2</v>
      </c>
      <c r="E259" s="21">
        <f t="shared" si="31"/>
        <v>2.1956914610111067E-2</v>
      </c>
      <c r="F259" s="27"/>
      <c r="G259" s="28">
        <f t="shared" si="23"/>
        <v>0</v>
      </c>
      <c r="H259" s="41"/>
      <c r="I259" s="29">
        <f t="shared" si="24"/>
        <v>0</v>
      </c>
      <c r="J259" s="25"/>
      <c r="K259" s="30">
        <f t="shared" si="25"/>
        <v>0</v>
      </c>
      <c r="L259" s="113">
        <f t="shared" si="29"/>
        <v>0</v>
      </c>
      <c r="M259" s="56"/>
    </row>
    <row r="260" spans="1:14" hidden="1" x14ac:dyDescent="0.25">
      <c r="A260" s="68">
        <v>41640</v>
      </c>
      <c r="B260" s="39">
        <v>41670</v>
      </c>
      <c r="C260" s="38">
        <v>0.19650000000000001</v>
      </c>
      <c r="D260" s="20">
        <f t="shared" si="30"/>
        <v>2.1759834797641986E-2</v>
      </c>
      <c r="E260" s="21">
        <f t="shared" si="31"/>
        <v>2.1759834797641986E-2</v>
      </c>
      <c r="F260" s="27"/>
      <c r="G260" s="28">
        <f t="shared" si="23"/>
        <v>0</v>
      </c>
      <c r="H260" s="41"/>
      <c r="I260" s="29">
        <f t="shared" si="24"/>
        <v>0</v>
      </c>
      <c r="J260" s="25"/>
      <c r="K260" s="30">
        <f t="shared" si="25"/>
        <v>0</v>
      </c>
      <c r="L260" s="113">
        <f t="shared" si="29"/>
        <v>0</v>
      </c>
      <c r="M260" s="56"/>
    </row>
    <row r="261" spans="1:14" hidden="1" x14ac:dyDescent="0.25">
      <c r="A261" s="68">
        <v>41671</v>
      </c>
      <c r="B261" s="39">
        <v>41698</v>
      </c>
      <c r="C261" s="38">
        <v>0.19650000000000001</v>
      </c>
      <c r="D261" s="20">
        <f t="shared" si="30"/>
        <v>2.1759834797641986E-2</v>
      </c>
      <c r="E261" s="21">
        <f t="shared" si="31"/>
        <v>2.1759834797641986E-2</v>
      </c>
      <c r="F261" s="27"/>
      <c r="G261" s="28">
        <f t="shared" si="23"/>
        <v>0</v>
      </c>
      <c r="H261" s="41"/>
      <c r="I261" s="29">
        <f t="shared" si="24"/>
        <v>0</v>
      </c>
      <c r="J261" s="25"/>
      <c r="K261" s="30">
        <f t="shared" si="25"/>
        <v>0</v>
      </c>
      <c r="L261" s="113">
        <f t="shared" si="29"/>
        <v>0</v>
      </c>
      <c r="M261" s="56"/>
    </row>
    <row r="262" spans="1:14" hidden="1" x14ac:dyDescent="0.25">
      <c r="A262" s="68">
        <v>41699</v>
      </c>
      <c r="B262" s="39">
        <v>41729</v>
      </c>
      <c r="C262" s="38">
        <v>0.19650000000000001</v>
      </c>
      <c r="D262" s="20">
        <f t="shared" si="30"/>
        <v>2.1759834797641986E-2</v>
      </c>
      <c r="E262" s="21">
        <f t="shared" si="31"/>
        <v>2.1759834797641986E-2</v>
      </c>
      <c r="F262" s="27"/>
      <c r="G262" s="28">
        <f t="shared" si="23"/>
        <v>0</v>
      </c>
      <c r="H262" s="41"/>
      <c r="I262" s="29">
        <f t="shared" si="24"/>
        <v>0</v>
      </c>
      <c r="J262" s="25"/>
      <c r="K262" s="30">
        <f t="shared" si="25"/>
        <v>0</v>
      </c>
      <c r="L262" s="113">
        <f t="shared" si="29"/>
        <v>0</v>
      </c>
      <c r="M262" s="56"/>
    </row>
    <row r="263" spans="1:14" hidden="1" x14ac:dyDescent="0.25">
      <c r="A263" s="68">
        <v>41730</v>
      </c>
      <c r="B263" s="39">
        <v>41759</v>
      </c>
      <c r="C263" s="38">
        <v>0.1963</v>
      </c>
      <c r="D263" s="20">
        <f t="shared" si="30"/>
        <v>2.1740103800155453E-2</v>
      </c>
      <c r="E263" s="21">
        <f t="shared" si="31"/>
        <v>2.1740103800155453E-2</v>
      </c>
      <c r="F263" s="27"/>
      <c r="G263" s="28">
        <f t="shared" si="23"/>
        <v>0</v>
      </c>
      <c r="H263" s="41"/>
      <c r="I263" s="29">
        <f t="shared" si="24"/>
        <v>0</v>
      </c>
      <c r="J263" s="25"/>
      <c r="K263" s="30">
        <f t="shared" si="25"/>
        <v>0</v>
      </c>
      <c r="L263" s="113">
        <f t="shared" si="29"/>
        <v>0</v>
      </c>
      <c r="M263" s="56"/>
    </row>
    <row r="264" spans="1:14" hidden="1" x14ac:dyDescent="0.25">
      <c r="A264" s="68">
        <v>41760</v>
      </c>
      <c r="B264" s="39">
        <v>41790</v>
      </c>
      <c r="C264" s="38">
        <v>0.1963</v>
      </c>
      <c r="D264" s="20">
        <f t="shared" si="30"/>
        <v>2.1740103800155453E-2</v>
      </c>
      <c r="E264" s="21">
        <f t="shared" si="31"/>
        <v>2.1740103800155453E-2</v>
      </c>
      <c r="F264" s="27"/>
      <c r="G264" s="28">
        <f t="shared" si="23"/>
        <v>0</v>
      </c>
      <c r="H264" s="41"/>
      <c r="I264" s="29">
        <f t="shared" si="24"/>
        <v>0</v>
      </c>
      <c r="J264" s="25"/>
      <c r="K264" s="30">
        <f t="shared" si="25"/>
        <v>0</v>
      </c>
      <c r="L264" s="113">
        <f t="shared" si="29"/>
        <v>0</v>
      </c>
      <c r="M264" s="56"/>
    </row>
    <row r="265" spans="1:14" hidden="1" x14ac:dyDescent="0.25">
      <c r="A265" s="68">
        <v>41791</v>
      </c>
      <c r="B265" s="39">
        <v>41820</v>
      </c>
      <c r="C265" s="38">
        <v>0.1963</v>
      </c>
      <c r="D265" s="20">
        <f t="shared" si="30"/>
        <v>2.1740103800155453E-2</v>
      </c>
      <c r="E265" s="21">
        <f t="shared" si="31"/>
        <v>2.1740103800155453E-2</v>
      </c>
      <c r="F265" s="27"/>
      <c r="G265" s="28">
        <f t="shared" si="23"/>
        <v>0</v>
      </c>
      <c r="H265" s="41"/>
      <c r="I265" s="29">
        <f t="shared" si="24"/>
        <v>0</v>
      </c>
      <c r="J265" s="25"/>
      <c r="K265" s="30">
        <f t="shared" si="25"/>
        <v>0</v>
      </c>
      <c r="L265" s="113">
        <f t="shared" si="29"/>
        <v>0</v>
      </c>
      <c r="M265" s="56"/>
    </row>
    <row r="266" spans="1:14" hidden="1" x14ac:dyDescent="0.25">
      <c r="A266" s="68">
        <v>41821</v>
      </c>
      <c r="B266" s="39">
        <v>41851</v>
      </c>
      <c r="C266" s="38">
        <v>0.1933</v>
      </c>
      <c r="D266" s="20">
        <f t="shared" si="30"/>
        <v>2.1443634727683625E-2</v>
      </c>
      <c r="E266" s="21">
        <f t="shared" si="31"/>
        <v>2.1443634727683625E-2</v>
      </c>
      <c r="F266" s="27"/>
      <c r="G266" s="28">
        <f t="shared" si="23"/>
        <v>0</v>
      </c>
      <c r="H266" s="41"/>
      <c r="I266" s="29">
        <f t="shared" si="24"/>
        <v>0</v>
      </c>
      <c r="J266" s="25"/>
      <c r="K266" s="30">
        <f t="shared" si="25"/>
        <v>0</v>
      </c>
      <c r="L266" s="113">
        <f t="shared" si="29"/>
        <v>0</v>
      </c>
      <c r="M266" s="56"/>
    </row>
    <row r="267" spans="1:14" hidden="1" x14ac:dyDescent="0.25">
      <c r="A267" s="68">
        <v>41852</v>
      </c>
      <c r="B267" s="39">
        <v>41882</v>
      </c>
      <c r="C267" s="38">
        <v>0.1933</v>
      </c>
      <c r="D267" s="20">
        <f t="shared" si="30"/>
        <v>2.1443634727683625E-2</v>
      </c>
      <c r="E267" s="21">
        <f t="shared" si="31"/>
        <v>2.1443634727683625E-2</v>
      </c>
      <c r="F267" s="27"/>
      <c r="G267" s="28">
        <f t="shared" si="23"/>
        <v>0</v>
      </c>
      <c r="H267" s="41"/>
      <c r="I267" s="29">
        <f t="shared" si="24"/>
        <v>0</v>
      </c>
      <c r="J267" s="25"/>
      <c r="K267" s="30">
        <f t="shared" si="25"/>
        <v>0</v>
      </c>
      <c r="L267" s="113">
        <f t="shared" si="29"/>
        <v>0</v>
      </c>
      <c r="M267" s="56"/>
    </row>
    <row r="268" spans="1:14" hidden="1" x14ac:dyDescent="0.25">
      <c r="A268" s="68">
        <v>41883</v>
      </c>
      <c r="B268" s="39">
        <v>41912</v>
      </c>
      <c r="C268" s="38">
        <v>0.1933</v>
      </c>
      <c r="D268" s="20">
        <f t="shared" si="30"/>
        <v>2.1443634727683625E-2</v>
      </c>
      <c r="E268" s="21">
        <f t="shared" si="31"/>
        <v>2.1443634727683625E-2</v>
      </c>
      <c r="F268" s="27"/>
      <c r="G268" s="28">
        <f t="shared" si="23"/>
        <v>0</v>
      </c>
      <c r="H268" s="41"/>
      <c r="I268" s="29">
        <f t="shared" si="24"/>
        <v>0</v>
      </c>
      <c r="J268" s="25"/>
      <c r="K268" s="30">
        <f>IF(K267&lt;0,I268-J268,SUM(K267,I268)-J268)</f>
        <v>0</v>
      </c>
      <c r="L268" s="113">
        <f t="shared" si="29"/>
        <v>0</v>
      </c>
      <c r="M268" s="56"/>
    </row>
    <row r="269" spans="1:14" hidden="1" x14ac:dyDescent="0.25">
      <c r="A269" s="68">
        <v>41913</v>
      </c>
      <c r="B269" s="39">
        <v>41943</v>
      </c>
      <c r="C269" s="38">
        <v>0.19170000000000001</v>
      </c>
      <c r="D269" s="20">
        <f t="shared" si="30"/>
        <v>2.1285130025374244E-2</v>
      </c>
      <c r="E269" s="21">
        <f t="shared" si="31"/>
        <v>2.1285130025374244E-2</v>
      </c>
      <c r="F269" s="27"/>
      <c r="G269" s="28">
        <f t="shared" si="23"/>
        <v>0</v>
      </c>
      <c r="H269" s="41"/>
      <c r="I269" s="29">
        <f t="shared" si="24"/>
        <v>0</v>
      </c>
      <c r="J269" s="25"/>
      <c r="K269" s="30">
        <f t="shared" si="25"/>
        <v>0</v>
      </c>
      <c r="L269" s="113">
        <f t="shared" si="29"/>
        <v>0</v>
      </c>
      <c r="M269" s="56"/>
      <c r="N269" s="36"/>
    </row>
    <row r="270" spans="1:14" hidden="1" x14ac:dyDescent="0.25">
      <c r="A270" s="68">
        <v>41944</v>
      </c>
      <c r="B270" s="39">
        <v>41973</v>
      </c>
      <c r="C270" s="38">
        <v>0.19170000000000001</v>
      </c>
      <c r="D270" s="20">
        <f t="shared" si="30"/>
        <v>2.1285130025374244E-2</v>
      </c>
      <c r="E270" s="21">
        <f t="shared" si="31"/>
        <v>2.1285130025374244E-2</v>
      </c>
      <c r="F270" s="27"/>
      <c r="G270" s="28">
        <f t="shared" si="23"/>
        <v>0</v>
      </c>
      <c r="H270" s="41"/>
      <c r="I270" s="29">
        <f t="shared" si="24"/>
        <v>0</v>
      </c>
      <c r="J270" s="25"/>
      <c r="K270" s="30">
        <f t="shared" si="25"/>
        <v>0</v>
      </c>
      <c r="L270" s="113">
        <f t="shared" si="29"/>
        <v>0</v>
      </c>
      <c r="M270" s="56"/>
    </row>
    <row r="271" spans="1:14" hidden="1" x14ac:dyDescent="0.25">
      <c r="A271" s="68">
        <v>41974</v>
      </c>
      <c r="B271" s="39">
        <v>42004</v>
      </c>
      <c r="C271" s="38">
        <v>0.19170000000000001</v>
      </c>
      <c r="D271" s="20">
        <f t="shared" si="30"/>
        <v>2.1285130025374244E-2</v>
      </c>
      <c r="E271" s="21">
        <f t="shared" si="31"/>
        <v>2.1285130025374244E-2</v>
      </c>
      <c r="F271" s="27"/>
      <c r="G271" s="28">
        <f t="shared" si="23"/>
        <v>0</v>
      </c>
      <c r="H271" s="41"/>
      <c r="I271" s="29">
        <f t="shared" si="24"/>
        <v>0</v>
      </c>
      <c r="J271" s="25"/>
      <c r="K271" s="30">
        <f t="shared" si="25"/>
        <v>0</v>
      </c>
      <c r="L271" s="113">
        <f t="shared" si="29"/>
        <v>0</v>
      </c>
      <c r="M271" s="56"/>
    </row>
    <row r="272" spans="1:14" hidden="1" x14ac:dyDescent="0.25">
      <c r="A272" s="68">
        <v>42005</v>
      </c>
      <c r="B272" s="39">
        <v>42035</v>
      </c>
      <c r="C272" s="38">
        <v>0.19209999999999999</v>
      </c>
      <c r="D272" s="20">
        <f t="shared" si="30"/>
        <v>2.1324781575405183E-2</v>
      </c>
      <c r="E272" s="21">
        <f t="shared" si="31"/>
        <v>2.1324781575405183E-2</v>
      </c>
      <c r="F272" s="27"/>
      <c r="G272" s="28">
        <f t="shared" si="23"/>
        <v>0</v>
      </c>
      <c r="H272" s="41"/>
      <c r="I272" s="29">
        <f t="shared" si="24"/>
        <v>0</v>
      </c>
      <c r="J272" s="25"/>
      <c r="K272" s="30">
        <f t="shared" si="25"/>
        <v>0</v>
      </c>
      <c r="L272" s="113">
        <f t="shared" si="29"/>
        <v>0</v>
      </c>
      <c r="M272" s="56"/>
    </row>
    <row r="273" spans="1:14" hidden="1" x14ac:dyDescent="0.25">
      <c r="A273" s="68">
        <v>42036</v>
      </c>
      <c r="B273" s="39">
        <v>42063</v>
      </c>
      <c r="C273" s="38">
        <v>0.19209999999999999</v>
      </c>
      <c r="D273" s="20">
        <f t="shared" si="30"/>
        <v>2.1324781575405183E-2</v>
      </c>
      <c r="E273" s="21">
        <f t="shared" si="31"/>
        <v>2.1324781575405183E-2</v>
      </c>
      <c r="F273" s="27"/>
      <c r="G273" s="28">
        <f t="shared" si="23"/>
        <v>0</v>
      </c>
      <c r="H273" s="41"/>
      <c r="I273" s="29">
        <f t="shared" si="24"/>
        <v>0</v>
      </c>
      <c r="J273" s="25"/>
      <c r="K273" s="30">
        <f t="shared" si="25"/>
        <v>0</v>
      </c>
      <c r="L273" s="113">
        <f t="shared" si="29"/>
        <v>0</v>
      </c>
      <c r="M273" s="56"/>
    </row>
    <row r="274" spans="1:14" hidden="1" x14ac:dyDescent="0.25">
      <c r="A274" s="68">
        <v>42064</v>
      </c>
      <c r="B274" s="39">
        <v>42094</v>
      </c>
      <c r="C274" s="38">
        <v>0.19209999999999999</v>
      </c>
      <c r="D274" s="20">
        <f t="shared" si="30"/>
        <v>2.1324781575405183E-2</v>
      </c>
      <c r="E274" s="21">
        <f t="shared" si="31"/>
        <v>2.1324781575405183E-2</v>
      </c>
      <c r="F274" s="27"/>
      <c r="G274" s="28">
        <f t="shared" si="23"/>
        <v>0</v>
      </c>
      <c r="H274" s="41"/>
      <c r="I274" s="29">
        <f t="shared" si="24"/>
        <v>0</v>
      </c>
      <c r="J274" s="25"/>
      <c r="K274" s="30">
        <f t="shared" si="25"/>
        <v>0</v>
      </c>
      <c r="L274" s="113">
        <f t="shared" si="29"/>
        <v>0</v>
      </c>
      <c r="M274" s="56"/>
    </row>
    <row r="275" spans="1:14" hidden="1" x14ac:dyDescent="0.25">
      <c r="A275" s="68">
        <v>42095</v>
      </c>
      <c r="B275" s="39">
        <v>42124</v>
      </c>
      <c r="C275" s="38">
        <v>0.19370000000000001</v>
      </c>
      <c r="D275" s="20">
        <f t="shared" si="30"/>
        <v>2.1483218662772696E-2</v>
      </c>
      <c r="E275" s="21">
        <f t="shared" si="31"/>
        <v>2.1483218662772696E-2</v>
      </c>
      <c r="F275" s="27"/>
      <c r="G275" s="28">
        <f t="shared" si="23"/>
        <v>0</v>
      </c>
      <c r="H275" s="41"/>
      <c r="I275" s="29">
        <f t="shared" si="24"/>
        <v>0</v>
      </c>
      <c r="J275" s="25"/>
      <c r="K275" s="30">
        <f t="shared" si="25"/>
        <v>0</v>
      </c>
      <c r="L275" s="113">
        <f t="shared" si="29"/>
        <v>0</v>
      </c>
      <c r="M275" s="56"/>
    </row>
    <row r="276" spans="1:14" hidden="1" x14ac:dyDescent="0.25">
      <c r="A276" s="68">
        <v>42125</v>
      </c>
      <c r="B276" s="39">
        <v>42155</v>
      </c>
      <c r="C276" s="38">
        <v>0.19370000000000001</v>
      </c>
      <c r="D276" s="20">
        <f t="shared" si="30"/>
        <v>2.1483218662772696E-2</v>
      </c>
      <c r="E276" s="21">
        <f t="shared" si="31"/>
        <v>2.1483218662772696E-2</v>
      </c>
      <c r="F276" s="27"/>
      <c r="G276" s="28">
        <f t="shared" si="23"/>
        <v>0</v>
      </c>
      <c r="H276" s="41"/>
      <c r="I276" s="29">
        <f t="shared" si="24"/>
        <v>0</v>
      </c>
      <c r="J276" s="25"/>
      <c r="K276" s="30">
        <f t="shared" si="25"/>
        <v>0</v>
      </c>
      <c r="L276" s="113">
        <f t="shared" si="29"/>
        <v>0</v>
      </c>
      <c r="M276" s="56"/>
    </row>
    <row r="277" spans="1:14" hidden="1" x14ac:dyDescent="0.25">
      <c r="A277" s="68">
        <v>42156</v>
      </c>
      <c r="B277" s="39">
        <v>42185</v>
      </c>
      <c r="C277" s="38">
        <v>0.19370000000000001</v>
      </c>
      <c r="D277" s="20">
        <f t="shared" si="30"/>
        <v>2.1483218662772696E-2</v>
      </c>
      <c r="E277" s="21">
        <f t="shared" si="31"/>
        <v>2.1483218662772696E-2</v>
      </c>
      <c r="F277" s="27"/>
      <c r="G277" s="28">
        <f t="shared" ref="G277:G301" si="32">IF(A277="","",G276+F277)</f>
        <v>0</v>
      </c>
      <c r="H277" s="41"/>
      <c r="I277" s="29">
        <f t="shared" si="24"/>
        <v>0</v>
      </c>
      <c r="J277" s="25"/>
      <c r="K277" s="30">
        <f t="shared" si="25"/>
        <v>0</v>
      </c>
      <c r="L277" s="113">
        <f t="shared" si="29"/>
        <v>0</v>
      </c>
      <c r="M277" s="56"/>
    </row>
    <row r="278" spans="1:14" hidden="1" x14ac:dyDescent="0.25">
      <c r="A278" s="68">
        <v>42186</v>
      </c>
      <c r="B278" s="39">
        <v>42216</v>
      </c>
      <c r="C278" s="38">
        <v>0.19259999999999999</v>
      </c>
      <c r="D278" s="20">
        <f t="shared" si="30"/>
        <v>2.1374322212011299E-2</v>
      </c>
      <c r="E278" s="21">
        <f t="shared" si="31"/>
        <v>2.1374322212011299E-2</v>
      </c>
      <c r="F278" s="27"/>
      <c r="G278" s="28">
        <f t="shared" si="32"/>
        <v>0</v>
      </c>
      <c r="H278" s="41"/>
      <c r="I278" s="29">
        <f t="shared" si="24"/>
        <v>0</v>
      </c>
      <c r="J278" s="25"/>
      <c r="K278" s="30">
        <f t="shared" si="25"/>
        <v>0</v>
      </c>
      <c r="L278" s="113">
        <f t="shared" si="29"/>
        <v>0</v>
      </c>
      <c r="M278" s="56"/>
    </row>
    <row r="279" spans="1:14" hidden="1" x14ac:dyDescent="0.25">
      <c r="A279" s="68">
        <v>42217</v>
      </c>
      <c r="B279" s="39">
        <v>42247</v>
      </c>
      <c r="C279" s="38">
        <v>0.19259999999999999</v>
      </c>
      <c r="D279" s="20">
        <f t="shared" si="30"/>
        <v>2.1374322212011299E-2</v>
      </c>
      <c r="E279" s="21">
        <f t="shared" si="31"/>
        <v>2.1374322212011299E-2</v>
      </c>
      <c r="F279" s="27"/>
      <c r="G279" s="28">
        <f t="shared" si="32"/>
        <v>0</v>
      </c>
      <c r="H279" s="41"/>
      <c r="I279" s="29">
        <f t="shared" si="24"/>
        <v>0</v>
      </c>
      <c r="J279" s="25"/>
      <c r="K279" s="30">
        <f t="shared" si="25"/>
        <v>0</v>
      </c>
      <c r="L279" s="113">
        <f t="shared" si="29"/>
        <v>0</v>
      </c>
      <c r="M279" s="56"/>
    </row>
    <row r="280" spans="1:14" hidden="1" x14ac:dyDescent="0.25">
      <c r="A280" s="68">
        <v>42248</v>
      </c>
      <c r="B280" s="39">
        <v>42277</v>
      </c>
      <c r="C280" s="38">
        <v>0.19259999999999999</v>
      </c>
      <c r="D280" s="20">
        <f t="shared" si="30"/>
        <v>2.1374322212011299E-2</v>
      </c>
      <c r="E280" s="21">
        <f t="shared" si="31"/>
        <v>2.1374322212011299E-2</v>
      </c>
      <c r="F280" s="27"/>
      <c r="G280" s="28">
        <f t="shared" si="32"/>
        <v>0</v>
      </c>
      <c r="H280" s="41"/>
      <c r="I280" s="29">
        <f t="shared" ref="I280:I301" si="33">IF(B280="","",((G280*E280)/30)*H280)</f>
        <v>0</v>
      </c>
      <c r="J280" s="25"/>
      <c r="K280" s="30">
        <f t="shared" si="25"/>
        <v>0</v>
      </c>
      <c r="L280" s="113">
        <f t="shared" si="29"/>
        <v>0</v>
      </c>
      <c r="M280" s="56"/>
    </row>
    <row r="281" spans="1:14" hidden="1" x14ac:dyDescent="0.25">
      <c r="A281" s="68">
        <v>42278</v>
      </c>
      <c r="B281" s="39">
        <v>42308</v>
      </c>
      <c r="C281" s="38">
        <v>0.1933</v>
      </c>
      <c r="D281" s="20">
        <f t="shared" si="30"/>
        <v>2.1443634727683625E-2</v>
      </c>
      <c r="E281" s="21">
        <f t="shared" si="31"/>
        <v>2.1443634727683625E-2</v>
      </c>
      <c r="F281" s="27"/>
      <c r="G281" s="28">
        <f t="shared" si="32"/>
        <v>0</v>
      </c>
      <c r="H281" s="41"/>
      <c r="I281" s="29">
        <f t="shared" si="33"/>
        <v>0</v>
      </c>
      <c r="J281" s="25"/>
      <c r="K281" s="30">
        <f t="shared" si="25"/>
        <v>0</v>
      </c>
      <c r="L281" s="113">
        <f t="shared" si="29"/>
        <v>0</v>
      </c>
      <c r="M281" s="56"/>
    </row>
    <row r="282" spans="1:14" hidden="1" x14ac:dyDescent="0.25">
      <c r="A282" s="68">
        <v>42309</v>
      </c>
      <c r="B282" s="39">
        <v>42338</v>
      </c>
      <c r="C282" s="38">
        <v>0.1933</v>
      </c>
      <c r="D282" s="20">
        <f t="shared" si="30"/>
        <v>2.1443634727683625E-2</v>
      </c>
      <c r="E282" s="21">
        <f t="shared" si="31"/>
        <v>2.1443634727683625E-2</v>
      </c>
      <c r="F282" s="27"/>
      <c r="G282" s="28">
        <f t="shared" si="32"/>
        <v>0</v>
      </c>
      <c r="H282" s="41"/>
      <c r="I282" s="29">
        <f t="shared" si="33"/>
        <v>0</v>
      </c>
      <c r="J282" s="25"/>
      <c r="K282" s="30">
        <f t="shared" si="25"/>
        <v>0</v>
      </c>
      <c r="L282" s="113">
        <f t="shared" si="29"/>
        <v>0</v>
      </c>
      <c r="M282" s="56"/>
    </row>
    <row r="283" spans="1:14" hidden="1" x14ac:dyDescent="0.25">
      <c r="A283" s="68">
        <v>42339</v>
      </c>
      <c r="B283" s="39">
        <v>42369</v>
      </c>
      <c r="C283" s="38">
        <v>0.1933</v>
      </c>
      <c r="D283" s="20">
        <f t="shared" si="30"/>
        <v>2.1443634727683625E-2</v>
      </c>
      <c r="E283" s="21">
        <f t="shared" si="31"/>
        <v>2.1443634727683625E-2</v>
      </c>
      <c r="F283" s="27"/>
      <c r="G283" s="28">
        <f t="shared" si="32"/>
        <v>0</v>
      </c>
      <c r="H283" s="41"/>
      <c r="I283" s="29">
        <f t="shared" si="33"/>
        <v>0</v>
      </c>
      <c r="J283" s="25"/>
      <c r="K283" s="30">
        <f t="shared" si="25"/>
        <v>0</v>
      </c>
      <c r="L283" s="113">
        <f t="shared" si="29"/>
        <v>0</v>
      </c>
      <c r="M283" s="56"/>
    </row>
    <row r="284" spans="1:14" hidden="1" x14ac:dyDescent="0.25">
      <c r="A284" s="39">
        <v>42370</v>
      </c>
      <c r="B284" s="39">
        <v>42400</v>
      </c>
      <c r="C284" s="38">
        <v>0.1968</v>
      </c>
      <c r="D284" s="20">
        <f t="shared" si="30"/>
        <v>2.1789423437557742E-2</v>
      </c>
      <c r="E284" s="21">
        <f t="shared" si="31"/>
        <v>2.1789423437557742E-2</v>
      </c>
      <c r="F284" s="27"/>
      <c r="G284" s="28">
        <f t="shared" si="32"/>
        <v>0</v>
      </c>
      <c r="H284" s="41"/>
      <c r="I284" s="29">
        <f t="shared" si="33"/>
        <v>0</v>
      </c>
      <c r="J284" s="25"/>
      <c r="K284" s="30">
        <f t="shared" si="25"/>
        <v>0</v>
      </c>
      <c r="L284" s="113">
        <f t="shared" si="29"/>
        <v>0</v>
      </c>
      <c r="M284" s="56"/>
    </row>
    <row r="285" spans="1:14" hidden="1" x14ac:dyDescent="0.25">
      <c r="A285" s="68">
        <v>42401</v>
      </c>
      <c r="B285" s="39">
        <v>42429</v>
      </c>
      <c r="C285" s="38">
        <v>0.1968</v>
      </c>
      <c r="D285" s="20">
        <f t="shared" si="30"/>
        <v>2.1789423437557742E-2</v>
      </c>
      <c r="E285" s="21">
        <f t="shared" si="31"/>
        <v>2.1789423437557742E-2</v>
      </c>
      <c r="F285" s="27"/>
      <c r="G285" s="28">
        <f t="shared" si="32"/>
        <v>0</v>
      </c>
      <c r="H285" s="41"/>
      <c r="I285" s="29">
        <f t="shared" si="33"/>
        <v>0</v>
      </c>
      <c r="J285" s="25"/>
      <c r="K285" s="30">
        <f t="shared" ref="K285:K288" si="34">IF(K284&lt;0,I285-J285,SUM(K284,I285)-J285)</f>
        <v>0</v>
      </c>
      <c r="L285" s="113">
        <f t="shared" si="29"/>
        <v>0</v>
      </c>
      <c r="M285" s="56"/>
    </row>
    <row r="286" spans="1:14" hidden="1" x14ac:dyDescent="0.25">
      <c r="A286" s="68">
        <v>42430</v>
      </c>
      <c r="B286" s="39">
        <v>42460</v>
      </c>
      <c r="C286" s="38">
        <v>0.1968</v>
      </c>
      <c r="D286" s="20">
        <f t="shared" si="30"/>
        <v>2.1789423437557742E-2</v>
      </c>
      <c r="E286" s="21">
        <f t="shared" si="31"/>
        <v>2.1789423437557742E-2</v>
      </c>
      <c r="F286" s="27"/>
      <c r="G286" s="28">
        <f t="shared" si="32"/>
        <v>0</v>
      </c>
      <c r="H286" s="41"/>
      <c r="I286" s="29">
        <f t="shared" si="33"/>
        <v>0</v>
      </c>
      <c r="J286" s="25"/>
      <c r="K286" s="30">
        <f t="shared" si="34"/>
        <v>0</v>
      </c>
      <c r="L286" s="113">
        <f t="shared" si="29"/>
        <v>0</v>
      </c>
      <c r="M286" s="56"/>
    </row>
    <row r="287" spans="1:14" hidden="1" x14ac:dyDescent="0.25">
      <c r="A287" s="39">
        <v>42461</v>
      </c>
      <c r="B287" s="39">
        <v>42490</v>
      </c>
      <c r="C287" s="38">
        <v>0.2054</v>
      </c>
      <c r="D287" s="20">
        <f t="shared" si="30"/>
        <v>2.2633649099822239E-2</v>
      </c>
      <c r="E287" s="21">
        <f t="shared" si="31"/>
        <v>2.2633649099822239E-2</v>
      </c>
      <c r="F287" s="27"/>
      <c r="G287" s="28">
        <f t="shared" si="32"/>
        <v>0</v>
      </c>
      <c r="H287" s="41"/>
      <c r="I287" s="29">
        <f t="shared" si="33"/>
        <v>0</v>
      </c>
      <c r="J287" s="25"/>
      <c r="K287" s="30">
        <f t="shared" si="34"/>
        <v>0</v>
      </c>
      <c r="L287" s="113">
        <f t="shared" si="29"/>
        <v>0</v>
      </c>
      <c r="M287" s="56"/>
      <c r="N287" s="116"/>
    </row>
    <row r="288" spans="1:14" hidden="1" x14ac:dyDescent="0.25">
      <c r="A288" s="39">
        <v>42491</v>
      </c>
      <c r="B288" s="39">
        <v>42521</v>
      </c>
      <c r="C288" s="38">
        <v>0.2054</v>
      </c>
      <c r="D288" s="20">
        <f t="shared" si="30"/>
        <v>2.2633649099822239E-2</v>
      </c>
      <c r="E288" s="21">
        <f t="shared" si="31"/>
        <v>2.2633649099822239E-2</v>
      </c>
      <c r="F288" s="27"/>
      <c r="G288" s="28">
        <f t="shared" si="32"/>
        <v>0</v>
      </c>
      <c r="H288" s="41"/>
      <c r="I288" s="29">
        <f t="shared" si="33"/>
        <v>0</v>
      </c>
      <c r="J288" s="25"/>
      <c r="K288" s="30">
        <f t="shared" si="34"/>
        <v>0</v>
      </c>
      <c r="L288" s="113">
        <f t="shared" si="29"/>
        <v>0</v>
      </c>
      <c r="M288" s="56"/>
    </row>
    <row r="289" spans="1:13" hidden="1" x14ac:dyDescent="0.25">
      <c r="A289" s="39">
        <v>42522</v>
      </c>
      <c r="B289" s="39">
        <v>42551</v>
      </c>
      <c r="C289" s="38">
        <v>0.2054</v>
      </c>
      <c r="D289" s="20">
        <f t="shared" si="30"/>
        <v>2.2633649099822239E-2</v>
      </c>
      <c r="E289" s="21">
        <f t="shared" si="31"/>
        <v>2.2633649099822239E-2</v>
      </c>
      <c r="F289" s="27"/>
      <c r="G289" s="28">
        <f t="shared" si="32"/>
        <v>0</v>
      </c>
      <c r="H289" s="41"/>
      <c r="I289" s="29">
        <f t="shared" si="33"/>
        <v>0</v>
      </c>
      <c r="J289" s="25"/>
      <c r="K289" s="30">
        <f>IF(K288&lt;0,I289-J289,SUM(K288,I289)-J289)</f>
        <v>0</v>
      </c>
      <c r="L289" s="113">
        <f>SUM(G289,K289)</f>
        <v>0</v>
      </c>
      <c r="M289" s="56"/>
    </row>
    <row r="290" spans="1:13" x14ac:dyDescent="0.25">
      <c r="A290" s="39">
        <v>42552</v>
      </c>
      <c r="B290" s="39">
        <v>42582</v>
      </c>
      <c r="C290" s="38">
        <v>0.21340000000000001</v>
      </c>
      <c r="D290" s="20">
        <f t="shared" si="30"/>
        <v>2.3412151466478903E-2</v>
      </c>
      <c r="E290" s="21">
        <f t="shared" si="31"/>
        <v>2.3412151466478903E-2</v>
      </c>
      <c r="F290" s="27"/>
      <c r="G290" s="28">
        <f t="shared" si="32"/>
        <v>0</v>
      </c>
      <c r="H290" s="41"/>
      <c r="I290" s="29">
        <f t="shared" si="33"/>
        <v>0</v>
      </c>
      <c r="J290" s="25"/>
      <c r="K290" s="30">
        <f t="shared" ref="K290:K301" si="35">IF(K289&lt;0,I290-J290,SUM(K289,I290)-J290)</f>
        <v>0</v>
      </c>
      <c r="L290" s="113">
        <f t="shared" ref="L290:L301" si="36">SUM(G290,K290)</f>
        <v>0</v>
      </c>
      <c r="M290" s="56"/>
    </row>
    <row r="291" spans="1:13" x14ac:dyDescent="0.25">
      <c r="A291" s="39">
        <v>42583</v>
      </c>
      <c r="B291" s="39">
        <v>42612</v>
      </c>
      <c r="C291" s="38">
        <v>0.21340000000000001</v>
      </c>
      <c r="D291" s="20">
        <f t="shared" si="30"/>
        <v>2.3412151466478903E-2</v>
      </c>
      <c r="E291" s="21">
        <f t="shared" si="31"/>
        <v>2.3412151466478903E-2</v>
      </c>
      <c r="F291" s="27"/>
      <c r="G291" s="28">
        <f t="shared" si="32"/>
        <v>0</v>
      </c>
      <c r="H291" s="41"/>
      <c r="I291" s="29">
        <f t="shared" si="33"/>
        <v>0</v>
      </c>
      <c r="J291" s="25"/>
      <c r="K291" s="30">
        <f t="shared" si="35"/>
        <v>0</v>
      </c>
      <c r="L291" s="113">
        <f t="shared" si="36"/>
        <v>0</v>
      </c>
      <c r="M291" s="56"/>
    </row>
    <row r="292" spans="1:13" x14ac:dyDescent="0.25">
      <c r="A292" s="39">
        <v>42614</v>
      </c>
      <c r="B292" s="39">
        <v>42643</v>
      </c>
      <c r="C292" s="38">
        <v>0.21340000000000001</v>
      </c>
      <c r="D292" s="20">
        <f t="shared" si="30"/>
        <v>2.3412151466478903E-2</v>
      </c>
      <c r="E292" s="21">
        <f t="shared" si="31"/>
        <v>2.3412151466478903E-2</v>
      </c>
      <c r="F292" s="27"/>
      <c r="G292" s="28">
        <f t="shared" si="32"/>
        <v>0</v>
      </c>
      <c r="H292" s="41"/>
      <c r="I292" s="29">
        <f t="shared" si="33"/>
        <v>0</v>
      </c>
      <c r="J292" s="25"/>
      <c r="K292" s="30">
        <f t="shared" si="35"/>
        <v>0</v>
      </c>
      <c r="L292" s="113">
        <f t="shared" si="36"/>
        <v>0</v>
      </c>
      <c r="M292" s="56"/>
    </row>
    <row r="293" spans="1:13" x14ac:dyDescent="0.25">
      <c r="A293" s="39">
        <v>42644</v>
      </c>
      <c r="B293" s="39">
        <v>42674</v>
      </c>
      <c r="C293" s="38">
        <v>0.21990000000000001</v>
      </c>
      <c r="D293" s="20">
        <f t="shared" si="30"/>
        <v>2.4039922656450941E-2</v>
      </c>
      <c r="E293" s="21">
        <f t="shared" si="31"/>
        <v>2.4039922656450941E-2</v>
      </c>
      <c r="F293" s="27"/>
      <c r="G293" s="28">
        <f t="shared" si="32"/>
        <v>0</v>
      </c>
      <c r="H293" s="41"/>
      <c r="I293" s="29">
        <f t="shared" si="33"/>
        <v>0</v>
      </c>
      <c r="J293" s="25"/>
      <c r="K293" s="30">
        <f t="shared" si="35"/>
        <v>0</v>
      </c>
      <c r="L293" s="113">
        <f t="shared" si="36"/>
        <v>0</v>
      </c>
      <c r="M293" s="56"/>
    </row>
    <row r="294" spans="1:13" x14ac:dyDescent="0.25">
      <c r="A294" s="39">
        <v>42675</v>
      </c>
      <c r="B294" s="39">
        <v>42704</v>
      </c>
      <c r="C294" s="38">
        <v>0.21990000000000001</v>
      </c>
      <c r="D294" s="20">
        <f t="shared" si="30"/>
        <v>2.4039922656450941E-2</v>
      </c>
      <c r="E294" s="21">
        <f t="shared" si="31"/>
        <v>2.4039922656450941E-2</v>
      </c>
      <c r="F294" s="27"/>
      <c r="G294" s="28">
        <f t="shared" si="32"/>
        <v>0</v>
      </c>
      <c r="H294" s="41"/>
      <c r="I294" s="29">
        <f t="shared" si="33"/>
        <v>0</v>
      </c>
      <c r="J294" s="25"/>
      <c r="K294" s="30">
        <f t="shared" si="35"/>
        <v>0</v>
      </c>
      <c r="L294" s="113">
        <f t="shared" si="36"/>
        <v>0</v>
      </c>
      <c r="M294" s="56"/>
    </row>
    <row r="295" spans="1:13" x14ac:dyDescent="0.25">
      <c r="A295" s="39">
        <v>42705</v>
      </c>
      <c r="B295" s="39">
        <v>42735</v>
      </c>
      <c r="C295" s="38">
        <v>0.21990000000000001</v>
      </c>
      <c r="D295" s="20">
        <f t="shared" si="30"/>
        <v>2.4039922656450941E-2</v>
      </c>
      <c r="E295" s="21">
        <f t="shared" si="31"/>
        <v>2.4039922656450941E-2</v>
      </c>
      <c r="F295" s="27"/>
      <c r="G295" s="28">
        <f t="shared" si="32"/>
        <v>0</v>
      </c>
      <c r="H295" s="41"/>
      <c r="I295" s="29">
        <f t="shared" si="33"/>
        <v>0</v>
      </c>
      <c r="J295" s="25"/>
      <c r="K295" s="30">
        <f t="shared" si="35"/>
        <v>0</v>
      </c>
      <c r="L295" s="113">
        <f t="shared" si="36"/>
        <v>0</v>
      </c>
      <c r="M295" s="56"/>
    </row>
    <row r="296" spans="1:13" x14ac:dyDescent="0.25">
      <c r="A296" s="39">
        <v>42736</v>
      </c>
      <c r="B296" s="39">
        <v>42766</v>
      </c>
      <c r="C296" s="38">
        <v>0.22339999999999999</v>
      </c>
      <c r="D296" s="20">
        <f t="shared" si="30"/>
        <v>2.4376207843189057E-2</v>
      </c>
      <c r="E296" s="21">
        <f t="shared" si="31"/>
        <v>2.4376207843189057E-2</v>
      </c>
      <c r="F296" s="27"/>
      <c r="G296" s="28">
        <f t="shared" si="32"/>
        <v>0</v>
      </c>
      <c r="H296" s="41"/>
      <c r="I296" s="29">
        <f t="shared" si="33"/>
        <v>0</v>
      </c>
      <c r="J296" s="25"/>
      <c r="K296" s="30">
        <f t="shared" si="35"/>
        <v>0</v>
      </c>
      <c r="L296" s="113">
        <f t="shared" si="36"/>
        <v>0</v>
      </c>
      <c r="M296" s="56"/>
    </row>
    <row r="297" spans="1:13" x14ac:dyDescent="0.25">
      <c r="A297" s="68">
        <v>42767</v>
      </c>
      <c r="B297" s="39">
        <v>42794</v>
      </c>
      <c r="C297" s="38">
        <v>0.22339999999999999</v>
      </c>
      <c r="D297" s="20">
        <f t="shared" si="30"/>
        <v>2.4376207843189057E-2</v>
      </c>
      <c r="E297" s="21">
        <f t="shared" si="31"/>
        <v>2.4376207843189057E-2</v>
      </c>
      <c r="F297" s="27"/>
      <c r="G297" s="28">
        <f t="shared" si="32"/>
        <v>0</v>
      </c>
      <c r="H297" s="41"/>
      <c r="I297" s="29">
        <f t="shared" si="33"/>
        <v>0</v>
      </c>
      <c r="J297" s="25"/>
      <c r="K297" s="30">
        <f t="shared" si="35"/>
        <v>0</v>
      </c>
      <c r="L297" s="113">
        <f t="shared" si="36"/>
        <v>0</v>
      </c>
      <c r="M297" s="56"/>
    </row>
    <row r="298" spans="1:13" x14ac:dyDescent="0.25">
      <c r="A298" s="68">
        <v>42795</v>
      </c>
      <c r="B298" s="39">
        <v>42825</v>
      </c>
      <c r="C298" s="38">
        <v>0.22339999999999999</v>
      </c>
      <c r="D298" s="20">
        <f t="shared" si="30"/>
        <v>2.4376207843189057E-2</v>
      </c>
      <c r="E298" s="21">
        <f t="shared" si="31"/>
        <v>2.4376207843189057E-2</v>
      </c>
      <c r="F298" s="27"/>
      <c r="G298" s="28">
        <f t="shared" si="32"/>
        <v>0</v>
      </c>
      <c r="H298" s="41"/>
      <c r="I298" s="29">
        <f t="shared" si="33"/>
        <v>0</v>
      </c>
      <c r="J298" s="25"/>
      <c r="K298" s="30">
        <f t="shared" si="35"/>
        <v>0</v>
      </c>
      <c r="L298" s="113">
        <f t="shared" si="36"/>
        <v>0</v>
      </c>
      <c r="M298" s="56"/>
    </row>
    <row r="299" spans="1:13" x14ac:dyDescent="0.25">
      <c r="A299" s="68">
        <v>42826</v>
      </c>
      <c r="B299" s="39">
        <v>42855</v>
      </c>
      <c r="C299" s="38">
        <v>0.2233</v>
      </c>
      <c r="D299" s="20">
        <f t="shared" si="30"/>
        <v>2.4366616530168139E-2</v>
      </c>
      <c r="E299" s="21">
        <f t="shared" si="31"/>
        <v>2.4366616530168139E-2</v>
      </c>
      <c r="F299" s="27"/>
      <c r="G299" s="28">
        <f t="shared" si="32"/>
        <v>0</v>
      </c>
      <c r="H299" s="41"/>
      <c r="I299" s="29">
        <f t="shared" si="33"/>
        <v>0</v>
      </c>
      <c r="J299" s="25"/>
      <c r="K299" s="30">
        <f t="shared" si="35"/>
        <v>0</v>
      </c>
      <c r="L299" s="113">
        <f t="shared" si="36"/>
        <v>0</v>
      </c>
      <c r="M299" s="56"/>
    </row>
    <row r="300" spans="1:13" x14ac:dyDescent="0.25">
      <c r="A300" s="68">
        <v>42856</v>
      </c>
      <c r="B300" s="39">
        <v>42886</v>
      </c>
      <c r="C300" s="38">
        <v>0.2233</v>
      </c>
      <c r="D300" s="20">
        <f t="shared" si="30"/>
        <v>2.4366616530168139E-2</v>
      </c>
      <c r="E300" s="21">
        <f t="shared" si="31"/>
        <v>2.4366616530168139E-2</v>
      </c>
      <c r="F300" s="27"/>
      <c r="G300" s="28">
        <f t="shared" si="32"/>
        <v>0</v>
      </c>
      <c r="H300" s="41"/>
      <c r="I300" s="29">
        <f t="shared" si="33"/>
        <v>0</v>
      </c>
      <c r="J300" s="25"/>
      <c r="K300" s="30">
        <f t="shared" si="35"/>
        <v>0</v>
      </c>
      <c r="L300" s="113">
        <f t="shared" si="36"/>
        <v>0</v>
      </c>
      <c r="M300" s="56"/>
    </row>
    <row r="301" spans="1:13" x14ac:dyDescent="0.25">
      <c r="A301" s="68">
        <v>42887</v>
      </c>
      <c r="B301" s="39">
        <v>42916</v>
      </c>
      <c r="C301" s="38">
        <v>0.2233</v>
      </c>
      <c r="D301" s="20">
        <f t="shared" si="30"/>
        <v>2.4366616530168139E-2</v>
      </c>
      <c r="E301" s="21">
        <f t="shared" si="31"/>
        <v>2.4366616530168139E-2</v>
      </c>
      <c r="F301" s="27"/>
      <c r="G301" s="28">
        <f t="shared" si="32"/>
        <v>0</v>
      </c>
      <c r="H301" s="117"/>
      <c r="I301" s="29">
        <f t="shared" si="33"/>
        <v>0</v>
      </c>
      <c r="J301" s="25"/>
      <c r="K301" s="30">
        <f t="shared" si="35"/>
        <v>0</v>
      </c>
      <c r="L301" s="113">
        <f t="shared" si="36"/>
        <v>0</v>
      </c>
      <c r="M301" s="56"/>
    </row>
    <row r="302" spans="1:13" x14ac:dyDescent="0.25">
      <c r="A302" s="68">
        <v>42917</v>
      </c>
      <c r="B302" s="39">
        <v>42947</v>
      </c>
      <c r="C302" s="38">
        <v>0.21980000000000002</v>
      </c>
      <c r="D302" s="20">
        <f t="shared" ref="D302:D304" si="37">IF(A302="","",(POWER((1+(C302*1.5)),(1/12)))-1)</f>
        <v>2.4030296637850723E-2</v>
      </c>
      <c r="E302" s="21">
        <f t="shared" ref="E302:E304" si="38">IF(A302="","",IF(D$13=0,D302,MIN(D302,D$13)))</f>
        <v>2.4030296637850723E-2</v>
      </c>
      <c r="F302" s="27"/>
      <c r="G302" s="28">
        <f t="shared" ref="G302:G304" si="39">IF(A302="","",G301+F302)</f>
        <v>0</v>
      </c>
      <c r="H302" s="117"/>
      <c r="I302" s="29">
        <f t="shared" ref="I302:I304" si="40">IF(B302="","",((G302*E302)/30)*H302)</f>
        <v>0</v>
      </c>
      <c r="J302" s="25"/>
      <c r="K302" s="30">
        <f t="shared" ref="K302:K304" si="41">IF(K301&lt;0,I302-J302,SUM(K301,I302)-J302)</f>
        <v>0</v>
      </c>
      <c r="L302" s="113">
        <f t="shared" ref="L302:L304" si="42">SUM(G302,K302)</f>
        <v>0</v>
      </c>
      <c r="M302" s="56"/>
    </row>
    <row r="303" spans="1:13" x14ac:dyDescent="0.25">
      <c r="A303" s="68">
        <v>42948</v>
      </c>
      <c r="B303" s="39">
        <v>42978</v>
      </c>
      <c r="C303" s="38">
        <v>0.21980000000000002</v>
      </c>
      <c r="D303" s="20">
        <f t="shared" si="37"/>
        <v>2.4030296637850723E-2</v>
      </c>
      <c r="E303" s="21">
        <f t="shared" si="38"/>
        <v>2.4030296637850723E-2</v>
      </c>
      <c r="F303" s="27"/>
      <c r="G303" s="28">
        <f t="shared" si="39"/>
        <v>0</v>
      </c>
      <c r="H303" s="117"/>
      <c r="I303" s="29">
        <f t="shared" si="40"/>
        <v>0</v>
      </c>
      <c r="J303" s="25"/>
      <c r="K303" s="30">
        <f t="shared" si="41"/>
        <v>0</v>
      </c>
      <c r="L303" s="113">
        <f t="shared" si="42"/>
        <v>0</v>
      </c>
      <c r="M303" s="56"/>
    </row>
    <row r="304" spans="1:13" x14ac:dyDescent="0.25">
      <c r="A304" s="68">
        <v>42979</v>
      </c>
      <c r="B304" s="39">
        <v>43008</v>
      </c>
      <c r="C304" s="38">
        <v>0.21480000000000002</v>
      </c>
      <c r="D304" s="20">
        <f t="shared" si="37"/>
        <v>2.3547722012123629E-2</v>
      </c>
      <c r="E304" s="21">
        <f t="shared" si="38"/>
        <v>2.3547722012123629E-2</v>
      </c>
      <c r="F304" s="27"/>
      <c r="G304" s="28">
        <f t="shared" si="39"/>
        <v>0</v>
      </c>
      <c r="H304" s="117"/>
      <c r="I304" s="29">
        <f t="shared" si="40"/>
        <v>0</v>
      </c>
      <c r="J304" s="25"/>
      <c r="K304" s="30">
        <f t="shared" si="41"/>
        <v>0</v>
      </c>
      <c r="L304" s="113">
        <f t="shared" si="42"/>
        <v>0</v>
      </c>
      <c r="M304" s="56"/>
    </row>
    <row r="305" spans="1:13" x14ac:dyDescent="0.25">
      <c r="A305" s="118">
        <v>43009</v>
      </c>
      <c r="B305" s="39">
        <v>43039</v>
      </c>
      <c r="C305" s="38">
        <v>0.21153333333333338</v>
      </c>
      <c r="D305" s="20">
        <f t="shared" ref="D305" si="43">IF(A305="","",(POWER((1+(C305*1.5)),(1/12)))-1)</f>
        <v>2.3231082889021204E-2</v>
      </c>
      <c r="E305" s="21">
        <f t="shared" ref="E305" si="44">IF(A305="","",IF(D$13=0,D305,MIN(D305,D$13)))</f>
        <v>2.3231082889021204E-2</v>
      </c>
      <c r="F305" s="27"/>
      <c r="G305" s="28">
        <f t="shared" ref="G305" si="45">IF(A305="","",G304+F305)</f>
        <v>0</v>
      </c>
      <c r="H305" s="117"/>
      <c r="I305" s="29">
        <f t="shared" ref="I305" si="46">IF(B305="","",((G305*E305)/30)*H305)</f>
        <v>0</v>
      </c>
      <c r="J305" s="25"/>
      <c r="K305" s="30">
        <f t="shared" ref="K305" si="47">IF(K304&lt;0,I305-J305,SUM(K304,I305)-J305)</f>
        <v>0</v>
      </c>
      <c r="L305" s="113">
        <f t="shared" ref="L305" si="48">SUM(G305,K305)</f>
        <v>0</v>
      </c>
      <c r="M305" s="56"/>
    </row>
    <row r="306" spans="1:13" x14ac:dyDescent="0.25">
      <c r="A306" s="118">
        <v>43040</v>
      </c>
      <c r="B306" s="39">
        <v>43069</v>
      </c>
      <c r="C306" s="38">
        <v>0.20960000000000001</v>
      </c>
      <c r="D306" s="20">
        <f t="shared" ref="D306:D308" si="49">IF(A306="","",(POWER((1+(C306*1.5)),(1/12)))-1)</f>
        <v>2.3043175271197036E-2</v>
      </c>
      <c r="E306" s="21">
        <f t="shared" ref="E306:E308" si="50">IF(A306="","",IF(D$13=0,D306,MIN(D306,D$13)))</f>
        <v>2.3043175271197036E-2</v>
      </c>
      <c r="F306" s="27"/>
      <c r="G306" s="28">
        <f t="shared" ref="G306" si="51">IF(A306="","",G305+F306)</f>
        <v>0</v>
      </c>
      <c r="H306" s="117"/>
      <c r="I306" s="29">
        <f t="shared" ref="I306:I308" si="52">IF(B306="","",((G306*E306)/30)*H306)</f>
        <v>0</v>
      </c>
      <c r="J306" s="25"/>
      <c r="K306" s="30">
        <f t="shared" ref="K306" si="53">IF(K305&lt;0,I306-J306,SUM(K305,I306)-J306)</f>
        <v>0</v>
      </c>
      <c r="L306" s="113">
        <f t="shared" ref="L306:L308" si="54">SUM(G306,K306)</f>
        <v>0</v>
      </c>
      <c r="M306" s="56"/>
    </row>
    <row r="307" spans="1:13" x14ac:dyDescent="0.25">
      <c r="A307" s="118">
        <v>43070</v>
      </c>
      <c r="B307" s="39">
        <v>43100</v>
      </c>
      <c r="C307" s="38">
        <v>0.20773333333333333</v>
      </c>
      <c r="D307" s="20">
        <f t="shared" si="49"/>
        <v>2.286138627246026E-2</v>
      </c>
      <c r="E307" s="21">
        <f t="shared" si="50"/>
        <v>2.286138627246026E-2</v>
      </c>
      <c r="F307" s="27"/>
      <c r="G307" s="28">
        <f t="shared" ref="G307:G312" si="55">IF(A307="","",G306+F307)</f>
        <v>0</v>
      </c>
      <c r="H307" s="117"/>
      <c r="I307" s="29">
        <f t="shared" si="52"/>
        <v>0</v>
      </c>
      <c r="J307" s="25"/>
      <c r="K307" s="30">
        <f t="shared" ref="K307:K312" si="56">IF(K306&lt;0,I307-J307,SUM(K306,I307)-J307)</f>
        <v>0</v>
      </c>
      <c r="L307" s="113">
        <f t="shared" si="54"/>
        <v>0</v>
      </c>
      <c r="M307" s="56"/>
    </row>
    <row r="308" spans="1:13" x14ac:dyDescent="0.25">
      <c r="A308" s="118">
        <v>43101</v>
      </c>
      <c r="B308" s="39">
        <v>43131</v>
      </c>
      <c r="C308" s="38">
        <v>0.20693333333333333</v>
      </c>
      <c r="D308" s="20">
        <f t="shared" si="49"/>
        <v>2.2783367779100727E-2</v>
      </c>
      <c r="E308" s="21">
        <f t="shared" si="50"/>
        <v>2.2783367779100727E-2</v>
      </c>
      <c r="F308" s="27"/>
      <c r="G308" s="28">
        <f t="shared" si="55"/>
        <v>0</v>
      </c>
      <c r="H308" s="117"/>
      <c r="I308" s="29">
        <f t="shared" si="52"/>
        <v>0</v>
      </c>
      <c r="J308" s="25"/>
      <c r="K308" s="30">
        <f t="shared" si="56"/>
        <v>0</v>
      </c>
      <c r="L308" s="113">
        <f t="shared" si="54"/>
        <v>0</v>
      </c>
      <c r="M308" s="56"/>
    </row>
    <row r="309" spans="1:13" x14ac:dyDescent="0.25">
      <c r="A309" s="118">
        <v>43132</v>
      </c>
      <c r="B309" s="39">
        <v>43159</v>
      </c>
      <c r="C309" s="38">
        <v>0.21010000000000001</v>
      </c>
      <c r="D309" s="20">
        <f t="shared" ref="D309" si="57">IF(A309="","",(POWER((1+(C309*1.5)),(1/12)))-1)</f>
        <v>2.3091808474569486E-2</v>
      </c>
      <c r="E309" s="21">
        <f t="shared" ref="E309" si="58">IF(A309="","",IF(D$13=0,D309,MIN(D309,D$13)))</f>
        <v>2.3091808474569486E-2</v>
      </c>
      <c r="F309" s="27"/>
      <c r="G309" s="28">
        <f t="shared" si="55"/>
        <v>0</v>
      </c>
      <c r="H309" s="117"/>
      <c r="I309" s="29">
        <f t="shared" ref="I309" si="59">IF(B309="","",((G309*E309)/30)*H309)</f>
        <v>0</v>
      </c>
      <c r="J309" s="25"/>
      <c r="K309" s="30">
        <f t="shared" si="56"/>
        <v>0</v>
      </c>
      <c r="L309" s="113">
        <f t="shared" ref="L309" si="60">SUM(G309,K309)</f>
        <v>0</v>
      </c>
      <c r="M309" s="56"/>
    </row>
    <row r="310" spans="1:13" x14ac:dyDescent="0.25">
      <c r="A310" s="118">
        <v>43160</v>
      </c>
      <c r="B310" s="39">
        <v>43190</v>
      </c>
      <c r="C310" s="38">
        <v>0.20680000000000001</v>
      </c>
      <c r="D310" s="20">
        <f t="shared" ref="D310:D312" si="61">IF(A310="","",(POWER((1+(C310*1.5)),(1/12)))-1)</f>
        <v>2.2770358330055807E-2</v>
      </c>
      <c r="E310" s="21">
        <f t="shared" ref="E310:E312" si="62">IF(A310="","",IF(D$13=0,D310,MIN(D310,D$13)))</f>
        <v>2.2770358330055807E-2</v>
      </c>
      <c r="F310" s="27"/>
      <c r="G310" s="28">
        <f t="shared" si="55"/>
        <v>0</v>
      </c>
      <c r="H310" s="117"/>
      <c r="I310" s="29">
        <f t="shared" ref="I310" si="63">IF(B310="","",((G310*E310)/30)*H310)</f>
        <v>0</v>
      </c>
      <c r="J310" s="25"/>
      <c r="K310" s="30">
        <f t="shared" si="56"/>
        <v>0</v>
      </c>
      <c r="L310" s="113">
        <f t="shared" ref="L310" si="64">SUM(G310,K310)</f>
        <v>0</v>
      </c>
      <c r="M310" s="56"/>
    </row>
    <row r="311" spans="1:13" x14ac:dyDescent="0.25">
      <c r="A311" s="118">
        <v>43191</v>
      </c>
      <c r="B311" s="39">
        <v>43220</v>
      </c>
      <c r="C311" s="38">
        <v>0.20480000000000001</v>
      </c>
      <c r="D311" s="20">
        <f t="shared" si="61"/>
        <v>2.2574997834371668E-2</v>
      </c>
      <c r="E311" s="21">
        <f t="shared" si="62"/>
        <v>2.2574997834371668E-2</v>
      </c>
      <c r="F311" s="27"/>
      <c r="G311" s="28">
        <f t="shared" si="55"/>
        <v>0</v>
      </c>
      <c r="H311" s="117"/>
      <c r="I311" s="29">
        <f t="shared" ref="I311" si="65">IF(B311="","",((G311*E311)/30)*H311)</f>
        <v>0</v>
      </c>
      <c r="J311" s="25"/>
      <c r="K311" s="30">
        <f t="shared" si="56"/>
        <v>0</v>
      </c>
      <c r="L311" s="113">
        <f t="shared" ref="L311" si="66">SUM(G311,K311)</f>
        <v>0</v>
      </c>
      <c r="M311" s="56"/>
    </row>
    <row r="312" spans="1:13" x14ac:dyDescent="0.25">
      <c r="A312" s="39">
        <v>43221</v>
      </c>
      <c r="B312" s="39">
        <v>43251</v>
      </c>
      <c r="C312" s="38">
        <v>0.2044</v>
      </c>
      <c r="D312" s="20">
        <f t="shared" si="61"/>
        <v>2.2535876422826506E-2</v>
      </c>
      <c r="E312" s="21">
        <f t="shared" si="62"/>
        <v>2.2535876422826506E-2</v>
      </c>
      <c r="F312" s="27"/>
      <c r="G312" s="28">
        <f t="shared" si="55"/>
        <v>0</v>
      </c>
      <c r="H312" s="117"/>
      <c r="I312" s="29">
        <f t="shared" ref="I312" si="67">IF(B312="","",((G312*E312)/30)*H312)</f>
        <v>0</v>
      </c>
      <c r="J312" s="25"/>
      <c r="K312" s="30">
        <f t="shared" si="56"/>
        <v>0</v>
      </c>
      <c r="L312" s="113">
        <f t="shared" ref="L312" si="68">SUM(G312,K312)</f>
        <v>0</v>
      </c>
      <c r="M312" s="56"/>
    </row>
    <row r="313" spans="1:13" x14ac:dyDescent="0.25">
      <c r="A313" s="39">
        <v>43252</v>
      </c>
      <c r="B313" s="39">
        <v>43281</v>
      </c>
      <c r="C313" s="38">
        <v>0.20280000000000001</v>
      </c>
      <c r="D313" s="20">
        <f t="shared" ref="D313:D321" si="69">IF(A313="","",(POWER((1+(C313*1.5)),(1/12)))-1)</f>
        <v>2.2379225919199275E-2</v>
      </c>
      <c r="E313" s="21">
        <f t="shared" ref="E313:E321" si="70">IF(A313="","",IF(D$13=0,D313,MIN(D313,D$13)))</f>
        <v>2.2379225919199275E-2</v>
      </c>
      <c r="F313" s="27"/>
      <c r="G313" s="28">
        <f>IF(A313="","",G312+F313)</f>
        <v>0</v>
      </c>
      <c r="H313" s="117"/>
      <c r="I313" s="29">
        <f t="shared" ref="I313" si="71">IF(B313="","",((G313*E313)/30)*H313)</f>
        <v>0</v>
      </c>
      <c r="J313" s="25"/>
      <c r="K313" s="30">
        <f>IF(K312&lt;0,I313-J313,SUM(K312,I313)-J313)</f>
        <v>0</v>
      </c>
      <c r="L313" s="113">
        <f t="shared" ref="L313" si="72">SUM(G313,K313)</f>
        <v>0</v>
      </c>
      <c r="M313" s="56"/>
    </row>
    <row r="314" spans="1:13" x14ac:dyDescent="0.25">
      <c r="A314" s="39">
        <v>43299</v>
      </c>
      <c r="B314" s="39">
        <v>43312</v>
      </c>
      <c r="C314" s="38">
        <v>0.20030000000000001</v>
      </c>
      <c r="D314" s="120">
        <f t="shared" si="69"/>
        <v>2.2133929699163168E-2</v>
      </c>
      <c r="E314" s="120">
        <f t="shared" si="70"/>
        <v>2.2133929699163168E-2</v>
      </c>
      <c r="G314" s="28">
        <f>IF(A314="","",G313+F314)</f>
        <v>0</v>
      </c>
      <c r="H314" s="117"/>
      <c r="I314" s="29">
        <f t="shared" ref="I314:I315" si="73">IF(B314="","",((G314*E314)/30)*H314)</f>
        <v>0</v>
      </c>
      <c r="J314" s="25"/>
      <c r="K314" s="30">
        <f>IF(K313&lt;0,I314-J314,SUM(K313,I314)-J314)</f>
        <v>0</v>
      </c>
      <c r="L314" s="113">
        <f t="shared" ref="L314:L315" si="74">SUM(G314,K314)</f>
        <v>0</v>
      </c>
      <c r="M314" s="56"/>
    </row>
    <row r="315" spans="1:13" x14ac:dyDescent="0.25">
      <c r="A315" s="39">
        <v>43313</v>
      </c>
      <c r="B315" s="39">
        <v>43343</v>
      </c>
      <c r="C315" s="38">
        <v>0.19939999999999999</v>
      </c>
      <c r="D315" s="120">
        <f t="shared" si="69"/>
        <v>2.2045464310016527E-2</v>
      </c>
      <c r="E315" s="120">
        <f t="shared" si="70"/>
        <v>2.2045464310016527E-2</v>
      </c>
      <c r="G315" s="28">
        <f>IF(A315="","",G313+F315)</f>
        <v>0</v>
      </c>
      <c r="H315" s="117"/>
      <c r="I315" s="29">
        <f t="shared" si="73"/>
        <v>0</v>
      </c>
      <c r="J315" s="25"/>
      <c r="K315" s="30">
        <f>IF(K313&lt;0,I315-J315,SUM(K313,I315)-J315)</f>
        <v>0</v>
      </c>
      <c r="L315" s="113">
        <f t="shared" si="74"/>
        <v>0</v>
      </c>
      <c r="M315" s="56"/>
    </row>
    <row r="316" spans="1:13" x14ac:dyDescent="0.25">
      <c r="A316" s="39">
        <v>43344</v>
      </c>
      <c r="B316" s="39">
        <v>43373</v>
      </c>
      <c r="C316" s="38">
        <v>0.1981</v>
      </c>
      <c r="D316" s="120">
        <f t="shared" si="69"/>
        <v>2.1917532081249247E-2</v>
      </c>
      <c r="E316" s="120">
        <f t="shared" si="70"/>
        <v>2.1917532081249247E-2</v>
      </c>
      <c r="G316" s="28">
        <f t="shared" ref="G316:G321" si="75">IF(A316="","",G315+F316)</f>
        <v>0</v>
      </c>
      <c r="H316" s="117"/>
      <c r="I316" s="29">
        <f t="shared" ref="I316" si="76">IF(B316="","",((G316*E316)/30)*H316)</f>
        <v>0</v>
      </c>
      <c r="J316" s="25"/>
      <c r="K316" s="30">
        <f t="shared" ref="K316:K321" si="77">IF(K315&lt;0,I316-J316,SUM(K315,I316)-J316)</f>
        <v>0</v>
      </c>
      <c r="L316" s="113">
        <f t="shared" ref="L316" si="78">SUM(G316,K316)</f>
        <v>0</v>
      </c>
      <c r="M316" s="56"/>
    </row>
    <row r="317" spans="1:13" x14ac:dyDescent="0.25">
      <c r="A317" s="39">
        <v>43374</v>
      </c>
      <c r="B317" s="39">
        <v>43404</v>
      </c>
      <c r="C317" s="38">
        <v>0.1963</v>
      </c>
      <c r="D317" s="120">
        <f t="shared" si="69"/>
        <v>2.1740103800155453E-2</v>
      </c>
      <c r="E317" s="120">
        <f t="shared" si="70"/>
        <v>2.1740103800155453E-2</v>
      </c>
      <c r="G317" s="28">
        <f t="shared" si="75"/>
        <v>0</v>
      </c>
      <c r="H317" s="117"/>
      <c r="I317" s="29">
        <f t="shared" ref="I317:I319" si="79">IF(B317="","",((G317*E317)/30)*H317)</f>
        <v>0</v>
      </c>
      <c r="J317" s="25"/>
      <c r="K317" s="30">
        <f t="shared" si="77"/>
        <v>0</v>
      </c>
      <c r="L317" s="113">
        <f t="shared" ref="L317:L319" si="80">SUM(G317,K317)</f>
        <v>0</v>
      </c>
      <c r="M317" s="56"/>
    </row>
    <row r="318" spans="1:13" x14ac:dyDescent="0.25">
      <c r="A318" s="39">
        <v>43405</v>
      </c>
      <c r="B318" s="39">
        <v>43434</v>
      </c>
      <c r="C318" s="38">
        <v>0.19489999999999999</v>
      </c>
      <c r="D318" s="120">
        <f t="shared" si="69"/>
        <v>2.1601869331581591E-2</v>
      </c>
      <c r="E318" s="120">
        <f t="shared" si="70"/>
        <v>2.1601869331581591E-2</v>
      </c>
      <c r="G318" s="28">
        <f t="shared" si="75"/>
        <v>0</v>
      </c>
      <c r="H318" s="117"/>
      <c r="I318" s="29">
        <f t="shared" si="79"/>
        <v>0</v>
      </c>
      <c r="J318" s="25"/>
      <c r="K318" s="30">
        <f t="shared" si="77"/>
        <v>0</v>
      </c>
      <c r="L318" s="113">
        <f t="shared" si="80"/>
        <v>0</v>
      </c>
      <c r="M318" s="56"/>
    </row>
    <row r="319" spans="1:13" x14ac:dyDescent="0.25">
      <c r="A319" s="39">
        <v>43435</v>
      </c>
      <c r="B319" s="39">
        <v>43465</v>
      </c>
      <c r="C319" s="38">
        <v>0.19400000000000001</v>
      </c>
      <c r="D319" s="120">
        <f t="shared" si="69"/>
        <v>2.1512895544899102E-2</v>
      </c>
      <c r="E319" s="120">
        <f t="shared" si="70"/>
        <v>2.1512895544899102E-2</v>
      </c>
      <c r="G319" s="28">
        <f t="shared" si="75"/>
        <v>0</v>
      </c>
      <c r="H319" s="117"/>
      <c r="I319" s="29">
        <f t="shared" si="79"/>
        <v>0</v>
      </c>
      <c r="J319" s="25"/>
      <c r="K319" s="30">
        <f t="shared" si="77"/>
        <v>0</v>
      </c>
      <c r="L319" s="113">
        <f t="shared" si="80"/>
        <v>0</v>
      </c>
      <c r="M319" s="56"/>
    </row>
    <row r="320" spans="1:13" x14ac:dyDescent="0.25">
      <c r="A320" s="39">
        <v>43466</v>
      </c>
      <c r="B320" s="39">
        <v>43496</v>
      </c>
      <c r="C320" s="38">
        <v>0.19159999999999999</v>
      </c>
      <c r="D320" s="120">
        <f t="shared" si="69"/>
        <v>2.127521449135017E-2</v>
      </c>
      <c r="E320" s="120">
        <f t="shared" si="70"/>
        <v>2.127521449135017E-2</v>
      </c>
      <c r="G320" s="28">
        <f t="shared" si="75"/>
        <v>0</v>
      </c>
      <c r="H320" s="117"/>
      <c r="I320" s="29">
        <f t="shared" ref="I320" si="81">IF(B320="","",((G320*E320)/30)*H320)</f>
        <v>0</v>
      </c>
      <c r="J320" s="25"/>
      <c r="K320" s="30">
        <f t="shared" si="77"/>
        <v>0</v>
      </c>
      <c r="L320" s="113">
        <f t="shared" ref="L320" si="82">SUM(G320,K320)</f>
        <v>0</v>
      </c>
      <c r="M320" s="56"/>
    </row>
    <row r="321" spans="1:13" x14ac:dyDescent="0.25">
      <c r="A321" s="121">
        <v>43511</v>
      </c>
      <c r="B321" s="39">
        <v>43524</v>
      </c>
      <c r="C321" s="38">
        <v>0.19700000000000001</v>
      </c>
      <c r="D321" s="120">
        <f t="shared" si="69"/>
        <v>2.1809143962671307E-2</v>
      </c>
      <c r="E321" s="120">
        <f t="shared" si="70"/>
        <v>2.1809143962671307E-2</v>
      </c>
      <c r="G321" s="28">
        <v>16045549.48</v>
      </c>
      <c r="H321" s="117">
        <v>15</v>
      </c>
      <c r="I321" s="29">
        <f t="shared" ref="I321" si="83">IF(B321="","",((G321*E321)/30)*H321)</f>
        <v>174969.84928474287</v>
      </c>
      <c r="J321" s="25"/>
      <c r="K321" s="30">
        <f t="shared" si="77"/>
        <v>174969.84928474287</v>
      </c>
      <c r="L321" s="113">
        <f t="shared" ref="L321" si="84">SUM(G321,K321)</f>
        <v>16220519.329284742</v>
      </c>
      <c r="M321" s="56"/>
    </row>
    <row r="322" spans="1:13" x14ac:dyDescent="0.25">
      <c r="A322" s="39">
        <v>43525</v>
      </c>
      <c r="B322" s="39">
        <v>43555</v>
      </c>
      <c r="C322" s="38">
        <v>0.19370000000000001</v>
      </c>
      <c r="D322" s="120">
        <f t="shared" ref="D322" si="85">IF(A322="","",(POWER((1+(C322*1.5)),(1/12)))-1)</f>
        <v>2.1483218662772696E-2</v>
      </c>
      <c r="E322" s="120">
        <f t="shared" ref="E322" si="86">IF(A322="","",IF(D$13=0,D322,MIN(D322,D$13)))</f>
        <v>2.1483218662772696E-2</v>
      </c>
      <c r="G322" s="28">
        <f t="shared" ref="G322" si="87">IF(A322="","",G321+F322)</f>
        <v>16045549.48</v>
      </c>
      <c r="H322" s="117">
        <v>30</v>
      </c>
      <c r="I322" s="29">
        <f t="shared" ref="I322" si="88">IF(B322="","",((G322*E322)/30)*H322)</f>
        <v>344710.04804317874</v>
      </c>
      <c r="J322" s="25"/>
      <c r="K322" s="30">
        <f t="shared" ref="K322" si="89">IF(K321&lt;0,I322-J322,SUM(K321,I322)-J322)</f>
        <v>519679.89732792159</v>
      </c>
      <c r="L322" s="113">
        <f t="shared" ref="L322" si="90">SUM(G322,K322)</f>
        <v>16565229.377327923</v>
      </c>
      <c r="M322" s="56"/>
    </row>
    <row r="323" spans="1:13" x14ac:dyDescent="0.25">
      <c r="A323" s="39">
        <v>43556</v>
      </c>
      <c r="B323" s="39">
        <v>43585</v>
      </c>
      <c r="C323" s="122">
        <v>0.19320000000000001</v>
      </c>
      <c r="D323" s="120">
        <f t="shared" ref="D323:D324" si="91">IF(A323="","",(POWER((1+(C323*1.5)),(1/12)))-1)</f>
        <v>2.1433736106823309E-2</v>
      </c>
      <c r="E323" s="120">
        <f t="shared" ref="E323:E324" si="92">IF(A323="","",IF(D$13=0,D323,MIN(D323,D$13)))</f>
        <v>2.1433736106823309E-2</v>
      </c>
      <c r="G323" s="28">
        <f t="shared" ref="G323" si="93">IF(A323="","",G322+F323)</f>
        <v>16045549.48</v>
      </c>
      <c r="H323" s="117">
        <v>30</v>
      </c>
      <c r="I323" s="29">
        <f t="shared" ref="I323" si="94">IF(B323="","",((G323*E323)/30)*H323)</f>
        <v>343916.07324329601</v>
      </c>
      <c r="J323" s="25"/>
      <c r="K323" s="30">
        <f t="shared" ref="K323" si="95">IF(K322&lt;0,I323-J323,SUM(K322,I323)-J323)</f>
        <v>863595.97057121759</v>
      </c>
      <c r="L323" s="113">
        <f t="shared" ref="L323" si="96">SUM(G323,K323)</f>
        <v>16909145.450571217</v>
      </c>
      <c r="M323" s="56"/>
    </row>
    <row r="324" spans="1:13" x14ac:dyDescent="0.25">
      <c r="A324" s="39">
        <v>43586</v>
      </c>
      <c r="B324" s="39">
        <v>43616</v>
      </c>
      <c r="C324" s="122">
        <v>0.19339999999999999</v>
      </c>
      <c r="D324" s="120">
        <f t="shared" si="91"/>
        <v>2.1453532293473465E-2</v>
      </c>
      <c r="E324" s="120">
        <f t="shared" si="92"/>
        <v>2.1453532293473465E-2</v>
      </c>
      <c r="G324" s="28">
        <f t="shared" ref="G324" si="97">IF(A324="","",G323+F324)</f>
        <v>16045549.48</v>
      </c>
      <c r="H324" s="117">
        <v>30</v>
      </c>
      <c r="I324" s="29">
        <f t="shared" ref="I324:I329" si="98">IF(B324="","",((G324*E324)/30)*H324)</f>
        <v>344233.71393570636</v>
      </c>
      <c r="J324" s="25"/>
      <c r="K324" s="30">
        <f t="shared" ref="K324:K329" si="99">IF(K323&lt;0,I324-J324,SUM(K323,I324)-J324)</f>
        <v>1207829.6845069239</v>
      </c>
      <c r="L324" s="113">
        <f t="shared" ref="L324:L329" si="100">SUM(G324,K324)</f>
        <v>17253379.164506923</v>
      </c>
      <c r="M324" s="56"/>
    </row>
    <row r="325" spans="1:13" x14ac:dyDescent="0.25">
      <c r="A325" s="39">
        <v>43617</v>
      </c>
      <c r="B325" s="121">
        <v>43646</v>
      </c>
      <c r="C325" s="122">
        <v>0.193</v>
      </c>
      <c r="D325" s="120">
        <f t="shared" ref="D325:D333" si="101">IF(A325="","",(POWER((1+(C325*1.5)),(1/12)))-1)</f>
        <v>2.1413935698951558E-2</v>
      </c>
      <c r="E325" s="120">
        <f t="shared" ref="E325:E333" si="102">IF(A325="","",IF(D$13=0,D325,MIN(D325,D$13)))</f>
        <v>2.1413935698951558E-2</v>
      </c>
      <c r="G325" s="28">
        <f t="shared" ref="G325:G333" si="103">IF(A325="","",G324+F325)</f>
        <v>16045549.48</v>
      </c>
      <c r="H325" s="117">
        <v>30</v>
      </c>
      <c r="I325" s="29">
        <f t="shared" si="98"/>
        <v>343598.36481906561</v>
      </c>
      <c r="J325" s="25"/>
      <c r="K325" s="30">
        <f t="shared" si="99"/>
        <v>1551428.0493259896</v>
      </c>
      <c r="L325" s="113">
        <f t="shared" si="100"/>
        <v>17596977.529325992</v>
      </c>
      <c r="M325" s="56"/>
    </row>
    <row r="326" spans="1:13" x14ac:dyDescent="0.25">
      <c r="A326" s="39">
        <v>43647</v>
      </c>
      <c r="B326" s="121">
        <v>43677</v>
      </c>
      <c r="C326" s="122">
        <v>0.1928</v>
      </c>
      <c r="D326" s="120">
        <f t="shared" si="101"/>
        <v>2.1394131067975497E-2</v>
      </c>
      <c r="E326" s="120">
        <f t="shared" si="102"/>
        <v>2.1394131067975497E-2</v>
      </c>
      <c r="G326" s="28">
        <f t="shared" si="103"/>
        <v>16045549.48</v>
      </c>
      <c r="H326" s="117">
        <v>30</v>
      </c>
      <c r="I326" s="29">
        <f t="shared" si="98"/>
        <v>343280.58863280609</v>
      </c>
      <c r="J326" s="25"/>
      <c r="K326" s="30">
        <f t="shared" si="99"/>
        <v>1894708.6379587958</v>
      </c>
      <c r="L326" s="113">
        <f t="shared" si="100"/>
        <v>17940258.117958795</v>
      </c>
      <c r="M326" s="56"/>
    </row>
    <row r="327" spans="1:13" x14ac:dyDescent="0.25">
      <c r="A327" s="39">
        <v>43678</v>
      </c>
      <c r="B327" s="121">
        <v>43708</v>
      </c>
      <c r="C327" s="122">
        <v>0.19320000000000001</v>
      </c>
      <c r="D327" s="120">
        <f t="shared" si="101"/>
        <v>2.1433736106823309E-2</v>
      </c>
      <c r="E327" s="120">
        <f t="shared" si="102"/>
        <v>2.1433736106823309E-2</v>
      </c>
      <c r="G327" s="28">
        <f t="shared" si="103"/>
        <v>16045549.48</v>
      </c>
      <c r="H327" s="117">
        <v>30</v>
      </c>
      <c r="I327" s="29">
        <f t="shared" si="98"/>
        <v>343916.07324329601</v>
      </c>
      <c r="J327" s="25"/>
      <c r="K327" s="30">
        <f t="shared" si="99"/>
        <v>2238624.7112020915</v>
      </c>
      <c r="L327" s="113">
        <f t="shared" si="100"/>
        <v>18284174.191202093</v>
      </c>
      <c r="M327" s="56"/>
    </row>
    <row r="328" spans="1:13" x14ac:dyDescent="0.25">
      <c r="A328" s="39">
        <v>43709</v>
      </c>
      <c r="B328" s="121">
        <v>43738</v>
      </c>
      <c r="C328" s="122">
        <v>0.19320000000000001</v>
      </c>
      <c r="D328" s="120">
        <f t="shared" si="101"/>
        <v>2.1433736106823309E-2</v>
      </c>
      <c r="E328" s="120">
        <f t="shared" si="102"/>
        <v>2.1433736106823309E-2</v>
      </c>
      <c r="G328" s="28">
        <f t="shared" si="103"/>
        <v>16045549.48</v>
      </c>
      <c r="H328" s="117">
        <v>30</v>
      </c>
      <c r="I328" s="29">
        <f t="shared" si="98"/>
        <v>343916.07324329601</v>
      </c>
      <c r="J328" s="25"/>
      <c r="K328" s="30">
        <f t="shared" si="99"/>
        <v>2582540.7844453873</v>
      </c>
      <c r="L328" s="113">
        <f t="shared" si="100"/>
        <v>18628090.264445387</v>
      </c>
      <c r="M328" s="56"/>
    </row>
    <row r="329" spans="1:13" x14ac:dyDescent="0.25">
      <c r="A329" s="39">
        <v>43739</v>
      </c>
      <c r="B329" s="121">
        <v>43769</v>
      </c>
      <c r="C329" s="122">
        <v>0.191</v>
      </c>
      <c r="D329" s="120">
        <f t="shared" si="101"/>
        <v>2.1215699038257929E-2</v>
      </c>
      <c r="E329" s="120">
        <f t="shared" si="102"/>
        <v>2.1215699038257929E-2</v>
      </c>
      <c r="G329" s="28">
        <f t="shared" si="103"/>
        <v>16045549.48</v>
      </c>
      <c r="H329" s="117">
        <v>30</v>
      </c>
      <c r="I329" s="29">
        <f t="shared" si="98"/>
        <v>340417.54867115605</v>
      </c>
      <c r="J329" s="25"/>
      <c r="K329" s="30">
        <f t="shared" si="99"/>
        <v>2922958.3331165435</v>
      </c>
      <c r="L329" s="113">
        <f t="shared" si="100"/>
        <v>18968507.813116543</v>
      </c>
      <c r="M329" s="56"/>
    </row>
    <row r="330" spans="1:13" x14ac:dyDescent="0.25">
      <c r="A330" s="39">
        <v>43770</v>
      </c>
      <c r="B330" s="121">
        <v>43799</v>
      </c>
      <c r="C330" s="122">
        <v>0.1903</v>
      </c>
      <c r="D330" s="120">
        <f t="shared" si="101"/>
        <v>2.1146216086632474E-2</v>
      </c>
      <c r="E330" s="120">
        <f t="shared" si="102"/>
        <v>2.1146216086632474E-2</v>
      </c>
      <c r="G330" s="28">
        <f t="shared" si="103"/>
        <v>16045549.48</v>
      </c>
      <c r="H330" s="117">
        <v>30</v>
      </c>
      <c r="I330" s="29">
        <f t="shared" ref="I330:I344" si="104">IF(B330="","",((G330*E330)/30)*H330)</f>
        <v>339302.65653283335</v>
      </c>
      <c r="J330" s="25"/>
      <c r="K330" s="30">
        <f t="shared" ref="K330:K344" si="105">IF(K329&lt;0,I330-J330,SUM(K329,I330)-J330)</f>
        <v>3262260.9896493768</v>
      </c>
      <c r="L330" s="113">
        <f t="shared" ref="L330:L338" si="106">SUM(G330,K330)</f>
        <v>19307810.469649378</v>
      </c>
      <c r="M330" s="56"/>
    </row>
    <row r="331" spans="1:13" x14ac:dyDescent="0.25">
      <c r="A331" s="39">
        <v>43800</v>
      </c>
      <c r="B331" s="121">
        <v>43830</v>
      </c>
      <c r="C331" s="122">
        <v>0.18909999999999999</v>
      </c>
      <c r="D331" s="120">
        <f t="shared" si="101"/>
        <v>2.102698132372427E-2</v>
      </c>
      <c r="E331" s="120">
        <f t="shared" si="102"/>
        <v>2.102698132372427E-2</v>
      </c>
      <c r="G331" s="28">
        <f t="shared" si="103"/>
        <v>16045549.48</v>
      </c>
      <c r="H331" s="117">
        <v>30</v>
      </c>
      <c r="I331" s="29">
        <f t="shared" si="104"/>
        <v>337389.46924485365</v>
      </c>
      <c r="J331" s="25"/>
      <c r="K331" s="30">
        <f t="shared" si="105"/>
        <v>3599650.4588942304</v>
      </c>
      <c r="L331" s="113">
        <f t="shared" si="106"/>
        <v>19645199.938894231</v>
      </c>
      <c r="M331" s="56"/>
    </row>
    <row r="332" spans="1:13" x14ac:dyDescent="0.25">
      <c r="A332" s="39">
        <v>43831</v>
      </c>
      <c r="B332" s="121">
        <v>43861</v>
      </c>
      <c r="C332" s="122">
        <v>0.18773333333333336</v>
      </c>
      <c r="D332" s="120">
        <f t="shared" si="101"/>
        <v>2.0890999361430129E-2</v>
      </c>
      <c r="E332" s="120">
        <f t="shared" si="102"/>
        <v>2.0890999361430129E-2</v>
      </c>
      <c r="G332" s="28">
        <f t="shared" si="103"/>
        <v>16045549.48</v>
      </c>
      <c r="H332" s="117">
        <v>30</v>
      </c>
      <c r="I332" s="29">
        <f t="shared" si="104"/>
        <v>335207.56394047558</v>
      </c>
      <c r="J332" s="25"/>
      <c r="K332" s="30">
        <f t="shared" si="105"/>
        <v>3934858.0228347061</v>
      </c>
      <c r="L332" s="113">
        <f t="shared" si="106"/>
        <v>19980407.502834707</v>
      </c>
      <c r="M332" s="56"/>
    </row>
    <row r="333" spans="1:13" x14ac:dyDescent="0.25">
      <c r="A333" s="39">
        <v>43862</v>
      </c>
      <c r="B333" s="121">
        <v>43890</v>
      </c>
      <c r="C333" s="122">
        <v>0.19059999999999999</v>
      </c>
      <c r="D333" s="120">
        <f t="shared" si="101"/>
        <v>2.1176000862688671E-2</v>
      </c>
      <c r="E333" s="120">
        <f t="shared" si="102"/>
        <v>2.1176000862688671E-2</v>
      </c>
      <c r="G333" s="28">
        <f t="shared" si="103"/>
        <v>16045549.48</v>
      </c>
      <c r="H333" s="117">
        <v>30</v>
      </c>
      <c r="I333" s="29">
        <f t="shared" si="104"/>
        <v>339780.56963079376</v>
      </c>
      <c r="J333" s="25"/>
      <c r="K333" s="30">
        <f t="shared" si="105"/>
        <v>4274638.5924654994</v>
      </c>
      <c r="L333" s="113">
        <f t="shared" si="106"/>
        <v>20320188.072465502</v>
      </c>
      <c r="M333" s="56"/>
    </row>
    <row r="334" spans="1:13" x14ac:dyDescent="0.25">
      <c r="A334" s="39">
        <v>43891</v>
      </c>
      <c r="B334" s="121">
        <v>43921</v>
      </c>
      <c r="C334" s="122">
        <v>0.1895</v>
      </c>
      <c r="D334" s="120">
        <f t="shared" ref="D334:D344" si="107">IF(A334="","",(POWER((1+(C334*1.5)),(1/12)))-1)</f>
        <v>2.1066743264638976E-2</v>
      </c>
      <c r="E334" s="120">
        <f t="shared" ref="E334:E344" si="108">IF(A334="","",IF(D$13=0,D334,MIN(D334,D$13)))</f>
        <v>2.1066743264638976E-2</v>
      </c>
      <c r="G334" s="28">
        <f t="shared" ref="G334:G344" si="109">IF(A334="","",G333+F334)</f>
        <v>16045549.48</v>
      </c>
      <c r="H334" s="117">
        <v>30</v>
      </c>
      <c r="I334" s="29">
        <f t="shared" si="104"/>
        <v>338027.47143522144</v>
      </c>
      <c r="J334" s="25"/>
      <c r="K334" s="30">
        <f t="shared" si="105"/>
        <v>4612666.0639007213</v>
      </c>
      <c r="L334" s="113">
        <f t="shared" si="106"/>
        <v>20658215.543900721</v>
      </c>
      <c r="M334" s="56"/>
    </row>
    <row r="335" spans="1:13" x14ac:dyDescent="0.25">
      <c r="A335" s="39">
        <v>43922</v>
      </c>
      <c r="B335" s="121">
        <v>43951</v>
      </c>
      <c r="C335" s="122">
        <v>0.18690000000000001</v>
      </c>
      <c r="D335" s="120">
        <f t="shared" si="107"/>
        <v>2.0807985643612081E-2</v>
      </c>
      <c r="E335" s="120">
        <f t="shared" si="108"/>
        <v>2.0807985643612081E-2</v>
      </c>
      <c r="G335" s="28">
        <f t="shared" si="109"/>
        <v>16045549.48</v>
      </c>
      <c r="H335" s="117">
        <v>30</v>
      </c>
      <c r="I335" s="29">
        <f t="shared" si="104"/>
        <v>333875.56322370732</v>
      </c>
      <c r="J335" s="25"/>
      <c r="K335" s="30">
        <f t="shared" si="105"/>
        <v>4946541.6271244287</v>
      </c>
      <c r="L335" s="113">
        <f t="shared" si="106"/>
        <v>20992091.107124429</v>
      </c>
      <c r="M335" s="56"/>
    </row>
    <row r="336" spans="1:13" x14ac:dyDescent="0.25">
      <c r="A336" s="39">
        <v>43952</v>
      </c>
      <c r="B336" s="39">
        <v>43982</v>
      </c>
      <c r="C336" s="38">
        <v>0.18193333333333331</v>
      </c>
      <c r="D336" s="120">
        <f t="shared" si="107"/>
        <v>2.0311677528269456E-2</v>
      </c>
      <c r="E336" s="120">
        <f t="shared" si="108"/>
        <v>2.0311677528269456E-2</v>
      </c>
      <c r="G336" s="28">
        <f t="shared" si="109"/>
        <v>16045549.48</v>
      </c>
      <c r="H336" s="117">
        <v>30</v>
      </c>
      <c r="I336" s="29">
        <f t="shared" si="104"/>
        <v>325912.02680165169</v>
      </c>
      <c r="J336" s="25"/>
      <c r="K336" s="30">
        <f t="shared" si="105"/>
        <v>5272453.6539260801</v>
      </c>
      <c r="L336" s="113">
        <f t="shared" si="106"/>
        <v>21318003.133926079</v>
      </c>
      <c r="M336" s="56"/>
    </row>
    <row r="337" spans="1:13" x14ac:dyDescent="0.25">
      <c r="A337" s="39">
        <v>43983</v>
      </c>
      <c r="B337" s="39">
        <v>44012</v>
      </c>
      <c r="C337" s="38">
        <v>0.1812</v>
      </c>
      <c r="D337" s="120">
        <f t="shared" si="107"/>
        <v>2.0238171647650516E-2</v>
      </c>
      <c r="E337" s="120">
        <f t="shared" si="108"/>
        <v>2.0238171647650516E-2</v>
      </c>
      <c r="G337" s="28">
        <f t="shared" si="109"/>
        <v>16045549.48</v>
      </c>
      <c r="H337" s="117">
        <v>30</v>
      </c>
      <c r="I337" s="29">
        <f t="shared" si="104"/>
        <v>324732.58455710951</v>
      </c>
      <c r="J337" s="25"/>
      <c r="K337" s="30">
        <f t="shared" si="105"/>
        <v>5597186.2384831896</v>
      </c>
      <c r="L337" s="113">
        <f t="shared" si="106"/>
        <v>21642735.718483191</v>
      </c>
      <c r="M337" s="56"/>
    </row>
    <row r="338" spans="1:13" x14ac:dyDescent="0.25">
      <c r="A338" s="39">
        <v>44013</v>
      </c>
      <c r="B338" s="39">
        <v>44043</v>
      </c>
      <c r="C338" s="38">
        <v>0.1812</v>
      </c>
      <c r="D338" s="120">
        <f t="shared" si="107"/>
        <v>2.0238171647650516E-2</v>
      </c>
      <c r="E338" s="120">
        <f t="shared" si="108"/>
        <v>2.0238171647650516E-2</v>
      </c>
      <c r="G338" s="28">
        <f t="shared" si="109"/>
        <v>16045549.48</v>
      </c>
      <c r="H338" s="117">
        <v>30</v>
      </c>
      <c r="I338" s="29">
        <f t="shared" si="104"/>
        <v>324732.58455710951</v>
      </c>
      <c r="J338" s="25"/>
      <c r="K338" s="30">
        <f t="shared" si="105"/>
        <v>5921918.8230402991</v>
      </c>
      <c r="L338" s="113">
        <f t="shared" si="106"/>
        <v>21967468.3030403</v>
      </c>
      <c r="M338" s="56"/>
    </row>
    <row r="339" spans="1:13" x14ac:dyDescent="0.25">
      <c r="A339" s="39">
        <v>44044</v>
      </c>
      <c r="B339" s="39">
        <v>44074</v>
      </c>
      <c r="C339" s="38">
        <v>0.18293333333333334</v>
      </c>
      <c r="D339" s="120">
        <f t="shared" si="107"/>
        <v>2.0411819037455814E-2</v>
      </c>
      <c r="E339" s="120">
        <f t="shared" si="108"/>
        <v>2.0411819037455814E-2</v>
      </c>
      <c r="G339" s="28">
        <f t="shared" si="109"/>
        <v>16045549.48</v>
      </c>
      <c r="H339" s="117">
        <v>30</v>
      </c>
      <c r="I339" s="29">
        <f t="shared" si="104"/>
        <v>327518.85234230326</v>
      </c>
      <c r="J339" s="25"/>
      <c r="K339" s="30">
        <f t="shared" si="105"/>
        <v>6249437.675382602</v>
      </c>
      <c r="L339" s="113">
        <f t="shared" ref="L339:L344" si="110">SUM(G339,K339)</f>
        <v>22294987.155382603</v>
      </c>
      <c r="M339" s="56"/>
    </row>
    <row r="340" spans="1:13" x14ac:dyDescent="0.25">
      <c r="A340" s="39">
        <v>44075</v>
      </c>
      <c r="B340" s="39">
        <v>44104</v>
      </c>
      <c r="C340" s="38">
        <v>0.1835</v>
      </c>
      <c r="D340" s="120">
        <f t="shared" si="107"/>
        <v>2.0468517942215714E-2</v>
      </c>
      <c r="E340" s="120">
        <f t="shared" si="108"/>
        <v>2.0468517942215714E-2</v>
      </c>
      <c r="G340" s="28">
        <f t="shared" si="109"/>
        <v>16045549.48</v>
      </c>
      <c r="H340" s="117">
        <v>30</v>
      </c>
      <c r="I340" s="29">
        <f t="shared" si="104"/>
        <v>328428.61742409004</v>
      </c>
      <c r="J340" s="25"/>
      <c r="K340" s="30">
        <f t="shared" si="105"/>
        <v>6577866.2928066924</v>
      </c>
      <c r="L340" s="113">
        <f t="shared" si="110"/>
        <v>22623415.772806693</v>
      </c>
      <c r="M340" s="56"/>
    </row>
    <row r="341" spans="1:13" x14ac:dyDescent="0.25">
      <c r="A341" s="39">
        <v>44105</v>
      </c>
      <c r="B341" s="39">
        <v>44135</v>
      </c>
      <c r="C341" s="38">
        <v>0.18093333333333333</v>
      </c>
      <c r="D341" s="120">
        <f t="shared" si="107"/>
        <v>2.0211427786686054E-2</v>
      </c>
      <c r="E341" s="120">
        <f t="shared" si="108"/>
        <v>2.0211427786686054E-2</v>
      </c>
      <c r="G341" s="28">
        <f t="shared" si="109"/>
        <v>16045549.48</v>
      </c>
      <c r="H341" s="117">
        <v>30</v>
      </c>
      <c r="I341" s="29">
        <f t="shared" si="104"/>
        <v>324303.46461271797</v>
      </c>
      <c r="J341" s="25"/>
      <c r="K341" s="30">
        <f t="shared" si="105"/>
        <v>6902169.7574194102</v>
      </c>
      <c r="L341" s="113">
        <f t="shared" si="110"/>
        <v>22947719.237419412</v>
      </c>
      <c r="M341" s="56"/>
    </row>
    <row r="342" spans="1:13" x14ac:dyDescent="0.25">
      <c r="A342" s="39">
        <v>44136</v>
      </c>
      <c r="B342" s="39">
        <v>44165</v>
      </c>
      <c r="C342" s="38">
        <v>0.1784</v>
      </c>
      <c r="D342" s="120">
        <f t="shared" si="107"/>
        <v>1.9956975716262315E-2</v>
      </c>
      <c r="E342" s="120">
        <f t="shared" si="108"/>
        <v>1.9956975716262315E-2</v>
      </c>
      <c r="G342" s="28">
        <f t="shared" si="109"/>
        <v>16045549.48</v>
      </c>
      <c r="H342" s="117">
        <v>30</v>
      </c>
      <c r="I342" s="29">
        <f t="shared" si="104"/>
        <v>320220.64132644545</v>
      </c>
      <c r="J342" s="25"/>
      <c r="K342" s="30">
        <f t="shared" si="105"/>
        <v>7222390.3987458553</v>
      </c>
      <c r="L342" s="113">
        <f t="shared" si="110"/>
        <v>23267939.878745854</v>
      </c>
      <c r="M342" s="56"/>
    </row>
    <row r="343" spans="1:13" x14ac:dyDescent="0.25">
      <c r="A343" s="39">
        <v>44166</v>
      </c>
      <c r="B343" s="39">
        <v>44196</v>
      </c>
      <c r="C343" s="38">
        <v>0.17460000000000001</v>
      </c>
      <c r="D343" s="120">
        <f t="shared" si="107"/>
        <v>1.9573983490916769E-2</v>
      </c>
      <c r="E343" s="120">
        <f t="shared" si="108"/>
        <v>1.9573983490916769E-2</v>
      </c>
      <c r="G343" s="28">
        <f t="shared" si="109"/>
        <v>16045549.48</v>
      </c>
      <c r="H343" s="117">
        <v>30</v>
      </c>
      <c r="I343" s="29">
        <f t="shared" si="104"/>
        <v>314075.32062420814</v>
      </c>
      <c r="J343" s="25"/>
      <c r="K343" s="30">
        <f t="shared" si="105"/>
        <v>7536465.7193700634</v>
      </c>
      <c r="L343" s="113">
        <f t="shared" si="110"/>
        <v>23582015.199370064</v>
      </c>
      <c r="M343" s="56"/>
    </row>
    <row r="344" spans="1:13" x14ac:dyDescent="0.25">
      <c r="A344" s="39">
        <v>44197</v>
      </c>
      <c r="B344" s="39">
        <v>44227</v>
      </c>
      <c r="C344" s="38">
        <v>0.17319999999999999</v>
      </c>
      <c r="D344" s="120">
        <f t="shared" si="107"/>
        <v>1.9432481245112987E-2</v>
      </c>
      <c r="E344" s="120">
        <f t="shared" si="108"/>
        <v>1.9432481245112987E-2</v>
      </c>
      <c r="G344" s="28">
        <f t="shared" si="109"/>
        <v>16045549.48</v>
      </c>
      <c r="H344" s="117">
        <v>30</v>
      </c>
      <c r="I344" s="29">
        <f t="shared" si="104"/>
        <v>311804.83933763247</v>
      </c>
      <c r="J344" s="25"/>
      <c r="K344" s="30">
        <f t="shared" si="105"/>
        <v>7848270.5587076955</v>
      </c>
      <c r="L344" s="113">
        <f t="shared" si="110"/>
        <v>23893820.038707696</v>
      </c>
      <c r="M344" s="56"/>
    </row>
    <row r="345" spans="1:13" x14ac:dyDescent="0.25">
      <c r="A345" s="39">
        <v>44228</v>
      </c>
      <c r="B345" s="39">
        <v>44255</v>
      </c>
      <c r="C345" s="38">
        <v>0.1754</v>
      </c>
      <c r="D345" s="120">
        <f t="shared" ref="D345:D346" si="111">IF(A345="","",(POWER((1+(C345*1.5)),(1/12)))-1)</f>
        <v>1.9654745030757592E-2</v>
      </c>
      <c r="E345" s="120">
        <f t="shared" ref="E345:E346" si="112">IF(A345="","",IF(D$13=0,D345,MIN(D345,D$13)))</f>
        <v>1.9654745030757592E-2</v>
      </c>
      <c r="G345" s="28">
        <f t="shared" ref="G345:G346" si="113">IF(A345="","",G344+F345)</f>
        <v>16045549.48</v>
      </c>
      <c r="H345" s="117">
        <v>30</v>
      </c>
      <c r="I345" s="29">
        <f t="shared" ref="I345" si="114">IF(B345="","",((G345*E345)/30)*H345)</f>
        <v>315371.18390780507</v>
      </c>
      <c r="J345" s="25"/>
      <c r="K345" s="30">
        <f t="shared" ref="K345:K346" si="115">IF(K344&lt;0,I345-J345,SUM(K344,I345)-J345)</f>
        <v>8163641.7426155005</v>
      </c>
      <c r="L345" s="113">
        <f t="shared" ref="L345:L346" si="116">SUM(G345,K345)</f>
        <v>24209191.222615503</v>
      </c>
      <c r="M345" s="56"/>
    </row>
    <row r="346" spans="1:13" x14ac:dyDescent="0.25">
      <c r="A346" s="39">
        <v>44256</v>
      </c>
      <c r="B346" s="39">
        <v>44286</v>
      </c>
      <c r="C346" s="38">
        <v>0.17413333333333333</v>
      </c>
      <c r="D346" s="120">
        <f t="shared" si="111"/>
        <v>1.952684007564498E-2</v>
      </c>
      <c r="E346" s="120">
        <f t="shared" si="112"/>
        <v>1.952684007564498E-2</v>
      </c>
      <c r="G346" s="28">
        <f t="shared" si="113"/>
        <v>16045549.48</v>
      </c>
      <c r="H346" s="117">
        <v>30</v>
      </c>
      <c r="I346" s="29">
        <f t="shared" ref="I346:I354" si="117">IF(B346="","",((G346*E346)/30)*H346)</f>
        <v>313318.87862180849</v>
      </c>
      <c r="J346" s="25"/>
      <c r="K346" s="30">
        <f t="shared" si="115"/>
        <v>8476960.6212373096</v>
      </c>
      <c r="L346" s="113">
        <f t="shared" si="116"/>
        <v>24522510.101237312</v>
      </c>
      <c r="M346" s="56"/>
    </row>
    <row r="347" spans="1:13" x14ac:dyDescent="0.25">
      <c r="A347" s="39">
        <v>44287</v>
      </c>
      <c r="B347" s="39">
        <v>44316</v>
      </c>
      <c r="C347" s="38">
        <v>0.1731</v>
      </c>
      <c r="D347" s="120">
        <f t="shared" ref="D347" si="118">IF(A347="","",(POWER((1+(C347*1.5)),(1/12)))-1)</f>
        <v>1.942236567004052E-2</v>
      </c>
      <c r="E347" s="120">
        <f t="shared" ref="E347" si="119">IF(A347="","",IF(D$13=0,D347,MIN(D347,D$13)))</f>
        <v>1.942236567004052E-2</v>
      </c>
      <c r="G347" s="28">
        <f t="shared" ref="G347:G348" si="120">IF(A347="","",G346+F347)</f>
        <v>16045549.48</v>
      </c>
      <c r="H347" s="117">
        <v>30</v>
      </c>
      <c r="I347" s="29">
        <f t="shared" si="117"/>
        <v>311642.52937728853</v>
      </c>
      <c r="J347" s="25"/>
      <c r="K347" s="30">
        <f t="shared" ref="K347:K348" si="121">IF(K346&lt;0,I347-J347,SUM(K346,I347)-J347)</f>
        <v>8788603.1506145988</v>
      </c>
      <c r="L347" s="113">
        <f t="shared" ref="L347:L348" si="122">SUM(G347,K347)</f>
        <v>24834152.630614601</v>
      </c>
      <c r="M347" s="56"/>
    </row>
    <row r="348" spans="1:13" x14ac:dyDescent="0.25">
      <c r="A348" s="39">
        <v>44317</v>
      </c>
      <c r="B348" s="39">
        <v>44347</v>
      </c>
      <c r="C348" s="38">
        <v>0.17219999999999999</v>
      </c>
      <c r="D348" s="120">
        <f t="shared" ref="D348:D353" si="123">IF(A348="","",(POWER((1+(C348*1.5)),(1/12)))-1)</f>
        <v>1.9331275772907164E-2</v>
      </c>
      <c r="E348" s="120">
        <f t="shared" ref="E348:E353" si="124">IF(A348="","",IF(D$13=0,D348,MIN(D348,D$13)))</f>
        <v>1.9331275772907164E-2</v>
      </c>
      <c r="G348" s="28">
        <f t="shared" si="120"/>
        <v>16045549.48</v>
      </c>
      <c r="H348" s="117">
        <v>30</v>
      </c>
      <c r="I348" s="29">
        <f t="shared" si="117"/>
        <v>310180.94192570716</v>
      </c>
      <c r="J348" s="25"/>
      <c r="K348" s="30">
        <f t="shared" si="121"/>
        <v>9098784.0925403051</v>
      </c>
      <c r="L348" s="113">
        <f t="shared" si="122"/>
        <v>25144333.572540306</v>
      </c>
      <c r="M348" s="56"/>
    </row>
    <row r="349" spans="1:13" x14ac:dyDescent="0.25">
      <c r="A349" s="39">
        <v>44348</v>
      </c>
      <c r="B349" s="39">
        <v>44377</v>
      </c>
      <c r="C349" s="38">
        <v>0.1721333333333333</v>
      </c>
      <c r="D349" s="120">
        <f t="shared" si="123"/>
        <v>1.9324524809924082E-2</v>
      </c>
      <c r="E349" s="120">
        <f t="shared" si="124"/>
        <v>1.9324524809924082E-2</v>
      </c>
      <c r="G349" s="28">
        <f t="shared" ref="G349" si="125">IF(A349="","",G348+F349)</f>
        <v>16045549.48</v>
      </c>
      <c r="H349" s="117">
        <v>30</v>
      </c>
      <c r="I349" s="29">
        <f t="shared" si="117"/>
        <v>310072.61901512445</v>
      </c>
      <c r="J349" s="25"/>
      <c r="K349" s="30">
        <f t="shared" ref="K349" si="126">IF(K348&lt;0,I349-J349,SUM(K348,I349)-J349)</f>
        <v>9408856.7115554288</v>
      </c>
      <c r="L349" s="113">
        <f t="shared" ref="L349:L353" si="127">SUM(G349,K349)</f>
        <v>25454406.191555429</v>
      </c>
      <c r="M349" s="56"/>
    </row>
    <row r="350" spans="1:13" x14ac:dyDescent="0.25">
      <c r="A350" s="39">
        <v>44378</v>
      </c>
      <c r="B350" s="39">
        <v>44407</v>
      </c>
      <c r="C350" s="38">
        <v>0.17180000000000001</v>
      </c>
      <c r="D350" s="120">
        <f t="shared" si="123"/>
        <v>1.9290762615578938E-2</v>
      </c>
      <c r="E350" s="120">
        <f t="shared" si="124"/>
        <v>1.9290762615578938E-2</v>
      </c>
      <c r="G350" s="28">
        <f t="shared" ref="G350" si="128">IF(A350="","",G349+F350)</f>
        <v>16045549.48</v>
      </c>
      <c r="H350" s="117">
        <v>30</v>
      </c>
      <c r="I350" s="29">
        <f t="shared" ref="I350" si="129">IF(B350="","",((G350*E350)/30)*H350)</f>
        <v>309530.88605520607</v>
      </c>
      <c r="J350" s="25"/>
      <c r="K350" s="30">
        <f t="shared" ref="K350" si="130">IF(K349&lt;0,I350-J350,SUM(K349,I350)-J350)</f>
        <v>9718387.5976106357</v>
      </c>
      <c r="L350" s="113">
        <f t="shared" ref="L350" si="131">SUM(G350,K350)</f>
        <v>25763937.077610634</v>
      </c>
      <c r="M350" s="56"/>
    </row>
    <row r="351" spans="1:13" x14ac:dyDescent="0.25">
      <c r="A351" s="39">
        <v>44409</v>
      </c>
      <c r="B351" s="39">
        <v>44439</v>
      </c>
      <c r="C351" s="38">
        <v>0.1721</v>
      </c>
      <c r="D351" s="120">
        <f t="shared" si="123"/>
        <v>1.9321149143988858E-2</v>
      </c>
      <c r="E351" s="120">
        <f t="shared" si="124"/>
        <v>1.9321149143988858E-2</v>
      </c>
      <c r="G351" s="28">
        <f t="shared" ref="G351" si="132">IF(A351="","",G350+F351)</f>
        <v>16045549.48</v>
      </c>
      <c r="H351" s="117">
        <v>30</v>
      </c>
      <c r="I351" s="29">
        <f t="shared" ref="I351" si="133">IF(B351="","",((G351*E351)/30)*H351)</f>
        <v>310018.45460033289</v>
      </c>
      <c r="J351" s="25"/>
      <c r="K351" s="30">
        <f t="shared" ref="K351" si="134">IF(K350&lt;0,I351-J351,SUM(K350,I351)-J351)</f>
        <v>10028406.052210968</v>
      </c>
      <c r="L351" s="113">
        <f t="shared" ref="L351" si="135">SUM(G351,K351)</f>
        <v>26073955.532210968</v>
      </c>
      <c r="M351" s="56"/>
    </row>
    <row r="352" spans="1:13" x14ac:dyDescent="0.25">
      <c r="A352" s="39">
        <v>44440</v>
      </c>
      <c r="B352" s="39">
        <v>44469</v>
      </c>
      <c r="C352" s="38">
        <v>0.17549999999999999</v>
      </c>
      <c r="D352" s="120">
        <f t="shared" si="123"/>
        <v>1.9664835277470649E-2</v>
      </c>
      <c r="E352" s="120">
        <f t="shared" si="124"/>
        <v>1.9664835277470649E-2</v>
      </c>
      <c r="G352" s="28">
        <f t="shared" ref="G352" si="136">IF(A352="","",G351+F352)</f>
        <v>16045549.48</v>
      </c>
      <c r="H352" s="117">
        <v>30</v>
      </c>
      <c r="I352" s="29">
        <f t="shared" ref="I352" si="137">IF(B352="","",((G352*E352)/30)*H352)</f>
        <v>315533.08746070485</v>
      </c>
      <c r="J352" s="25"/>
      <c r="K352" s="30">
        <f t="shared" ref="K352" si="138">IF(K351&lt;0,I352-J352,SUM(K351,I352)-J352)</f>
        <v>10343939.139671672</v>
      </c>
      <c r="L352" s="113">
        <f t="shared" ref="L352" si="139">SUM(G352,K352)</f>
        <v>26389488.619671673</v>
      </c>
      <c r="M352" s="56"/>
    </row>
    <row r="353" spans="1:13" x14ac:dyDescent="0.25">
      <c r="A353" s="39">
        <v>44470</v>
      </c>
      <c r="B353" s="39">
        <v>44500</v>
      </c>
      <c r="C353" s="38">
        <v>0.17299999999999999</v>
      </c>
      <c r="D353" s="120">
        <f t="shared" si="123"/>
        <v>1.9412248990718917E-2</v>
      </c>
      <c r="E353" s="120">
        <f t="shared" si="124"/>
        <v>1.9412248990718917E-2</v>
      </c>
      <c r="G353" s="28">
        <f>IF(A353="","",G349+F353)</f>
        <v>16045549.48</v>
      </c>
      <c r="H353" s="117">
        <v>30</v>
      </c>
      <c r="I353" s="29">
        <f t="shared" si="117"/>
        <v>311480.20169866044</v>
      </c>
      <c r="J353" s="25"/>
      <c r="K353" s="30">
        <f>IF(K349&lt;0,I353-J353,SUM(K349,I353)-J353)</f>
        <v>9720336.9132540897</v>
      </c>
      <c r="L353" s="113">
        <f t="shared" si="127"/>
        <v>25765886.39325409</v>
      </c>
      <c r="M353" s="56"/>
    </row>
    <row r="354" spans="1:13" x14ac:dyDescent="0.25">
      <c r="A354" s="39"/>
      <c r="B354" s="39"/>
      <c r="C354" s="38"/>
      <c r="D354" s="120" t="str">
        <f t="shared" ref="D354" si="140">IF(A354="","",(POWER((1+(C354*1.5)),(1/12)))-1)</f>
        <v/>
      </c>
      <c r="E354" s="120" t="str">
        <f t="shared" ref="E354" si="141">IF(A354="","",IF(D$13=0,D354,MIN(D354,D$13)))</f>
        <v/>
      </c>
      <c r="G354" s="28" t="str">
        <f>IF(A354="","",G324+F354)</f>
        <v/>
      </c>
      <c r="H354" s="117"/>
      <c r="I354" s="29" t="str">
        <f t="shared" si="117"/>
        <v/>
      </c>
      <c r="J354" s="25"/>
      <c r="K354" s="30"/>
      <c r="L354" s="113"/>
      <c r="M354" s="56"/>
    </row>
    <row r="355" spans="1:13" x14ac:dyDescent="0.25">
      <c r="A355" s="119"/>
      <c r="B355" s="119"/>
      <c r="C355" s="41"/>
      <c r="D355" s="41"/>
      <c r="E355" s="40"/>
      <c r="F355" s="70" t="s">
        <v>23</v>
      </c>
      <c r="H355" s="103">
        <f>SUM(H20:H353)</f>
        <v>975</v>
      </c>
      <c r="I355" s="104">
        <f>SUM(I20:I353)</f>
        <v>10655419.341370333</v>
      </c>
      <c r="J355" s="105">
        <f>SUM(J20:J353)</f>
        <v>0</v>
      </c>
      <c r="K355" s="106" cm="1">
        <f t="array" ref="K355:K359">K346:K353</f>
        <v>8476960.6212373096</v>
      </c>
      <c r="L355" s="114">
        <f>L353</f>
        <v>25765886.39325409</v>
      </c>
      <c r="M355" s="56"/>
    </row>
    <row r="356" spans="1:13" x14ac:dyDescent="0.25">
      <c r="A356" s="69"/>
      <c r="B356" s="41"/>
      <c r="C356" s="41"/>
      <c r="D356" s="41"/>
      <c r="E356" s="41"/>
      <c r="F356" s="41"/>
      <c r="G356" s="44"/>
      <c r="H356" s="41"/>
      <c r="I356" s="42"/>
      <c r="J356" s="41"/>
      <c r="K356" s="41">
        <v>8788603.1506145988</v>
      </c>
      <c r="L356" s="51"/>
      <c r="M356" s="56"/>
    </row>
    <row r="357" spans="1:13" ht="13.8" x14ac:dyDescent="0.25">
      <c r="A357" s="69"/>
      <c r="B357" s="41"/>
      <c r="C357" s="41"/>
      <c r="D357" s="41"/>
      <c r="E357" s="40"/>
      <c r="F357" s="40"/>
      <c r="G357" s="71" t="s">
        <v>24</v>
      </c>
      <c r="H357" s="41"/>
      <c r="I357" s="42">
        <f>+IF(J355&gt;K355,L355,G334)</f>
        <v>16045549.48</v>
      </c>
      <c r="J357" s="41"/>
      <c r="K357" s="41">
        <v>9098784.0925403051</v>
      </c>
      <c r="L357" s="51"/>
      <c r="M357" s="56"/>
    </row>
    <row r="358" spans="1:13" x14ac:dyDescent="0.25">
      <c r="A358" s="69"/>
      <c r="B358" s="41"/>
      <c r="C358" s="41"/>
      <c r="D358" s="41"/>
      <c r="E358" s="41"/>
      <c r="F358" s="43"/>
      <c r="G358" s="44"/>
      <c r="H358" s="41"/>
      <c r="I358" s="42"/>
      <c r="J358" s="41"/>
      <c r="K358" s="41">
        <v>9408856.7115554288</v>
      </c>
      <c r="L358" s="51"/>
      <c r="M358" s="56"/>
    </row>
    <row r="359" spans="1:13" ht="13.8" x14ac:dyDescent="0.25">
      <c r="A359" s="69"/>
      <c r="B359" s="41"/>
      <c r="C359" s="41"/>
      <c r="D359" s="41"/>
      <c r="E359" s="72"/>
      <c r="F359" s="137" t="s">
        <v>25</v>
      </c>
      <c r="G359" s="137"/>
      <c r="H359" s="41"/>
      <c r="I359" s="42">
        <f>K355</f>
        <v>8476960.6212373096</v>
      </c>
      <c r="J359" s="41"/>
      <c r="K359" s="41">
        <v>9718387.5976106357</v>
      </c>
      <c r="L359" s="51"/>
      <c r="M359" s="56"/>
    </row>
    <row r="360" spans="1:13" x14ac:dyDescent="0.25">
      <c r="A360" s="69"/>
      <c r="B360" s="41"/>
      <c r="C360" s="41"/>
      <c r="D360" s="41"/>
      <c r="E360" s="41"/>
      <c r="F360" s="43"/>
      <c r="G360" s="44"/>
      <c r="H360" s="41"/>
      <c r="I360" s="42"/>
      <c r="J360" s="41"/>
      <c r="K360" s="41"/>
      <c r="L360" s="51"/>
      <c r="M360" s="56"/>
    </row>
    <row r="361" spans="1:13" ht="13.8" x14ac:dyDescent="0.25">
      <c r="A361" s="73"/>
      <c r="B361" s="123" t="s">
        <v>26</v>
      </c>
      <c r="C361" s="123"/>
      <c r="D361" s="123"/>
      <c r="E361" s="123"/>
      <c r="F361" s="123"/>
      <c r="G361" s="123"/>
      <c r="H361" s="56"/>
      <c r="I361" s="74">
        <v>0</v>
      </c>
      <c r="J361" s="56"/>
      <c r="K361" s="56"/>
      <c r="L361" s="57"/>
    </row>
    <row r="362" spans="1:13" x14ac:dyDescent="0.25">
      <c r="A362" s="73"/>
      <c r="B362" s="56"/>
      <c r="C362" s="56"/>
      <c r="D362" s="56"/>
      <c r="E362" s="56"/>
      <c r="F362" s="75"/>
      <c r="G362" s="76"/>
      <c r="H362" s="56"/>
      <c r="I362" s="74"/>
      <c r="J362" s="56"/>
      <c r="K362" s="56"/>
      <c r="L362" s="57"/>
    </row>
    <row r="363" spans="1:13" ht="17.399999999999999" x14ac:dyDescent="0.3">
      <c r="A363" s="69"/>
      <c r="B363" s="41"/>
      <c r="C363" s="41"/>
      <c r="D363" s="124" t="s">
        <v>27</v>
      </c>
      <c r="E363" s="124"/>
      <c r="F363" s="124"/>
      <c r="G363" s="124"/>
      <c r="H363" s="125">
        <f>SUM(I357:I361)</f>
        <v>24522510.101237312</v>
      </c>
      <c r="I363" s="125"/>
      <c r="J363" s="41"/>
      <c r="K363" s="41"/>
      <c r="L363" s="51"/>
    </row>
    <row r="364" spans="1:13" ht="13.8" thickBot="1" x14ac:dyDescent="0.3">
      <c r="A364" s="77"/>
      <c r="B364" s="78"/>
      <c r="C364" s="78"/>
      <c r="D364" s="78"/>
      <c r="E364" s="78"/>
      <c r="F364" s="78"/>
      <c r="G364" s="79"/>
      <c r="H364" s="78"/>
      <c r="I364" s="80"/>
      <c r="J364" s="81"/>
      <c r="K364" s="81"/>
      <c r="L364" s="115"/>
    </row>
  </sheetData>
  <mergeCells count="16">
    <mergeCell ref="B361:G361"/>
    <mergeCell ref="D363:G363"/>
    <mergeCell ref="H363:I363"/>
    <mergeCell ref="H6:I6"/>
    <mergeCell ref="A1:L1"/>
    <mergeCell ref="A11:C11"/>
    <mergeCell ref="A12:C12"/>
    <mergeCell ref="A13:C13"/>
    <mergeCell ref="A16:B16"/>
    <mergeCell ref="G16:I16"/>
    <mergeCell ref="F359:G359"/>
    <mergeCell ref="A2:L2"/>
    <mergeCell ref="A3:L3"/>
    <mergeCell ref="H5:I5"/>
    <mergeCell ref="B6:E6"/>
    <mergeCell ref="B5:D5"/>
  </mergeCells>
  <printOptions horizontalCentered="1"/>
  <pageMargins left="0.78740157480314965" right="0.19685039370078741" top="1.1811023622047245" bottom="1.1811023622047245" header="0" footer="0.59055118110236227"/>
  <pageSetup paperSize="258" scale="67" orientation="portrait" horizontalDpi="4294967293" verticalDpi="180" r:id="rId1"/>
  <headerFooter alignWithMargins="0">
    <oddFooter>&amp;L&amp;A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lchaco2</dc:creator>
  <cp:lastModifiedBy>German</cp:lastModifiedBy>
  <cp:lastPrinted>2021-09-10T00:50:27Z</cp:lastPrinted>
  <dcterms:created xsi:type="dcterms:W3CDTF">2015-01-15T20:03:46Z</dcterms:created>
  <dcterms:modified xsi:type="dcterms:W3CDTF">2021-12-15T21:52:26Z</dcterms:modified>
</cp:coreProperties>
</file>