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iaisabelpereznino/Downloads/"/>
    </mc:Choice>
  </mc:AlternateContent>
  <xr:revisionPtr revIDLastSave="0" documentId="13_ncr:1_{EBA075EE-5691-4046-A822-AF062A1C66FC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J23" i="1"/>
  <c r="M23" i="1" s="1"/>
  <c r="J24" i="1"/>
  <c r="M24" i="1" s="1"/>
  <c r="J25" i="1"/>
  <c r="M25" i="1" s="1"/>
  <c r="I22" i="1"/>
  <c r="I23" i="1"/>
  <c r="I24" i="1"/>
  <c r="I25" i="1"/>
  <c r="I26" i="1"/>
  <c r="J26" i="1" s="1"/>
  <c r="M26" i="1" s="1"/>
  <c r="I27" i="1"/>
  <c r="G22" i="1"/>
  <c r="K22" i="1" s="1"/>
  <c r="G23" i="1"/>
  <c r="K23" i="1" s="1"/>
  <c r="G24" i="1"/>
  <c r="K24" i="1" s="1"/>
  <c r="G25" i="1"/>
  <c r="K25" i="1" s="1"/>
  <c r="G26" i="1"/>
  <c r="K26" i="1" s="1"/>
  <c r="G27" i="1"/>
  <c r="G10" i="1"/>
  <c r="G11" i="1"/>
  <c r="I19" i="1"/>
  <c r="J19" i="1" s="1"/>
  <c r="M19" i="1" s="1"/>
  <c r="I20" i="1"/>
  <c r="J20" i="1"/>
  <c r="M20" i="1" s="1"/>
  <c r="K20" i="1"/>
  <c r="I21" i="1"/>
  <c r="J21" i="1" s="1"/>
  <c r="M21" i="1" s="1"/>
  <c r="G19" i="1"/>
  <c r="K19" i="1" s="1"/>
  <c r="G20" i="1"/>
  <c r="G21" i="1"/>
  <c r="G5" i="1"/>
  <c r="J22" i="1" l="1"/>
  <c r="M22" i="1" s="1"/>
  <c r="J27" i="1"/>
  <c r="M27" i="1" s="1"/>
  <c r="K21" i="1"/>
  <c r="K27" i="1"/>
  <c r="K32" i="1" s="1"/>
  <c r="I5" i="1"/>
  <c r="I6" i="1"/>
  <c r="I7" i="1"/>
  <c r="I8" i="1"/>
  <c r="I4" i="1"/>
  <c r="K5" i="1"/>
  <c r="G17" i="1"/>
  <c r="G6" i="1"/>
  <c r="G7" i="1"/>
  <c r="G8" i="1"/>
  <c r="G4" i="1"/>
  <c r="G9" i="1"/>
  <c r="I9" i="1"/>
  <c r="I10" i="1"/>
  <c r="J10" i="1" s="1"/>
  <c r="M10" i="1" s="1"/>
  <c r="I11" i="1"/>
  <c r="K11" i="1"/>
  <c r="I12" i="1"/>
  <c r="G12" i="1"/>
  <c r="K12" i="1" s="1"/>
  <c r="I13" i="1"/>
  <c r="G13" i="1"/>
  <c r="I14" i="1"/>
  <c r="G14" i="1"/>
  <c r="K14" i="1" s="1"/>
  <c r="I15" i="1"/>
  <c r="G15" i="1"/>
  <c r="K15" i="1" s="1"/>
  <c r="I16" i="1"/>
  <c r="G16" i="1"/>
  <c r="I17" i="1"/>
  <c r="I18" i="1"/>
  <c r="G18" i="1"/>
  <c r="K31" i="1"/>
  <c r="D28" i="1"/>
  <c r="K18" i="1" l="1"/>
  <c r="J7" i="1"/>
  <c r="M7" i="1" s="1"/>
  <c r="J18" i="1"/>
  <c r="M18" i="1" s="1"/>
  <c r="J17" i="1"/>
  <c r="M17" i="1" s="1"/>
  <c r="J15" i="1"/>
  <c r="M15" i="1" s="1"/>
  <c r="J13" i="1"/>
  <c r="M13" i="1" s="1"/>
  <c r="J12" i="1"/>
  <c r="M12" i="1" s="1"/>
  <c r="J11" i="1"/>
  <c r="M11" i="1" s="1"/>
  <c r="J16" i="1"/>
  <c r="M16" i="1" s="1"/>
  <c r="K9" i="1"/>
  <c r="K8" i="1"/>
  <c r="K4" i="1"/>
  <c r="J14" i="1"/>
  <c r="M14" i="1" s="1"/>
  <c r="K7" i="1"/>
  <c r="K6" i="1"/>
  <c r="K16" i="1"/>
  <c r="K13" i="1"/>
  <c r="K10" i="1"/>
  <c r="J5" i="1"/>
  <c r="M5" i="1" s="1"/>
  <c r="J8" i="1"/>
  <c r="M8" i="1" s="1"/>
  <c r="J4" i="1"/>
  <c r="M4" i="1" s="1"/>
  <c r="J9" i="1"/>
  <c r="M9" i="1" s="1"/>
  <c r="K17" i="1"/>
  <c r="J6" i="1"/>
  <c r="M6" i="1" s="1"/>
  <c r="K28" i="1" l="1"/>
  <c r="K30" i="1"/>
  <c r="K34" i="1" l="1"/>
  <c r="J41" i="1" s="1"/>
</calcChain>
</file>

<file path=xl/sharedStrings.xml><?xml version="1.0" encoding="utf-8"?>
<sst xmlns="http://schemas.openxmlformats.org/spreadsheetml/2006/main" count="24" uniqueCount="23">
  <si>
    <t xml:space="preserve">LIQUIDACIÓN DE ALIMENTOS </t>
  </si>
  <si>
    <t>PERIODO</t>
  </si>
  <si>
    <t>CUOTA</t>
  </si>
  <si>
    <t>INCREMENTO (SMLMV/IPC)</t>
  </si>
  <si>
    <t>CUOTA ACTUALIZADA</t>
  </si>
  <si>
    <t>FECHA INICIAL</t>
  </si>
  <si>
    <t>FECHA FINAL</t>
  </si>
  <si>
    <t>DÍAS EN MORA</t>
  </si>
  <si>
    <t>TASA ANUAL DE INTERES</t>
  </si>
  <si>
    <t>TASA DIARIA DE INTERES</t>
  </si>
  <si>
    <t>TOTAL INTERES PERIODO</t>
  </si>
  <si>
    <t>TOTAL INTERES ACUMULADO</t>
  </si>
  <si>
    <t>ABONOS</t>
  </si>
  <si>
    <t>TOTAL LIQUIDACIÓN</t>
  </si>
  <si>
    <t>TOTAL</t>
  </si>
  <si>
    <t>TOTAL DE ABONOS REALIZADOS</t>
  </si>
  <si>
    <t>TOTAL INTERESES</t>
  </si>
  <si>
    <t>CONCEPTO</t>
  </si>
  <si>
    <t>TOTAL DEUDA</t>
  </si>
  <si>
    <t>EULANIA LUNA GOMEZ</t>
  </si>
  <si>
    <t>VALOR DE LAS CUOTAS ALIMENTARIAS DESDE EL 02 DE JUNIO DE 2013 AL 30 DE ABRIL DE 2021</t>
  </si>
  <si>
    <t>TOTAL DE DEUDA DE ALIMENTOS HASTA EL 17 DE JUNIO DE 2021</t>
  </si>
  <si>
    <t>SE ADICIONA VALOR ADEUDADO EN LA LIQUIDACIÓN APROBADA 04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</si>
</sst>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0.0000000%"/>
    <numFmt numFmtId="168" formatCode="_-[$$-240A]* #,##0.00_-;\-[$$-240A]* #,##0.00_-;_-[$$-240A]* &quot;-&quot;??_-;_-@_-"/>
  </numFmts>
  <fonts count="12" x14ac:knownFonts="1">
    <font>
      <sz val="11"/>
      <color rgb="FF000000"/>
      <name val="Calibri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6"/>
      <color rgb="FFFF0000"/>
      <name val="Calibri"/>
      <family val="2"/>
    </font>
    <font>
      <b/>
      <sz val="14"/>
      <color rgb="FF00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16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49">
    <xf numFmtId="0" fontId="0" fillId="0" borderId="0" xfId="0" applyFont="1" applyAlignment="1"/>
    <xf numFmtId="165" fontId="0" fillId="0" borderId="0" xfId="0" applyNumberFormat="1" applyFont="1"/>
    <xf numFmtId="9" fontId="0" fillId="0" borderId="0" xfId="0" applyNumberFormat="1" applyFont="1"/>
    <xf numFmtId="166" fontId="0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/>
    <xf numFmtId="166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167" fontId="0" fillId="0" borderId="1" xfId="0" applyNumberFormat="1" applyFont="1" applyBorder="1"/>
    <xf numFmtId="166" fontId="3" fillId="0" borderId="4" xfId="0" applyNumberFormat="1" applyFont="1" applyBorder="1"/>
    <xf numFmtId="17" fontId="0" fillId="0" borderId="0" xfId="0" applyNumberFormat="1" applyFont="1"/>
    <xf numFmtId="17" fontId="4" fillId="0" borderId="2" xfId="0" applyNumberFormat="1" applyFont="1" applyBorder="1"/>
    <xf numFmtId="9" fontId="0" fillId="0" borderId="3" xfId="0" applyNumberFormat="1" applyFont="1" applyBorder="1"/>
    <xf numFmtId="0" fontId="0" fillId="0" borderId="3" xfId="0" applyFont="1" applyBorder="1"/>
    <xf numFmtId="165" fontId="0" fillId="0" borderId="5" xfId="0" applyNumberFormat="1" applyFont="1" applyBorder="1"/>
    <xf numFmtId="166" fontId="0" fillId="0" borderId="4" xfId="0" applyNumberFormat="1" applyFont="1" applyBorder="1"/>
    <xf numFmtId="165" fontId="0" fillId="0" borderId="2" xfId="0" applyNumberFormat="1" applyFont="1" applyBorder="1"/>
    <xf numFmtId="164" fontId="0" fillId="0" borderId="0" xfId="0" applyNumberFormat="1" applyFont="1"/>
    <xf numFmtId="165" fontId="0" fillId="0" borderId="3" xfId="0" applyNumberFormat="1" applyFont="1" applyBorder="1"/>
    <xf numFmtId="17" fontId="3" fillId="0" borderId="1" xfId="0" applyNumberFormat="1" applyFont="1" applyBorder="1"/>
    <xf numFmtId="10" fontId="1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/>
    <xf numFmtId="0" fontId="0" fillId="0" borderId="8" xfId="0" applyFont="1" applyBorder="1"/>
    <xf numFmtId="17" fontId="3" fillId="0" borderId="7" xfId="0" applyNumberFormat="1" applyFont="1" applyBorder="1"/>
    <xf numFmtId="165" fontId="3" fillId="0" borderId="8" xfId="0" applyNumberFormat="1" applyFont="1" applyBorder="1"/>
    <xf numFmtId="9" fontId="3" fillId="0" borderId="8" xfId="0" applyNumberFormat="1" applyFont="1" applyBorder="1"/>
    <xf numFmtId="164" fontId="3" fillId="0" borderId="8" xfId="0" applyNumberFormat="1" applyFont="1" applyBorder="1"/>
    <xf numFmtId="14" fontId="0" fillId="0" borderId="10" xfId="0" applyNumberFormat="1" applyFont="1" applyBorder="1"/>
    <xf numFmtId="0" fontId="3" fillId="0" borderId="8" xfId="0" applyFont="1" applyBorder="1"/>
    <xf numFmtId="166" fontId="3" fillId="0" borderId="11" xfId="0" applyNumberFormat="1" applyFont="1" applyBorder="1"/>
    <xf numFmtId="166" fontId="3" fillId="0" borderId="12" xfId="0" applyNumberFormat="1" applyFont="1" applyBorder="1"/>
    <xf numFmtId="166" fontId="3" fillId="0" borderId="0" xfId="0" applyNumberFormat="1" applyFont="1" applyAlignment="1"/>
    <xf numFmtId="165" fontId="11" fillId="0" borderId="11" xfId="1" applyFont="1" applyBorder="1"/>
    <xf numFmtId="165" fontId="2" fillId="0" borderId="1" xfId="1" applyFont="1" applyBorder="1" applyAlignment="1">
      <alignment horizontal="center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" fontId="7" fillId="0" borderId="7" xfId="0" applyNumberFormat="1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"/>
  <sheetViews>
    <sheetView tabSelected="1" zoomScale="120" zoomScaleNormal="120" workbookViewId="0">
      <selection activeCell="B37" sqref="B37"/>
    </sheetView>
  </sheetViews>
  <sheetFormatPr baseColWidth="10" defaultColWidth="14.5" defaultRowHeight="15" customHeight="1" x14ac:dyDescent="0.2"/>
  <cols>
    <col min="1" max="1" width="27.5" customWidth="1"/>
    <col min="2" max="2" width="16.33203125" customWidth="1"/>
    <col min="3" max="3" width="6.5" hidden="1" customWidth="1"/>
    <col min="4" max="4" width="13" hidden="1" customWidth="1"/>
    <col min="5" max="5" width="13.6640625" customWidth="1"/>
    <col min="6" max="6" width="12" customWidth="1"/>
    <col min="7" max="7" width="9.33203125" customWidth="1"/>
    <col min="8" max="8" width="7.5" customWidth="1"/>
    <col min="9" max="9" width="14.33203125" customWidth="1"/>
    <col min="10" max="10" width="15.5" customWidth="1"/>
    <col min="11" max="11" width="14.6640625" customWidth="1"/>
    <col min="12" max="12" width="19.33203125" customWidth="1"/>
    <col min="13" max="13" width="14.5" customWidth="1"/>
    <col min="14" max="14" width="12" customWidth="1"/>
  </cols>
  <sheetData>
    <row r="1" spans="1:13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" x14ac:dyDescent="0.25">
      <c r="A2" s="41" t="s">
        <v>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52" x14ac:dyDescent="0.2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5" t="s">
        <v>11</v>
      </c>
      <c r="L3" s="7" t="s">
        <v>12</v>
      </c>
      <c r="M3" s="5" t="s">
        <v>13</v>
      </c>
    </row>
    <row r="4" spans="1:13" x14ac:dyDescent="0.2">
      <c r="A4" s="8">
        <v>43647</v>
      </c>
      <c r="B4" s="39">
        <v>131522</v>
      </c>
      <c r="C4" s="6"/>
      <c r="D4" s="4"/>
      <c r="E4" s="10">
        <v>43651</v>
      </c>
      <c r="F4" s="10">
        <v>43676</v>
      </c>
      <c r="G4" s="11">
        <f t="shared" ref="G4:G10" si="0">DATEDIF(E4,F4,"D")</f>
        <v>25</v>
      </c>
      <c r="H4" s="24">
        <v>0.06</v>
      </c>
      <c r="I4" s="12">
        <f>H4/360</f>
        <v>1.6666666666666666E-4</v>
      </c>
      <c r="J4" s="9">
        <f>B4*I4*G4</f>
        <v>548.00833333333333</v>
      </c>
      <c r="K4" s="9">
        <f>B4*G4*I4</f>
        <v>548.00833333333333</v>
      </c>
      <c r="L4" s="7">
        <v>1049100</v>
      </c>
      <c r="M4" s="9">
        <f t="shared" ref="M4:M27" si="1">B4+J4-L4</f>
        <v>-917029.9916666667</v>
      </c>
    </row>
    <row r="5" spans="1:13" x14ac:dyDescent="0.2">
      <c r="A5" s="8">
        <v>43678</v>
      </c>
      <c r="B5" s="39">
        <v>131522</v>
      </c>
      <c r="C5" s="6"/>
      <c r="D5" s="4"/>
      <c r="E5" s="10">
        <v>43682</v>
      </c>
      <c r="F5" s="10">
        <v>43707</v>
      </c>
      <c r="G5" s="11">
        <f t="shared" si="0"/>
        <v>25</v>
      </c>
      <c r="H5" s="24">
        <v>0.06</v>
      </c>
      <c r="I5" s="12">
        <f>H5/360</f>
        <v>1.6666666666666666E-4</v>
      </c>
      <c r="J5" s="9">
        <f>B5*I5*G5</f>
        <v>548.00833333333333</v>
      </c>
      <c r="K5" s="9">
        <f>B5*G5*I5</f>
        <v>548.00833333333333</v>
      </c>
      <c r="L5" s="7">
        <v>435133</v>
      </c>
      <c r="M5" s="9">
        <f t="shared" si="1"/>
        <v>-303062.9916666667</v>
      </c>
    </row>
    <row r="6" spans="1:13" x14ac:dyDescent="0.2">
      <c r="A6" s="8">
        <v>43709</v>
      </c>
      <c r="B6" s="39">
        <v>131522</v>
      </c>
      <c r="C6" s="6"/>
      <c r="D6" s="4"/>
      <c r="E6" s="10">
        <v>43713</v>
      </c>
      <c r="F6" s="10">
        <v>43738</v>
      </c>
      <c r="G6" s="11">
        <f t="shared" si="0"/>
        <v>25</v>
      </c>
      <c r="H6" s="24">
        <v>0.06</v>
      </c>
      <c r="I6" s="12">
        <f>H6/360</f>
        <v>1.6666666666666666E-4</v>
      </c>
      <c r="J6" s="9">
        <f>B6*I6*G6</f>
        <v>548.00833333333333</v>
      </c>
      <c r="K6" s="9">
        <f>B6*G6*I6</f>
        <v>548.00833333333333</v>
      </c>
      <c r="L6" s="7">
        <v>828971</v>
      </c>
      <c r="M6" s="9">
        <f t="shared" si="1"/>
        <v>-696900.9916666667</v>
      </c>
    </row>
    <row r="7" spans="1:13" x14ac:dyDescent="0.2">
      <c r="A7" s="8">
        <v>43739</v>
      </c>
      <c r="B7" s="39">
        <v>131522</v>
      </c>
      <c r="C7" s="6"/>
      <c r="D7" s="4"/>
      <c r="E7" s="10">
        <v>43743</v>
      </c>
      <c r="F7" s="10">
        <v>43768</v>
      </c>
      <c r="G7" s="11">
        <f t="shared" si="0"/>
        <v>25</v>
      </c>
      <c r="H7" s="24">
        <v>0.06</v>
      </c>
      <c r="I7" s="12">
        <f>H7/360</f>
        <v>1.6666666666666666E-4</v>
      </c>
      <c r="J7" s="9">
        <f>B7*I7*G7</f>
        <v>548.00833333333333</v>
      </c>
      <c r="K7" s="9">
        <f>B7*G7*I7</f>
        <v>548.00833333333333</v>
      </c>
      <c r="L7" s="7">
        <v>0</v>
      </c>
      <c r="M7" s="9">
        <f t="shared" si="1"/>
        <v>132070.00833333333</v>
      </c>
    </row>
    <row r="8" spans="1:13" x14ac:dyDescent="0.2">
      <c r="A8" s="8">
        <v>43770</v>
      </c>
      <c r="B8" s="39">
        <v>131522</v>
      </c>
      <c r="C8" s="6"/>
      <c r="D8" s="4"/>
      <c r="E8" s="10">
        <v>43774</v>
      </c>
      <c r="F8" s="10">
        <v>43799</v>
      </c>
      <c r="G8" s="11">
        <f t="shared" si="0"/>
        <v>25</v>
      </c>
      <c r="H8" s="24">
        <v>0.06</v>
      </c>
      <c r="I8" s="12">
        <f>H8/360</f>
        <v>1.6666666666666666E-4</v>
      </c>
      <c r="J8" s="9">
        <f>B8*I8*G8</f>
        <v>548.00833333333333</v>
      </c>
      <c r="K8" s="9">
        <f>B8*G8*I8</f>
        <v>548.00833333333333</v>
      </c>
      <c r="L8" s="7">
        <v>0</v>
      </c>
      <c r="M8" s="9">
        <f t="shared" si="1"/>
        <v>132070.00833333333</v>
      </c>
    </row>
    <row r="9" spans="1:13" x14ac:dyDescent="0.2">
      <c r="A9" s="8">
        <v>43800</v>
      </c>
      <c r="B9" s="39">
        <v>131522</v>
      </c>
      <c r="C9" s="6"/>
      <c r="D9" s="4"/>
      <c r="E9" s="10">
        <v>43804</v>
      </c>
      <c r="F9" s="10">
        <v>43829</v>
      </c>
      <c r="G9" s="11">
        <f t="shared" si="0"/>
        <v>25</v>
      </c>
      <c r="H9" s="24">
        <v>0.06</v>
      </c>
      <c r="I9" s="12">
        <f t="shared" ref="I9:I18" si="2">H9/360</f>
        <v>1.6666666666666666E-4</v>
      </c>
      <c r="J9" s="9">
        <f t="shared" ref="J9:J18" si="3">B9*I9*G9</f>
        <v>548.00833333333333</v>
      </c>
      <c r="K9" s="9">
        <f t="shared" ref="K9:K18" si="4">B9*G9*I9</f>
        <v>548.00833333333333</v>
      </c>
      <c r="L9" s="7">
        <v>603260</v>
      </c>
      <c r="M9" s="9">
        <f t="shared" si="1"/>
        <v>-471189.9916666667</v>
      </c>
    </row>
    <row r="10" spans="1:13" x14ac:dyDescent="0.2">
      <c r="A10" s="8">
        <v>43835</v>
      </c>
      <c r="B10" s="5">
        <v>139413</v>
      </c>
      <c r="C10" s="6"/>
      <c r="D10" s="4"/>
      <c r="E10" s="10">
        <v>43835</v>
      </c>
      <c r="F10" s="10">
        <v>43860</v>
      </c>
      <c r="G10" s="11">
        <f t="shared" si="0"/>
        <v>25</v>
      </c>
      <c r="H10" s="24">
        <v>0.06</v>
      </c>
      <c r="I10" s="12">
        <f t="shared" si="2"/>
        <v>1.6666666666666666E-4</v>
      </c>
      <c r="J10" s="9">
        <f t="shared" si="3"/>
        <v>580.88749999999993</v>
      </c>
      <c r="K10" s="9">
        <f t="shared" si="4"/>
        <v>580.88749999999993</v>
      </c>
      <c r="L10" s="7">
        <v>0</v>
      </c>
      <c r="M10" s="9">
        <f t="shared" si="1"/>
        <v>139993.88750000001</v>
      </c>
    </row>
    <row r="11" spans="1:13" x14ac:dyDescent="0.2">
      <c r="A11" s="8">
        <v>43866</v>
      </c>
      <c r="B11" s="5">
        <v>139413</v>
      </c>
      <c r="C11" s="6"/>
      <c r="D11" s="4"/>
      <c r="E11" s="10">
        <v>43866</v>
      </c>
      <c r="F11" s="10">
        <v>43890</v>
      </c>
      <c r="G11" s="11">
        <f t="shared" ref="G11:G27" si="5">DATEDIF(E11,F11,"D")</f>
        <v>24</v>
      </c>
      <c r="H11" s="24">
        <v>0.06</v>
      </c>
      <c r="I11" s="12">
        <f t="shared" si="2"/>
        <v>1.6666666666666666E-4</v>
      </c>
      <c r="J11" s="9">
        <f t="shared" si="3"/>
        <v>557.65199999999993</v>
      </c>
      <c r="K11" s="9">
        <f t="shared" si="4"/>
        <v>557.65199999999993</v>
      </c>
      <c r="L11" s="37">
        <v>1816647</v>
      </c>
      <c r="M11" s="9">
        <f t="shared" si="1"/>
        <v>-1676676.348</v>
      </c>
    </row>
    <row r="12" spans="1:13" x14ac:dyDescent="0.2">
      <c r="A12" s="8">
        <v>43895</v>
      </c>
      <c r="B12" s="5">
        <v>139413</v>
      </c>
      <c r="C12" s="6"/>
      <c r="D12" s="4"/>
      <c r="E12" s="10">
        <v>43895</v>
      </c>
      <c r="F12" s="10">
        <v>43920</v>
      </c>
      <c r="G12" s="11">
        <f t="shared" si="5"/>
        <v>25</v>
      </c>
      <c r="H12" s="24">
        <v>0.06</v>
      </c>
      <c r="I12" s="12">
        <f t="shared" si="2"/>
        <v>1.6666666666666666E-4</v>
      </c>
      <c r="J12" s="9">
        <f t="shared" si="3"/>
        <v>580.88749999999993</v>
      </c>
      <c r="K12" s="9">
        <f t="shared" si="4"/>
        <v>580.88749999999993</v>
      </c>
      <c r="L12" s="37"/>
      <c r="M12" s="9">
        <f t="shared" si="1"/>
        <v>139993.88750000001</v>
      </c>
    </row>
    <row r="13" spans="1:13" x14ac:dyDescent="0.2">
      <c r="A13" s="8">
        <v>43926</v>
      </c>
      <c r="B13" s="5">
        <v>139413</v>
      </c>
      <c r="C13" s="6"/>
      <c r="D13" s="4"/>
      <c r="E13" s="10">
        <v>43926</v>
      </c>
      <c r="F13" s="10">
        <v>43951</v>
      </c>
      <c r="G13" s="11">
        <f t="shared" si="5"/>
        <v>25</v>
      </c>
      <c r="H13" s="24">
        <v>0.06</v>
      </c>
      <c r="I13" s="12">
        <f t="shared" si="2"/>
        <v>1.6666666666666666E-4</v>
      </c>
      <c r="J13" s="9">
        <f t="shared" si="3"/>
        <v>580.88749999999993</v>
      </c>
      <c r="K13" s="9">
        <f t="shared" si="4"/>
        <v>580.88749999999993</v>
      </c>
      <c r="L13" s="37">
        <v>242274</v>
      </c>
      <c r="M13" s="9">
        <f t="shared" si="1"/>
        <v>-102280.11249999999</v>
      </c>
    </row>
    <row r="14" spans="1:13" x14ac:dyDescent="0.2">
      <c r="A14" s="8">
        <v>43952</v>
      </c>
      <c r="B14" s="5">
        <v>139413</v>
      </c>
      <c r="C14" s="6"/>
      <c r="D14" s="4"/>
      <c r="E14" s="10">
        <v>43956</v>
      </c>
      <c r="F14" s="10">
        <v>43981</v>
      </c>
      <c r="G14" s="11">
        <f t="shared" si="5"/>
        <v>25</v>
      </c>
      <c r="H14" s="24">
        <v>0.06</v>
      </c>
      <c r="I14" s="12">
        <f t="shared" si="2"/>
        <v>1.6666666666666666E-4</v>
      </c>
      <c r="J14" s="9">
        <f t="shared" si="3"/>
        <v>580.88749999999993</v>
      </c>
      <c r="K14" s="9">
        <f t="shared" si="4"/>
        <v>580.88749999999993</v>
      </c>
      <c r="L14" s="37">
        <v>247801</v>
      </c>
      <c r="M14" s="9">
        <f t="shared" si="1"/>
        <v>-107807.11249999999</v>
      </c>
    </row>
    <row r="15" spans="1:13" x14ac:dyDescent="0.2">
      <c r="A15" s="8">
        <v>43983</v>
      </c>
      <c r="B15" s="5">
        <v>139413</v>
      </c>
      <c r="C15" s="6"/>
      <c r="D15" s="4"/>
      <c r="E15" s="10">
        <v>43987</v>
      </c>
      <c r="F15" s="10">
        <v>44012</v>
      </c>
      <c r="G15" s="11">
        <f t="shared" si="5"/>
        <v>25</v>
      </c>
      <c r="H15" s="24">
        <v>0.06</v>
      </c>
      <c r="I15" s="12">
        <f t="shared" si="2"/>
        <v>1.6666666666666666E-4</v>
      </c>
      <c r="J15" s="9">
        <f t="shared" si="3"/>
        <v>580.88749999999993</v>
      </c>
      <c r="K15" s="9">
        <f t="shared" si="4"/>
        <v>580.88749999999993</v>
      </c>
      <c r="L15" s="37">
        <v>294928</v>
      </c>
      <c r="M15" s="9">
        <f t="shared" si="1"/>
        <v>-154934.11249999999</v>
      </c>
    </row>
    <row r="16" spans="1:13" x14ac:dyDescent="0.2">
      <c r="A16" s="8">
        <v>44017</v>
      </c>
      <c r="B16" s="5">
        <v>139413</v>
      </c>
      <c r="C16" s="6"/>
      <c r="D16" s="4"/>
      <c r="E16" s="10">
        <v>44017</v>
      </c>
      <c r="F16" s="10">
        <v>44042</v>
      </c>
      <c r="G16" s="11">
        <f t="shared" si="5"/>
        <v>25</v>
      </c>
      <c r="H16" s="24">
        <v>0.06</v>
      </c>
      <c r="I16" s="12">
        <f t="shared" si="2"/>
        <v>1.6666666666666666E-4</v>
      </c>
      <c r="J16" s="9">
        <f t="shared" si="3"/>
        <v>580.88749999999993</v>
      </c>
      <c r="K16" s="9">
        <f t="shared" si="4"/>
        <v>580.88749999999993</v>
      </c>
      <c r="L16" s="7">
        <v>235592</v>
      </c>
      <c r="M16" s="9">
        <f t="shared" si="1"/>
        <v>-95598.112499999988</v>
      </c>
    </row>
    <row r="17" spans="1:13" x14ac:dyDescent="0.2">
      <c r="A17" s="8">
        <v>44048</v>
      </c>
      <c r="B17" s="5">
        <v>139413</v>
      </c>
      <c r="C17" s="6"/>
      <c r="D17" s="4"/>
      <c r="E17" s="10">
        <v>44048</v>
      </c>
      <c r="F17" s="10">
        <v>44071</v>
      </c>
      <c r="G17" s="11">
        <f>DATEDIF(E17,F17+2,"D")</f>
        <v>25</v>
      </c>
      <c r="H17" s="24">
        <v>0.06</v>
      </c>
      <c r="I17" s="12">
        <f t="shared" si="2"/>
        <v>1.6666666666666666E-4</v>
      </c>
      <c r="J17" s="9">
        <f t="shared" si="3"/>
        <v>580.88749999999993</v>
      </c>
      <c r="K17" s="9">
        <f t="shared" si="4"/>
        <v>580.88749999999993</v>
      </c>
      <c r="L17" s="38">
        <v>236085</v>
      </c>
      <c r="M17" s="9">
        <f t="shared" si="1"/>
        <v>-96091.112499999988</v>
      </c>
    </row>
    <row r="18" spans="1:13" x14ac:dyDescent="0.2">
      <c r="A18" s="8">
        <v>44079</v>
      </c>
      <c r="B18" s="5">
        <v>139413</v>
      </c>
      <c r="C18" s="6"/>
      <c r="D18" s="4"/>
      <c r="E18" s="10">
        <v>44079</v>
      </c>
      <c r="F18" s="10">
        <v>44104</v>
      </c>
      <c r="G18" s="11">
        <f t="shared" si="5"/>
        <v>25</v>
      </c>
      <c r="H18" s="24">
        <v>0.06</v>
      </c>
      <c r="I18" s="12">
        <f t="shared" si="2"/>
        <v>1.6666666666666666E-4</v>
      </c>
      <c r="J18" s="9">
        <f t="shared" si="3"/>
        <v>580.88749999999993</v>
      </c>
      <c r="K18" s="9">
        <f t="shared" si="4"/>
        <v>580.88749999999993</v>
      </c>
      <c r="L18" s="38">
        <v>238085</v>
      </c>
      <c r="M18" s="9">
        <f t="shared" si="1"/>
        <v>-98091.112499999988</v>
      </c>
    </row>
    <row r="19" spans="1:13" x14ac:dyDescent="0.2">
      <c r="A19" s="8">
        <v>44109</v>
      </c>
      <c r="B19" s="5">
        <v>139413</v>
      </c>
      <c r="C19" s="6"/>
      <c r="D19" s="4"/>
      <c r="E19" s="10">
        <v>44109</v>
      </c>
      <c r="F19" s="10">
        <v>44134</v>
      </c>
      <c r="G19" s="11">
        <f t="shared" si="5"/>
        <v>25</v>
      </c>
      <c r="H19" s="24">
        <v>0.06</v>
      </c>
      <c r="I19" s="12">
        <f t="shared" ref="I19:I27" si="6">H19/360</f>
        <v>1.6666666666666666E-4</v>
      </c>
      <c r="J19" s="9">
        <f t="shared" ref="J19:J27" si="7">B19*I19*G19</f>
        <v>580.88749999999993</v>
      </c>
      <c r="K19" s="9">
        <f t="shared" ref="K19:K27" si="8">B19*G19*I19</f>
        <v>580.88749999999993</v>
      </c>
      <c r="L19" s="38">
        <v>231993</v>
      </c>
      <c r="M19" s="9">
        <f t="shared" si="1"/>
        <v>-91999.112499999988</v>
      </c>
    </row>
    <row r="20" spans="1:13" x14ac:dyDescent="0.2">
      <c r="A20" s="8">
        <v>44140</v>
      </c>
      <c r="B20" s="5">
        <v>139413</v>
      </c>
      <c r="C20" s="6"/>
      <c r="D20" s="4"/>
      <c r="E20" s="10">
        <v>44140</v>
      </c>
      <c r="F20" s="10">
        <v>44165</v>
      </c>
      <c r="G20" s="11">
        <f t="shared" si="5"/>
        <v>25</v>
      </c>
      <c r="H20" s="24">
        <v>0.06</v>
      </c>
      <c r="I20" s="12">
        <f t="shared" si="6"/>
        <v>1.6666666666666666E-4</v>
      </c>
      <c r="J20" s="9">
        <f t="shared" si="7"/>
        <v>580.88749999999993</v>
      </c>
      <c r="K20" s="9">
        <f t="shared" si="8"/>
        <v>580.88749999999993</v>
      </c>
      <c r="L20" s="38">
        <v>234438</v>
      </c>
      <c r="M20" s="9">
        <f t="shared" si="1"/>
        <v>-94444.112499999988</v>
      </c>
    </row>
    <row r="21" spans="1:13" x14ac:dyDescent="0.2">
      <c r="A21" s="8">
        <v>44170</v>
      </c>
      <c r="B21" s="5">
        <v>139413</v>
      </c>
      <c r="C21" s="6"/>
      <c r="D21" s="4"/>
      <c r="E21" s="10">
        <v>44170</v>
      </c>
      <c r="F21" s="10">
        <v>44195</v>
      </c>
      <c r="G21" s="11">
        <f t="shared" si="5"/>
        <v>25</v>
      </c>
      <c r="H21" s="24">
        <v>0.06</v>
      </c>
      <c r="I21" s="12">
        <f t="shared" si="6"/>
        <v>1.6666666666666666E-4</v>
      </c>
      <c r="J21" s="9">
        <f t="shared" si="7"/>
        <v>580.88749999999993</v>
      </c>
      <c r="K21" s="9">
        <f t="shared" si="8"/>
        <v>580.88749999999993</v>
      </c>
      <c r="L21" s="38">
        <v>122262</v>
      </c>
      <c r="M21" s="9">
        <f t="shared" si="1"/>
        <v>17731.887500000012</v>
      </c>
    </row>
    <row r="22" spans="1:13" x14ac:dyDescent="0.2">
      <c r="A22" s="8">
        <v>44201</v>
      </c>
      <c r="B22" s="5">
        <v>144292</v>
      </c>
      <c r="C22" s="6"/>
      <c r="D22" s="4"/>
      <c r="E22" s="10">
        <v>44201</v>
      </c>
      <c r="F22" s="10">
        <v>44226</v>
      </c>
      <c r="G22" s="11">
        <f t="shared" si="5"/>
        <v>25</v>
      </c>
      <c r="H22" s="24">
        <v>0.06</v>
      </c>
      <c r="I22" s="12">
        <f t="shared" si="6"/>
        <v>1.6666666666666666E-4</v>
      </c>
      <c r="J22" s="9">
        <f t="shared" si="7"/>
        <v>601.2166666666667</v>
      </c>
      <c r="K22" s="9">
        <f t="shared" si="8"/>
        <v>601.2166666666667</v>
      </c>
      <c r="L22" s="38">
        <v>270797</v>
      </c>
      <c r="M22" s="9">
        <f t="shared" si="1"/>
        <v>-125903.78333333333</v>
      </c>
    </row>
    <row r="23" spans="1:13" x14ac:dyDescent="0.2">
      <c r="A23" s="8">
        <v>44232</v>
      </c>
      <c r="B23" s="5">
        <v>144292</v>
      </c>
      <c r="C23" s="6"/>
      <c r="D23" s="4"/>
      <c r="E23" s="10">
        <v>44232</v>
      </c>
      <c r="F23" s="10">
        <v>44255</v>
      </c>
      <c r="G23" s="11">
        <f t="shared" si="5"/>
        <v>23</v>
      </c>
      <c r="H23" s="24">
        <v>0.06</v>
      </c>
      <c r="I23" s="12">
        <f t="shared" si="6"/>
        <v>1.6666666666666666E-4</v>
      </c>
      <c r="J23" s="9">
        <f t="shared" si="7"/>
        <v>553.11933333333332</v>
      </c>
      <c r="K23" s="9">
        <f t="shared" si="8"/>
        <v>553.11933333333332</v>
      </c>
      <c r="L23" s="38">
        <v>246748</v>
      </c>
      <c r="M23" s="9">
        <f t="shared" si="1"/>
        <v>-101902.88066666666</v>
      </c>
    </row>
    <row r="24" spans="1:13" x14ac:dyDescent="0.2">
      <c r="A24" s="8">
        <v>44260</v>
      </c>
      <c r="B24" s="5">
        <v>144292</v>
      </c>
      <c r="C24" s="6"/>
      <c r="D24" s="4"/>
      <c r="E24" s="10">
        <v>44260</v>
      </c>
      <c r="F24" s="10">
        <v>44285</v>
      </c>
      <c r="G24" s="11">
        <f t="shared" si="5"/>
        <v>25</v>
      </c>
      <c r="H24" s="24">
        <v>0.06</v>
      </c>
      <c r="I24" s="12">
        <f t="shared" si="6"/>
        <v>1.6666666666666666E-4</v>
      </c>
      <c r="J24" s="9">
        <f t="shared" si="7"/>
        <v>601.2166666666667</v>
      </c>
      <c r="K24" s="9">
        <f t="shared" si="8"/>
        <v>601.2166666666667</v>
      </c>
      <c r="L24" s="38">
        <v>237128</v>
      </c>
      <c r="M24" s="9">
        <f t="shared" si="1"/>
        <v>-92234.783333333326</v>
      </c>
    </row>
    <row r="25" spans="1:13" x14ac:dyDescent="0.2">
      <c r="A25" s="8">
        <v>44291</v>
      </c>
      <c r="B25" s="5">
        <v>144292</v>
      </c>
      <c r="C25" s="6"/>
      <c r="D25" s="4"/>
      <c r="E25" s="10">
        <v>44291</v>
      </c>
      <c r="F25" s="10">
        <v>44316</v>
      </c>
      <c r="G25" s="11">
        <f t="shared" si="5"/>
        <v>25</v>
      </c>
      <c r="H25" s="24">
        <v>0.06</v>
      </c>
      <c r="I25" s="12">
        <f t="shared" si="6"/>
        <v>1.6666666666666666E-4</v>
      </c>
      <c r="J25" s="9">
        <f t="shared" si="7"/>
        <v>601.2166666666667</v>
      </c>
      <c r="K25" s="9">
        <f t="shared" si="8"/>
        <v>601.2166666666667</v>
      </c>
      <c r="L25" s="38">
        <v>237217</v>
      </c>
      <c r="M25" s="9">
        <f t="shared" si="1"/>
        <v>-92323.783333333326</v>
      </c>
    </row>
    <row r="26" spans="1:13" x14ac:dyDescent="0.2">
      <c r="A26" s="8">
        <v>44321</v>
      </c>
      <c r="B26" s="5">
        <v>144292</v>
      </c>
      <c r="C26" s="6"/>
      <c r="D26" s="4"/>
      <c r="E26" s="10">
        <v>44321</v>
      </c>
      <c r="F26" s="10">
        <v>44346</v>
      </c>
      <c r="G26" s="11">
        <f t="shared" si="5"/>
        <v>25</v>
      </c>
      <c r="H26" s="24">
        <v>0.06</v>
      </c>
      <c r="I26" s="12">
        <f t="shared" si="6"/>
        <v>1.6666666666666666E-4</v>
      </c>
      <c r="J26" s="9">
        <f t="shared" si="7"/>
        <v>601.2166666666667</v>
      </c>
      <c r="K26" s="9">
        <f t="shared" si="8"/>
        <v>601.2166666666667</v>
      </c>
      <c r="L26" s="7">
        <v>0</v>
      </c>
      <c r="M26" s="9">
        <f t="shared" si="1"/>
        <v>144893.21666666667</v>
      </c>
    </row>
    <row r="27" spans="1:13" ht="16" thickBot="1" x14ac:dyDescent="0.25">
      <c r="A27" s="8">
        <v>44352</v>
      </c>
      <c r="B27" s="5">
        <v>144292</v>
      </c>
      <c r="C27" s="6"/>
      <c r="D27" s="4"/>
      <c r="E27" s="10">
        <v>44352</v>
      </c>
      <c r="F27" s="10">
        <v>44364</v>
      </c>
      <c r="G27" s="11">
        <f t="shared" si="5"/>
        <v>12</v>
      </c>
      <c r="H27" s="24">
        <v>0.06</v>
      </c>
      <c r="I27" s="12">
        <f t="shared" si="6"/>
        <v>1.6666666666666666E-4</v>
      </c>
      <c r="J27" s="9">
        <f t="shared" si="7"/>
        <v>288.584</v>
      </c>
      <c r="K27" s="9">
        <f t="shared" si="8"/>
        <v>288.584</v>
      </c>
      <c r="L27" s="7">
        <v>0</v>
      </c>
      <c r="M27" s="9">
        <f t="shared" si="1"/>
        <v>144580.584</v>
      </c>
    </row>
    <row r="28" spans="1:13" ht="16" thickBot="1" x14ac:dyDescent="0.25">
      <c r="A28" s="27" t="s">
        <v>14</v>
      </c>
      <c r="B28" s="28"/>
      <c r="C28" s="29"/>
      <c r="D28" s="30" t="e">
        <f>SUM(#REF!)</f>
        <v>#REF!</v>
      </c>
      <c r="E28" s="31"/>
      <c r="F28" s="32"/>
      <c r="G28" s="32"/>
      <c r="H28" s="32"/>
      <c r="I28" s="32"/>
      <c r="J28" s="28"/>
      <c r="K28" s="33">
        <f>SUM(K11:K18)</f>
        <v>4623.8644999999988</v>
      </c>
      <c r="L28" s="36">
        <f>SUM(L4+L27)</f>
        <v>1049100</v>
      </c>
      <c r="M28" s="34">
        <f>SUM(M4:M27)</f>
        <v>-4467136.9654999981</v>
      </c>
    </row>
    <row r="29" spans="1:13" ht="16" thickBot="1" x14ac:dyDescent="0.25">
      <c r="L29" s="35"/>
    </row>
    <row r="30" spans="1:13" ht="16" thickBot="1" x14ac:dyDescent="0.25">
      <c r="A30" s="14"/>
      <c r="B30" s="15" t="s">
        <v>20</v>
      </c>
      <c r="C30" s="16"/>
      <c r="E30" s="17"/>
      <c r="F30" s="17"/>
      <c r="G30" s="17"/>
      <c r="H30" s="17"/>
      <c r="I30" s="17"/>
      <c r="J30" s="18"/>
      <c r="K30" s="19">
        <f>M28</f>
        <v>-4467136.9654999981</v>
      </c>
    </row>
    <row r="31" spans="1:13" ht="16" thickBot="1" x14ac:dyDescent="0.25">
      <c r="A31" s="14"/>
      <c r="B31" s="20" t="s">
        <v>15</v>
      </c>
      <c r="C31" s="16"/>
      <c r="D31" s="17"/>
      <c r="E31" s="17"/>
      <c r="F31" s="17"/>
      <c r="G31" s="17"/>
      <c r="H31" s="17"/>
      <c r="I31" s="17"/>
      <c r="J31" s="18"/>
      <c r="K31" s="19">
        <f>L28</f>
        <v>1049100</v>
      </c>
    </row>
    <row r="32" spans="1:13" ht="16" thickBot="1" x14ac:dyDescent="0.25">
      <c r="A32" s="14"/>
      <c r="B32" s="20" t="s">
        <v>16</v>
      </c>
      <c r="C32" s="16"/>
      <c r="D32" s="17"/>
      <c r="E32" s="17"/>
      <c r="F32" s="17"/>
      <c r="G32" s="17"/>
      <c r="H32" s="17"/>
      <c r="I32" s="17"/>
      <c r="J32" s="18"/>
      <c r="K32" s="19">
        <f>K27</f>
        <v>288.584</v>
      </c>
    </row>
    <row r="33" spans="1:14" ht="16" thickBot="1" x14ac:dyDescent="0.25">
      <c r="A33" s="14"/>
      <c r="B33" s="20" t="s">
        <v>22</v>
      </c>
      <c r="C33" s="16"/>
      <c r="D33" s="17"/>
      <c r="E33" s="17"/>
      <c r="F33" s="17"/>
      <c r="G33" s="17"/>
      <c r="H33" s="17"/>
      <c r="I33" s="17"/>
      <c r="J33" s="18"/>
      <c r="K33" s="19">
        <v>5200466</v>
      </c>
      <c r="L33" s="3"/>
    </row>
    <row r="34" spans="1:14" ht="16" thickBot="1" x14ac:dyDescent="0.25">
      <c r="B34" s="47" t="s">
        <v>21</v>
      </c>
      <c r="C34" s="48"/>
      <c r="D34" s="48"/>
      <c r="E34" s="48"/>
      <c r="F34" s="48"/>
      <c r="G34" s="48"/>
      <c r="H34" s="48"/>
      <c r="I34" s="48"/>
      <c r="J34" s="22"/>
      <c r="K34" s="13">
        <f>SUM(K30+K33)</f>
        <v>733329.03450000193</v>
      </c>
      <c r="L34" s="3"/>
    </row>
    <row r="35" spans="1:14" ht="15" customHeight="1" x14ac:dyDescent="0.2">
      <c r="A35" s="4" t="s">
        <v>17</v>
      </c>
      <c r="B35" s="1"/>
      <c r="C35" s="2"/>
      <c r="J35" s="1"/>
      <c r="K35" s="1"/>
      <c r="L35" s="3"/>
    </row>
    <row r="36" spans="1:14" ht="15" customHeight="1" x14ac:dyDescent="0.2">
      <c r="A36" s="25"/>
      <c r="B36" s="5"/>
      <c r="C36" s="2"/>
      <c r="J36" s="1"/>
      <c r="K36" s="1"/>
      <c r="L36" s="3"/>
    </row>
    <row r="37" spans="1:14" ht="15.75" customHeight="1" x14ac:dyDescent="0.2">
      <c r="A37" s="25"/>
      <c r="B37" s="9">
        <v>0</v>
      </c>
      <c r="C37" s="2"/>
      <c r="J37" s="1"/>
      <c r="K37" s="1"/>
      <c r="L37" s="3"/>
    </row>
    <row r="38" spans="1:14" ht="15.75" customHeight="1" x14ac:dyDescent="0.2">
      <c r="A38" s="23" t="s">
        <v>14</v>
      </c>
      <c r="B38" s="9">
        <v>0</v>
      </c>
      <c r="C38" s="2"/>
      <c r="J38" s="1"/>
      <c r="K38" s="1"/>
      <c r="L38" s="3"/>
    </row>
    <row r="39" spans="1:14" ht="15.75" customHeight="1" x14ac:dyDescent="0.2">
      <c r="B39" s="9"/>
      <c r="C39" s="2"/>
      <c r="J39" s="1"/>
      <c r="K39" s="1"/>
      <c r="L39" s="3"/>
      <c r="M39" s="1"/>
    </row>
    <row r="40" spans="1:14" ht="15.75" customHeight="1" thickBot="1" x14ac:dyDescent="0.25">
      <c r="B40" s="1"/>
      <c r="C40" s="2"/>
      <c r="J40" s="1"/>
      <c r="K40" s="1"/>
      <c r="L40" s="3"/>
      <c r="M40" s="1"/>
    </row>
    <row r="41" spans="1:14" ht="15.75" customHeight="1" thickBot="1" x14ac:dyDescent="0.25">
      <c r="B41" s="43" t="s">
        <v>18</v>
      </c>
      <c r="C41" s="44"/>
      <c r="D41" s="44"/>
      <c r="E41" s="44"/>
      <c r="F41" s="26"/>
      <c r="G41" s="26"/>
      <c r="H41" s="26"/>
      <c r="I41" s="26"/>
      <c r="J41" s="45">
        <f>K34+B39</f>
        <v>733329.03450000193</v>
      </c>
      <c r="K41" s="46"/>
      <c r="L41" s="3"/>
      <c r="M41" s="1"/>
    </row>
    <row r="42" spans="1:14" ht="15.75" customHeight="1" x14ac:dyDescent="0.2">
      <c r="L42" s="3"/>
      <c r="M42" s="1"/>
    </row>
    <row r="43" spans="1:14" ht="15.75" customHeight="1" x14ac:dyDescent="0.2">
      <c r="L43" s="3"/>
      <c r="M43" s="1"/>
    </row>
    <row r="44" spans="1:14" ht="15.75" customHeight="1" x14ac:dyDescent="0.2">
      <c r="L44" s="3"/>
      <c r="M44" s="1"/>
    </row>
    <row r="45" spans="1:14" ht="15.75" customHeight="1" x14ac:dyDescent="0.2">
      <c r="L45" s="3"/>
      <c r="M45" s="1"/>
    </row>
    <row r="46" spans="1:14" ht="42.75" customHeight="1" x14ac:dyDescent="0.2">
      <c r="L46" s="3"/>
      <c r="M46" s="1"/>
    </row>
    <row r="47" spans="1:14" ht="15.75" customHeight="1" x14ac:dyDescent="0.2">
      <c r="M47" s="1"/>
      <c r="N47" s="21"/>
    </row>
    <row r="48" spans="1:14" ht="15.75" customHeight="1" x14ac:dyDescent="0.2">
      <c r="M48" s="1"/>
    </row>
    <row r="49" spans="2:13" ht="15.75" customHeight="1" x14ac:dyDescent="0.2">
      <c r="M49" s="1"/>
    </row>
    <row r="50" spans="2:13" ht="15.75" customHeight="1" x14ac:dyDescent="0.2">
      <c r="M50" s="1"/>
    </row>
    <row r="51" spans="2:13" ht="15.75" customHeight="1" x14ac:dyDescent="0.2">
      <c r="B51" s="1"/>
      <c r="C51" s="2"/>
      <c r="J51" s="1"/>
      <c r="K51" s="1"/>
      <c r="M51" s="1"/>
    </row>
    <row r="52" spans="2:13" ht="15.75" customHeight="1" x14ac:dyDescent="0.2">
      <c r="B52" s="1"/>
      <c r="C52" s="2"/>
      <c r="J52" s="1"/>
      <c r="K52" s="1"/>
      <c r="M52" s="1"/>
    </row>
    <row r="53" spans="2:13" ht="15.75" customHeight="1" x14ac:dyDescent="0.2">
      <c r="B53" s="1"/>
      <c r="C53" s="2"/>
      <c r="J53" s="1"/>
      <c r="K53" s="1"/>
      <c r="L53" s="3"/>
      <c r="M53" s="1"/>
    </row>
    <row r="54" spans="2:13" ht="15.75" customHeight="1" x14ac:dyDescent="0.2">
      <c r="B54" s="1"/>
      <c r="C54" s="2"/>
      <c r="J54" s="1"/>
      <c r="K54" s="1"/>
      <c r="L54" s="3"/>
      <c r="M54" s="1"/>
    </row>
    <row r="55" spans="2:13" ht="15.75" customHeight="1" x14ac:dyDescent="0.2">
      <c r="B55" s="1"/>
      <c r="C55" s="2"/>
      <c r="J55" s="1"/>
      <c r="K55" s="1"/>
      <c r="L55" s="3"/>
      <c r="M55" s="1"/>
    </row>
    <row r="56" spans="2:13" ht="15.75" customHeight="1" x14ac:dyDescent="0.2">
      <c r="B56" s="1"/>
      <c r="C56" s="2"/>
      <c r="J56" s="1"/>
      <c r="K56" s="1"/>
      <c r="L56" s="3"/>
      <c r="M56" s="1"/>
    </row>
    <row r="57" spans="2:13" ht="15.75" customHeight="1" x14ac:dyDescent="0.2">
      <c r="B57" s="1"/>
      <c r="C57" s="2"/>
      <c r="J57" s="1"/>
      <c r="K57" s="1"/>
      <c r="L57" s="3"/>
      <c r="M57" s="1"/>
    </row>
    <row r="58" spans="2:13" ht="15.75" customHeight="1" x14ac:dyDescent="0.2">
      <c r="B58" s="1"/>
      <c r="C58" s="2"/>
      <c r="J58" s="1"/>
      <c r="K58" s="1"/>
      <c r="L58" s="3"/>
      <c r="M58" s="1"/>
    </row>
    <row r="59" spans="2:13" ht="15.75" customHeight="1" x14ac:dyDescent="0.2">
      <c r="B59" s="1"/>
      <c r="C59" s="2"/>
      <c r="J59" s="1"/>
      <c r="K59" s="1"/>
      <c r="L59" s="3"/>
      <c r="M59" s="1"/>
    </row>
    <row r="60" spans="2:13" ht="15.75" customHeight="1" x14ac:dyDescent="0.2">
      <c r="B60" s="1"/>
      <c r="C60" s="2"/>
      <c r="J60" s="1"/>
      <c r="K60" s="1"/>
      <c r="L60" s="3"/>
      <c r="M60" s="1"/>
    </row>
    <row r="61" spans="2:13" ht="15.75" customHeight="1" x14ac:dyDescent="0.2">
      <c r="B61" s="1"/>
      <c r="C61" s="2"/>
      <c r="J61" s="1"/>
      <c r="K61" s="1"/>
      <c r="L61" s="3"/>
      <c r="M61" s="1"/>
    </row>
    <row r="62" spans="2:13" ht="15.75" customHeight="1" x14ac:dyDescent="0.2">
      <c r="B62" s="1"/>
      <c r="C62" s="2"/>
      <c r="J62" s="1"/>
      <c r="K62" s="1"/>
      <c r="L62" s="3"/>
      <c r="M62" s="1"/>
    </row>
    <row r="63" spans="2:13" ht="15.75" customHeight="1" x14ac:dyDescent="0.2">
      <c r="B63" s="1"/>
      <c r="C63" s="2"/>
      <c r="J63" s="1"/>
      <c r="K63" s="1"/>
      <c r="L63" s="3"/>
      <c r="M63" s="1"/>
    </row>
    <row r="64" spans="2:13" ht="15.75" customHeight="1" x14ac:dyDescent="0.2">
      <c r="B64" s="1"/>
      <c r="C64" s="2"/>
      <c r="J64" s="1"/>
      <c r="K64" s="1"/>
      <c r="L64" s="3"/>
      <c r="M64" s="1"/>
    </row>
    <row r="65" spans="2:13" ht="15.75" customHeight="1" x14ac:dyDescent="0.2">
      <c r="B65" s="1"/>
      <c r="C65" s="2"/>
      <c r="J65" s="1"/>
      <c r="K65" s="1"/>
      <c r="L65" s="3"/>
      <c r="M65" s="1"/>
    </row>
    <row r="66" spans="2:13" ht="15.75" customHeight="1" x14ac:dyDescent="0.2">
      <c r="B66" s="1"/>
      <c r="C66" s="2"/>
      <c r="J66" s="1"/>
      <c r="K66" s="1"/>
      <c r="L66" s="3"/>
      <c r="M66" s="1"/>
    </row>
    <row r="67" spans="2:13" ht="15.75" customHeight="1" x14ac:dyDescent="0.2">
      <c r="B67" s="1"/>
      <c r="C67" s="2"/>
      <c r="J67" s="1"/>
      <c r="K67" s="1"/>
      <c r="L67" s="3"/>
      <c r="M67" s="1"/>
    </row>
    <row r="68" spans="2:13" ht="15.75" customHeight="1" x14ac:dyDescent="0.2">
      <c r="B68" s="1"/>
      <c r="C68" s="2"/>
      <c r="J68" s="1"/>
      <c r="K68" s="1"/>
      <c r="L68" s="3"/>
      <c r="M68" s="1"/>
    </row>
    <row r="69" spans="2:13" ht="15.75" customHeight="1" x14ac:dyDescent="0.2">
      <c r="B69" s="1"/>
      <c r="C69" s="2"/>
      <c r="J69" s="1"/>
      <c r="K69" s="1"/>
      <c r="L69" s="3"/>
      <c r="M69" s="1"/>
    </row>
    <row r="70" spans="2:13" ht="15.75" customHeight="1" x14ac:dyDescent="0.2">
      <c r="B70" s="1"/>
      <c r="C70" s="2"/>
      <c r="J70" s="1"/>
      <c r="K70" s="1"/>
      <c r="L70" s="3"/>
      <c r="M70" s="1"/>
    </row>
    <row r="71" spans="2:13" ht="15.75" customHeight="1" x14ac:dyDescent="0.2">
      <c r="B71" s="1"/>
      <c r="C71" s="2"/>
      <c r="J71" s="1"/>
      <c r="K71" s="1"/>
      <c r="L71" s="3"/>
      <c r="M71" s="1"/>
    </row>
    <row r="72" spans="2:13" ht="15.75" customHeight="1" x14ac:dyDescent="0.2">
      <c r="B72" s="1"/>
      <c r="C72" s="2"/>
      <c r="J72" s="1"/>
      <c r="K72" s="1"/>
      <c r="L72" s="3"/>
      <c r="M72" s="1"/>
    </row>
    <row r="73" spans="2:13" ht="15.75" customHeight="1" x14ac:dyDescent="0.2">
      <c r="B73" s="1"/>
      <c r="C73" s="2"/>
      <c r="J73" s="1"/>
      <c r="K73" s="1"/>
      <c r="L73" s="3"/>
      <c r="M73" s="1"/>
    </row>
    <row r="74" spans="2:13" ht="15.75" customHeight="1" x14ac:dyDescent="0.2">
      <c r="B74" s="1"/>
      <c r="C74" s="2"/>
      <c r="J74" s="1"/>
      <c r="K74" s="1"/>
      <c r="L74" s="3"/>
      <c r="M74" s="1"/>
    </row>
    <row r="75" spans="2:13" ht="15.75" customHeight="1" x14ac:dyDescent="0.2">
      <c r="B75" s="1"/>
      <c r="C75" s="2"/>
      <c r="J75" s="1"/>
      <c r="K75" s="1"/>
      <c r="L75" s="3"/>
      <c r="M75" s="1"/>
    </row>
    <row r="76" spans="2:13" ht="15.75" customHeight="1" x14ac:dyDescent="0.2">
      <c r="B76" s="1"/>
      <c r="C76" s="2"/>
      <c r="J76" s="1"/>
      <c r="K76" s="1"/>
      <c r="L76" s="3"/>
      <c r="M76" s="1"/>
    </row>
    <row r="77" spans="2:13" ht="15.75" customHeight="1" x14ac:dyDescent="0.2">
      <c r="B77" s="1"/>
      <c r="C77" s="2"/>
      <c r="J77" s="1"/>
      <c r="K77" s="1"/>
      <c r="L77" s="3"/>
      <c r="M77" s="1"/>
    </row>
    <row r="78" spans="2:13" ht="15.75" customHeight="1" x14ac:dyDescent="0.2">
      <c r="B78" s="1"/>
      <c r="C78" s="2"/>
      <c r="J78" s="1"/>
      <c r="K78" s="1"/>
      <c r="L78" s="3"/>
      <c r="M78" s="1"/>
    </row>
    <row r="79" spans="2:13" ht="15.75" customHeight="1" x14ac:dyDescent="0.2">
      <c r="B79" s="1"/>
      <c r="C79" s="2"/>
      <c r="J79" s="1"/>
      <c r="K79" s="1"/>
      <c r="L79" s="3"/>
      <c r="M79" s="1"/>
    </row>
    <row r="80" spans="2:13" ht="15.75" customHeight="1" x14ac:dyDescent="0.2">
      <c r="B80" s="1"/>
      <c r="C80" s="2"/>
      <c r="J80" s="1"/>
      <c r="K80" s="1"/>
      <c r="L80" s="3"/>
      <c r="M80" s="1"/>
    </row>
    <row r="81" spans="2:13" ht="15.75" customHeight="1" x14ac:dyDescent="0.2">
      <c r="B81" s="1"/>
      <c r="C81" s="2"/>
      <c r="J81" s="1"/>
      <c r="K81" s="1"/>
      <c r="L81" s="3"/>
      <c r="M81" s="1"/>
    </row>
    <row r="82" spans="2:13" ht="15.75" customHeight="1" x14ac:dyDescent="0.2">
      <c r="B82" s="1"/>
      <c r="C82" s="2"/>
      <c r="J82" s="1"/>
      <c r="K82" s="1"/>
      <c r="L82" s="3"/>
      <c r="M82" s="1"/>
    </row>
    <row r="83" spans="2:13" ht="15.75" customHeight="1" x14ac:dyDescent="0.2">
      <c r="B83" s="1"/>
      <c r="C83" s="2"/>
      <c r="J83" s="1"/>
      <c r="K83" s="1"/>
      <c r="L83" s="3"/>
      <c r="M83" s="1"/>
    </row>
    <row r="84" spans="2:13" ht="15.75" customHeight="1" x14ac:dyDescent="0.2">
      <c r="B84" s="1"/>
      <c r="C84" s="2"/>
      <c r="J84" s="1"/>
      <c r="K84" s="1"/>
      <c r="L84" s="3"/>
      <c r="M84" s="1"/>
    </row>
    <row r="85" spans="2:13" ht="15.75" customHeight="1" x14ac:dyDescent="0.2">
      <c r="B85" s="1"/>
      <c r="C85" s="2"/>
      <c r="J85" s="1"/>
      <c r="K85" s="1"/>
      <c r="L85" s="3"/>
      <c r="M85" s="1"/>
    </row>
    <row r="86" spans="2:13" ht="15.75" customHeight="1" x14ac:dyDescent="0.2">
      <c r="B86" s="1"/>
      <c r="C86" s="2"/>
      <c r="J86" s="1"/>
      <c r="K86" s="1"/>
      <c r="L86" s="3"/>
      <c r="M86" s="1"/>
    </row>
    <row r="87" spans="2:13" ht="15.75" customHeight="1" x14ac:dyDescent="0.2">
      <c r="B87" s="1"/>
      <c r="C87" s="2"/>
      <c r="J87" s="1"/>
      <c r="K87" s="1"/>
      <c r="L87" s="3"/>
      <c r="M87" s="1"/>
    </row>
    <row r="88" spans="2:13" ht="15.75" customHeight="1" x14ac:dyDescent="0.2">
      <c r="B88" s="1"/>
      <c r="C88" s="2"/>
      <c r="J88" s="1"/>
      <c r="K88" s="1"/>
      <c r="L88" s="3"/>
      <c r="M88" s="1"/>
    </row>
    <row r="89" spans="2:13" ht="15.75" customHeight="1" x14ac:dyDescent="0.2">
      <c r="B89" s="1"/>
      <c r="C89" s="2"/>
      <c r="J89" s="1"/>
      <c r="K89" s="1"/>
      <c r="L89" s="3"/>
      <c r="M89" s="1"/>
    </row>
    <row r="90" spans="2:13" ht="15.75" customHeight="1" x14ac:dyDescent="0.2">
      <c r="B90" s="1"/>
      <c r="C90" s="2"/>
      <c r="J90" s="1"/>
      <c r="K90" s="1"/>
      <c r="L90" s="3"/>
      <c r="M90" s="1"/>
    </row>
    <row r="91" spans="2:13" ht="15.75" customHeight="1" x14ac:dyDescent="0.2">
      <c r="B91" s="1"/>
      <c r="C91" s="2"/>
      <c r="J91" s="1"/>
      <c r="K91" s="1"/>
      <c r="L91" s="3"/>
      <c r="M91" s="1"/>
    </row>
    <row r="92" spans="2:13" ht="15.75" customHeight="1" x14ac:dyDescent="0.2">
      <c r="B92" s="1"/>
      <c r="C92" s="2"/>
      <c r="J92" s="1"/>
      <c r="K92" s="1"/>
      <c r="L92" s="3"/>
      <c r="M92" s="1"/>
    </row>
    <row r="93" spans="2:13" ht="15.75" customHeight="1" x14ac:dyDescent="0.2">
      <c r="B93" s="1"/>
      <c r="C93" s="2"/>
      <c r="J93" s="1"/>
      <c r="K93" s="1"/>
      <c r="L93" s="3"/>
      <c r="M93" s="1"/>
    </row>
    <row r="94" spans="2:13" ht="15.75" customHeight="1" x14ac:dyDescent="0.2">
      <c r="B94" s="1"/>
      <c r="C94" s="2"/>
      <c r="J94" s="1"/>
      <c r="K94" s="1"/>
      <c r="L94" s="3"/>
      <c r="M94" s="1"/>
    </row>
    <row r="95" spans="2:13" ht="15.75" customHeight="1" x14ac:dyDescent="0.2">
      <c r="B95" s="1"/>
      <c r="C95" s="2"/>
      <c r="J95" s="1"/>
      <c r="K95" s="1"/>
      <c r="L95" s="3"/>
      <c r="M95" s="1"/>
    </row>
    <row r="96" spans="2:13" ht="15.75" customHeight="1" x14ac:dyDescent="0.2">
      <c r="B96" s="1"/>
      <c r="C96" s="2"/>
      <c r="J96" s="1"/>
      <c r="K96" s="1"/>
      <c r="L96" s="3"/>
      <c r="M96" s="1"/>
    </row>
    <row r="97" spans="2:13" ht="15.75" customHeight="1" x14ac:dyDescent="0.2">
      <c r="B97" s="1"/>
      <c r="C97" s="2"/>
      <c r="J97" s="1"/>
      <c r="K97" s="1"/>
      <c r="L97" s="3"/>
      <c r="M97" s="1"/>
    </row>
    <row r="98" spans="2:13" ht="15.75" customHeight="1" x14ac:dyDescent="0.2">
      <c r="B98" s="1"/>
      <c r="C98" s="2"/>
      <c r="J98" s="1"/>
      <c r="K98" s="1"/>
      <c r="L98" s="3"/>
      <c r="M98" s="1"/>
    </row>
    <row r="99" spans="2:13" ht="15.75" customHeight="1" x14ac:dyDescent="0.2">
      <c r="B99" s="1"/>
      <c r="C99" s="2"/>
      <c r="J99" s="1"/>
      <c r="K99" s="1"/>
      <c r="L99" s="3"/>
      <c r="M99" s="1"/>
    </row>
    <row r="100" spans="2:13" ht="15.75" customHeight="1" x14ac:dyDescent="0.2">
      <c r="B100" s="1"/>
      <c r="C100" s="2"/>
      <c r="J100" s="1"/>
      <c r="K100" s="1"/>
      <c r="L100" s="3"/>
      <c r="M100" s="1"/>
    </row>
    <row r="101" spans="2:13" ht="15.75" customHeight="1" x14ac:dyDescent="0.2">
      <c r="B101" s="1"/>
      <c r="C101" s="2"/>
      <c r="J101" s="1"/>
      <c r="K101" s="1"/>
      <c r="L101" s="3"/>
      <c r="M101" s="1"/>
    </row>
    <row r="102" spans="2:13" ht="15.75" customHeight="1" x14ac:dyDescent="0.2">
      <c r="B102" s="1"/>
      <c r="C102" s="2"/>
      <c r="J102" s="1"/>
      <c r="K102" s="1"/>
      <c r="L102" s="3"/>
      <c r="M102" s="1"/>
    </row>
    <row r="103" spans="2:13" ht="15.75" customHeight="1" x14ac:dyDescent="0.2">
      <c r="B103" s="1"/>
      <c r="C103" s="2"/>
      <c r="J103" s="1"/>
      <c r="K103" s="1"/>
      <c r="L103" s="3"/>
      <c r="M103" s="1"/>
    </row>
    <row r="104" spans="2:13" ht="15.75" customHeight="1" x14ac:dyDescent="0.2">
      <c r="B104" s="1"/>
      <c r="C104" s="2"/>
      <c r="J104" s="1"/>
      <c r="K104" s="1"/>
      <c r="L104" s="3"/>
      <c r="M104" s="1"/>
    </row>
    <row r="105" spans="2:13" ht="15.75" customHeight="1" x14ac:dyDescent="0.2">
      <c r="B105" s="1"/>
      <c r="C105" s="2"/>
      <c r="J105" s="1"/>
      <c r="K105" s="1"/>
      <c r="L105" s="3"/>
      <c r="M105" s="1"/>
    </row>
    <row r="106" spans="2:13" ht="15.75" customHeight="1" x14ac:dyDescent="0.2">
      <c r="B106" s="1"/>
      <c r="C106" s="2"/>
      <c r="J106" s="1"/>
      <c r="K106" s="1"/>
      <c r="L106" s="3"/>
      <c r="M106" s="1"/>
    </row>
    <row r="107" spans="2:13" ht="15.75" customHeight="1" x14ac:dyDescent="0.2">
      <c r="B107" s="1"/>
      <c r="C107" s="2"/>
      <c r="J107" s="1"/>
      <c r="K107" s="1"/>
      <c r="L107" s="3"/>
      <c r="M107" s="1"/>
    </row>
    <row r="108" spans="2:13" ht="15.75" customHeight="1" x14ac:dyDescent="0.2">
      <c r="B108" s="1"/>
      <c r="C108" s="2"/>
      <c r="J108" s="1"/>
      <c r="K108" s="1"/>
      <c r="L108" s="3"/>
      <c r="M108" s="1"/>
    </row>
    <row r="109" spans="2:13" ht="15.75" customHeight="1" x14ac:dyDescent="0.2">
      <c r="L109" s="3"/>
      <c r="M109" s="1"/>
    </row>
    <row r="110" spans="2:13" ht="15.75" customHeight="1" x14ac:dyDescent="0.2">
      <c r="L110" s="3"/>
      <c r="M110" s="1"/>
    </row>
    <row r="111" spans="2:13" ht="15.75" customHeight="1" x14ac:dyDescent="0.2"/>
    <row r="112" spans="2:13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</sheetData>
  <mergeCells count="5">
    <mergeCell ref="A1:M1"/>
    <mergeCell ref="A2:M2"/>
    <mergeCell ref="B41:E41"/>
    <mergeCell ref="J41:K41"/>
    <mergeCell ref="B34:I34"/>
  </mergeCells>
  <pageMargins left="0.7" right="0.7" top="0.75" bottom="0.75" header="0" footer="0"/>
  <pageSetup orientation="portrait" r:id="rId1"/>
  <ignoredErrors>
    <ignoredError sqref="G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Monitor</dc:creator>
  <cp:lastModifiedBy>Microsoft Office User</cp:lastModifiedBy>
  <cp:lastPrinted>2018-12-12T14:54:49Z</cp:lastPrinted>
  <dcterms:created xsi:type="dcterms:W3CDTF">2018-12-12T14:10:16Z</dcterms:created>
  <dcterms:modified xsi:type="dcterms:W3CDTF">2021-06-17T19:47:12Z</dcterms:modified>
</cp:coreProperties>
</file>