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MARIA JOSE\Desktop\SIGCMA\2021\INFRAESTRUCTURA FISICA\"/>
    </mc:Choice>
  </mc:AlternateContent>
  <xr:revisionPtr revIDLastSave="0" documentId="13_ncr:1_{2E89A9E6-FF09-456E-9F89-7BF12DF1DD62}" xr6:coauthVersionLast="47" xr6:coauthVersionMax="47" xr10:uidLastSave="{00000000-0000-0000-0000-000000000000}"/>
  <bookViews>
    <workbookView xWindow="-120" yWindow="-120" windowWidth="29040" windowHeight="15840" xr2:uid="{00000000-000D-0000-FFFF-FFFF00000000}"/>
  </bookViews>
  <sheets>
    <sheet name="Matriz de Riesgos" sheetId="3" r:id="rId1"/>
    <sheet name="Valoración y Evaluación" sheetId="2" r:id="rId2"/>
    <sheet name="Hoja1" sheetId="4" r:id="rId3"/>
  </sheets>
  <definedNames>
    <definedName name="_xlnm.Print_Area" localSheetId="0">'Matriz de Riesgos'!$A$1:$R$21</definedName>
    <definedName name="_xlnm.Print_Area" localSheetId="1">'Valoración y Evaluación'!$A$1:$Q$27</definedName>
    <definedName name="_xlnm.Print_Titles" localSheetId="0">'Matriz de Riesgos'!$4:$12</definedName>
  </definedNames>
  <calcPr calcId="181029"/>
</workbook>
</file>

<file path=xl/calcChain.xml><?xml version="1.0" encoding="utf-8"?>
<calcChain xmlns="http://schemas.openxmlformats.org/spreadsheetml/2006/main">
  <c r="R13" i="3" l="1"/>
  <c r="N16" i="3" l="1"/>
  <c r="M16" i="3"/>
  <c r="N17" i="3" l="1"/>
  <c r="M17" i="3"/>
  <c r="Q17" i="3" l="1"/>
  <c r="O17" i="3"/>
  <c r="N15" i="3"/>
  <c r="M15" i="3"/>
  <c r="N13" i="3"/>
  <c r="M13" i="3"/>
  <c r="N18" i="3" l="1"/>
  <c r="N14" i="3"/>
  <c r="M18" i="3"/>
  <c r="M14" i="3"/>
  <c r="M19" i="2"/>
  <c r="N19" i="2" s="1"/>
  <c r="M20" i="2"/>
  <c r="N20" i="2" s="1"/>
  <c r="M21" i="2"/>
  <c r="N21" i="2"/>
  <c r="M22" i="2"/>
  <c r="N22" i="2" s="1"/>
  <c r="M23" i="2"/>
  <c r="N23" i="2" s="1"/>
  <c r="M24" i="2"/>
  <c r="N24" i="2" s="1"/>
  <c r="M25" i="2"/>
  <c r="N25" i="2" s="1"/>
  <c r="M26" i="2"/>
  <c r="N26" i="2" s="1"/>
  <c r="M27" i="2"/>
  <c r="N27" i="2" s="1"/>
  <c r="H10" i="2"/>
  <c r="I10" i="2" s="1"/>
  <c r="F10" i="2"/>
  <c r="G10" i="2"/>
  <c r="D10" i="2"/>
  <c r="E10" i="2" s="1"/>
  <c r="H9" i="2"/>
  <c r="I9" i="2" s="1"/>
  <c r="F9" i="2"/>
  <c r="G9" i="2" s="1"/>
  <c r="D9" i="2"/>
  <c r="E9" i="2" s="1"/>
  <c r="H8" i="2"/>
  <c r="I8" i="2" s="1"/>
  <c r="F8" i="2"/>
  <c r="G8" i="2" s="1"/>
  <c r="D8" i="2"/>
  <c r="E8" i="2" s="1"/>
  <c r="H16" i="3" l="1"/>
  <c r="I16" i="3"/>
  <c r="Q16" i="3"/>
  <c r="O16" i="3"/>
  <c r="P16" i="3"/>
  <c r="I17" i="3"/>
  <c r="H17" i="3"/>
  <c r="P17" i="3"/>
  <c r="Q15" i="3"/>
  <c r="O15" i="3"/>
  <c r="Q13" i="3"/>
  <c r="O13" i="3"/>
  <c r="H15" i="3"/>
  <c r="H13" i="3"/>
  <c r="I15" i="3"/>
  <c r="I13" i="3"/>
  <c r="P13" i="3"/>
  <c r="P15" i="3"/>
  <c r="I14" i="3"/>
  <c r="Q18" i="3"/>
  <c r="O14" i="3"/>
  <c r="H14" i="3"/>
  <c r="O18" i="3"/>
  <c r="H18" i="3"/>
  <c r="P18" i="3"/>
  <c r="Q14" i="3"/>
  <c r="P14" i="3"/>
  <c r="I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Miguel</author>
  </authors>
  <commentList>
    <comment ref="F12" authorId="0" shapeId="0" xr:uid="{00000000-0006-0000-0000-000001000000}">
      <text>
        <r>
          <rPr>
            <sz val="8"/>
            <color indexed="81"/>
            <rFont val="Tahoma"/>
            <family val="2"/>
          </rPr>
          <t>Representa el número de veces que el riesgo se ha presentado en un determinado tiempo o puede presentarse,
1:Baja
2:Media
3: Alta</t>
        </r>
      </text>
    </comment>
    <comment ref="G12" authorId="0" shapeId="0" xr:uid="{00000000-0006-0000-0000-000002000000}">
      <text>
        <r>
          <rPr>
            <sz val="8"/>
            <color indexed="81"/>
            <rFont val="Tahoma"/>
            <family val="2"/>
          </rPr>
          <t>Se refiere a la magnitud de los efectos al ocurrir el riesgo.
5:Leve
10:Moderado
20: Catastrófico</t>
        </r>
      </text>
    </comment>
    <comment ref="H12" authorId="0" shapeId="0" xr:uid="{00000000-0006-0000-0000-000003000000}">
      <text>
        <r>
          <rPr>
            <sz val="8"/>
            <color indexed="81"/>
            <rFont val="Tahoma"/>
            <family val="2"/>
          </rPr>
          <t xml:space="preserve">Para adelantar el análisis del riesgo se deben considerar los siguientes aspectos:
- La Calificación del Riesgo: se logra a través de la estimación de la probabilidad de su ocurrencia y el impacto que puede causar la materialización del riesgo. 
- La Evaluación del Riesgo: permite comparar los resultados de su calificación, con los criterios definidos para establecer el grado de exposición de la entidad al riesgo; de esta forma es posible distinguir entre los riesgos aceptables, tolerables, moderados, importantes o inaceptables y fijar las prioridades de las acciones requeridas para su tratamiento.
</t>
        </r>
      </text>
    </comment>
    <comment ref="J12" authorId="0" shapeId="0" xr:uid="{00000000-0006-0000-0000-000004000000}">
      <text>
        <r>
          <rPr>
            <sz val="8"/>
            <color indexed="81"/>
            <rFont val="Tahoma"/>
            <family val="2"/>
          </rPr>
          <t xml:space="preserve">Para adelantar la evaluación de los controles existentes es necesario describirlos estableciendo si son preventivos o correctivos y responder a las siguientes preguntas:
1. ¿Los controles están documentados?
2. ¿Se esta aplicando en la actualidad?
3. ¿Es efectivo para minimizar el riesgo?
CRITERIOS                                          VALORACIÓN DEL RIESGO
Los controles existentes no             Se mantiene el resultado de la
son efectivos                                   evaluación antes de controles
Los controles existentes son           Cambia el resultado a una casilla inferior
efectivos pero no están                   de la matriz de evaluación antes de
documentados                                  controles (el desplazamiento depende de                                                          
                                                         sí el control afecta el impacto o la 
                                                         probabilidad)
Los controles son efectivos y          Pasa a escala inferior (el desplazamiento
están documentados.                      depende de si el control afecta el
                                                         impacto o la probabilidad)
</t>
        </r>
      </text>
    </comment>
    <comment ref="Q12" authorId="0" shapeId="0" xr:uid="{00000000-0006-0000-0000-000005000000}">
      <text>
        <r>
          <rPr>
            <sz val="8"/>
            <color indexed="81"/>
            <rFont val="Tahoma"/>
            <family val="2"/>
          </rPr>
          <t xml:space="preserve">Se deben tener en cuenta algunas de las siguientes opciones, las cuales pueden considerarse cada una de ellas independientemente, interrelacionadas o en conjunto.
- </t>
        </r>
        <r>
          <rPr>
            <b/>
            <sz val="8"/>
            <color indexed="81"/>
            <rFont val="Tahoma"/>
            <family val="2"/>
          </rPr>
          <t>Evitar el riesgo,</t>
        </r>
        <r>
          <rPr>
            <sz val="8"/>
            <color indexed="81"/>
            <rFont val="Tahoma"/>
            <family val="2"/>
          </rPr>
          <t xml:space="preserve"> 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Un ejemplo de esto puede ser el control de calidad, manejo de los insumos, mantenimiento preventivo de los equipos, desarrollo tecnológico, etc.
- </t>
        </r>
        <r>
          <rPr>
            <b/>
            <sz val="8"/>
            <color indexed="81"/>
            <rFont val="Tahoma"/>
            <family val="2"/>
          </rPr>
          <t>Reducir el riesgo,</t>
        </r>
        <r>
          <rPr>
            <sz val="8"/>
            <color indexed="81"/>
            <rFont val="Tahoma"/>
            <family val="2"/>
          </rPr>
          <t xml:space="preserve"> implica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Se consigue mediante la optimización de los procedimientos y la implementación de controles.
- </t>
        </r>
        <r>
          <rPr>
            <b/>
            <sz val="8"/>
            <color indexed="81"/>
            <rFont val="Tahoma"/>
            <family val="2"/>
          </rPr>
          <t>Compartir o Transferir el riesgo</t>
        </r>
        <r>
          <rPr>
            <sz val="8"/>
            <color indexed="81"/>
            <rFont val="Tahoma"/>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Es así como por ejemplo, la información de gran importancia se puede duplicar y almacenar en un lugar distante y de ubicación segura, en vez de dejarla concentrada en un solo lugar.
- </t>
        </r>
        <r>
          <rPr>
            <b/>
            <sz val="8"/>
            <color indexed="81"/>
            <rFont val="Tahoma"/>
            <family val="2"/>
          </rPr>
          <t>Asumir un riesgo</t>
        </r>
        <r>
          <rPr>
            <sz val="8"/>
            <color indexed="81"/>
            <rFont val="Tahoma"/>
            <family val="2"/>
          </rPr>
          <t>, luego de que el riesgo ha sido reducido o transferido puede quedar un riesgo residual que se mantiene, en este caso el gerente del proceso simplemente acepta la pérdida residual probable y elabora planes de contingencia para su manejo.
Para el manejo de los riesgos se deben analizar las posibles acciones a emprender, las cuales deben ser factibles y efectivas, tales como: la implementación de las políticas, definición de estándares, optimización de procesos y procedimientos y cambios físicos entre otros. La selección de las acciones más conveniente debe considerar la viabilidad jurídica, técnica, institucional, financiera y económica y se puede realizar con base en los siguientes criterios:
a) La valoración del riesgo
b) El balance entre el costo de la implementación de cada acción contra el beneficio de la misma.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Luis Miguel</author>
    <author>LUIS MIGUEL ROMERO</author>
  </authors>
  <commentList>
    <comment ref="D8" authorId="0" shapeId="0" xr:uid="{00000000-0006-0000-0100-000001000000}">
      <text>
        <r>
          <rPr>
            <sz val="8"/>
            <color indexed="81"/>
            <rFont val="Tahoma"/>
            <family val="2"/>
          </rPr>
          <t>Moderado: Evitar el riesgo, se deben tomar medidas para llevar los Riesgos a la Zona Aceptable o Tolerable, en lo posible. los Riesgos de Impacto leve y Probabilidad alta se previenen.</t>
        </r>
      </text>
    </comment>
    <comment ref="F8" authorId="0" shapeId="0" xr:uid="{00000000-0006-0000-0100-000002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t>
        </r>
      </text>
    </comment>
    <comment ref="H8" authorId="0" shapeId="0" xr:uid="{00000000-0006-0000-0100-000003000000}">
      <text>
        <r>
          <rPr>
            <sz val="8"/>
            <color indexed="81"/>
            <rFont val="Tahoma"/>
            <family val="2"/>
          </rPr>
          <t>Inaceptable: 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r>
      </text>
    </comment>
    <comment ref="D9" authorId="0" shapeId="0" xr:uid="{00000000-0006-0000-0100-000004000000}">
      <text>
        <r>
          <rPr>
            <sz val="8"/>
            <color indexed="81"/>
            <rFont val="Tahoma"/>
            <family val="2"/>
          </rPr>
          <t>Tolerable: Asumir o reducir el riesgo. se deben tomar medidas para llevar los Riesgos a la Zona Aceptable o
Tolerable, en lo posible. Cuando la Probabilidad del riesgo sea media y su Impacto leve, se debe realizar un
análisis del costo beneficio con el que se pueda decidir entre reducir el riesgo, asumirlo o compartirlo.</t>
        </r>
      </text>
    </comment>
    <comment ref="F9" authorId="0" shapeId="0" xr:uid="{00000000-0006-0000-0100-000005000000}">
      <text>
        <r>
          <rPr>
            <sz val="8"/>
            <color indexed="81"/>
            <rFont val="Tahoma"/>
            <family val="2"/>
          </rPr>
          <t>Moderado:Reducir,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los Riesgos con
Impacto moderado y Probabilidad media, se reduce o se comparte el riesgo, si es posible.</t>
        </r>
      </text>
    </comment>
    <comment ref="H9" authorId="0" shapeId="0" xr:uid="{00000000-0006-0000-0100-000006000000}">
      <text>
        <r>
          <rPr>
            <sz val="8"/>
            <color indexed="81"/>
            <rFont val="Tahoma"/>
            <family val="2"/>
          </rPr>
          <t>Importante: Reducir, Evitar, Compartir o transferir el riesgo. Se deben tomar medidas para llevar los Riesgos a la Zona Aceptable o Tolerable, en lo posible. También es viable combinar estas medidas con evitar el riesgo cuando éste presente una Probabilidad alta y media, y el Impacto sea moderado o catastrófico. Siempre que el riesgo sea calificado con Impacto catastrófico la Entidad debe diseñar planes de contingencia, para protegerse en caso de su ocurrencia.</t>
        </r>
      </text>
    </comment>
    <comment ref="B10" authorId="1" shapeId="0" xr:uid="{00000000-0006-0000-0100-000007000000}">
      <text>
        <r>
          <rPr>
            <sz val="9"/>
            <color indexed="81"/>
            <rFont val="Tahoma"/>
            <family val="2"/>
          </rPr>
          <t>Se presenta en circunstancias excepcionales.</t>
        </r>
      </text>
    </comment>
    <comment ref="D10" authorId="0" shapeId="0" xr:uid="{00000000-0006-0000-0100-000008000000}">
      <text>
        <r>
          <rPr>
            <sz val="8"/>
            <color indexed="81"/>
            <rFont val="Tahoma"/>
            <family val="2"/>
          </rPr>
          <t>Aceptable: Asumir el riesgo.  Permite a la Entidad asumirlo, es decir, el riesgo se encuentra en un nivel que puede aceptarlo sin necesidad de tomar otras
medidas de control diferentes a las que se poseen.</t>
        </r>
      </text>
    </comment>
    <comment ref="F10" authorId="0" shapeId="0" xr:uid="{00000000-0006-0000-0100-000009000000}">
      <text>
        <r>
          <rPr>
            <sz val="8"/>
            <color indexed="81"/>
            <rFont val="Tahoma"/>
            <family val="2"/>
          </rPr>
          <t xml:space="preserve">Tolerable: Asumir o reducir el riesgo. se deben tomar medidas para llevar los Riesgos a la Zona Aceptable o Tolerable, en lo posible. </t>
        </r>
      </text>
    </comment>
    <comment ref="H10" authorId="0" shapeId="0" xr:uid="{00000000-0006-0000-0100-00000A000000}">
      <text>
        <r>
          <rPr>
            <sz val="8"/>
            <color indexed="81"/>
            <rFont val="Tahoma"/>
            <family val="2"/>
          </rPr>
          <t>Moderado:Reducir, Compartir o transferir el riesgo. Cuando el riesgo tenga una Probabilidad baja y Impacto catastrófico se debe tratar de compartir el riesgo y evitar la entidad en caso de que éste se presente. Siempre que el riesgo sea calificado con Impacto catastrófico la Entidad debe diseñar planes de contingencia, para protegerse en caso de su ocurrencia.</t>
        </r>
      </text>
    </comment>
  </commentList>
</comments>
</file>

<file path=xl/sharedStrings.xml><?xml version="1.0" encoding="utf-8"?>
<sst xmlns="http://schemas.openxmlformats.org/spreadsheetml/2006/main" count="136" uniqueCount="114">
  <si>
    <t>1. IDENTIFICACIÓN</t>
  </si>
  <si>
    <t xml:space="preserve">NOMBRE DEL PROCESO </t>
  </si>
  <si>
    <t>OBJETIVO</t>
  </si>
  <si>
    <t>ALCANCE</t>
  </si>
  <si>
    <t>El Sistema de Gestión de Calidad tiene alcance en las Altas Cortes, Nivel Central y Seccional y los despachos judiciales del País.</t>
  </si>
  <si>
    <t>RESPONSABLE</t>
  </si>
  <si>
    <t>2. MAPA DE RIESGOS</t>
  </si>
  <si>
    <t>N.º</t>
  </si>
  <si>
    <t>Riesgo</t>
  </si>
  <si>
    <t>Descripción del riesgo</t>
  </si>
  <si>
    <t>Causa</t>
  </si>
  <si>
    <t>Efecto</t>
  </si>
  <si>
    <t>Calificación Preliminar de Probabilidad</t>
  </si>
  <si>
    <t>Calificación Preliminar de Impacto</t>
  </si>
  <si>
    <t>Evaluación Preliminar de Riesgo</t>
  </si>
  <si>
    <t>Controles existentes</t>
  </si>
  <si>
    <t>¿Disminuye el nivel de probabilidad del riesgo?</t>
  </si>
  <si>
    <t>¿Disminuye el nivel de impacto del riesgo?</t>
  </si>
  <si>
    <t>Valoración Probabilidad</t>
  </si>
  <si>
    <t>Valoración  Impacto</t>
  </si>
  <si>
    <t>Valoración riesgo</t>
  </si>
  <si>
    <t>Opciones manejo</t>
  </si>
  <si>
    <t>Acción</t>
  </si>
  <si>
    <t>si</t>
  </si>
  <si>
    <t>CONSEJO SUPERIOR DE LA JUDICATURA
PROCESO MEJORAMIENTO DE LA INFRAESTRUCTURA FISICA
MATRIZ DE RIESGOS 2020</t>
  </si>
  <si>
    <t>Fecha: 05- 05 - 2020</t>
  </si>
  <si>
    <t>3. VALORACIÓN DEL RIESGO</t>
  </si>
  <si>
    <t>Probabilidad</t>
  </si>
  <si>
    <t>Alta</t>
  </si>
  <si>
    <t>Media</t>
  </si>
  <si>
    <t>Baja</t>
  </si>
  <si>
    <t>Valoración</t>
  </si>
  <si>
    <t>Leve</t>
  </si>
  <si>
    <t>Moderado</t>
  </si>
  <si>
    <t>Alto</t>
  </si>
  <si>
    <t>Impacto</t>
  </si>
  <si>
    <t>4. EVALUACIÓN DEL RIESGO</t>
  </si>
  <si>
    <t>Combinaciones</t>
  </si>
  <si>
    <t>Producto</t>
  </si>
  <si>
    <t>Nivel de riesgo</t>
  </si>
  <si>
    <t>Resultado</t>
  </si>
  <si>
    <t>Tratamiento</t>
  </si>
  <si>
    <t>Bajo</t>
  </si>
  <si>
    <t>Aceptable</t>
  </si>
  <si>
    <t>Asumir el riesgo. Permite a la Entidad asumirlo, es decir, el riesgo se encuentra en un nivel que puede aceptarlo sin necesidad de tomar otras medidas de control diferentes a las que se poseen.</t>
  </si>
  <si>
    <t>Tolerable 1</t>
  </si>
  <si>
    <t xml:space="preserve">Asumir o reducir el riesgo. se deben tomar medidas para llevar los Riesgos a la Zona Aceptable o Tolerable, en lo posible. </t>
  </si>
  <si>
    <t>Tolerable 2</t>
  </si>
  <si>
    <t>Asumir o reducir el riesgo. se deben tomar medidas para llevar los Riesgos a la Zona Aceptable o Tolerable, en lo posible. Cuando la Probabilidad del riesgo es media y su Impacto leve, se debe realizar un análisis del costo beneficio con el que se pueda decidir entre reducir el riesgo, asumirlo o compartirlo.</t>
  </si>
  <si>
    <t>Medio</t>
  </si>
  <si>
    <t>Moderado 1</t>
  </si>
  <si>
    <t>Evitar el riesgo, se deben tomar medidas para llevar los Riesgos a la Zona Aceptable o Tolerable, en lo posible. los Riesgos de Impacto leve y Probabilidad alta se previenen.</t>
  </si>
  <si>
    <t>Moderado 2</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</si>
  <si>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los Riesgos con Impacto moderado y Probabilidad media, se reduce o se comparte el riesgo, si es posible.</t>
  </si>
  <si>
    <t>Moderado 3</t>
  </si>
  <si>
    <t>Reducir, Compartir o transferir el riesgo. Cuando el riesgo tiene una Probabilidad baja e Impacto catastrófico se debe tratar de compartir el riesgo y evitar la entidad en caso de que éste se presente. Siempre que el riesgo es calificado con Impacto catastrófico la Entidad debe diseñar planes de contingencia, para protegerse en caso de su ocurrencia.</t>
  </si>
  <si>
    <t>Importante 1</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</si>
  <si>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t>
  </si>
  <si>
    <t>Importante 2</t>
  </si>
  <si>
    <t>Reducir, Evitar, Compartir o transferir el riesgo. Se deben tomar medidas para llevar los Riesgos a la Zona Aceptable o Tolerable, en lo posible. También es viable combinar estas medidas con evitar el riesgo cuando éste presenta una Probabilidad alta y media, y el Impacto es moderado o catastrófico. Siempre que el riesgo es calificado con Impacto catastrófico la Entidad debe diseñar planes de contingencia, para protegerse en caso de su ocurrencia.</t>
  </si>
  <si>
    <t>Inaceptable</t>
  </si>
  <si>
    <t>Evitar, Reducir, Compartir o transferir el riesgo.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Siempre que el riesgo sea calificado con Impacto catastrófico la Entidad debe diseñar planes de contingencia, para protegerse en caso de su ocurrencia.</t>
  </si>
  <si>
    <t>Mejoramiento de la Infraestructura Física</t>
  </si>
  <si>
    <t>Mejorar las condiciones locativas de la infraestructura física, mediante la adquisición, contratación de diseños, estudios, construcción, adecuación y mantenimiento de las sedes judiciales y administrativas en el territorio nacional, en concordancia con la reglamentación ambiental y de seguridad y salud en el trabajo, para ofrecer unas condiciones acordes a las necesidades de la administración de justicia para un mejor servicio. En el marco del SIGCMA y del medio ambiente, en el Sistema de Seguridad y Salud en el Trabajo de la Rama Judicial.</t>
  </si>
  <si>
    <t>Coordinador(a) Administrativo(a) Oficina de Coordinación Administrativa de Riohacha - OCAR</t>
  </si>
  <si>
    <t>DETERIORO</t>
  </si>
  <si>
    <t>INEFICIENCIA</t>
  </si>
  <si>
    <t>Afectación de la infraestructura física de la Entidad</t>
  </si>
  <si>
    <t>Demora en la construcción, adecuación o mantenimiento de la infraestructura física de la Entidad</t>
  </si>
  <si>
    <t>Gestión ineficiente de los recursos</t>
  </si>
  <si>
    <t>1. Solicitud oportuna de asignación de recursos al nivel central.
2. Planeación de los procesos por parte de expertos, por lo que es importante contratar consultorías especializadas
3. Capacitación al personal encargado de las etapas en los procesos contractuales sobre normatividad legal aplicable en materia de planeación y preparación de contratos y proyectos a ejecutar.
4. Seguimiento periódico por parte del supervisor del contrato a la ejecución de las obras.
5. Solicitud periódica de informes de avance de las obras a los contratistas.
6. Proyectar ejecución de recursos con vigencias futuras</t>
  </si>
  <si>
    <t>no</t>
  </si>
  <si>
    <t>1. Falta de mantenimiento a la infraestructura física de la entidad
2. Incendio, Terremoto, Inundación, Corto Circuito, Actos Terroristas, Fallas De Redes (Externos).
3. Hechos vandálicos  o terroristas</t>
  </si>
  <si>
    <t>1. Perdida de las vidas.
2. Perdidas económicas y materiales
3. Perdida de la información
4. Accidentes de trabajo.</t>
  </si>
  <si>
    <t>1. Evaluación periódica de las condiciones estructurales de las sedes judiciales.
2. Mantenimiento preventivo de los sistemas eléctricos, ascensores, cielos rasos y estructura física de los inmuebles
3. Mejoramiento de cerramientos y apoyo con el personal de vigilancia y CCTV para evitar o contener hechos vandálicos.</t>
  </si>
  <si>
    <t>DEMORA EN LA EJECUCION DE LAS OBRAS</t>
  </si>
  <si>
    <t>1. Demora en asignación de presupuesto por parte del nivel central (externo).
2. Demoras en las etapas precontractuales y contractuales  del proceso. (externos e internos)
3. Escases o mala calidad de los insumos (externo).
4. Incumplimiento del cronograma por parte del contratista (EXTERNO).
5. Falta de seguimiento en la ejecución del contrato por parte del supervisor o interventoría.</t>
  </si>
  <si>
    <t>1. Errores en la planeación o identificación de la necesidad.
2. Errores en la definición y alcance de los proyectos.
3. Debilidades en la construcción de los estudios que sustentan la contratación(Estudio de mercado, estudio del sector, estudios previos).
4. Asignación de recursos insuficientes</t>
  </si>
  <si>
    <t>1. Investigaciones disciplinarias.
2. Pérdida de credibilidad y confianza.
3. Perdidas económicas.
4. Modificaciones por obras no previstas o mayores cantidades de obra que superan el presupuesto inicial de los proyectos.</t>
  </si>
  <si>
    <t>1. Solicitud de apoyo de profesionales de la UIF para la elaboración y planeación de proyectos.
2. Conocimiento previo sobre los proyectos de infraestructura por parte del supervisor
3. Informes periódicos por parte del supervisor al director seccional.
4. Contratar consultorías externas y/o interventoría cuando se trate de proyectos complejos.</t>
  </si>
  <si>
    <t>SUSPENSIÓN O NO EJECUCIÓN DE OBRAS</t>
  </si>
  <si>
    <t>1. El gobierno Nacional ordena aislamiento obligatorio de toda la ciudadanía del país
2. Limitación de ingreso de sedes judiciales, sin atención al público e ingreso restringido
3. Cierre de Almacenes, ferreterías, fábricas etc
4. Cese de ejecución de obras civiles
5. La imposibilidad de trabajar con más cuadrillas o más personal en un mismo sitio
6. Restricción de personal según edad y enfermedades pre existentes.</t>
  </si>
  <si>
    <t>1. Daños físicos o deterioro en la infraestructura física de la entidad
2. Incomodidad para los usuarios.
3. Perdida de imagen institucional.
4. Pérdidas económicas para la Entidad.</t>
  </si>
  <si>
    <t>1. Incumplimiento de cronogramas de ejecución
2.  Restricciones para el ingreso a las sedes que afectan la ejecución de los trabajos.
3.  Disminución del personal para la ejecución de las obras
4. Reemplazo del personal de obra en caso de presentarse una situación de contagio.
5. Prórrogas de los contratos.
6. Mayores costos de arrendamiento por el aplazamiento en los tiempos previstos para la entrega y puesta en operación de las sedes intervenidas.</t>
  </si>
  <si>
    <t>1. Cumplir el aislamiento obligatorio hasta que el gobierno nacional reactive el sector de la construcción.
2. Exigir a contratistas la entrega de elementos de bioseguridad a sus trabajadores cuando estén en obra.
3. Exigir al contratista protocolo de bioseguridad y su cumplimiento, así como el uso obligatorio de tapa bocas y lavado constante de manos, así como su aprobación de dicho protocolo ante el órgano competente.
4. Evitar aglomeración en áreas intervenidas
5. Proyectar la ejecución de los recursos en un tiempo prudencial, mayor al previsto en situaciones normales</t>
  </si>
  <si>
    <t>VOLATILIDAD DEL MERCADO</t>
  </si>
  <si>
    <t>Incremento de los costos de transporte, insumos y otros costos de obra</t>
  </si>
  <si>
    <t>1. Cambio de precios
de mercado por desabastecimiento.
2. Incremento en los costos de fletes o transporte 
3.  Inestabilidad del mercado de divisas
4. Aumento del dólar</t>
  </si>
  <si>
    <t>1. Cambio o modificación del presupuesto inicial. 
2. Adiciiones o modificaciones a los contratos.</t>
  </si>
  <si>
    <t>1.Solicitar cotizaciones para establecer linea base de precios y mantenerlas actualizadas.
2. Elaborar y mantener actualizados los presupuestos de obra, definiendo e incluyendo en estos todos los factores legales, administrativos y técnicos que puedan afectar su valor.</t>
  </si>
  <si>
    <t>CORRUPCIÓN</t>
  </si>
  <si>
    <t>Acciones que materializan actos de corrupción</t>
  </si>
  <si>
    <t>1. Disponibilidad de mecanismos para la recepción de casos o situaciones que se refieren a comportamientos inadecuados 
2. Informes de Seguimiento y Control de Contratos de la Organización. 
3. Auditorías Internas y Externas 
4. Código de Ética de Buen Gobierno.
5. Inclusión en estudios previos, pliegos o invitación pública compromiso anticorrupción.</t>
  </si>
  <si>
    <t xml:space="preserve">1. Falta de ética y transparencia
2.  Inaplicabilidad de los principios y valores propios  y de la organización. 
</t>
  </si>
  <si>
    <t xml:space="preserve">1. Afecta el cumplimiento de los objetivos Institucionales.
2. Afecta la programación y destinación  del Presupuesto de la Organización.
3. Afectación de la imagen institucional
</t>
  </si>
  <si>
    <t>OPORTUNIDAD</t>
  </si>
  <si>
    <t>DESCRIPCIÓN OPORTUNIDAD</t>
  </si>
  <si>
    <t>FUENTE DE LA OPORTUNIDAD</t>
  </si>
  <si>
    <t>POSIBLES EFECTOS</t>
  </si>
  <si>
    <t>ACCIONES PARA CAPITALIZAR LA OPORTUNIDAD</t>
  </si>
  <si>
    <t>FECHA DE EJECUCIÓN</t>
  </si>
  <si>
    <t>Mejorar las condiciones locativas de los Despachos Judiciales</t>
  </si>
  <si>
    <t>A través de la construcción y Mantenimiento de la Infraestructura Física de la entidad se logra que los despachos Judiciales tengan unas condiciones optimas para realizar su labor de administrar Justicia</t>
  </si>
  <si>
    <t>Proceso de Mejoramiento y Mantenimiento de Infraestructura Física.</t>
  </si>
  <si>
    <t>Comodidad de los Servidores Judiciales y Público en general que utilizan los servicios.</t>
  </si>
  <si>
    <t>Identificar necesidades, Gestionar recursos, Realizar Mejoramiento y Mantenimiento a la infraestructura física.</t>
  </si>
  <si>
    <t>Directora Administrativa</t>
  </si>
  <si>
    <t>ACCIONES</t>
  </si>
  <si>
    <t>Revisión de sedes para identificar fugas de agua, cortos eléctricos. - Revisión constante de cámaras para monitorear actividades . - Mantener actualizados los bienes amparados por póliza global de la entidad</t>
  </si>
  <si>
    <t>Personal de mantenimeinto</t>
  </si>
  <si>
    <t>DETERIORO: Afectación de la infraestructura física de la Entidad</t>
  </si>
  <si>
    <t>RIESGO</t>
  </si>
  <si>
    <t>CONSEJO SUPERIOR DE LA JUDICATURA
PROCESO DE MEJORAMIENTO DE LA INFRAESTRUCTURA FÍSICA
MATRIZ DE RIESGOS 2021</t>
  </si>
  <si>
    <t xml:space="preserve">Suspensión o no ejecución de las obras por causa de decreto de aislamiento obligatorio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</si>
</sst>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sz val="11"/>
      <color theme="1"/>
      <name val="Calibri"/>
      <family val="2"/>
      <scheme val="minor"/>
    </font>
    <font>
      <sz val="10"/>
      <name val="Arial"/>
      <family val="2"/>
    </font>
    <font>
      <sz val="10"/>
      <color indexed="9"/>
      <name val="Arial"/>
      <family val="2"/>
    </font>
    <font>
      <b/>
      <sz val="10"/>
      <color indexed="13"/>
      <name val="Arial"/>
      <family val="2"/>
    </font>
    <font>
      <sz val="8"/>
      <color indexed="81"/>
      <name val="Tahoma"/>
      <family val="2"/>
    </font>
    <font>
      <b/>
      <sz val="10"/>
      <name val="Arial"/>
      <family val="2"/>
    </font>
    <font>
      <sz val="9"/>
      <color indexed="81"/>
      <name val="Tahoma"/>
      <family val="2"/>
    </font>
    <font>
      <sz val="8"/>
      <name val="Arial"/>
      <family val="2"/>
    </font>
    <font>
      <b/>
      <sz val="8"/>
      <color indexed="81"/>
      <name val="Tahoma"/>
      <family val="2"/>
    </font>
    <font>
      <b/>
      <i/>
      <sz val="14"/>
      <color indexed="8"/>
      <name val="Arial"/>
      <family val="2"/>
    </font>
    <font>
      <b/>
      <i/>
      <sz val="14"/>
      <color indexed="8"/>
      <name val="Tahoma"/>
      <family val="2"/>
    </font>
    <font>
      <sz val="12"/>
      <color indexed="8"/>
      <name val="Arial"/>
      <family val="2"/>
    </font>
    <font>
      <b/>
      <sz val="10"/>
      <color indexed="9"/>
      <name val="Arial"/>
      <family val="2"/>
    </font>
    <font>
      <b/>
      <sz val="12"/>
      <color indexed="8"/>
      <name val="Arial"/>
      <family val="2"/>
    </font>
    <font>
      <b/>
      <sz val="9"/>
      <name val="Arial"/>
      <family val="2"/>
    </font>
    <font>
      <sz val="9"/>
      <name val="Arial"/>
      <family val="2"/>
    </font>
    <font>
      <sz val="9"/>
      <color indexed="9"/>
      <name val="Arial"/>
      <family val="2"/>
    </font>
    <font>
      <b/>
      <sz val="11"/>
      <name val="Arial"/>
      <family val="2"/>
    </font>
    <font>
      <sz val="11"/>
      <color indexed="8"/>
      <name val="Arial"/>
      <family val="2"/>
    </font>
    <font>
      <sz val="11"/>
      <name val="Arial"/>
      <family val="2"/>
    </font>
    <font>
      <sz val="11"/>
      <color rgb="FF000000"/>
      <name val="Calibri"/>
      <family val="2"/>
      <scheme val="minor"/>
    </font>
    <font>
      <b/>
      <sz val="10"/>
      <color theme="0"/>
      <name val="Calibri"/>
      <family val="2"/>
      <scheme val="minor"/>
    </font>
    <font>
      <sz val="10"/>
      <color theme="1"/>
      <name val="Calibri"/>
      <family val="2"/>
      <scheme val="minor"/>
    </font>
    <font>
      <sz val="11"/>
      <name val="Calibri"/>
      <family val="2"/>
    </font>
  </fonts>
  <fills count="16">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18"/>
        <bgColor indexed="64"/>
      </patternFill>
    </fill>
    <fill>
      <patternFill patternType="solid">
        <fgColor indexed="47"/>
        <bgColor indexed="64"/>
      </patternFill>
    </fill>
    <fill>
      <patternFill patternType="solid">
        <fgColor indexed="40"/>
        <bgColor indexed="64"/>
      </patternFill>
    </fill>
    <fill>
      <patternFill patternType="solid">
        <fgColor indexed="49"/>
        <bgColor indexed="64"/>
      </patternFill>
    </fill>
    <fill>
      <patternFill patternType="solid">
        <fgColor indexed="45"/>
        <bgColor indexed="64"/>
      </patternFill>
    </fill>
    <fill>
      <patternFill patternType="solid">
        <fgColor indexed="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3" fillId="0" borderId="0"/>
    <xf numFmtId="9" fontId="3" fillId="0" borderId="0" applyFont="0" applyFill="0" applyBorder="0" applyAlignment="0" applyProtection="0"/>
    <xf numFmtId="0" fontId="2" fillId="0" borderId="0"/>
    <xf numFmtId="0" fontId="22" fillId="0" borderId="0"/>
    <xf numFmtId="0" fontId="1" fillId="0" borderId="0"/>
  </cellStyleXfs>
  <cellXfs count="75">
    <xf numFmtId="0" fontId="0" fillId="0" borderId="0" xfId="0"/>
    <xf numFmtId="0" fontId="3" fillId="0" borderId="1" xfId="1" applyFill="1" applyBorder="1" applyAlignment="1">
      <alignment horizontal="center" vertical="center" textRotation="90"/>
    </xf>
    <xf numFmtId="0" fontId="3" fillId="2" borderId="2" xfId="1" applyFill="1" applyBorder="1" applyAlignment="1">
      <alignment horizontal="center" vertical="center"/>
    </xf>
    <xf numFmtId="9" fontId="0" fillId="2" borderId="2" xfId="2" applyFont="1" applyFill="1" applyBorder="1" applyAlignment="1">
      <alignment horizontal="center" vertical="center"/>
    </xf>
    <xf numFmtId="0" fontId="3" fillId="3" borderId="2" xfId="1" applyFill="1" applyBorder="1" applyAlignment="1">
      <alignment horizontal="center" vertical="center"/>
    </xf>
    <xf numFmtId="9" fontId="0" fillId="3" borderId="2" xfId="2" applyFont="1" applyFill="1" applyBorder="1" applyAlignment="1">
      <alignment horizontal="center" vertical="center"/>
    </xf>
    <xf numFmtId="0" fontId="4" fillId="4" borderId="2" xfId="1" applyFont="1" applyFill="1" applyBorder="1" applyAlignment="1">
      <alignment horizontal="center" vertical="center"/>
    </xf>
    <xf numFmtId="9" fontId="4" fillId="4" borderId="2" xfId="2" applyFont="1" applyFill="1" applyBorder="1" applyAlignment="1">
      <alignment horizontal="center" vertical="center"/>
    </xf>
    <xf numFmtId="0" fontId="13" fillId="0" borderId="0" xfId="0" applyFont="1" applyAlignment="1">
      <alignment vertical="center"/>
    </xf>
    <xf numFmtId="0" fontId="12" fillId="0" borderId="0" xfId="0" applyFont="1" applyBorder="1" applyAlignment="1">
      <alignment vertical="center" wrapText="1"/>
    </xf>
    <xf numFmtId="0" fontId="0" fillId="0" borderId="0" xfId="0" applyAlignment="1">
      <alignment vertical="center"/>
    </xf>
    <xf numFmtId="0" fontId="3" fillId="0" borderId="2" xfId="1" applyFont="1" applyBorder="1" applyAlignment="1">
      <alignment horizontal="center" vertical="center" wrapText="1"/>
    </xf>
    <xf numFmtId="0" fontId="3" fillId="0" borderId="2" xfId="1" applyFont="1" applyBorder="1" applyAlignment="1" applyProtection="1">
      <alignment horizontal="center" vertical="center" wrapText="1"/>
      <protection locked="0"/>
    </xf>
    <xf numFmtId="0" fontId="3" fillId="0" borderId="2" xfId="1" applyFont="1" applyBorder="1" applyAlignment="1">
      <alignment horizontal="justify"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1" applyFont="1" applyBorder="1" applyAlignment="1">
      <alignment horizontal="center" vertical="center" wrapText="1"/>
    </xf>
    <xf numFmtId="0" fontId="3" fillId="0" borderId="0" xfId="1" applyAlignment="1">
      <alignment vertical="center"/>
    </xf>
    <xf numFmtId="0" fontId="4" fillId="0" borderId="0" xfId="1" applyFont="1" applyAlignment="1">
      <alignment vertical="center"/>
    </xf>
    <xf numFmtId="0" fontId="3" fillId="0" borderId="0" xfId="1" applyAlignment="1">
      <alignment horizontal="justify" vertical="center"/>
    </xf>
    <xf numFmtId="0" fontId="3" fillId="0" borderId="0" xfId="1" applyAlignment="1">
      <alignment horizontal="center" vertical="center"/>
    </xf>
    <xf numFmtId="0" fontId="3" fillId="0" borderId="0" xfId="1" applyFill="1" applyAlignment="1">
      <alignment vertical="center"/>
    </xf>
    <xf numFmtId="0" fontId="7" fillId="5" borderId="2" xfId="1" applyFont="1" applyFill="1" applyBorder="1" applyAlignment="1">
      <alignment horizontal="center" vertical="center"/>
    </xf>
    <xf numFmtId="0" fontId="16" fillId="0" borderId="2" xfId="1" applyFont="1" applyBorder="1" applyAlignment="1">
      <alignment horizontal="center" vertical="center" wrapText="1"/>
    </xf>
    <xf numFmtId="0" fontId="3" fillId="0" borderId="0" xfId="1" applyFill="1" applyAlignment="1">
      <alignment horizontal="center" vertical="center"/>
    </xf>
    <xf numFmtId="0" fontId="3" fillId="0" borderId="0" xfId="1" applyFill="1" applyBorder="1" applyAlignment="1">
      <alignment horizontal="center" vertical="center"/>
    </xf>
    <xf numFmtId="0" fontId="16" fillId="0" borderId="2" xfId="1" applyFont="1" applyFill="1" applyBorder="1" applyAlignment="1">
      <alignment horizontal="center" vertical="center" wrapText="1"/>
    </xf>
    <xf numFmtId="0" fontId="15" fillId="0" borderId="0" xfId="0" applyFont="1" applyAlignment="1">
      <alignment horizontal="center" vertical="center"/>
    </xf>
    <xf numFmtId="0" fontId="7" fillId="0" borderId="0" xfId="1" applyFont="1" applyFill="1" applyBorder="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7" fillId="2" borderId="2" xfId="1" applyFont="1" applyFill="1" applyBorder="1" applyAlignment="1">
      <alignment horizontal="center" vertical="center" wrapText="1"/>
    </xf>
    <xf numFmtId="9" fontId="17" fillId="2" borderId="2" xfId="2" applyFont="1" applyFill="1" applyBorder="1" applyAlignment="1">
      <alignment horizontal="center" vertical="center" wrapText="1"/>
    </xf>
    <xf numFmtId="0" fontId="17" fillId="2" borderId="2" xfId="1" applyFont="1" applyFill="1" applyBorder="1" applyAlignment="1">
      <alignment vertical="center" wrapText="1"/>
    </xf>
    <xf numFmtId="0" fontId="17" fillId="0" borderId="0" xfId="1" applyFont="1" applyFill="1" applyAlignment="1">
      <alignment vertical="center"/>
    </xf>
    <xf numFmtId="0" fontId="17" fillId="3" borderId="2" xfId="1" applyFont="1" applyFill="1" applyBorder="1" applyAlignment="1">
      <alignment horizontal="center" vertical="center" wrapText="1"/>
    </xf>
    <xf numFmtId="9" fontId="17" fillId="3" borderId="2" xfId="2" applyFont="1" applyFill="1" applyBorder="1" applyAlignment="1">
      <alignment horizontal="center" vertical="center" wrapText="1"/>
    </xf>
    <xf numFmtId="0" fontId="17" fillId="3" borderId="2" xfId="1" applyFont="1" applyFill="1" applyBorder="1" applyAlignment="1">
      <alignment vertical="center" wrapText="1"/>
    </xf>
    <xf numFmtId="0" fontId="18" fillId="4" borderId="2" xfId="1" applyFont="1" applyFill="1" applyBorder="1" applyAlignment="1">
      <alignment horizontal="center" vertical="center" wrapText="1"/>
    </xf>
    <xf numFmtId="9" fontId="18" fillId="4" borderId="2" xfId="2" applyFont="1" applyFill="1" applyBorder="1" applyAlignment="1">
      <alignment horizontal="center" vertical="center" wrapText="1"/>
    </xf>
    <xf numFmtId="9" fontId="18" fillId="4" borderId="2" xfId="1" applyNumberFormat="1" applyFont="1" applyFill="1" applyBorder="1" applyAlignment="1">
      <alignment horizontal="center" vertical="center" wrapText="1"/>
    </xf>
    <xf numFmtId="0" fontId="18" fillId="4" borderId="2" xfId="1" applyFont="1" applyFill="1" applyBorder="1" applyAlignment="1">
      <alignment vertical="center" wrapText="1"/>
    </xf>
    <xf numFmtId="0" fontId="7" fillId="12" borderId="2" xfId="1" applyFont="1" applyFill="1" applyBorder="1" applyAlignment="1">
      <alignment horizontal="center" vertical="center"/>
    </xf>
    <xf numFmtId="0" fontId="7" fillId="12" borderId="2" xfId="1" applyFont="1" applyFill="1" applyBorder="1" applyAlignment="1">
      <alignment horizontal="center" vertical="center" wrapText="1"/>
    </xf>
    <xf numFmtId="0" fontId="3" fillId="0" borderId="2" xfId="1" applyBorder="1" applyAlignment="1" applyProtection="1">
      <alignment horizontal="center" vertical="center" wrapText="1"/>
      <protection locked="0"/>
    </xf>
    <xf numFmtId="0" fontId="23" fillId="14" borderId="2" xfId="5" applyFont="1" applyFill="1" applyBorder="1" applyAlignment="1">
      <alignment horizontal="center" vertical="center" wrapText="1"/>
    </xf>
    <xf numFmtId="0" fontId="24" fillId="15" borderId="9" xfId="5" applyFont="1" applyFill="1" applyBorder="1" applyAlignment="1">
      <alignment horizontal="center" vertical="center" wrapText="1"/>
    </xf>
    <xf numFmtId="14" fontId="24" fillId="15" borderId="9" xfId="5" applyNumberFormat="1" applyFont="1" applyFill="1" applyBorder="1" applyAlignment="1">
      <alignment horizontal="center" vertical="center"/>
    </xf>
    <xf numFmtId="0" fontId="0" fillId="0" borderId="0" xfId="0" applyAlignment="1">
      <alignment wrapText="1"/>
    </xf>
    <xf numFmtId="0" fontId="25" fillId="0" borderId="0" xfId="0" applyFont="1" applyAlignment="1">
      <alignment vertical="center" wrapText="1"/>
    </xf>
    <xf numFmtId="0" fontId="3" fillId="0" borderId="0" xfId="0" applyFont="1" applyAlignment="1">
      <alignment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Alignment="1">
      <alignment horizontal="center" vertical="center"/>
    </xf>
    <xf numFmtId="0" fontId="14" fillId="6" borderId="0" xfId="0" applyFont="1" applyFill="1" applyBorder="1" applyAlignment="1">
      <alignment horizontal="center" vertical="center" wrapText="1"/>
    </xf>
    <xf numFmtId="0" fontId="19" fillId="13" borderId="6" xfId="0" applyFont="1" applyFill="1" applyBorder="1" applyAlignment="1">
      <alignment horizontal="center" vertical="center"/>
    </xf>
    <xf numFmtId="0" fontId="19" fillId="13" borderId="8" xfId="0" applyFont="1" applyFill="1" applyBorder="1" applyAlignment="1">
      <alignment horizontal="center" vertical="center"/>
    </xf>
    <xf numFmtId="0" fontId="19" fillId="13" borderId="7" xfId="0" applyFont="1" applyFill="1" applyBorder="1" applyAlignment="1">
      <alignment horizontal="center" vertical="center"/>
    </xf>
    <xf numFmtId="0" fontId="20" fillId="0"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7" fillId="7" borderId="2" xfId="1" applyFont="1" applyFill="1" applyBorder="1" applyAlignment="1">
      <alignment horizontal="center" vertical="center"/>
    </xf>
    <xf numFmtId="0" fontId="7" fillId="8" borderId="2" xfId="1" applyFont="1" applyFill="1" applyBorder="1" applyAlignment="1">
      <alignment horizontal="center" vertical="center" textRotation="90"/>
    </xf>
    <xf numFmtId="0" fontId="5" fillId="9" borderId="3" xfId="1" applyFont="1" applyFill="1" applyBorder="1" applyAlignment="1">
      <alignment horizontal="center" vertical="center"/>
    </xf>
    <xf numFmtId="0" fontId="5" fillId="9" borderId="1" xfId="1" applyFont="1" applyFill="1" applyBorder="1" applyAlignment="1">
      <alignment horizontal="center" vertical="center"/>
    </xf>
    <xf numFmtId="0" fontId="5" fillId="9" borderId="4" xfId="1" applyFont="1" applyFill="1" applyBorder="1" applyAlignment="1">
      <alignment horizontal="center" vertical="center"/>
    </xf>
    <xf numFmtId="0" fontId="5" fillId="9" borderId="5" xfId="1" applyFont="1" applyFill="1" applyBorder="1" applyAlignment="1">
      <alignment horizontal="center" vertical="center"/>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7" fillId="10" borderId="2" xfId="1" applyFont="1" applyFill="1" applyBorder="1" applyAlignment="1">
      <alignment horizontal="center" vertical="center"/>
    </xf>
    <xf numFmtId="0" fontId="16" fillId="10" borderId="2" xfId="1" applyFont="1" applyFill="1" applyBorder="1" applyAlignment="1">
      <alignment horizontal="center" vertical="center"/>
    </xf>
    <xf numFmtId="0" fontId="16" fillId="11" borderId="2" xfId="1" applyFont="1" applyFill="1" applyBorder="1" applyAlignment="1">
      <alignment horizontal="center" vertical="center" wrapText="1"/>
    </xf>
  </cellXfs>
  <cellStyles count="6">
    <cellStyle name="Normal" xfId="0" builtinId="0"/>
    <cellStyle name="Normal 2" xfId="1" xr:uid="{00000000-0005-0000-0000-000001000000}"/>
    <cellStyle name="Normal 3" xfId="3" xr:uid="{00000000-0005-0000-0000-000002000000}"/>
    <cellStyle name="Normal 3 2" xfId="5" xr:uid="{00000000-0005-0000-0000-000003000000}"/>
    <cellStyle name="Normal 4" xfId="4" xr:uid="{00000000-0005-0000-0000-000004000000}"/>
    <cellStyle name="Porcentual 2" xfId="2" xr:uid="{00000000-0005-0000-0000-000005000000}"/>
  </cellStyles>
  <dxfs count="75">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2</xdr:col>
      <xdr:colOff>1438275</xdr:colOff>
      <xdr:row>4</xdr:row>
      <xdr:rowOff>161925</xdr:rowOff>
    </xdr:to>
    <xdr:pic>
      <xdr:nvPicPr>
        <xdr:cNvPr id="3112" name="Imagen 4">
          <a:extLst>
            <a:ext uri="{FF2B5EF4-FFF2-40B4-BE49-F238E27FC236}">
              <a16:creationId xmlns:a16="http://schemas.microsoft.com/office/drawing/2014/main" id="{DC1EC170-7F7E-48D2-87BE-C469023021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85725"/>
          <a:ext cx="3371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154782</xdr:colOff>
      <xdr:row>0</xdr:row>
      <xdr:rowOff>202406</xdr:rowOff>
    </xdr:from>
    <xdr:to>
      <xdr:col>17</xdr:col>
      <xdr:colOff>1953948</xdr:colOff>
      <xdr:row>3</xdr:row>
      <xdr:rowOff>6879</xdr:rowOff>
    </xdr:to>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0606318" y="202406"/>
          <a:ext cx="1799166" cy="5392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133350</xdr:rowOff>
    </xdr:from>
    <xdr:to>
      <xdr:col>3</xdr:col>
      <xdr:colOff>161924</xdr:colOff>
      <xdr:row>4</xdr:row>
      <xdr:rowOff>9525</xdr:rowOff>
    </xdr:to>
    <xdr:pic>
      <xdr:nvPicPr>
        <xdr:cNvPr id="2071" name="Imagen 4">
          <a:extLst>
            <a:ext uri="{FF2B5EF4-FFF2-40B4-BE49-F238E27FC236}">
              <a16:creationId xmlns:a16="http://schemas.microsoft.com/office/drawing/2014/main" id="{F8DB5846-EC73-4B41-86AE-FE2A9E6BD12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4" y="133350"/>
          <a:ext cx="2390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478633</xdr:colOff>
      <xdr:row>1</xdr:row>
      <xdr:rowOff>40481</xdr:rowOff>
    </xdr:from>
    <xdr:to>
      <xdr:col>16</xdr:col>
      <xdr:colOff>2647951</xdr:colOff>
      <xdr:row>3</xdr:row>
      <xdr:rowOff>92604</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9089233" y="288131"/>
          <a:ext cx="2169318" cy="547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800" b="1">
              <a:latin typeface="Arial"/>
              <a:cs typeface="Arial"/>
            </a:rPr>
            <a:t>SIGCMA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showGridLines="0" tabSelected="1" view="pageBreakPreview" topLeftCell="C16" zoomScale="80" zoomScaleNormal="80" zoomScaleSheetLayoutView="80" workbookViewId="0">
      <selection activeCell="J18" sqref="J18"/>
    </sheetView>
  </sheetViews>
  <sheetFormatPr baseColWidth="10" defaultColWidth="11.42578125" defaultRowHeight="12.75" x14ac:dyDescent="0.2"/>
  <cols>
    <col min="1" max="1" width="7.42578125" style="17" customWidth="1"/>
    <col min="2" max="3" width="30.7109375" style="17" customWidth="1"/>
    <col min="4" max="4" width="38" style="17" customWidth="1"/>
    <col min="5" max="5" width="30.7109375" style="17" customWidth="1"/>
    <col min="6" max="6" width="14.42578125" style="20" customWidth="1"/>
    <col min="7" max="7" width="15.140625" style="20" customWidth="1"/>
    <col min="8" max="9" width="12.7109375" style="20" customWidth="1"/>
    <col min="10" max="10" width="55.28515625" style="17" customWidth="1"/>
    <col min="11" max="11" width="15.28515625" style="17" customWidth="1"/>
    <col min="12" max="12" width="15" style="20" customWidth="1"/>
    <col min="13" max="13" width="16.5703125" style="20" customWidth="1"/>
    <col min="14" max="15" width="12.7109375" style="20" customWidth="1"/>
    <col min="16" max="16" width="12.7109375" style="17" customWidth="1"/>
    <col min="17" max="17" width="37" style="17" customWidth="1"/>
    <col min="18" max="18" width="36.7109375" style="17" customWidth="1"/>
    <col min="19" max="20" width="11.42578125" style="17"/>
    <col min="21" max="21" width="12.5703125" style="17" bestFit="1" customWidth="1"/>
    <col min="22" max="16384" width="11.42578125" style="17"/>
  </cols>
  <sheetData>
    <row r="1" spans="1:20" s="8" customFormat="1" ht="20.100000000000001" customHeight="1" x14ac:dyDescent="0.2">
      <c r="A1" s="51"/>
      <c r="B1" s="51"/>
      <c r="C1" s="51"/>
      <c r="D1" s="52"/>
      <c r="E1" s="51" t="s">
        <v>112</v>
      </c>
      <c r="F1" s="51"/>
      <c r="G1" s="51"/>
      <c r="H1" s="51"/>
      <c r="I1" s="51"/>
      <c r="J1" s="51"/>
      <c r="K1" s="51"/>
      <c r="L1" s="51"/>
      <c r="M1" s="51"/>
      <c r="N1" s="51"/>
      <c r="O1" s="52"/>
      <c r="P1" s="52"/>
      <c r="Q1" s="52"/>
      <c r="R1" s="53"/>
    </row>
    <row r="2" spans="1:20" s="8" customFormat="1" ht="20.100000000000001" customHeight="1" x14ac:dyDescent="0.2">
      <c r="A2" s="51"/>
      <c r="B2" s="51"/>
      <c r="C2" s="51"/>
      <c r="D2" s="52"/>
      <c r="E2" s="51"/>
      <c r="F2" s="51"/>
      <c r="G2" s="51"/>
      <c r="H2" s="51"/>
      <c r="I2" s="51"/>
      <c r="J2" s="51"/>
      <c r="K2" s="51"/>
      <c r="L2" s="51"/>
      <c r="M2" s="51"/>
      <c r="N2" s="51"/>
      <c r="O2" s="52"/>
      <c r="P2" s="52"/>
      <c r="Q2" s="52"/>
      <c r="R2" s="53"/>
    </row>
    <row r="3" spans="1:20" s="8" customFormat="1" ht="20.100000000000001" customHeight="1" x14ac:dyDescent="0.2">
      <c r="A3" s="51"/>
      <c r="B3" s="51"/>
      <c r="C3" s="51"/>
      <c r="D3" s="52"/>
      <c r="E3" s="51"/>
      <c r="F3" s="51"/>
      <c r="G3" s="51"/>
      <c r="H3" s="51"/>
      <c r="I3" s="51"/>
      <c r="J3" s="51"/>
      <c r="K3" s="51"/>
      <c r="L3" s="51"/>
      <c r="M3" s="51"/>
      <c r="N3" s="51"/>
      <c r="O3" s="52"/>
      <c r="P3" s="52"/>
      <c r="Q3" s="52"/>
      <c r="R3" s="53"/>
    </row>
    <row r="4" spans="1:20" s="8" customFormat="1" ht="20.100000000000001" customHeight="1" x14ac:dyDescent="0.2">
      <c r="A4" s="51"/>
      <c r="B4" s="51"/>
      <c r="C4" s="51"/>
      <c r="D4" s="52"/>
      <c r="E4" s="51"/>
      <c r="F4" s="51"/>
      <c r="G4" s="51"/>
      <c r="H4" s="51"/>
      <c r="I4" s="51"/>
      <c r="J4" s="51"/>
      <c r="K4" s="51"/>
      <c r="L4" s="51"/>
      <c r="M4" s="51"/>
      <c r="N4" s="51"/>
      <c r="O4" s="52"/>
      <c r="P4" s="52"/>
      <c r="Q4" s="52"/>
      <c r="R4" s="53"/>
    </row>
    <row r="5" spans="1:20" s="8" customFormat="1" ht="20.100000000000001" customHeight="1" x14ac:dyDescent="0.2">
      <c r="A5" s="51"/>
      <c r="B5" s="51"/>
      <c r="C5" s="51"/>
      <c r="D5" s="52"/>
      <c r="E5" s="51"/>
      <c r="F5" s="51"/>
      <c r="G5" s="51"/>
      <c r="H5" s="51"/>
      <c r="I5" s="51"/>
      <c r="J5" s="51"/>
      <c r="K5" s="51"/>
      <c r="L5" s="51"/>
      <c r="M5" s="51"/>
      <c r="N5" s="51"/>
      <c r="O5" s="52"/>
      <c r="P5" s="52"/>
      <c r="Q5" s="52"/>
      <c r="R5" s="27"/>
    </row>
    <row r="6" spans="1:20" s="8" customFormat="1" ht="20.100000000000001" customHeight="1" x14ac:dyDescent="0.2">
      <c r="A6" s="54" t="s">
        <v>0</v>
      </c>
      <c r="B6" s="54"/>
      <c r="C6" s="54"/>
      <c r="D6" s="54"/>
      <c r="E6" s="54"/>
      <c r="F6" s="54"/>
      <c r="G6" s="54"/>
      <c r="H6" s="54"/>
      <c r="I6" s="54"/>
      <c r="J6" s="54"/>
      <c r="K6" s="54"/>
      <c r="L6" s="54"/>
      <c r="M6" s="54"/>
      <c r="N6" s="54"/>
      <c r="O6" s="54"/>
      <c r="P6" s="54"/>
      <c r="Q6" s="54"/>
      <c r="R6" s="54"/>
    </row>
    <row r="7" spans="1:20" s="8" customFormat="1" ht="20.100000000000001" customHeight="1" x14ac:dyDescent="0.2">
      <c r="A7" s="55" t="s">
        <v>1</v>
      </c>
      <c r="B7" s="56"/>
      <c r="C7" s="57"/>
      <c r="D7" s="58" t="s">
        <v>62</v>
      </c>
      <c r="E7" s="59"/>
      <c r="F7" s="59"/>
      <c r="G7" s="59"/>
      <c r="H7" s="59"/>
      <c r="I7" s="59"/>
      <c r="J7" s="59"/>
      <c r="K7" s="59"/>
      <c r="L7" s="59"/>
      <c r="M7" s="59"/>
      <c r="N7" s="59"/>
      <c r="O7" s="59"/>
      <c r="P7" s="59"/>
      <c r="Q7" s="59"/>
      <c r="R7" s="60"/>
    </row>
    <row r="8" spans="1:20" s="8" customFormat="1" ht="43.5" customHeight="1" x14ac:dyDescent="0.2">
      <c r="A8" s="55" t="s">
        <v>2</v>
      </c>
      <c r="B8" s="56"/>
      <c r="C8" s="57"/>
      <c r="D8" s="61" t="s">
        <v>63</v>
      </c>
      <c r="E8" s="62"/>
      <c r="F8" s="62"/>
      <c r="G8" s="62"/>
      <c r="H8" s="62"/>
      <c r="I8" s="62"/>
      <c r="J8" s="62"/>
      <c r="K8" s="62"/>
      <c r="L8" s="62"/>
      <c r="M8" s="62"/>
      <c r="N8" s="62"/>
      <c r="O8" s="62"/>
      <c r="P8" s="62"/>
      <c r="Q8" s="62"/>
      <c r="R8" s="63"/>
    </row>
    <row r="9" spans="1:20" s="8" customFormat="1" ht="20.100000000000001" customHeight="1" x14ac:dyDescent="0.2">
      <c r="A9" s="55" t="s">
        <v>3</v>
      </c>
      <c r="B9" s="56"/>
      <c r="C9" s="57"/>
      <c r="D9" s="58" t="s">
        <v>4</v>
      </c>
      <c r="E9" s="59"/>
      <c r="F9" s="59"/>
      <c r="G9" s="59"/>
      <c r="H9" s="59"/>
      <c r="I9" s="59"/>
      <c r="J9" s="59"/>
      <c r="K9" s="59"/>
      <c r="L9" s="59"/>
      <c r="M9" s="59"/>
      <c r="N9" s="59"/>
      <c r="O9" s="59"/>
      <c r="P9" s="59"/>
      <c r="Q9" s="59"/>
      <c r="R9" s="60"/>
    </row>
    <row r="10" spans="1:20" s="10" customFormat="1" ht="20.100000000000001" customHeight="1" x14ac:dyDescent="0.2">
      <c r="A10" s="55" t="s">
        <v>5</v>
      </c>
      <c r="B10" s="56"/>
      <c r="C10" s="57"/>
      <c r="D10" s="58" t="s">
        <v>64</v>
      </c>
      <c r="E10" s="59"/>
      <c r="F10" s="59"/>
      <c r="G10" s="59"/>
      <c r="H10" s="59"/>
      <c r="I10" s="59"/>
      <c r="J10" s="59"/>
      <c r="K10" s="59"/>
      <c r="L10" s="59"/>
      <c r="M10" s="59"/>
      <c r="N10" s="59"/>
      <c r="O10" s="59"/>
      <c r="P10" s="59"/>
      <c r="Q10" s="59"/>
      <c r="R10" s="60"/>
    </row>
    <row r="11" spans="1:20" s="10" customFormat="1" ht="29.25" customHeight="1" x14ac:dyDescent="0.2">
      <c r="A11" s="54" t="s">
        <v>6</v>
      </c>
      <c r="B11" s="54"/>
      <c r="C11" s="54"/>
      <c r="D11" s="54"/>
      <c r="E11" s="54"/>
      <c r="F11" s="54"/>
      <c r="G11" s="54"/>
      <c r="H11" s="54"/>
      <c r="I11" s="54"/>
      <c r="J11" s="54"/>
      <c r="K11" s="54"/>
      <c r="L11" s="54"/>
      <c r="M11" s="54"/>
      <c r="N11" s="54"/>
      <c r="O11" s="54"/>
      <c r="P11" s="54"/>
      <c r="Q11" s="54"/>
      <c r="R11" s="54"/>
    </row>
    <row r="12" spans="1:20" ht="70.5" customHeight="1" x14ac:dyDescent="0.2">
      <c r="A12" s="42" t="s">
        <v>7</v>
      </c>
      <c r="B12" s="42" t="s">
        <v>8</v>
      </c>
      <c r="C12" s="43" t="s">
        <v>9</v>
      </c>
      <c r="D12" s="43" t="s">
        <v>10</v>
      </c>
      <c r="E12" s="43" t="s">
        <v>11</v>
      </c>
      <c r="F12" s="43" t="s">
        <v>12</v>
      </c>
      <c r="G12" s="43" t="s">
        <v>13</v>
      </c>
      <c r="H12" s="43" t="s">
        <v>14</v>
      </c>
      <c r="I12" s="43" t="s">
        <v>14</v>
      </c>
      <c r="J12" s="43" t="s">
        <v>15</v>
      </c>
      <c r="K12" s="43" t="s">
        <v>16</v>
      </c>
      <c r="L12" s="43" t="s">
        <v>17</v>
      </c>
      <c r="M12" s="43" t="s">
        <v>18</v>
      </c>
      <c r="N12" s="43" t="s">
        <v>19</v>
      </c>
      <c r="O12" s="43" t="s">
        <v>20</v>
      </c>
      <c r="P12" s="43"/>
      <c r="Q12" s="43" t="s">
        <v>21</v>
      </c>
      <c r="R12" s="43" t="s">
        <v>22</v>
      </c>
    </row>
    <row r="13" spans="1:20" ht="165.75" customHeight="1" x14ac:dyDescent="0.2">
      <c r="A13" s="16">
        <v>1</v>
      </c>
      <c r="B13" s="14" t="s">
        <v>65</v>
      </c>
      <c r="C13" s="15" t="s">
        <v>67</v>
      </c>
      <c r="D13" s="15" t="s">
        <v>72</v>
      </c>
      <c r="E13" s="15" t="s">
        <v>73</v>
      </c>
      <c r="F13" s="12">
        <v>2</v>
      </c>
      <c r="G13" s="12">
        <v>10</v>
      </c>
      <c r="H13" s="11" t="str">
        <f>IF(AND(F13=2,G13=5),+'Valoración y Evaluación'!$P$21,IF(AND(F13=1,G13=20),+'Valoración y Evaluación'!$P$24,VLOOKUP(+F13*G13/60,'Valoración y Evaluación'!$N$18:$Q$27,3,FALSE)))</f>
        <v>Moderado 2</v>
      </c>
      <c r="I13" s="11" t="str">
        <f>VLOOKUP(+F13*G13/60,'Valoración y Evaluación'!$N$18:$O$27,2,FALSE)</f>
        <v>Medio</v>
      </c>
      <c r="J13" s="12" t="s">
        <v>74</v>
      </c>
      <c r="K13" s="12" t="s">
        <v>23</v>
      </c>
      <c r="L13" s="12" t="s">
        <v>71</v>
      </c>
      <c r="M13" s="11">
        <f t="shared" ref="M13:M18" si="0">IF(F13=1,1,IF(K13="si",+F13-1,+F13))</f>
        <v>1</v>
      </c>
      <c r="N13" s="11">
        <f t="shared" ref="N13:N18" si="1">IF(G13=5,5,IF(L13="si",+G13/2,+G13))</f>
        <v>10</v>
      </c>
      <c r="O13" s="11" t="str">
        <f>IF(AND(M13=2,N13=5),+'Valoración y Evaluación'!$P$21,IF(AND(M13=1,N13=20),+'Valoración y Evaluación'!$P$24,VLOOKUP(+M13*N13/60,'Valoración y Evaluación'!$N$18:$Q$27,3,FALSE)))</f>
        <v>Tolerable 1</v>
      </c>
      <c r="P13" s="11" t="str">
        <f>VLOOKUP(+M13*N13/60,'Valoración y Evaluación'!$N$18:$O$27,2,FALSE)</f>
        <v>Bajo</v>
      </c>
      <c r="Q13" s="13" t="str">
        <f>IF(AND(M13=2,N13=5),+'Valoración y Evaluación'!$Q$21,IF(AND(M13=1,N13=20),+'Valoración y Evaluación'!$Q$24,VLOOKUP(+M13*N13/60,'Valoración y Evaluación'!$N$18:$Q$27,4,FALSE)))</f>
        <v xml:space="preserve">Asumir o reducir el riesgo. se deben tomar medidas para llevar los Riesgos a la Zona Aceptable o Tolerable, en lo posible. </v>
      </c>
      <c r="R13" s="13" t="e">
        <f>- Hoja1!E2Revisión de sedes para identificar fugas de R12:R13 cortos eléctricos. - Revisión constante de cámaras para monitorear actividades 'Matriz de Riesgos'!R14 - Mantener actualizados los bienes amparados por póliza global de la entidad</f>
        <v>#NAME?</v>
      </c>
      <c r="S13" s="18"/>
      <c r="T13" s="18"/>
    </row>
    <row r="14" spans="1:20" ht="195.75" customHeight="1" x14ac:dyDescent="0.2">
      <c r="A14" s="16">
        <v>2</v>
      </c>
      <c r="B14" s="14" t="s">
        <v>75</v>
      </c>
      <c r="C14" s="15" t="s">
        <v>68</v>
      </c>
      <c r="D14" s="15" t="s">
        <v>76</v>
      </c>
      <c r="E14" s="15" t="s">
        <v>82</v>
      </c>
      <c r="F14" s="12">
        <v>2</v>
      </c>
      <c r="G14" s="12">
        <v>10</v>
      </c>
      <c r="H14" s="11" t="str">
        <f>IF(AND(F14=2,G14=5),+'Valoración y Evaluación'!$P$21,IF(AND(F14=1,G14=20),+'Valoración y Evaluación'!$P$24,VLOOKUP(+F14*G14/60,'Valoración y Evaluación'!$N$18:$Q$27,3,FALSE)))</f>
        <v>Moderado 2</v>
      </c>
      <c r="I14" s="11" t="str">
        <f>VLOOKUP(+F14*G14/60,'Valoración y Evaluación'!$N$18:$O$27,2,FALSE)</f>
        <v>Medio</v>
      </c>
      <c r="J14" s="12" t="s">
        <v>70</v>
      </c>
      <c r="K14" s="12" t="s">
        <v>23</v>
      </c>
      <c r="L14" s="12" t="s">
        <v>71</v>
      </c>
      <c r="M14" s="11">
        <f t="shared" si="0"/>
        <v>1</v>
      </c>
      <c r="N14" s="11">
        <f t="shared" si="1"/>
        <v>10</v>
      </c>
      <c r="O14" s="11" t="str">
        <f>IF(AND(M14=2,N14=5),+'Valoración y Evaluación'!$P$21,IF(AND(M14=1,N14=20),+'Valoración y Evaluación'!$P$24,VLOOKUP(+M14*N14/60,'Valoración y Evaluación'!$N$18:$Q$27,3,FALSE)))</f>
        <v>Tolerable 1</v>
      </c>
      <c r="P14" s="11" t="str">
        <f>VLOOKUP(+M14*N14/60,'Valoración y Evaluación'!$N$18:$O$27,2,FALSE)</f>
        <v>Bajo</v>
      </c>
      <c r="Q14" s="13" t="str">
        <f>IF(AND(M14=2,N14=5),+'Valoración y Evaluación'!$Q$21,IF(AND(M14=1,N14=20),+'Valoración y Evaluación'!$Q$24,VLOOKUP(+M14*N14/60,'Valoración y Evaluación'!$N$18:$Q$27,4,FALSE)))</f>
        <v xml:space="preserve">Asumir o reducir el riesgo. se deben tomar medidas para llevar los Riesgos a la Zona Aceptable o Tolerable, en lo posible. </v>
      </c>
      <c r="R14" s="13"/>
      <c r="S14" s="18"/>
      <c r="T14" s="18"/>
    </row>
    <row r="15" spans="1:20" ht="165" customHeight="1" x14ac:dyDescent="0.2">
      <c r="A15" s="16">
        <v>3</v>
      </c>
      <c r="B15" s="14" t="s">
        <v>66</v>
      </c>
      <c r="C15" s="15" t="s">
        <v>69</v>
      </c>
      <c r="D15" s="12" t="s">
        <v>77</v>
      </c>
      <c r="E15" s="15" t="s">
        <v>78</v>
      </c>
      <c r="F15" s="12">
        <v>2</v>
      </c>
      <c r="G15" s="12">
        <v>10</v>
      </c>
      <c r="H15" s="11" t="str">
        <f>IF(AND(F15=2,G15=5),+'Valoración y Evaluación'!$P$21,IF(AND(F15=1,G15=20),+'Valoración y Evaluación'!$P$24,VLOOKUP(+F15*G15/60,'Valoración y Evaluación'!$N$18:$Q$27,3,FALSE)))</f>
        <v>Moderado 2</v>
      </c>
      <c r="I15" s="11" t="str">
        <f>VLOOKUP(+F15*G15/60,'Valoración y Evaluación'!$N$18:$O$27,2,FALSE)</f>
        <v>Medio</v>
      </c>
      <c r="J15" s="12" t="s">
        <v>79</v>
      </c>
      <c r="K15" s="12" t="s">
        <v>23</v>
      </c>
      <c r="L15" s="12" t="s">
        <v>71</v>
      </c>
      <c r="M15" s="11">
        <f t="shared" si="0"/>
        <v>1</v>
      </c>
      <c r="N15" s="11">
        <f t="shared" si="1"/>
        <v>10</v>
      </c>
      <c r="O15" s="11" t="str">
        <f>IF(AND(M15=2,N15=5),+'Valoración y Evaluación'!$P$21,IF(AND(M15=1,N15=20),+'Valoración y Evaluación'!$P$24,VLOOKUP(+M15*N15/60,'Valoración y Evaluación'!$N$18:$Q$27,3,FALSE)))</f>
        <v>Tolerable 1</v>
      </c>
      <c r="P15" s="11" t="str">
        <f>VLOOKUP(+M15*N15/60,'Valoración y Evaluación'!$N$18:$O$27,2,FALSE)</f>
        <v>Bajo</v>
      </c>
      <c r="Q15" s="13" t="str">
        <f>IF(AND(M15=2,N15=5),+'Valoración y Evaluación'!$Q$21,IF(AND(M15=1,N15=20),+'Valoración y Evaluación'!$Q$24,VLOOKUP(+M15*N15/60,'Valoración y Evaluación'!$N$18:$Q$27,4,FALSE)))</f>
        <v xml:space="preserve">Asumir o reducir el riesgo. se deben tomar medidas para llevar los Riesgos a la Zona Aceptable o Tolerable, en lo posible. </v>
      </c>
      <c r="R15" s="13"/>
    </row>
    <row r="16" spans="1:20" ht="165" customHeight="1" x14ac:dyDescent="0.2">
      <c r="A16" s="16">
        <v>4</v>
      </c>
      <c r="B16" s="14" t="s">
        <v>85</v>
      </c>
      <c r="C16" s="15" t="s">
        <v>86</v>
      </c>
      <c r="D16" s="12" t="s">
        <v>87</v>
      </c>
      <c r="E16" s="15" t="s">
        <v>88</v>
      </c>
      <c r="F16" s="12">
        <v>1</v>
      </c>
      <c r="G16" s="12">
        <v>10</v>
      </c>
      <c r="H16" s="11" t="str">
        <f>IF(AND(F16=2,G16=5),+'Valoración y Evaluación'!$P$21,IF(AND(F16=1,G16=20),+'Valoración y Evaluación'!$P$24,VLOOKUP(+F16*G16/60,'Valoración y Evaluación'!$N$18:$Q$27,3,FALSE)))</f>
        <v>Tolerable 1</v>
      </c>
      <c r="I16" s="11" t="str">
        <f>VLOOKUP(+F16*G16/60,'Valoración y Evaluación'!$N$18:$O$27,2,FALSE)</f>
        <v>Bajo</v>
      </c>
      <c r="J16" s="12" t="s">
        <v>89</v>
      </c>
      <c r="K16" s="12" t="s">
        <v>71</v>
      </c>
      <c r="L16" s="12" t="s">
        <v>23</v>
      </c>
      <c r="M16" s="11">
        <f t="shared" ref="M16" si="2">IF(F16=1,1,IF(K16="si",+F16-1,+F16))</f>
        <v>1</v>
      </c>
      <c r="N16" s="11">
        <f t="shared" ref="N16" si="3">IF(G16=5,5,IF(L16="si",+G16/2,+G16))</f>
        <v>5</v>
      </c>
      <c r="O16" s="11" t="str">
        <f>IF(AND(M16=2,N16=5),+'Valoración y Evaluación'!$P$21,IF(AND(M16=1,N16=20),+'Valoración y Evaluación'!$P$24,VLOOKUP(+M16*N16/60,'Valoración y Evaluación'!$N$18:$Q$27,3,FALSE)))</f>
        <v>Aceptable</v>
      </c>
      <c r="P16" s="11" t="str">
        <f>VLOOKUP(+M16*N16/60,'Valoración y Evaluación'!$N$18:$O$27,2,FALSE)</f>
        <v>Bajo</v>
      </c>
      <c r="Q16" s="13" t="str">
        <f>IF(AND(M16=2,N16=5),+'Valoración y Evaluación'!$Q$21,IF(AND(M16=1,N16=20),+'Valoración y Evaluación'!$Q$24,VLOOKUP(+M16*N16/60,'Valoración y Evaluación'!$N$18:$Q$27,4,FALSE)))</f>
        <v>Asumir el riesgo. Permite a la Entidad asumirlo, es decir, el riesgo se encuentra en un nivel que puede aceptarlo sin necesidad de tomar otras medidas de control diferentes a las que se poseen.</v>
      </c>
      <c r="R16" s="13"/>
    </row>
    <row r="17" spans="1:18" ht="222" customHeight="1" x14ac:dyDescent="0.2">
      <c r="A17" s="16">
        <v>5</v>
      </c>
      <c r="B17" s="16" t="s">
        <v>80</v>
      </c>
      <c r="C17" s="44" t="s">
        <v>113</v>
      </c>
      <c r="D17" s="44" t="s">
        <v>81</v>
      </c>
      <c r="E17" s="15" t="s">
        <v>83</v>
      </c>
      <c r="F17" s="12">
        <v>2</v>
      </c>
      <c r="G17" s="12">
        <v>20</v>
      </c>
      <c r="H17" s="11" t="str">
        <f>IF(AND(F17=2,G17=5),+'Valoración y Evaluación'!$P$21,IF(AND(F17=1,G17=20),+'Valoración y Evaluación'!$P$24,VLOOKUP(+F17*G17/60,'Valoración y Evaluación'!$N$18:$Q$27,3,FALSE)))</f>
        <v>Importante 2</v>
      </c>
      <c r="I17" s="11" t="str">
        <f>VLOOKUP(+F17*G17/60,'Valoración y Evaluación'!$N$18:$O$27,2,FALSE)</f>
        <v>Alto</v>
      </c>
      <c r="J17" s="12" t="s">
        <v>84</v>
      </c>
      <c r="K17" s="12" t="s">
        <v>23</v>
      </c>
      <c r="L17" s="12" t="s">
        <v>71</v>
      </c>
      <c r="M17" s="11">
        <f t="shared" ref="M17" si="4">IF(F17=1,1,IF(K17="si",+F17-1,+F17))</f>
        <v>1</v>
      </c>
      <c r="N17" s="11">
        <f t="shared" ref="N17" si="5">IF(G17=5,5,IF(L17="si",+G17/2,+G17))</f>
        <v>20</v>
      </c>
      <c r="O17" s="11" t="str">
        <f>IF(AND(M17=2,N17=5),+'Valoración y Evaluación'!$P$21,IF(AND(M17=1,N17=20),+'Valoración y Evaluación'!$P$24,VLOOKUP(+M17*N17/60,'Valoración y Evaluación'!$N$18:$Q$27,3,FALSE)))</f>
        <v>Moderado 3</v>
      </c>
      <c r="P17" s="11" t="str">
        <f>VLOOKUP(+M17*N17/60,'Valoración y Evaluación'!$N$18:$O$27,2,FALSE)</f>
        <v>Medio</v>
      </c>
      <c r="Q17" s="13" t="str">
        <f>IF(AND(M17=2,N17=5),+'Valoración y Evaluación'!$Q$21,IF(AND(M17=1,N17=20),+'Valoración y Evaluación'!$Q$24,VLOOKUP(+M17*N17/60,'Valoración y Evaluación'!$N$18:$Q$27,4,FALSE)))</f>
        <v>Reducir, Compartir o transferir el riesgo. Cuando el riesgo tiene una Probabilidad baja e Impacto catastrófico se debe tratar de compartir el riesgo y evitar la entidad en caso de que éste se presente. Siempre que el riesgo es calificado con Impacto catastrófico la Entidad debe diseñar planes de contingencia, para protegerse en caso de su ocurrencia.</v>
      </c>
      <c r="R17" s="13"/>
    </row>
    <row r="18" spans="1:18" ht="165" customHeight="1" x14ac:dyDescent="0.2">
      <c r="A18" s="16">
        <v>6</v>
      </c>
      <c r="B18" s="14" t="s">
        <v>90</v>
      </c>
      <c r="C18" s="44" t="s">
        <v>91</v>
      </c>
      <c r="D18" s="44" t="s">
        <v>93</v>
      </c>
      <c r="E18" s="44" t="s">
        <v>94</v>
      </c>
      <c r="F18" s="12">
        <v>1</v>
      </c>
      <c r="G18" s="12">
        <v>10</v>
      </c>
      <c r="H18" s="11" t="str">
        <f>IF(AND(F18=2,G18=5),+'Valoración y Evaluación'!$P$21,IF(AND(F18=1,G18=20),+'Valoración y Evaluación'!$P$24,VLOOKUP(+F18*G18/60,'Valoración y Evaluación'!$N$18:$Q$27,3,FALSE)))</f>
        <v>Tolerable 1</v>
      </c>
      <c r="I18" s="11" t="str">
        <f>VLOOKUP(+F18*G18/60,'Valoración y Evaluación'!$N$18:$O$27,2,FALSE)</f>
        <v>Bajo</v>
      </c>
      <c r="J18" s="12" t="s">
        <v>92</v>
      </c>
      <c r="K18" s="12" t="s">
        <v>23</v>
      </c>
      <c r="L18" s="12" t="s">
        <v>71</v>
      </c>
      <c r="M18" s="11">
        <f t="shared" si="0"/>
        <v>1</v>
      </c>
      <c r="N18" s="11">
        <f t="shared" si="1"/>
        <v>10</v>
      </c>
      <c r="O18" s="11" t="str">
        <f>IF(AND(M18=2,N18=5),+'Valoración y Evaluación'!$P$21,IF(AND(M18=1,N18=20),+'Valoración y Evaluación'!$P$24,VLOOKUP(+M18*N18/60,'Valoración y Evaluación'!$N$18:$Q$27,3,FALSE)))</f>
        <v>Tolerable 1</v>
      </c>
      <c r="P18" s="11" t="str">
        <f>VLOOKUP(+M18*N18/60,'Valoración y Evaluación'!$N$18:$O$27,2,FALSE)</f>
        <v>Bajo</v>
      </c>
      <c r="Q18" s="13" t="str">
        <f>IF(AND(M18=2,N18=5),+'Valoración y Evaluación'!$Q$21,IF(AND(M18=1,N18=20),+'Valoración y Evaluación'!$Q$24,VLOOKUP(+M18*N18/60,'Valoración y Evaluación'!$N$18:$Q$27,4,FALSE)))</f>
        <v xml:space="preserve">Asumir o reducir el riesgo. se deben tomar medidas para llevar los Riesgos a la Zona Aceptable o Tolerable, en lo posible. </v>
      </c>
      <c r="R18" s="13"/>
    </row>
    <row r="19" spans="1:18" ht="51.75" customHeight="1" x14ac:dyDescent="0.2">
      <c r="A19" s="45" t="s">
        <v>95</v>
      </c>
      <c r="B19" s="45" t="s">
        <v>96</v>
      </c>
      <c r="C19" s="45" t="s">
        <v>97</v>
      </c>
      <c r="D19" s="45" t="s">
        <v>98</v>
      </c>
      <c r="E19" s="45" t="s">
        <v>99</v>
      </c>
      <c r="F19" s="45" t="s">
        <v>100</v>
      </c>
      <c r="G19" s="45" t="s">
        <v>5</v>
      </c>
      <c r="J19" s="19"/>
      <c r="K19" s="19"/>
      <c r="P19" s="19"/>
      <c r="Q19" s="19"/>
      <c r="R19" s="19"/>
    </row>
    <row r="20" spans="1:18" ht="115.5" customHeight="1" x14ac:dyDescent="0.2">
      <c r="A20" s="46" t="s">
        <v>101</v>
      </c>
      <c r="B20" s="46" t="s">
        <v>102</v>
      </c>
      <c r="C20" s="46" t="s">
        <v>103</v>
      </c>
      <c r="D20" s="46" t="s">
        <v>104</v>
      </c>
      <c r="E20" s="46" t="s">
        <v>105</v>
      </c>
      <c r="F20" s="47">
        <v>44530</v>
      </c>
      <c r="G20" s="46" t="s">
        <v>106</v>
      </c>
      <c r="J20" s="19"/>
      <c r="K20" s="19"/>
      <c r="P20" s="19"/>
      <c r="Q20" s="19"/>
      <c r="R20" s="19"/>
    </row>
    <row r="21" spans="1:18" ht="13.15" customHeight="1" x14ac:dyDescent="0.2">
      <c r="A21" s="19"/>
      <c r="B21" s="19"/>
      <c r="C21" s="19"/>
      <c r="D21" s="19"/>
      <c r="E21" s="19"/>
      <c r="J21" s="19"/>
      <c r="K21" s="19"/>
      <c r="P21" s="19"/>
      <c r="Q21" s="19"/>
      <c r="R21" s="19"/>
    </row>
    <row r="22" spans="1:18" ht="13.15" customHeight="1" x14ac:dyDescent="0.2">
      <c r="A22" s="19"/>
      <c r="B22" s="19"/>
      <c r="C22" s="19"/>
      <c r="D22" s="19"/>
      <c r="E22" s="19"/>
      <c r="J22" s="19"/>
      <c r="K22" s="19"/>
      <c r="P22" s="19"/>
      <c r="Q22" s="19"/>
      <c r="R22" s="19"/>
    </row>
    <row r="23" spans="1:18" ht="13.15" customHeight="1" x14ac:dyDescent="0.2">
      <c r="A23" s="19"/>
      <c r="B23" s="19"/>
      <c r="C23" s="19"/>
      <c r="D23" s="19"/>
      <c r="E23" s="19"/>
      <c r="J23" s="19"/>
      <c r="K23" s="19"/>
      <c r="P23" s="19"/>
      <c r="Q23" s="19"/>
      <c r="R23" s="19"/>
    </row>
    <row r="24" spans="1:18" ht="13.15" customHeight="1" x14ac:dyDescent="0.2">
      <c r="A24" s="19"/>
      <c r="B24" s="19"/>
      <c r="C24" s="19"/>
      <c r="D24" s="19"/>
      <c r="E24" s="19"/>
      <c r="J24" s="19"/>
      <c r="K24" s="19"/>
      <c r="P24" s="19"/>
      <c r="Q24" s="19"/>
      <c r="R24" s="19"/>
    </row>
    <row r="25" spans="1:18" ht="13.9" customHeight="1" x14ac:dyDescent="0.2">
      <c r="A25" s="19"/>
      <c r="B25" s="19"/>
      <c r="C25" s="19"/>
      <c r="D25" s="19"/>
      <c r="E25" s="19"/>
      <c r="J25" s="19"/>
      <c r="K25" s="19"/>
      <c r="P25" s="19"/>
      <c r="Q25" s="19"/>
      <c r="R25" s="19"/>
    </row>
    <row r="26" spans="1:18" x14ac:dyDescent="0.2">
      <c r="A26" s="19"/>
      <c r="B26" s="19"/>
      <c r="C26" s="19"/>
      <c r="D26" s="19"/>
      <c r="E26" s="19"/>
      <c r="J26" s="19"/>
      <c r="K26" s="19"/>
      <c r="P26" s="19"/>
      <c r="Q26" s="19"/>
      <c r="R26" s="19"/>
    </row>
    <row r="27" spans="1:18" x14ac:dyDescent="0.2">
      <c r="A27" s="19"/>
      <c r="B27" s="19"/>
      <c r="C27" s="19"/>
      <c r="D27" s="19"/>
      <c r="E27" s="19"/>
      <c r="J27" s="19"/>
      <c r="K27" s="19"/>
      <c r="P27" s="19"/>
      <c r="Q27" s="19"/>
      <c r="R27" s="19"/>
    </row>
    <row r="28" spans="1:18" x14ac:dyDescent="0.2">
      <c r="A28" s="19"/>
      <c r="B28" s="19"/>
      <c r="C28" s="19"/>
      <c r="D28" s="19"/>
      <c r="E28" s="19"/>
      <c r="J28" s="19"/>
      <c r="K28" s="19"/>
      <c r="P28" s="19"/>
      <c r="Q28" s="19"/>
      <c r="R28" s="19"/>
    </row>
    <row r="29" spans="1:18" x14ac:dyDescent="0.2">
      <c r="A29" s="19"/>
      <c r="B29" s="19"/>
      <c r="C29" s="19"/>
      <c r="D29" s="19"/>
      <c r="E29" s="19"/>
      <c r="J29" s="19"/>
      <c r="K29" s="19"/>
      <c r="P29" s="19"/>
      <c r="Q29" s="19"/>
      <c r="R29" s="19"/>
    </row>
    <row r="30" spans="1:18" x14ac:dyDescent="0.2">
      <c r="A30" s="19"/>
      <c r="B30" s="19"/>
      <c r="C30" s="19"/>
      <c r="D30" s="19"/>
      <c r="E30" s="19"/>
      <c r="J30" s="19"/>
      <c r="K30" s="19"/>
      <c r="P30" s="19"/>
      <c r="Q30" s="19"/>
      <c r="R30" s="19"/>
    </row>
    <row r="31" spans="1:18" x14ac:dyDescent="0.2">
      <c r="A31" s="19"/>
      <c r="B31" s="19"/>
      <c r="C31" s="19"/>
      <c r="D31" s="19"/>
      <c r="E31" s="19"/>
      <c r="J31" s="19"/>
      <c r="K31" s="19"/>
      <c r="P31" s="19"/>
      <c r="Q31" s="19"/>
      <c r="R31" s="19"/>
    </row>
    <row r="32" spans="1:18" x14ac:dyDescent="0.2">
      <c r="A32" s="19"/>
      <c r="B32" s="19"/>
      <c r="C32" s="19"/>
      <c r="D32" s="19"/>
      <c r="E32" s="19"/>
      <c r="J32" s="19"/>
      <c r="K32" s="19"/>
      <c r="P32" s="19"/>
      <c r="Q32" s="19"/>
      <c r="R32" s="19"/>
    </row>
    <row r="33" spans="1:18" x14ac:dyDescent="0.2">
      <c r="A33" s="19"/>
      <c r="B33" s="19"/>
      <c r="C33" s="19"/>
      <c r="D33" s="19"/>
      <c r="E33" s="19"/>
      <c r="J33" s="19"/>
      <c r="K33" s="19"/>
      <c r="P33" s="19"/>
      <c r="Q33" s="19"/>
      <c r="R33" s="19"/>
    </row>
    <row r="34" spans="1:18" x14ac:dyDescent="0.2">
      <c r="A34" s="19"/>
      <c r="B34" s="19"/>
      <c r="C34" s="19"/>
      <c r="D34" s="19"/>
      <c r="E34" s="19"/>
      <c r="J34" s="19"/>
      <c r="K34" s="19"/>
      <c r="P34" s="19"/>
      <c r="Q34" s="19"/>
      <c r="R34" s="19"/>
    </row>
    <row r="35" spans="1:18" x14ac:dyDescent="0.2">
      <c r="A35" s="19"/>
      <c r="B35" s="19"/>
      <c r="C35" s="19"/>
      <c r="D35" s="19"/>
      <c r="E35" s="19"/>
      <c r="J35" s="19"/>
      <c r="K35" s="19"/>
      <c r="P35" s="19"/>
      <c r="Q35" s="19"/>
      <c r="R35" s="19"/>
    </row>
    <row r="36" spans="1:18" x14ac:dyDescent="0.2">
      <c r="A36" s="19"/>
      <c r="B36" s="19"/>
      <c r="C36" s="19"/>
      <c r="D36" s="19"/>
      <c r="E36" s="19"/>
      <c r="J36" s="19"/>
      <c r="K36" s="19"/>
      <c r="P36" s="19"/>
      <c r="Q36" s="19"/>
      <c r="R36" s="19"/>
    </row>
    <row r="37" spans="1:18" x14ac:dyDescent="0.2">
      <c r="A37" s="19"/>
      <c r="B37" s="19"/>
      <c r="C37" s="19"/>
      <c r="D37" s="19"/>
      <c r="E37" s="19"/>
      <c r="J37" s="19"/>
      <c r="K37" s="19"/>
      <c r="P37" s="19"/>
      <c r="Q37" s="19"/>
      <c r="R37" s="19"/>
    </row>
    <row r="38" spans="1:18" x14ac:dyDescent="0.2">
      <c r="A38" s="19"/>
      <c r="B38" s="19"/>
      <c r="C38" s="19"/>
      <c r="D38" s="19"/>
      <c r="E38" s="19"/>
      <c r="J38" s="19"/>
      <c r="K38" s="19"/>
      <c r="P38" s="19"/>
      <c r="Q38" s="19"/>
      <c r="R38" s="19"/>
    </row>
    <row r="39" spans="1:18" x14ac:dyDescent="0.2">
      <c r="A39" s="19"/>
      <c r="B39" s="19"/>
      <c r="C39" s="19"/>
      <c r="D39" s="19"/>
      <c r="E39" s="19"/>
      <c r="J39" s="19"/>
      <c r="K39" s="19"/>
      <c r="P39" s="19"/>
      <c r="Q39" s="19"/>
      <c r="R39" s="19"/>
    </row>
    <row r="40" spans="1:18" x14ac:dyDescent="0.2">
      <c r="A40" s="19"/>
      <c r="B40" s="19"/>
      <c r="C40" s="19"/>
      <c r="D40" s="19"/>
      <c r="E40" s="19"/>
      <c r="J40" s="19"/>
      <c r="K40" s="19"/>
      <c r="P40" s="19"/>
      <c r="Q40" s="19"/>
      <c r="R40" s="19"/>
    </row>
    <row r="41" spans="1:18" x14ac:dyDescent="0.2">
      <c r="A41" s="19"/>
      <c r="B41" s="19"/>
      <c r="C41" s="19"/>
      <c r="D41" s="19"/>
      <c r="E41" s="19"/>
      <c r="J41" s="19"/>
      <c r="K41" s="19"/>
      <c r="P41" s="19"/>
      <c r="Q41" s="19"/>
      <c r="R41" s="19"/>
    </row>
    <row r="42" spans="1:18" x14ac:dyDescent="0.2">
      <c r="A42" s="19"/>
      <c r="B42" s="19"/>
      <c r="C42" s="19"/>
      <c r="D42" s="19"/>
      <c r="E42" s="19"/>
      <c r="J42" s="19"/>
      <c r="K42" s="19"/>
      <c r="P42" s="19"/>
      <c r="Q42" s="19"/>
      <c r="R42" s="19"/>
    </row>
    <row r="43" spans="1:18" x14ac:dyDescent="0.2">
      <c r="A43" s="19"/>
      <c r="B43" s="19"/>
      <c r="C43" s="19"/>
      <c r="D43" s="19"/>
      <c r="E43" s="19"/>
      <c r="J43" s="19"/>
      <c r="K43" s="19"/>
      <c r="P43" s="19"/>
      <c r="Q43" s="19"/>
      <c r="R43" s="19"/>
    </row>
    <row r="44" spans="1:18" x14ac:dyDescent="0.2">
      <c r="A44" s="19"/>
      <c r="B44" s="19"/>
      <c r="C44" s="19"/>
      <c r="D44" s="19"/>
      <c r="E44" s="19"/>
      <c r="J44" s="19"/>
      <c r="K44" s="19"/>
      <c r="P44" s="19"/>
      <c r="Q44" s="19"/>
      <c r="R44" s="19"/>
    </row>
    <row r="45" spans="1:18" x14ac:dyDescent="0.2">
      <c r="A45" s="19"/>
      <c r="B45" s="19"/>
      <c r="C45" s="19"/>
      <c r="D45" s="19"/>
      <c r="E45" s="19"/>
      <c r="J45" s="19"/>
      <c r="K45" s="19"/>
      <c r="P45" s="19"/>
      <c r="Q45" s="19"/>
      <c r="R45" s="19"/>
    </row>
    <row r="46" spans="1:18" x14ac:dyDescent="0.2">
      <c r="A46" s="19"/>
      <c r="B46" s="19"/>
      <c r="C46" s="19"/>
      <c r="D46" s="19"/>
      <c r="E46" s="19"/>
      <c r="J46" s="19"/>
      <c r="K46" s="19"/>
      <c r="P46" s="19"/>
      <c r="Q46" s="19"/>
      <c r="R46" s="19"/>
    </row>
    <row r="47" spans="1:18" x14ac:dyDescent="0.2">
      <c r="A47" s="19"/>
      <c r="B47" s="19"/>
      <c r="C47" s="19"/>
      <c r="D47" s="19"/>
      <c r="E47" s="19"/>
      <c r="J47" s="19"/>
      <c r="K47" s="19"/>
      <c r="P47" s="19"/>
      <c r="Q47" s="19"/>
      <c r="R47" s="19"/>
    </row>
    <row r="48" spans="1:18" x14ac:dyDescent="0.2">
      <c r="A48" s="19"/>
      <c r="B48" s="19"/>
      <c r="C48" s="19"/>
      <c r="D48" s="19"/>
      <c r="E48" s="19"/>
      <c r="J48" s="19"/>
      <c r="K48" s="19"/>
      <c r="P48" s="19"/>
      <c r="Q48" s="19"/>
      <c r="R48" s="19"/>
    </row>
    <row r="49" spans="1:18" x14ac:dyDescent="0.2">
      <c r="A49" s="19"/>
      <c r="B49" s="19"/>
      <c r="C49" s="19"/>
      <c r="D49" s="19"/>
      <c r="E49" s="19"/>
      <c r="J49" s="19"/>
      <c r="K49" s="19"/>
      <c r="P49" s="19"/>
      <c r="Q49" s="19"/>
      <c r="R49" s="19"/>
    </row>
    <row r="50" spans="1:18" x14ac:dyDescent="0.2">
      <c r="A50" s="19"/>
      <c r="B50" s="19"/>
      <c r="C50" s="19"/>
      <c r="D50" s="19"/>
      <c r="E50" s="19"/>
      <c r="J50" s="19"/>
      <c r="K50" s="19"/>
      <c r="P50" s="19"/>
      <c r="Q50" s="19"/>
      <c r="R50" s="19"/>
    </row>
    <row r="51" spans="1:18" x14ac:dyDescent="0.2">
      <c r="A51" s="19"/>
      <c r="B51" s="19"/>
      <c r="C51" s="19"/>
      <c r="D51" s="19"/>
      <c r="E51" s="19"/>
      <c r="J51" s="19"/>
      <c r="K51" s="19"/>
      <c r="P51" s="19"/>
      <c r="Q51" s="19"/>
      <c r="R51" s="19"/>
    </row>
    <row r="52" spans="1:18" x14ac:dyDescent="0.2">
      <c r="A52" s="19"/>
      <c r="B52" s="19"/>
      <c r="C52" s="19"/>
      <c r="D52" s="19"/>
      <c r="E52" s="19"/>
      <c r="J52" s="19"/>
      <c r="K52" s="19"/>
      <c r="P52" s="19"/>
      <c r="Q52" s="19"/>
      <c r="R52" s="19"/>
    </row>
    <row r="53" spans="1:18" x14ac:dyDescent="0.2">
      <c r="A53" s="19"/>
      <c r="B53" s="19"/>
      <c r="C53" s="19"/>
      <c r="D53" s="19"/>
      <c r="E53" s="19"/>
      <c r="J53" s="19"/>
      <c r="K53" s="19"/>
      <c r="P53" s="19"/>
      <c r="Q53" s="19"/>
      <c r="R53" s="19"/>
    </row>
    <row r="54" spans="1:18" x14ac:dyDescent="0.2">
      <c r="A54" s="19"/>
      <c r="B54" s="19"/>
      <c r="C54" s="19"/>
      <c r="D54" s="19"/>
      <c r="E54" s="19"/>
      <c r="J54" s="19"/>
      <c r="K54" s="19"/>
      <c r="P54" s="19"/>
      <c r="Q54" s="19"/>
      <c r="R54" s="19"/>
    </row>
    <row r="55" spans="1:18" x14ac:dyDescent="0.2">
      <c r="A55" s="19"/>
      <c r="B55" s="19"/>
      <c r="C55" s="19"/>
      <c r="D55" s="19"/>
      <c r="E55" s="19"/>
      <c r="J55" s="19"/>
      <c r="K55" s="19"/>
      <c r="P55" s="19"/>
      <c r="Q55" s="19"/>
      <c r="R55" s="19"/>
    </row>
    <row r="56" spans="1:18" x14ac:dyDescent="0.2">
      <c r="A56" s="19"/>
      <c r="B56" s="19"/>
      <c r="C56" s="19"/>
      <c r="D56" s="19"/>
      <c r="E56" s="19"/>
      <c r="J56" s="19"/>
      <c r="K56" s="19"/>
      <c r="P56" s="19"/>
      <c r="Q56" s="19"/>
      <c r="R56" s="19"/>
    </row>
    <row r="57" spans="1:18" x14ac:dyDescent="0.2">
      <c r="A57" s="19"/>
      <c r="B57" s="19"/>
      <c r="C57" s="19"/>
      <c r="D57" s="19"/>
      <c r="E57" s="19"/>
      <c r="J57" s="19"/>
      <c r="K57" s="19"/>
      <c r="P57" s="19"/>
      <c r="Q57" s="19"/>
      <c r="R57" s="19"/>
    </row>
    <row r="58" spans="1:18" x14ac:dyDescent="0.2">
      <c r="A58" s="19"/>
      <c r="B58" s="19"/>
      <c r="C58" s="19"/>
      <c r="D58" s="19"/>
      <c r="E58" s="19"/>
      <c r="J58" s="19"/>
      <c r="K58" s="19"/>
      <c r="P58" s="19"/>
      <c r="Q58" s="19"/>
      <c r="R58" s="19"/>
    </row>
    <row r="59" spans="1:18" x14ac:dyDescent="0.2">
      <c r="A59" s="19"/>
      <c r="B59" s="19"/>
      <c r="C59" s="19"/>
      <c r="D59" s="19"/>
      <c r="E59" s="19"/>
      <c r="J59" s="19"/>
      <c r="K59" s="19"/>
      <c r="P59" s="19"/>
      <c r="Q59" s="19"/>
      <c r="R59" s="19"/>
    </row>
    <row r="60" spans="1:18" x14ac:dyDescent="0.2">
      <c r="A60" s="19"/>
      <c r="B60" s="19"/>
      <c r="C60" s="19"/>
      <c r="D60" s="19"/>
      <c r="E60" s="19"/>
      <c r="J60" s="19"/>
      <c r="K60" s="19"/>
      <c r="P60" s="19"/>
      <c r="Q60" s="19"/>
      <c r="R60" s="19"/>
    </row>
    <row r="61" spans="1:18" x14ac:dyDescent="0.2">
      <c r="A61" s="19"/>
      <c r="B61" s="19"/>
      <c r="C61" s="19"/>
      <c r="D61" s="19"/>
      <c r="E61" s="19"/>
      <c r="J61" s="19"/>
      <c r="K61" s="19"/>
      <c r="P61" s="19"/>
      <c r="Q61" s="19"/>
      <c r="R61" s="19"/>
    </row>
    <row r="62" spans="1:18" x14ac:dyDescent="0.2">
      <c r="A62" s="19"/>
      <c r="B62" s="19"/>
      <c r="C62" s="19"/>
      <c r="D62" s="19"/>
      <c r="E62" s="19"/>
      <c r="J62" s="19"/>
      <c r="K62" s="19"/>
      <c r="P62" s="19"/>
      <c r="Q62" s="19"/>
      <c r="R62" s="19"/>
    </row>
  </sheetData>
  <sheetProtection formatRows="0" insertRows="0" deleteRows="0" sort="0" autoFilter="0"/>
  <mergeCells count="15">
    <mergeCell ref="A9:C9"/>
    <mergeCell ref="D9:R9"/>
    <mergeCell ref="A10:C10"/>
    <mergeCell ref="D10:R10"/>
    <mergeCell ref="A11:R11"/>
    <mergeCell ref="A6:R6"/>
    <mergeCell ref="A7:C7"/>
    <mergeCell ref="D7:R7"/>
    <mergeCell ref="A8:C8"/>
    <mergeCell ref="D8:R8"/>
    <mergeCell ref="A1:C5"/>
    <mergeCell ref="O1:Q5"/>
    <mergeCell ref="R1:R4"/>
    <mergeCell ref="D1:D5"/>
    <mergeCell ref="E1:N5"/>
  </mergeCells>
  <phoneticPr fontId="9" type="noConversion"/>
  <conditionalFormatting sqref="D14:J15 E13:E15 A14:A15 A18 F18:J18">
    <cfRule type="expression" dxfId="74" priority="391" stopIfTrue="1">
      <formula>$I13="bajo"</formula>
    </cfRule>
    <cfRule type="expression" dxfId="73" priority="392" stopIfTrue="1">
      <formula>$I13="medio"</formula>
    </cfRule>
    <cfRule type="expression" dxfId="72" priority="393" stopIfTrue="1">
      <formula>$I13="alto"</formula>
    </cfRule>
  </conditionalFormatting>
  <conditionalFormatting sqref="K14:R14 K18:Q18">
    <cfRule type="expression" dxfId="71" priority="394" stopIfTrue="1">
      <formula>$P14="bajo"</formula>
    </cfRule>
    <cfRule type="expression" dxfId="70" priority="395" stopIfTrue="1">
      <formula>$P14="medio"</formula>
    </cfRule>
    <cfRule type="expression" dxfId="69" priority="396" stopIfTrue="1">
      <formula>$P14="alto"</formula>
    </cfRule>
  </conditionalFormatting>
  <conditionalFormatting sqref="A13:J13 E13:E15">
    <cfRule type="expression" dxfId="68" priority="199" stopIfTrue="1">
      <formula>$I13="bajo"</formula>
    </cfRule>
    <cfRule type="expression" dxfId="67" priority="200" stopIfTrue="1">
      <formula>$I13="medio"</formula>
    </cfRule>
    <cfRule type="expression" dxfId="66" priority="201" stopIfTrue="1">
      <formula>$I13="alto"</formula>
    </cfRule>
  </conditionalFormatting>
  <conditionalFormatting sqref="K13:Q13">
    <cfRule type="expression" dxfId="65" priority="202" stopIfTrue="1">
      <formula>$P13="bajo"</formula>
    </cfRule>
    <cfRule type="expression" dxfId="64" priority="203" stopIfTrue="1">
      <formula>$P13="medio"</formula>
    </cfRule>
    <cfRule type="expression" dxfId="63" priority="204" stopIfTrue="1">
      <formula>$P13="alto"</formula>
    </cfRule>
  </conditionalFormatting>
  <conditionalFormatting sqref="R13">
    <cfRule type="expression" dxfId="62" priority="184" stopIfTrue="1">
      <formula>$P13="bajo"</formula>
    </cfRule>
    <cfRule type="expression" dxfId="61" priority="185" stopIfTrue="1">
      <formula>$P13="medio"</formula>
    </cfRule>
    <cfRule type="expression" dxfId="60" priority="186" stopIfTrue="1">
      <formula>$P13="alto"</formula>
    </cfRule>
  </conditionalFormatting>
  <conditionalFormatting sqref="K15:Q15">
    <cfRule type="expression" dxfId="59" priority="190" stopIfTrue="1">
      <formula>$P15="bajo"</formula>
    </cfRule>
    <cfRule type="expression" dxfId="58" priority="191" stopIfTrue="1">
      <formula>$P15="medio"</formula>
    </cfRule>
    <cfRule type="expression" dxfId="57" priority="192" stopIfTrue="1">
      <formula>$P15="alto"</formula>
    </cfRule>
  </conditionalFormatting>
  <conditionalFormatting sqref="C14">
    <cfRule type="expression" dxfId="56" priority="172" stopIfTrue="1">
      <formula>$I14="bajo"</formula>
    </cfRule>
    <cfRule type="expression" dxfId="55" priority="173" stopIfTrue="1">
      <formula>$I14="medio"</formula>
    </cfRule>
    <cfRule type="expression" dxfId="54" priority="174" stopIfTrue="1">
      <formula>$I14="alto"</formula>
    </cfRule>
  </conditionalFormatting>
  <conditionalFormatting sqref="R18">
    <cfRule type="expression" dxfId="53" priority="169" stopIfTrue="1">
      <formula>$P18="bajo"</formula>
    </cfRule>
    <cfRule type="expression" dxfId="52" priority="170" stopIfTrue="1">
      <formula>$P18="medio"</formula>
    </cfRule>
    <cfRule type="expression" dxfId="51" priority="171" stopIfTrue="1">
      <formula>$P18="alto"</formula>
    </cfRule>
  </conditionalFormatting>
  <conditionalFormatting sqref="C15">
    <cfRule type="expression" dxfId="50" priority="166" stopIfTrue="1">
      <formula>$I15="bajo"</formula>
    </cfRule>
    <cfRule type="expression" dxfId="49" priority="167" stopIfTrue="1">
      <formula>$I15="medio"</formula>
    </cfRule>
    <cfRule type="expression" dxfId="48" priority="168" stopIfTrue="1">
      <formula>$I15="alto"</formula>
    </cfRule>
  </conditionalFormatting>
  <conditionalFormatting sqref="R15">
    <cfRule type="expression" dxfId="47" priority="157" stopIfTrue="1">
      <formula>$P15="bajo"</formula>
    </cfRule>
    <cfRule type="expression" dxfId="46" priority="158" stopIfTrue="1">
      <formula>$P15="medio"</formula>
    </cfRule>
    <cfRule type="expression" dxfId="45" priority="159" stopIfTrue="1">
      <formula>$P15="alto"</formula>
    </cfRule>
  </conditionalFormatting>
  <conditionalFormatting sqref="B14">
    <cfRule type="expression" dxfId="44" priority="136" stopIfTrue="1">
      <formula>$I14="bajo"</formula>
    </cfRule>
    <cfRule type="expression" dxfId="43" priority="137" stopIfTrue="1">
      <formula>$I14="medio"</formula>
    </cfRule>
    <cfRule type="expression" dxfId="42" priority="138" stopIfTrue="1">
      <formula>$I14="alto"</formula>
    </cfRule>
  </conditionalFormatting>
  <conditionalFormatting sqref="B15">
    <cfRule type="expression" dxfId="41" priority="133" stopIfTrue="1">
      <formula>$I15="bajo"</formula>
    </cfRule>
    <cfRule type="expression" dxfId="40" priority="134" stopIfTrue="1">
      <formula>$I15="medio"</formula>
    </cfRule>
    <cfRule type="expression" dxfId="39" priority="135" stopIfTrue="1">
      <formula>$I15="alto"</formula>
    </cfRule>
  </conditionalFormatting>
  <conditionalFormatting sqref="B18">
    <cfRule type="expression" dxfId="38" priority="130" stopIfTrue="1">
      <formula>$I18="bajo"</formula>
    </cfRule>
    <cfRule type="expression" dxfId="37" priority="131" stopIfTrue="1">
      <formula>$I18="medio"</formula>
    </cfRule>
    <cfRule type="expression" dxfId="36" priority="132" stopIfTrue="1">
      <formula>$I18="alto"</formula>
    </cfRule>
  </conditionalFormatting>
  <conditionalFormatting sqref="A17 E17:J17">
    <cfRule type="expression" dxfId="35" priority="37" stopIfTrue="1">
      <formula>$I17="bajo"</formula>
    </cfRule>
    <cfRule type="expression" dxfId="34" priority="38" stopIfTrue="1">
      <formula>$I17="medio"</formula>
    </cfRule>
    <cfRule type="expression" dxfId="33" priority="39" stopIfTrue="1">
      <formula>$I17="alto"</formula>
    </cfRule>
  </conditionalFormatting>
  <conditionalFormatting sqref="K17:Q17">
    <cfRule type="expression" dxfId="32" priority="40" stopIfTrue="1">
      <formula>$P17="bajo"</formula>
    </cfRule>
    <cfRule type="expression" dxfId="31" priority="41" stopIfTrue="1">
      <formula>$P17="medio"</formula>
    </cfRule>
    <cfRule type="expression" dxfId="30" priority="42" stopIfTrue="1">
      <formula>$P17="alto"</formula>
    </cfRule>
  </conditionalFormatting>
  <conditionalFormatting sqref="E17">
    <cfRule type="expression" dxfId="29" priority="34" stopIfTrue="1">
      <formula>$I17="bajo"</formula>
    </cfRule>
    <cfRule type="expression" dxfId="28" priority="35" stopIfTrue="1">
      <formula>$I17="medio"</formula>
    </cfRule>
    <cfRule type="expression" dxfId="27" priority="36" stopIfTrue="1">
      <formula>$I17="alto"</formula>
    </cfRule>
  </conditionalFormatting>
  <conditionalFormatting sqref="R17">
    <cfRule type="expression" dxfId="26" priority="31" stopIfTrue="1">
      <formula>$P17="bajo"</formula>
    </cfRule>
    <cfRule type="expression" dxfId="25" priority="32" stopIfTrue="1">
      <formula>$P17="medio"</formula>
    </cfRule>
    <cfRule type="expression" dxfId="24" priority="33" stopIfTrue="1">
      <formula>$P17="alto"</formula>
    </cfRule>
  </conditionalFormatting>
  <conditionalFormatting sqref="B16">
    <cfRule type="expression" dxfId="23" priority="4" stopIfTrue="1">
      <formula>$I16="bajo"</formula>
    </cfRule>
    <cfRule type="expression" dxfId="22" priority="5" stopIfTrue="1">
      <formula>$I16="medio"</formula>
    </cfRule>
    <cfRule type="expression" dxfId="21" priority="6" stopIfTrue="1">
      <formula>$I16="alto"</formula>
    </cfRule>
  </conditionalFormatting>
  <conditionalFormatting sqref="B17:D17">
    <cfRule type="expression" dxfId="20" priority="22" stopIfTrue="1">
      <formula>$I17="bajo"</formula>
    </cfRule>
    <cfRule type="expression" dxfId="19" priority="23" stopIfTrue="1">
      <formula>$I17="medio"</formula>
    </cfRule>
    <cfRule type="expression" dxfId="18" priority="24" stopIfTrue="1">
      <formula>$I17="alto"</formula>
    </cfRule>
  </conditionalFormatting>
  <conditionalFormatting sqref="C18:E18">
    <cfRule type="expression" dxfId="17" priority="1" stopIfTrue="1">
      <formula>$I18="bajo"</formula>
    </cfRule>
    <cfRule type="expression" dxfId="16" priority="2" stopIfTrue="1">
      <formula>$I18="medio"</formula>
    </cfRule>
    <cfRule type="expression" dxfId="15" priority="3" stopIfTrue="1">
      <formula>$I18="alto"</formula>
    </cfRule>
  </conditionalFormatting>
  <conditionalFormatting sqref="A16 D16:J16">
    <cfRule type="expression" dxfId="14" priority="16" stopIfTrue="1">
      <formula>$I16="bajo"</formula>
    </cfRule>
    <cfRule type="expression" dxfId="13" priority="17" stopIfTrue="1">
      <formula>$I16="medio"</formula>
    </cfRule>
    <cfRule type="expression" dxfId="12" priority="18" stopIfTrue="1">
      <formula>$I16="alto"</formula>
    </cfRule>
  </conditionalFormatting>
  <conditionalFormatting sqref="K16:Q16">
    <cfRule type="expression" dxfId="11" priority="19" stopIfTrue="1">
      <formula>$P16="bajo"</formula>
    </cfRule>
    <cfRule type="expression" dxfId="10" priority="20" stopIfTrue="1">
      <formula>$P16="medio"</formula>
    </cfRule>
    <cfRule type="expression" dxfId="9" priority="21" stopIfTrue="1">
      <formula>$P16="alto"</formula>
    </cfRule>
  </conditionalFormatting>
  <conditionalFormatting sqref="E16">
    <cfRule type="expression" dxfId="8" priority="13" stopIfTrue="1">
      <formula>$I16="bajo"</formula>
    </cfRule>
    <cfRule type="expression" dxfId="7" priority="14" stopIfTrue="1">
      <formula>$I16="medio"</formula>
    </cfRule>
    <cfRule type="expression" dxfId="6" priority="15" stopIfTrue="1">
      <formula>$I16="alto"</formula>
    </cfRule>
  </conditionalFormatting>
  <conditionalFormatting sqref="R16">
    <cfRule type="expression" dxfId="5" priority="10" stopIfTrue="1">
      <formula>$P16="bajo"</formula>
    </cfRule>
    <cfRule type="expression" dxfId="4" priority="11" stopIfTrue="1">
      <formula>$P16="medio"</formula>
    </cfRule>
    <cfRule type="expression" dxfId="3" priority="12" stopIfTrue="1">
      <formula>$P16="alto"</formula>
    </cfRule>
  </conditionalFormatting>
  <conditionalFormatting sqref="C16">
    <cfRule type="expression" dxfId="2" priority="7" stopIfTrue="1">
      <formula>$I16="bajo"</formula>
    </cfRule>
    <cfRule type="expression" dxfId="1" priority="8" stopIfTrue="1">
      <formula>$I16="medio"</formula>
    </cfRule>
    <cfRule type="expression" dxfId="0" priority="9" stopIfTrue="1">
      <formula>$I16="alto"</formula>
    </cfRule>
  </conditionalFormatting>
  <dataValidations count="3">
    <dataValidation type="list" allowBlank="1" showInputMessage="1" showErrorMessage="1" sqref="F13:F18" xr:uid="{00000000-0002-0000-0000-000000000000}">
      <formula1>"1,2,3"</formula1>
    </dataValidation>
    <dataValidation type="list" allowBlank="1" showInputMessage="1" showErrorMessage="1" sqref="G13:G18" xr:uid="{00000000-0002-0000-0000-000001000000}">
      <formula1>"5,10,20"</formula1>
    </dataValidation>
    <dataValidation type="list" allowBlank="1" showInputMessage="1" showErrorMessage="1" sqref="K13:L18" xr:uid="{00000000-0002-0000-0000-000002000000}">
      <formula1>"si,no"</formula1>
    </dataValidation>
  </dataValidations>
  <printOptions horizontalCentered="1"/>
  <pageMargins left="0.39370078740157483" right="0.39370078740157483" top="0.59055118110236227" bottom="0.59055118110236227" header="0.19685039370078741" footer="0.19685039370078741"/>
  <pageSetup scale="32" orientation="landscape" horizontalDpi="4294967293" r:id="rId1"/>
  <headerFooter scaleWithDoc="0"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showGridLines="0" topLeftCell="A19" zoomScaleNormal="100" workbookViewId="0">
      <selection activeCell="B25" sqref="B25"/>
    </sheetView>
  </sheetViews>
  <sheetFormatPr baseColWidth="10" defaultColWidth="11.42578125" defaultRowHeight="12.75" x14ac:dyDescent="0.2"/>
  <cols>
    <col min="1" max="1" width="17.42578125" style="17" customWidth="1"/>
    <col min="2" max="2" width="10.7109375" style="17" customWidth="1"/>
    <col min="3" max="9" width="5.7109375" style="17" customWidth="1"/>
    <col min="10" max="10" width="8.42578125" style="17" customWidth="1"/>
    <col min="11" max="11" width="11.7109375" style="17" customWidth="1"/>
    <col min="12" max="16" width="10.7109375" style="17" customWidth="1"/>
    <col min="17" max="17" width="40.85546875" style="17" customWidth="1"/>
    <col min="18" max="16384" width="11.42578125" style="17"/>
  </cols>
  <sheetData>
    <row r="1" spans="1:17" s="8" customFormat="1" ht="20.100000000000001" customHeight="1" x14ac:dyDescent="0.2">
      <c r="A1" s="51"/>
      <c r="B1" s="51"/>
      <c r="C1" s="51"/>
      <c r="D1" s="51"/>
      <c r="E1" s="51"/>
      <c r="F1" s="9"/>
      <c r="G1" s="9"/>
      <c r="H1" s="51" t="s">
        <v>24</v>
      </c>
      <c r="I1" s="51"/>
      <c r="J1" s="51"/>
      <c r="K1" s="51"/>
      <c r="L1" s="51"/>
      <c r="M1" s="51"/>
      <c r="N1" s="51"/>
      <c r="O1" s="51"/>
      <c r="P1" s="9"/>
      <c r="Q1" s="52"/>
    </row>
    <row r="2" spans="1:17" s="8" customFormat="1" ht="20.100000000000001" customHeight="1" x14ac:dyDescent="0.2">
      <c r="A2" s="51"/>
      <c r="B2" s="51"/>
      <c r="C2" s="51"/>
      <c r="D2" s="51"/>
      <c r="E2" s="51"/>
      <c r="F2" s="9"/>
      <c r="G2" s="9"/>
      <c r="H2" s="51"/>
      <c r="I2" s="51"/>
      <c r="J2" s="51"/>
      <c r="K2" s="51"/>
      <c r="L2" s="51"/>
      <c r="M2" s="51"/>
      <c r="N2" s="51"/>
      <c r="O2" s="51"/>
      <c r="P2" s="9"/>
      <c r="Q2" s="52"/>
    </row>
    <row r="3" spans="1:17" s="8" customFormat="1" ht="20.100000000000001" customHeight="1" x14ac:dyDescent="0.2">
      <c r="A3" s="51"/>
      <c r="B3" s="51"/>
      <c r="C3" s="51"/>
      <c r="D3" s="51"/>
      <c r="E3" s="51"/>
      <c r="F3" s="9"/>
      <c r="G3" s="9"/>
      <c r="H3" s="51"/>
      <c r="I3" s="51"/>
      <c r="J3" s="51"/>
      <c r="K3" s="51"/>
      <c r="L3" s="51"/>
      <c r="M3" s="51"/>
      <c r="N3" s="51"/>
      <c r="O3" s="51"/>
      <c r="P3" s="9"/>
      <c r="Q3" s="52"/>
    </row>
    <row r="4" spans="1:17" s="8" customFormat="1" ht="20.100000000000001" customHeight="1" x14ac:dyDescent="0.2">
      <c r="A4" s="51"/>
      <c r="B4" s="51"/>
      <c r="C4" s="51"/>
      <c r="D4" s="51"/>
      <c r="E4" s="51"/>
      <c r="F4" s="9"/>
      <c r="G4" s="9"/>
      <c r="H4" s="51"/>
      <c r="I4" s="51"/>
      <c r="J4" s="51"/>
      <c r="K4" s="51"/>
      <c r="L4" s="51"/>
      <c r="M4" s="51"/>
      <c r="N4" s="51"/>
      <c r="O4" s="51"/>
      <c r="P4" s="9"/>
      <c r="Q4" s="52"/>
    </row>
    <row r="5" spans="1:17" s="8" customFormat="1" ht="20.100000000000001" customHeight="1" x14ac:dyDescent="0.2">
      <c r="A5" s="51"/>
      <c r="B5" s="51"/>
      <c r="C5" s="51"/>
      <c r="D5" s="51"/>
      <c r="E5" s="51"/>
      <c r="F5" s="9"/>
      <c r="G5" s="9"/>
      <c r="H5" s="51"/>
      <c r="I5" s="51"/>
      <c r="J5" s="51"/>
      <c r="K5" s="51"/>
      <c r="L5" s="51"/>
      <c r="M5" s="51"/>
      <c r="N5" s="51"/>
      <c r="O5" s="51"/>
      <c r="P5" s="9"/>
      <c r="Q5" s="27" t="s">
        <v>25</v>
      </c>
    </row>
    <row r="6" spans="1:17" s="10" customFormat="1" ht="20.100000000000001" customHeight="1" x14ac:dyDescent="0.2">
      <c r="A6" s="54" t="s">
        <v>26</v>
      </c>
      <c r="B6" s="54"/>
      <c r="C6" s="54"/>
      <c r="D6" s="54"/>
      <c r="E6" s="54"/>
      <c r="F6" s="54"/>
      <c r="G6" s="54"/>
      <c r="H6" s="54"/>
      <c r="I6" s="54"/>
      <c r="J6" s="54"/>
      <c r="K6" s="54"/>
      <c r="L6" s="54"/>
      <c r="M6" s="54"/>
      <c r="N6" s="54"/>
      <c r="O6" s="54"/>
      <c r="P6" s="54"/>
      <c r="Q6" s="54"/>
    </row>
    <row r="7" spans="1:17" ht="19.5" customHeight="1" x14ac:dyDescent="0.2"/>
    <row r="8" spans="1:17" ht="30" customHeight="1" x14ac:dyDescent="0.2">
      <c r="A8" s="65" t="s">
        <v>27</v>
      </c>
      <c r="B8" s="22" t="s">
        <v>28</v>
      </c>
      <c r="C8" s="22">
        <v>3</v>
      </c>
      <c r="D8" s="4">
        <f>+D$11*$C8</f>
        <v>15</v>
      </c>
      <c r="E8" s="5">
        <f>+D8/60</f>
        <v>0.25</v>
      </c>
      <c r="F8" s="6">
        <f t="shared" ref="F8:H9" si="0">+F$11*$C8</f>
        <v>30</v>
      </c>
      <c r="G8" s="7">
        <f>+F8/60</f>
        <v>0.5</v>
      </c>
      <c r="H8" s="6">
        <f t="shared" si="0"/>
        <v>60</v>
      </c>
      <c r="I8" s="7">
        <f>+H8/60</f>
        <v>1</v>
      </c>
    </row>
    <row r="9" spans="1:17" ht="30" customHeight="1" x14ac:dyDescent="0.2">
      <c r="A9" s="65"/>
      <c r="B9" s="22" t="s">
        <v>29</v>
      </c>
      <c r="C9" s="22">
        <v>2</v>
      </c>
      <c r="D9" s="2">
        <f>+D$11*$C9</f>
        <v>10</v>
      </c>
      <c r="E9" s="3">
        <f>+D9/60</f>
        <v>0.16666666666666666</v>
      </c>
      <c r="F9" s="4">
        <f t="shared" si="0"/>
        <v>20</v>
      </c>
      <c r="G9" s="5">
        <f>+F9/60</f>
        <v>0.33333333333333331</v>
      </c>
      <c r="H9" s="6">
        <f t="shared" si="0"/>
        <v>40</v>
      </c>
      <c r="I9" s="7">
        <f>+H9/60</f>
        <v>0.66666666666666663</v>
      </c>
    </row>
    <row r="10" spans="1:17" ht="30" customHeight="1" x14ac:dyDescent="0.2">
      <c r="A10" s="65"/>
      <c r="B10" s="22" t="s">
        <v>30</v>
      </c>
      <c r="C10" s="22">
        <v>1</v>
      </c>
      <c r="D10" s="2">
        <f>+D$11*C10</f>
        <v>5</v>
      </c>
      <c r="E10" s="3">
        <f>+D10/60</f>
        <v>8.3333333333333329E-2</v>
      </c>
      <c r="F10" s="2">
        <f>+F$11*$C10</f>
        <v>10</v>
      </c>
      <c r="G10" s="3">
        <f>+F10/60</f>
        <v>0.16666666666666666</v>
      </c>
      <c r="H10" s="4">
        <f>+H$11*$C10</f>
        <v>20</v>
      </c>
      <c r="I10" s="5">
        <f>+H10/60</f>
        <v>0.33333333333333331</v>
      </c>
    </row>
    <row r="11" spans="1:17" ht="30" customHeight="1" x14ac:dyDescent="0.2">
      <c r="A11" s="1"/>
      <c r="B11" s="66" t="s">
        <v>31</v>
      </c>
      <c r="C11" s="67"/>
      <c r="D11" s="72">
        <v>5</v>
      </c>
      <c r="E11" s="72"/>
      <c r="F11" s="72">
        <v>10</v>
      </c>
      <c r="G11" s="72"/>
      <c r="H11" s="72">
        <v>20</v>
      </c>
      <c r="I11" s="72"/>
    </row>
    <row r="12" spans="1:17" ht="30" customHeight="1" x14ac:dyDescent="0.2">
      <c r="A12" s="1"/>
      <c r="B12" s="68"/>
      <c r="C12" s="69"/>
      <c r="D12" s="73" t="s">
        <v>32</v>
      </c>
      <c r="E12" s="73"/>
      <c r="F12" s="73" t="s">
        <v>33</v>
      </c>
      <c r="G12" s="73"/>
      <c r="H12" s="73" t="s">
        <v>34</v>
      </c>
      <c r="I12" s="73"/>
    </row>
    <row r="13" spans="1:17" ht="30" customHeight="1" x14ac:dyDescent="0.2">
      <c r="A13" s="20"/>
      <c r="B13" s="20"/>
      <c r="C13" s="20"/>
      <c r="D13" s="64" t="s">
        <v>35</v>
      </c>
      <c r="E13" s="64"/>
      <c r="F13" s="64"/>
      <c r="G13" s="64"/>
      <c r="H13" s="64"/>
      <c r="I13" s="64"/>
    </row>
    <row r="14" spans="1:17" s="21" customFormat="1" ht="19.5" customHeight="1" x14ac:dyDescent="0.2">
      <c r="A14" s="24"/>
      <c r="B14" s="24"/>
      <c r="C14" s="24"/>
      <c r="D14" s="28"/>
      <c r="E14" s="28"/>
      <c r="F14" s="28"/>
      <c r="G14" s="28"/>
      <c r="H14" s="28"/>
      <c r="I14" s="28"/>
    </row>
    <row r="15" spans="1:17" s="10" customFormat="1" ht="20.100000000000001" customHeight="1" x14ac:dyDescent="0.2">
      <c r="A15" s="54" t="s">
        <v>36</v>
      </c>
      <c r="B15" s="54"/>
      <c r="C15" s="54"/>
      <c r="D15" s="54"/>
      <c r="E15" s="54"/>
      <c r="F15" s="54"/>
      <c r="G15" s="54"/>
      <c r="H15" s="54"/>
      <c r="I15" s="54"/>
      <c r="J15" s="54"/>
      <c r="K15" s="54"/>
      <c r="L15" s="54"/>
      <c r="M15" s="54"/>
      <c r="N15" s="54"/>
      <c r="O15" s="54"/>
      <c r="P15" s="54"/>
      <c r="Q15" s="54"/>
    </row>
    <row r="16" spans="1:17" s="21" customFormat="1" ht="17.25" customHeight="1" x14ac:dyDescent="0.2">
      <c r="A16" s="24"/>
      <c r="B16" s="24"/>
      <c r="C16" s="24"/>
      <c r="D16" s="25"/>
      <c r="E16" s="25"/>
      <c r="F16" s="25"/>
      <c r="G16" s="25"/>
      <c r="H16" s="25"/>
      <c r="I16" s="25"/>
    </row>
    <row r="17" spans="6:17" s="29" customFormat="1" ht="30" customHeight="1" x14ac:dyDescent="0.2">
      <c r="K17" s="74" t="s">
        <v>37</v>
      </c>
      <c r="L17" s="74"/>
      <c r="M17" s="74"/>
      <c r="N17" s="74"/>
      <c r="O17" s="74"/>
      <c r="P17" s="74"/>
      <c r="Q17" s="74"/>
    </row>
    <row r="18" spans="6:17" s="29" customFormat="1" ht="30" customHeight="1" x14ac:dyDescent="0.2">
      <c r="F18" s="30"/>
      <c r="G18" s="30"/>
      <c r="K18" s="23" t="s">
        <v>27</v>
      </c>
      <c r="L18" s="23" t="s">
        <v>35</v>
      </c>
      <c r="M18" s="23" t="s">
        <v>38</v>
      </c>
      <c r="N18" s="23" t="s">
        <v>39</v>
      </c>
      <c r="O18" s="26" t="s">
        <v>40</v>
      </c>
      <c r="P18" s="70" t="s">
        <v>41</v>
      </c>
      <c r="Q18" s="71"/>
    </row>
    <row r="19" spans="6:17" s="29" customFormat="1" ht="49.9" customHeight="1" x14ac:dyDescent="0.2">
      <c r="F19" s="30"/>
      <c r="G19" s="30"/>
      <c r="K19" s="31">
        <v>1</v>
      </c>
      <c r="L19" s="31">
        <v>5</v>
      </c>
      <c r="M19" s="31">
        <f t="shared" ref="M19:M27" si="1">+K19*L19</f>
        <v>5</v>
      </c>
      <c r="N19" s="32">
        <f t="shared" ref="N19:N27" si="2">+M19/60</f>
        <v>8.3333333333333329E-2</v>
      </c>
      <c r="O19" s="31" t="s">
        <v>42</v>
      </c>
      <c r="P19" s="31" t="s">
        <v>43</v>
      </c>
      <c r="Q19" s="33" t="s">
        <v>44</v>
      </c>
    </row>
    <row r="20" spans="6:17" s="29" customFormat="1" ht="49.9" customHeight="1" x14ac:dyDescent="0.2">
      <c r="F20" s="30"/>
      <c r="G20" s="30"/>
      <c r="J20" s="34"/>
      <c r="K20" s="31">
        <v>1</v>
      </c>
      <c r="L20" s="31">
        <v>10</v>
      </c>
      <c r="M20" s="31">
        <f t="shared" si="1"/>
        <v>10</v>
      </c>
      <c r="N20" s="32">
        <f t="shared" si="2"/>
        <v>0.16666666666666666</v>
      </c>
      <c r="O20" s="31" t="s">
        <v>42</v>
      </c>
      <c r="P20" s="31" t="s">
        <v>45</v>
      </c>
      <c r="Q20" s="33" t="s">
        <v>46</v>
      </c>
    </row>
    <row r="21" spans="6:17" s="29" customFormat="1" ht="92.25" customHeight="1" x14ac:dyDescent="0.2">
      <c r="F21" s="30"/>
      <c r="G21" s="30"/>
      <c r="J21" s="34"/>
      <c r="K21" s="31">
        <v>2</v>
      </c>
      <c r="L21" s="31">
        <v>5</v>
      </c>
      <c r="M21" s="31">
        <f t="shared" si="1"/>
        <v>10</v>
      </c>
      <c r="N21" s="32">
        <f t="shared" si="2"/>
        <v>0.16666666666666666</v>
      </c>
      <c r="O21" s="31" t="s">
        <v>42</v>
      </c>
      <c r="P21" s="31" t="s">
        <v>47</v>
      </c>
      <c r="Q21" s="33" t="s">
        <v>48</v>
      </c>
    </row>
    <row r="22" spans="6:17" s="29" customFormat="1" ht="58.5" customHeight="1" x14ac:dyDescent="0.2">
      <c r="F22" s="30"/>
      <c r="G22" s="30"/>
      <c r="J22" s="34"/>
      <c r="K22" s="35">
        <v>3</v>
      </c>
      <c r="L22" s="35">
        <v>5</v>
      </c>
      <c r="M22" s="35">
        <f t="shared" si="1"/>
        <v>15</v>
      </c>
      <c r="N22" s="36">
        <f t="shared" si="2"/>
        <v>0.25</v>
      </c>
      <c r="O22" s="35" t="s">
        <v>49</v>
      </c>
      <c r="P22" s="35" t="s">
        <v>50</v>
      </c>
      <c r="Q22" s="37" t="s">
        <v>51</v>
      </c>
    </row>
    <row r="23" spans="6:17" s="29" customFormat="1" ht="114" customHeight="1" x14ac:dyDescent="0.2">
      <c r="F23" s="30"/>
      <c r="G23" s="30"/>
      <c r="J23" s="34"/>
      <c r="K23" s="35">
        <v>2</v>
      </c>
      <c r="L23" s="35">
        <v>10</v>
      </c>
      <c r="M23" s="35">
        <f t="shared" si="1"/>
        <v>20</v>
      </c>
      <c r="N23" s="36">
        <f t="shared" si="2"/>
        <v>0.33333333333333331</v>
      </c>
      <c r="O23" s="35" t="s">
        <v>49</v>
      </c>
      <c r="P23" s="35" t="s">
        <v>52</v>
      </c>
      <c r="Q23" s="37" t="s">
        <v>53</v>
      </c>
    </row>
    <row r="24" spans="6:17" s="29" customFormat="1" ht="101.25" customHeight="1" x14ac:dyDescent="0.2">
      <c r="F24" s="30"/>
      <c r="G24" s="30"/>
      <c r="J24" s="34"/>
      <c r="K24" s="35">
        <v>1</v>
      </c>
      <c r="L24" s="35">
        <v>20</v>
      </c>
      <c r="M24" s="35">
        <f>+K24*L24</f>
        <v>20</v>
      </c>
      <c r="N24" s="36">
        <f>+M24/60</f>
        <v>0.33333333333333331</v>
      </c>
      <c r="O24" s="35" t="s">
        <v>49</v>
      </c>
      <c r="P24" s="35" t="s">
        <v>54</v>
      </c>
      <c r="Q24" s="37" t="s">
        <v>55</v>
      </c>
    </row>
    <row r="25" spans="6:17" s="29" customFormat="1" ht="91.5" customHeight="1" x14ac:dyDescent="0.2">
      <c r="F25" s="30"/>
      <c r="G25" s="30"/>
      <c r="K25" s="38">
        <v>3</v>
      </c>
      <c r="L25" s="38">
        <v>10</v>
      </c>
      <c r="M25" s="38">
        <f t="shared" si="1"/>
        <v>30</v>
      </c>
      <c r="N25" s="39">
        <f t="shared" si="2"/>
        <v>0.5</v>
      </c>
      <c r="O25" s="40" t="s">
        <v>34</v>
      </c>
      <c r="P25" s="40" t="s">
        <v>56</v>
      </c>
      <c r="Q25" s="41" t="s">
        <v>57</v>
      </c>
    </row>
    <row r="26" spans="6:17" s="29" customFormat="1" ht="128.25" customHeight="1" x14ac:dyDescent="0.2">
      <c r="F26" s="30"/>
      <c r="G26" s="30"/>
      <c r="K26" s="38">
        <v>2</v>
      </c>
      <c r="L26" s="38">
        <v>20</v>
      </c>
      <c r="M26" s="38">
        <f t="shared" si="1"/>
        <v>40</v>
      </c>
      <c r="N26" s="39">
        <f t="shared" si="2"/>
        <v>0.66666666666666663</v>
      </c>
      <c r="O26" s="40" t="s">
        <v>34</v>
      </c>
      <c r="P26" s="40" t="s">
        <v>58</v>
      </c>
      <c r="Q26" s="41" t="s">
        <v>59</v>
      </c>
    </row>
    <row r="27" spans="6:17" s="29" customFormat="1" ht="150.75" customHeight="1" x14ac:dyDescent="0.2">
      <c r="F27" s="30"/>
      <c r="G27" s="30"/>
      <c r="K27" s="38">
        <v>3</v>
      </c>
      <c r="L27" s="38">
        <v>20</v>
      </c>
      <c r="M27" s="38">
        <f t="shared" si="1"/>
        <v>60</v>
      </c>
      <c r="N27" s="39">
        <f t="shared" si="2"/>
        <v>1</v>
      </c>
      <c r="O27" s="40" t="s">
        <v>34</v>
      </c>
      <c r="P27" s="40" t="s">
        <v>60</v>
      </c>
      <c r="Q27" s="41" t="s">
        <v>61</v>
      </c>
    </row>
  </sheetData>
  <mergeCells count="16">
    <mergeCell ref="P18:Q18"/>
    <mergeCell ref="H11:I11"/>
    <mergeCell ref="D12:E12"/>
    <mergeCell ref="F12:G12"/>
    <mergeCell ref="H12:I12"/>
    <mergeCell ref="K17:Q17"/>
    <mergeCell ref="D11:E11"/>
    <mergeCell ref="F11:G11"/>
    <mergeCell ref="A1:E5"/>
    <mergeCell ref="Q1:Q4"/>
    <mergeCell ref="A6:Q6"/>
    <mergeCell ref="A15:Q15"/>
    <mergeCell ref="D13:I13"/>
    <mergeCell ref="H1:O5"/>
    <mergeCell ref="A8:A10"/>
    <mergeCell ref="B11:C12"/>
  </mergeCells>
  <phoneticPr fontId="9" type="noConversion"/>
  <printOptions horizontalCentered="1"/>
  <pageMargins left="0.78740157480314965" right="0.78740157480314965" top="0.98425196850393704" bottom="0.98425196850393704" header="0" footer="0"/>
  <pageSetup scale="50" orientation="portrait" horizontalDpi="4294967293"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election activeCell="B2" sqref="B2"/>
    </sheetView>
  </sheetViews>
  <sheetFormatPr baseColWidth="10" defaultColWidth="9.140625" defaultRowHeight="12.75" x14ac:dyDescent="0.2"/>
  <cols>
    <col min="1" max="1" width="29.85546875" style="48" customWidth="1"/>
    <col min="2" max="4" width="11.42578125" style="48" customWidth="1"/>
    <col min="5" max="5" width="54.42578125" style="48" customWidth="1"/>
    <col min="6" max="256" width="11.42578125" customWidth="1"/>
  </cols>
  <sheetData>
    <row r="1" spans="1:5" ht="25.5" x14ac:dyDescent="0.2">
      <c r="A1" s="50" t="s">
        <v>111</v>
      </c>
      <c r="D1" s="50" t="s">
        <v>5</v>
      </c>
      <c r="E1" s="48" t="s">
        <v>107</v>
      </c>
    </row>
    <row r="2" spans="1:5" ht="60" x14ac:dyDescent="0.2">
      <c r="A2" s="50" t="s">
        <v>110</v>
      </c>
      <c r="D2" s="50" t="s">
        <v>109</v>
      </c>
      <c r="E2" s="49" t="s">
        <v>108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886542EFE5EF4CA64A166F0FAFC755" ma:contentTypeVersion="4" ma:contentTypeDescription="Crear nuevo documento." ma:contentTypeScope="" ma:versionID="95c98784acd025ca6aa1ca29d8ce5f4f">
  <xsd:schema xmlns:xsd="http://www.w3.org/2001/XMLSchema" xmlns:xs="http://www.w3.org/2001/XMLSchema" xmlns:p="http://schemas.microsoft.com/office/2006/metadata/properties" xmlns:ns2="80792a0c-7704-4fe3-ada7-9191c017306c" xmlns:ns3="426914e6-564f-476f-93cd-2823150048dc" targetNamespace="http://schemas.microsoft.com/office/2006/metadata/properties" ma:root="true" ma:fieldsID="ec3a1b893239f6f98587a9a98771c8ac" ns2:_="" ns3:_="">
    <xsd:import namespace="80792a0c-7704-4fe3-ada7-9191c017306c"/>
    <xsd:import namespace="426914e6-564f-476f-93cd-2823150048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792a0c-7704-4fe3-ada7-9191c01730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6914e6-564f-476f-93cd-2823150048d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7DFE16-C5C2-4408-A843-A869DEAE2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792a0c-7704-4fe3-ada7-9191c017306c"/>
    <ds:schemaRef ds:uri="426914e6-564f-476f-93cd-282315004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FB91F9-3C92-497D-940E-77872425E5DD}">
  <ds:schemaRefs>
    <ds:schemaRef ds:uri="http://schemas.microsoft.com/sharepoint/v3/contenttype/forms"/>
  </ds:schemaRefs>
</ds:datastoreItem>
</file>

<file path=customXml/itemProps3.xml><?xml version="1.0" encoding="utf-8"?>
<ds:datastoreItem xmlns:ds="http://schemas.openxmlformats.org/officeDocument/2006/customXml" ds:itemID="{EEAC677A-01A4-49AC-9072-B7CFD83A76B3}">
  <ds:schemaRefs>
    <ds:schemaRef ds:uri="http://purl.org/dc/elements/1.1/"/>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426914e6-564f-476f-93cd-2823150048dc"/>
    <ds:schemaRef ds:uri="80792a0c-7704-4fe3-ada7-9191c017306c"/>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de Riesgos</vt:lpstr>
      <vt:lpstr>Valoración y Evaluación</vt:lpstr>
      <vt:lpstr>Hoja1</vt:lpstr>
      <vt:lpstr>'Matriz de Riesgos'!Área_de_impresión</vt:lpstr>
      <vt:lpstr>'Valoración y Evaluación'!Área_de_impresión</vt:lpstr>
      <vt:lpstr>'Matriz de Riesgos'!Títulos_a_imprimir</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MIGUEL ROMERO</dc:creator>
  <cp:keywords/>
  <dc:description/>
  <cp:lastModifiedBy>MARIA JOSE</cp:lastModifiedBy>
  <cp:revision/>
  <dcterms:created xsi:type="dcterms:W3CDTF">2007-12-26T20:14:14Z</dcterms:created>
  <dcterms:modified xsi:type="dcterms:W3CDTF">2021-08-06T21:01:20Z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1971955255</vt:i4>
  </property>
  <property fmtid="{D5CDD505-2E9C-101B-9397-08002B2CF9AE}" pid="3" name="_EmailSubject">
    <vt:lpwstr>Información de riesgos</vt:lpwstr>
  </property>
  <property fmtid="{D5CDD505-2E9C-101B-9397-08002B2CF9AE}" pid="4" name="_AuthorEmail">
    <vt:lpwstr>lromeros@deaj.ramajudicial.gov.co</vt:lpwstr>
  </property>
  <property fmtid="{D5CDD505-2E9C-101B-9397-08002B2CF9AE}" pid="5" name="_AuthorEmailDisplayName">
    <vt:lpwstr>Luis Miguel Romero Smit</vt:lpwstr>
  </property>
  <property fmtid="{D5CDD505-2E9C-101B-9397-08002B2CF9AE}" pid="6" name="_ReviewingToolsShownOnce">
    <vt:lpwstr/>
  </property>
  <property fmtid="{D5CDD505-2E9C-101B-9397-08002B2CF9AE}" pid="7" name="ContentTypeId">
    <vt:lpwstr>0x010100EC886542EFE5EF4CA64A166F0FAFC755</vt:lpwstr>
  </property>
  <property fmtid="{D5CDD505-2E9C-101B-9397-08002B2CF9AE}" pid="8" name="ComplianceAssetId">
    <vt:lpwstr/>
  </property>
  <property fmtid="{D5CDD505-2E9C-101B-9397-08002B2CF9AE}" pid="9" name="Order">
    <vt:r8>3321300</vt:r8>
  </property>
</Properties>
</file>