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hidePivotFieldList="1"/>
  <mc:AlternateContent xmlns:mc="http://schemas.openxmlformats.org/markup-compatibility/2006">
    <mc:Choice Requires="x15">
      <x15ac:absPath xmlns:x15ac="http://schemas.microsoft.com/office/spreadsheetml/2010/11/ac" url="C:\Users\mpizol\Downloads\"/>
    </mc:Choice>
  </mc:AlternateContent>
  <xr:revisionPtr revIDLastSave="0" documentId="8_{EDC6C03A-9621-4F0E-9FB9-BB0813D7047F}" xr6:coauthVersionLast="47" xr6:coauthVersionMax="47" xr10:uidLastSave="{00000000-0000-0000-0000-000000000000}"/>
  <bookViews>
    <workbookView xWindow="0" yWindow="0" windowWidth="4080" windowHeight="7512" tabRatio="898" firstSheet="10"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Prime Trimestre" sheetId="40" r:id="rId11"/>
    <sheet name="Seguimiento Segundo Trimestre" sheetId="38" r:id="rId12"/>
  </sheets>
  <externalReferences>
    <externalReference r:id="rId13"/>
    <externalReference r:id="rId14"/>
    <externalReference r:id="rId15"/>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40" l="1"/>
  <c r="E70" i="40"/>
  <c r="D70" i="40"/>
  <c r="C70" i="40"/>
  <c r="B70" i="40"/>
  <c r="F60" i="40"/>
  <c r="E60" i="40"/>
  <c r="D60" i="40"/>
  <c r="C60" i="40"/>
  <c r="B60" i="40"/>
  <c r="F50" i="40"/>
  <c r="E50" i="40"/>
  <c r="D50" i="40"/>
  <c r="C50" i="40"/>
  <c r="B50" i="40"/>
  <c r="F40" i="40"/>
  <c r="E40" i="40"/>
  <c r="D40" i="40"/>
  <c r="C40" i="40"/>
  <c r="B40" i="40"/>
  <c r="A40" i="40"/>
  <c r="F30" i="40"/>
  <c r="E30" i="40"/>
  <c r="D30" i="40"/>
  <c r="C30" i="40"/>
  <c r="B30" i="40"/>
  <c r="A30" i="40"/>
  <c r="F20" i="40"/>
  <c r="E20" i="40"/>
  <c r="D20" i="40"/>
  <c r="C20" i="40"/>
  <c r="B20" i="40"/>
  <c r="A20" i="40"/>
  <c r="F10" i="40"/>
  <c r="E10" i="40"/>
  <c r="D10" i="40"/>
  <c r="C10" i="40"/>
  <c r="B10" i="40"/>
  <c r="A10" i="40"/>
  <c r="F70" i="38"/>
  <c r="E70" i="38"/>
  <c r="D70" i="38"/>
  <c r="C70" i="38"/>
  <c r="B70" i="38"/>
  <c r="F60" i="38"/>
  <c r="E60" i="38"/>
  <c r="D60" i="38"/>
  <c r="C60" i="38"/>
  <c r="B60" i="38"/>
  <c r="F50" i="38"/>
  <c r="E50" i="38"/>
  <c r="D50" i="38"/>
  <c r="C50" i="38"/>
  <c r="B50" i="38"/>
  <c r="F40" i="38"/>
  <c r="E40" i="38"/>
  <c r="D40" i="38"/>
  <c r="C40" i="38"/>
  <c r="B40" i="38"/>
  <c r="A40" i="38"/>
  <c r="F30" i="38"/>
  <c r="E30" i="38"/>
  <c r="D30" i="38"/>
  <c r="C30" i="38"/>
  <c r="B30" i="38"/>
  <c r="A30" i="38"/>
  <c r="F20" i="38"/>
  <c r="E20" i="38"/>
  <c r="D20" i="38"/>
  <c r="C20" i="38"/>
  <c r="B20" i="38"/>
  <c r="A20" i="38"/>
  <c r="F10" i="38"/>
  <c r="E10" i="38"/>
  <c r="D10" i="38"/>
  <c r="C10" i="38"/>
  <c r="B10" i="38"/>
  <c r="A10" i="38"/>
  <c r="R30" i="28"/>
  <c r="C13" i="28"/>
  <c r="L40" i="28"/>
  <c r="L20" i="28"/>
  <c r="L10" i="28"/>
  <c r="L50" i="28"/>
  <c r="G10" i="27" l="1"/>
  <c r="G50" i="27"/>
  <c r="G40" i="27"/>
  <c r="G30" i="27"/>
  <c r="G20" i="27"/>
  <c r="C20" i="29" l="1"/>
  <c r="C42" i="28"/>
  <c r="C41" i="28"/>
  <c r="C40" i="28"/>
  <c r="L42" i="27" l="1"/>
  <c r="K42" i="27" s="1"/>
  <c r="C21" i="28" l="1"/>
  <c r="C70" i="29" l="1"/>
  <c r="B70" i="29"/>
  <c r="E70" i="29"/>
  <c r="R78" i="28"/>
  <c r="L78" i="28"/>
  <c r="R77" i="28"/>
  <c r="L77" i="28"/>
  <c r="R76" i="28"/>
  <c r="L76" i="28"/>
  <c r="J76" i="28"/>
  <c r="R75" i="28"/>
  <c r="L75" i="28"/>
  <c r="J75" i="28"/>
  <c r="R74" i="28"/>
  <c r="L74" i="28"/>
  <c r="J74" i="28"/>
  <c r="R73" i="28"/>
  <c r="L73" i="28"/>
  <c r="J73" i="28"/>
  <c r="R72" i="28"/>
  <c r="L72" i="28"/>
  <c r="J72" i="28"/>
  <c r="R71" i="28"/>
  <c r="J71" i="28"/>
  <c r="R70" i="28"/>
  <c r="L70" i="28"/>
  <c r="J70" i="28"/>
  <c r="C70" i="28"/>
  <c r="R69" i="28"/>
  <c r="L69" i="28"/>
  <c r="J69" i="28"/>
  <c r="C69" i="28"/>
  <c r="B69"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K69" i="28" l="1"/>
  <c r="T69" i="28" s="1"/>
  <c r="J70" i="29" s="1"/>
  <c r="S69" i="28"/>
  <c r="M70" i="27"/>
  <c r="U69" i="28" l="1"/>
  <c r="K70" i="29" s="1"/>
  <c r="N70" i="27"/>
  <c r="H70" i="29" s="1"/>
  <c r="G70" i="29"/>
  <c r="V69" i="28" l="1"/>
  <c r="M70" i="29" s="1"/>
  <c r="E79" i="29"/>
  <c r="E78" i="29"/>
  <c r="E77" i="29"/>
  <c r="E76" i="29"/>
  <c r="E75" i="29"/>
  <c r="E74" i="29"/>
  <c r="E73" i="29"/>
  <c r="E72" i="29"/>
  <c r="E71" i="29"/>
  <c r="L70" i="29"/>
  <c r="R68" i="28"/>
  <c r="L68" i="28"/>
  <c r="R67" i="28"/>
  <c r="L67" i="28"/>
  <c r="E69" i="29"/>
  <c r="E68" i="29"/>
  <c r="E67" i="29"/>
  <c r="E66" i="29"/>
  <c r="E65" i="29"/>
  <c r="E64" i="29"/>
  <c r="E63" i="29"/>
  <c r="E62" i="29"/>
  <c r="E61" i="29"/>
  <c r="L60" i="29"/>
  <c r="E60" i="29"/>
  <c r="C60" i="29"/>
  <c r="B60" i="29"/>
  <c r="B59" i="28" l="1"/>
  <c r="C59" i="28"/>
  <c r="J59" i="28"/>
  <c r="L59" i="28"/>
  <c r="R59" i="28"/>
  <c r="C60" i="28"/>
  <c r="J60" i="28"/>
  <c r="L60" i="28"/>
  <c r="R60" i="28"/>
  <c r="J61" i="28"/>
  <c r="L61" i="28"/>
  <c r="R61" i="28"/>
  <c r="J62" i="28"/>
  <c r="L62" i="28"/>
  <c r="R62" i="28"/>
  <c r="J63" i="28"/>
  <c r="L63" i="28"/>
  <c r="R63" i="28"/>
  <c r="J64" i="28"/>
  <c r="L64" i="28"/>
  <c r="R64" i="28"/>
  <c r="J65" i="28"/>
  <c r="L65" i="28"/>
  <c r="R65" i="28"/>
  <c r="J66" i="28"/>
  <c r="L66" i="28"/>
  <c r="R66"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L23" i="27"/>
  <c r="K23" i="27" s="1"/>
  <c r="L24" i="27"/>
  <c r="K24" i="27" s="1"/>
  <c r="L25" i="27"/>
  <c r="K25" i="27" s="1"/>
  <c r="L26" i="27"/>
  <c r="K26" i="27" s="1"/>
  <c r="L27" i="27"/>
  <c r="K27" i="27" s="1"/>
  <c r="L29" i="27"/>
  <c r="K29" i="27" s="1"/>
  <c r="L30" i="27"/>
  <c r="K30" i="27" s="1"/>
  <c r="L31" i="27"/>
  <c r="K31" i="27" s="1"/>
  <c r="L32" i="27"/>
  <c r="K32" i="27" s="1"/>
  <c r="L33" i="27"/>
  <c r="K33" i="27" s="1"/>
  <c r="L34" i="27"/>
  <c r="K34" i="27" s="1"/>
  <c r="L35" i="27"/>
  <c r="K35" i="27" s="1"/>
  <c r="L36" i="27"/>
  <c r="K36" i="27" s="1"/>
  <c r="L37" i="27"/>
  <c r="K37" i="27" s="1"/>
  <c r="L39" i="27"/>
  <c r="K39" i="27" s="1"/>
  <c r="K60" i="27" l="1"/>
  <c r="M60" i="27"/>
  <c r="G60" i="29" s="1"/>
  <c r="K69" i="27"/>
  <c r="S59" i="28"/>
  <c r="K59" i="28"/>
  <c r="T59" i="28" s="1"/>
  <c r="J60" i="29" s="1"/>
  <c r="K68" i="27"/>
  <c r="M50" i="27"/>
  <c r="M40" i="27"/>
  <c r="A40" i="28"/>
  <c r="A30" i="28"/>
  <c r="A20" i="28"/>
  <c r="N60" i="27" l="1"/>
  <c r="H60" i="29" s="1"/>
  <c r="U59" i="28"/>
  <c r="B20" i="28"/>
  <c r="B30" i="28"/>
  <c r="B40" i="28"/>
  <c r="L30" i="28"/>
  <c r="L30" i="29"/>
  <c r="C50" i="29"/>
  <c r="B50" i="29"/>
  <c r="L40" i="29"/>
  <c r="C40" i="29"/>
  <c r="B40" i="29"/>
  <c r="A40" i="29"/>
  <c r="C30" i="29"/>
  <c r="B30" i="29"/>
  <c r="A30" i="29"/>
  <c r="C50" i="28"/>
  <c r="C51" i="28"/>
  <c r="C52" i="28"/>
  <c r="C30" i="28"/>
  <c r="C31" i="28"/>
  <c r="C32" i="28"/>
  <c r="V59" i="28" l="1"/>
  <c r="M60" i="29" s="1"/>
  <c r="K60" i="29"/>
  <c r="G50" i="29"/>
  <c r="G40" i="29" l="1"/>
  <c r="H30" i="27" l="1"/>
  <c r="F30" i="29" l="1"/>
  <c r="M30" i="27"/>
  <c r="O30" i="27" l="1"/>
  <c r="G30" i="29"/>
  <c r="N30" i="27"/>
  <c r="H30" i="29" s="1"/>
  <c r="C20" i="28" l="1"/>
  <c r="J20" i="28"/>
  <c r="R20" i="28"/>
  <c r="J21" i="28"/>
  <c r="J22" i="28"/>
  <c r="J23" i="28"/>
  <c r="J30" i="28"/>
  <c r="J31" i="28"/>
  <c r="J32" i="28"/>
  <c r="R33" i="28"/>
  <c r="R34" i="28"/>
  <c r="R35" i="28"/>
  <c r="R38" i="28"/>
  <c r="R39" i="28"/>
  <c r="J40" i="28"/>
  <c r="R40" i="28"/>
  <c r="J41" i="28"/>
  <c r="J42" i="28"/>
  <c r="J52" i="28"/>
  <c r="J51" i="28"/>
  <c r="R50" i="28"/>
  <c r="J50" i="28"/>
  <c r="B50" i="28"/>
  <c r="K30" i="28" l="1"/>
  <c r="T30" i="28" s="1"/>
  <c r="S40" i="28"/>
  <c r="U40" i="28" s="1"/>
  <c r="S30" i="28"/>
  <c r="U30" i="28" s="1"/>
  <c r="K20" i="28"/>
  <c r="K40" i="28"/>
  <c r="S20" i="28"/>
  <c r="S50" i="28"/>
  <c r="K50" i="28"/>
  <c r="N40" i="27" l="1"/>
  <c r="F40" i="29" l="1"/>
  <c r="T40" i="28"/>
  <c r="H40" i="29"/>
  <c r="O40" i="27" l="1"/>
  <c r="H50" i="27" l="1"/>
  <c r="N50" i="27" s="1"/>
  <c r="C12" i="28"/>
  <c r="H50" i="29" l="1"/>
  <c r="F50" i="29"/>
  <c r="J30" i="29"/>
  <c r="T50" i="28"/>
  <c r="J50" i="29" s="1"/>
  <c r="J40" i="29" l="1"/>
  <c r="U50" i="28"/>
  <c r="K50" i="29" s="1"/>
  <c r="K30" i="29"/>
  <c r="O50" i="27"/>
  <c r="V50" i="28" l="1"/>
  <c r="M50" i="29" s="1"/>
  <c r="K40" i="29"/>
  <c r="V30" i="28"/>
  <c r="M30" i="29" s="1"/>
  <c r="V40" i="28" l="1"/>
  <c r="M40" i="29" s="1"/>
  <c r="A10" i="28"/>
  <c r="B10" i="28"/>
  <c r="I33" i="5" a="1"/>
  <c r="I33" i="5" s="1"/>
  <c r="C10" i="29" l="1"/>
  <c r="I27" i="5" a="1"/>
  <c r="I27" i="5" l="1"/>
  <c r="C10" i="28"/>
  <c r="C11" i="28"/>
  <c r="L10" i="27" l="1"/>
  <c r="K10" i="27" s="1"/>
  <c r="I21" i="5"/>
  <c r="I22" i="5"/>
  <c r="M20" i="27" l="1"/>
  <c r="M10" i="27"/>
  <c r="G20" i="29" l="1"/>
  <c r="U20" i="28"/>
  <c r="G10" i="29"/>
  <c r="L20" i="29"/>
  <c r="E11" i="29"/>
  <c r="E12" i="29"/>
  <c r="A20" i="29"/>
  <c r="B20" i="29"/>
  <c r="R10" i="28"/>
  <c r="J11" i="28"/>
  <c r="J12" i="28"/>
  <c r="J13" i="28"/>
  <c r="J10" i="28"/>
  <c r="K10" i="28" l="1"/>
  <c r="S10" i="28"/>
  <c r="U10" i="28" s="1"/>
  <c r="H10" i="27" l="1"/>
  <c r="H20" i="27"/>
  <c r="N20" i="27" l="1"/>
  <c r="H20" i="29" s="1"/>
  <c r="T20" i="28"/>
  <c r="V20" i="28" s="1"/>
  <c r="M20" i="29" s="1"/>
  <c r="O10" i="27"/>
  <c r="N10" i="27"/>
  <c r="H10" i="29" s="1"/>
  <c r="T10" i="28"/>
  <c r="V10" i="28" s="1"/>
  <c r="M10" i="29" s="1"/>
  <c r="O20" i="27"/>
  <c r="F20" i="29"/>
  <c r="E10" i="29"/>
  <c r="B10" i="29"/>
  <c r="A10" i="29"/>
  <c r="J20" i="29" l="1"/>
  <c r="L10" i="29" l="1"/>
  <c r="K10" i="29" l="1"/>
  <c r="K20" i="29" l="1"/>
  <c r="F10" i="29" l="1"/>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<sst xmlns="http://schemas.openxmlformats.org/spreadsheetml/2006/main" count="834" uniqueCount="529">
  <si>
    <t xml:space="preserve"> MAPA DE RIESGOS SIGCMA</t>
  </si>
  <si>
    <t>DEPENDENCIA (Unidad misional del CSJ o Unidad de la DEAJ o Seccional o CSJ en caso de despachos judiciales certificados)</t>
  </si>
  <si>
    <t>JUZGADOS PENALES DEL CIRCUITO ESPECIALIZADO DE FLORENCIA- CAQUETA  Y CENTRO DE SERVICIOS ADMINISTRATIVOS</t>
  </si>
  <si>
    <t>PROCESO (indique el tipo de proceso si es Estratégico. Misional, Apoyo, Evaluación y Mejora y especifique el nombre del proceso)</t>
  </si>
  <si>
    <t xml:space="preserve">ESTRATEGICOS:   1. PLANEACION ESTRATEGICA: Seguimiento Trimestral y Calificación Integral de Servicios 
                                  2. COMUNICACION INSTITUCIONAL: Publicación y Divulgación de la Información. 
MISIONALES:          1. ACCIONES CONSTITUCIONALES.  
                                 2. PROCESOS DE CONOCIMIENTO PENAL ESPECIALIZADO
APOYO:                  1. ATENCION AL USUARIO:  Reparto de solicitudes ante Juez de conocimiento. 
                                                                                  Recepción y Trámite de PQRSF
                                 2.GESTION DE SERVICIOS JUDICIALES: Notificaciones electrónicas.      
                                  </t>
  </si>
  <si>
    <t>CONSEJO SUPERIOR DE LA JUDICATURA</t>
  </si>
  <si>
    <t>CONSEJO SECCIONAL DE LA JUDICATURA</t>
  </si>
  <si>
    <t>DIRECCIÓN SECCIONAL DE ADMINISTRACIÓN JUDICIAL</t>
  </si>
  <si>
    <t>DESPACHO JUDICIAL CERTIFICADO</t>
  </si>
  <si>
    <t>JUZGADOS PENALES DEL CIRCUITO ESPECIALIZADO DE FLORENCIA Y CENTRO DE SERVICIOS ADMINISTRATIVOS DE LOS JUZGADOS PENALES DEL CIRCUITO ESPECIALIZADO DE FLORENCIA</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</si>
  <si>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</si>
  <si>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</si>
  <si>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</si>
  <si>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</si>
  <si>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</si>
  <si>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</si>
  <si>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</si>
  <si>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</si>
  <si>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</si>
  <si>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</si>
  <si>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</si>
  <si>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</si>
  <si>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</si>
  <si>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</si>
  <si>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</si>
  <si>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</si>
  <si>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</si>
  <si>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</si>
  <si>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r>
      <rPr>
        <b/>
        <sz val="11"/>
        <color rgb="FF000000"/>
        <rFont val="Azo Sans Medium"/>
      </rPr>
      <t xml:space="preserve">ESTRATEGICOS
Planeacion Estrategica: </t>
    </r>
    <r>
      <rPr>
        <sz val="11"/>
        <color rgb="FF000000"/>
        <rFont val="Azo Sans Medium"/>
      </rPr>
      <t xml:space="preserve">Seguimiento Trimestral y calificacion de Servicios
</t>
    </r>
    <r>
      <rPr>
        <b/>
        <sz val="11"/>
        <color rgb="FF000000"/>
        <rFont val="Azo Sans Medium"/>
      </rPr>
      <t xml:space="preserve">Comunicación Institucional: </t>
    </r>
    <r>
      <rPr>
        <sz val="11"/>
        <color rgb="FF000000"/>
        <rFont val="Azo Sans Medium"/>
      </rPr>
      <t xml:space="preserve">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APOYO
Atencion al Usuario</t>
    </r>
    <r>
      <rPr>
        <sz val="11"/>
        <color rgb="FF000000"/>
        <rFont val="Azo Sans Medium"/>
      </rPr>
      <t xml:space="preserve">:  Reparto de Solicitudes ante Juez de Conocimiento.
Recepcion y Tramite PQRSF
</t>
    </r>
    <r>
      <rPr>
        <b/>
        <sz val="11"/>
        <color rgb="FF000000"/>
        <rFont val="Azo Sans Medium"/>
      </rPr>
      <t>Gestion de Servicios Judiciales</t>
    </r>
    <r>
      <rPr>
        <sz val="11"/>
        <color rgb="FF000000"/>
        <rFont val="Azo Sans Medium"/>
      </rPr>
      <t xml:space="preserve">: Notificaciones Electrónicas
</t>
    </r>
  </si>
  <si>
    <t xml:space="preserve">DEPENDENCIA ADMINISTRATIVA O JUDICIAL CERTIFICADA </t>
  </si>
  <si>
    <t>OBJETIVO DEL PROCESO</t>
  </si>
  <si>
    <t>MAPA DE PROCESOS CONSEJO SUPERIOR DE LA JUDICATURA</t>
  </si>
  <si>
    <t>PROCESOS DEPENDENCIA JUDICIALES CERTIFICADAS</t>
  </si>
  <si>
    <r>
      <rPr>
        <b/>
        <sz val="11"/>
        <color rgb="FF000000"/>
        <rFont val="Azo Sans Medium"/>
      </rPr>
      <t>ESTRATEGICOS:</t>
    </r>
    <r>
      <rPr>
        <sz val="11"/>
        <color rgb="FF000000"/>
        <rFont val="Azo Sans Medium"/>
      </rPr>
      <t xml:space="preserve"> 
</t>
    </r>
    <r>
      <rPr>
        <b/>
        <sz val="11"/>
        <color rgb="FF000000"/>
        <rFont val="Azo Sans Medium"/>
      </rPr>
      <t>PLANEACION ESTRATEGICA</t>
    </r>
    <r>
      <rPr>
        <sz val="11"/>
        <color rgb="FF000000"/>
        <rFont val="Azo Sans Medium"/>
      </rPr>
      <t xml:space="preserve">:  Seguimiento trimestral y Calificacion de Servicios: planeación estratégica para los Juzgados y el Centro de Servicios Administrativos de los Juzgados Penales del Circuito Especializados de Florencia - Caquetá, con base en las leyes, principios, normas y políticas de la organización, identificando las necesidades, formulando, ejecutando y dando seguimiento a planes, programas, proyectos y políticas institucionales.
</t>
    </r>
    <r>
      <rPr>
        <b/>
        <sz val="11"/>
        <color rgb="FF000000"/>
        <rFont val="Azo Sans Medium"/>
      </rPr>
      <t>COMUNICACION INSTITUCIONAL</t>
    </r>
    <r>
      <rPr>
        <sz val="11"/>
        <color rgb="FF000000"/>
        <rFont val="Azo Sans Medium"/>
      </rPr>
      <t xml:space="preserve">: Publicacion y Divulgacion de la Informacion: Gestionar la comunicación de los Juzgados y el Centro de Servicios Administrativos de los Juzgados Penales del Circuito Especializados de Florencia - Caquetá,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Control y Gestión de la Calidad y el Medio Ambiente y el Sistema de Seguridad y Salud en el Trabajo en la Rama Judicial.
</t>
    </r>
    <r>
      <rPr>
        <b/>
        <sz val="11"/>
        <color rgb="FF000000"/>
        <rFont val="Azo Sans Medium"/>
      </rPr>
      <t>MISIONALES
ACCIONES CONSTITUCIONALES</t>
    </r>
    <r>
      <rPr>
        <sz val="11"/>
        <color rgb="FF000000"/>
        <rFont val="Azo Sans Medium"/>
      </rPr>
      <t xml:space="preserve">:Propender por el cumplimiento de los derechos fundamentales de la población, a partir de la aplicación de los instrumentos contemplados en la Constitucional Nacional y la Ley
</t>
    </r>
    <r>
      <rPr>
        <b/>
        <sz val="11"/>
        <color rgb="FF000000"/>
        <rFont val="Azo Sans Medium"/>
      </rPr>
      <t>PROCESOS PENAL ESPECIALIZADO</t>
    </r>
    <r>
      <rPr>
        <sz val="11"/>
        <color rgb="FF000000"/>
        <rFont val="Azo Sans Medium"/>
      </rPr>
      <t xml:space="preserve">:Administrar justicia en materia penal, dirigiendo las actuaciones procesales orientadas a la emisión de una decisión de carácter definitivo mediante la aplicación de la normatividad sustancial y procedimental vigente
</t>
    </r>
    <r>
      <rPr>
        <b/>
        <sz val="11"/>
        <color rgb="FF000000"/>
        <rFont val="Azo Sans Medium"/>
      </rPr>
      <t>APOYO
ATENCION AL USUARIO</t>
    </r>
    <r>
      <rPr>
        <sz val="11"/>
        <color rgb="FF000000"/>
        <rFont val="Azo Sans Medium"/>
      </rPr>
      <t xml:space="preserve">: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t>
    </r>
    <r>
      <rPr>
        <b/>
        <sz val="11"/>
        <color rgb="FF000000"/>
        <rFont val="Azo Sans Medium"/>
      </rPr>
      <t>GESTION DE SERVICIOS JUDICIALES</t>
    </r>
    <r>
      <rPr>
        <sz val="11"/>
        <color rgb="FF000000"/>
        <rFont val="Azo Sans Medium"/>
      </rPr>
      <t xml:space="preserve">: Dar trámite oportuno y eficaz a lo ordenado por los Jueces del Circuito Especializados de Florencia - Caquetá en sus providencias, de acuerdo con los términos y requisitos establecidos en la Constitución y la Ley.
</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</si>
  <si>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</si>
  <si>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</si>
  <si>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</si>
  <si>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</si>
  <si>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</si>
  <si>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</si>
  <si>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</si>
  <si>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</si>
  <si>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</si>
  <si>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</si>
  <si>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</si>
  <si>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</si>
  <si>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</si>
  <si>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</si>
  <si>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</si>
  <si>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</si>
  <si>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</si>
  <si>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</si>
  <si>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</si>
  <si>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</si>
  <si>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</si>
  <si>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</si>
  <si>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</si>
  <si>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</si>
  <si>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</si>
  <si>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</si>
  <si>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</si>
  <si>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</si>
  <si>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</si>
  <si>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</si>
  <si>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</si>
  <si>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</si>
  <si>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</si>
  <si>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</si>
  <si>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</si>
  <si>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</si>
  <si>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</si>
  <si>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</si>
  <si>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</si>
  <si>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</si>
  <si>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</si>
  <si>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</si>
  <si>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</si>
  <si>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</si>
  <si>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</si>
  <si>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</si>
  <si>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</si>
  <si>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</si>
  <si>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</si>
  <si>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</si>
  <si>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</si>
  <si>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</si>
  <si>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</si>
  <si>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</si>
  <si>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</si>
  <si>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</si>
  <si>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</si>
  <si>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</si>
  <si>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</si>
  <si>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</si>
  <si>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</si>
  <si>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</si>
  <si>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</si>
  <si>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</si>
  <si>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</si>
  <si>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</si>
  <si>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</si>
  <si>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</si>
  <si>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</si>
  <si>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</si>
  <si>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</si>
  <si>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</si>
  <si>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</si>
  <si>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</si>
  <si>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</si>
  <si>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t>
  </si>
  <si>
    <t>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</si>
  <si>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</si>
  <si>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</si>
  <si>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</si>
  <si>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</si>
  <si>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</si>
  <si>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</si>
  <si>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</si>
  <si>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</si>
  <si>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</si>
  <si>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</si>
  <si>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</si>
  <si>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</si>
  <si>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</si>
  <si>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</si>
  <si>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</si>
  <si>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</si>
  <si>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</si>
  <si>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</si>
  <si>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</si>
  <si>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</si>
  <si>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</si>
  <si>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</si>
  <si>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</si>
  <si>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</si>
  <si>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</si>
  <si>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</si>
  <si>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</si>
  <si>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</si>
  <si>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</si>
  <si>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</si>
  <si>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</si>
  <si>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</si>
  <si>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</si>
  <si>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</si>
  <si>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</si>
  <si>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</si>
  <si>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</si>
  <si>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</si>
  <si>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</si>
  <si>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</si>
  <si>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</si>
  <si>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</si>
  <si>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</si>
  <si>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</si>
  <si>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</si>
  <si>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</si>
  <si>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</si>
  <si>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</si>
  <si>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</si>
  <si>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</si>
  <si>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</si>
  <si>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</si>
  <si>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</si>
  <si>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</si>
  <si>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16, 36</t>
  </si>
  <si>
    <t>Realizar seguimiento al plan de acción y realizar el reporte oportuno</t>
  </si>
  <si>
    <t xml:space="preserve"> 12, 23</t>
  </si>
  <si>
    <t>Implementar mecanismos para la retroalimentación de las  partes interesadas</t>
  </si>
  <si>
    <t xml:space="preserve">1, 12, </t>
  </si>
  <si>
    <t>27,28,29,34</t>
  </si>
  <si>
    <t>Mantener, actualizar y documentar  el Sistema Integrado de Gestión SIGCMA, en el contexto especifico</t>
  </si>
  <si>
    <t>13,14,15</t>
  </si>
  <si>
    <t>1,10,13,16,17,19</t>
  </si>
  <si>
    <r>
      <t>8</t>
    </r>
    <r>
      <rPr>
        <sz val="12"/>
        <color rgb="FF000000"/>
        <rFont val="Azo Sans Light"/>
      </rPr>
      <t>,17,1820,22,23,37</t>
    </r>
  </si>
  <si>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</si>
  <si>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</si>
  <si>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</si>
  <si>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</si>
  <si>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</si>
  <si>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</si>
  <si>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</si>
  <si>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</si>
  <si>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</si>
  <si>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</si>
  <si>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</si>
  <si>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</si>
  <si>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</si>
  <si>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</si>
  <si>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</si>
  <si>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</si>
  <si>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</si>
  <si>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</si>
  <si>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</si>
  <si>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</si>
  <si>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</si>
  <si>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</si>
  <si>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</si>
  <si>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</si>
  <si>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</si>
  <si>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</si>
  <si>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</si>
  <si>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</si>
  <si>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</si>
  <si>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</si>
  <si>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</si>
  <si>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</si>
  <si>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</si>
  <si>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</si>
  <si>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</si>
  <si>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</si>
  <si>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</si>
  <si>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</si>
  <si>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</si>
  <si>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</si>
  <si>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</si>
  <si>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</si>
  <si>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</si>
  <si>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</si>
  <si>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</si>
  <si>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</si>
  <si>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</si>
  <si>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</si>
  <si>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</si>
  <si>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</si>
  <si>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</si>
  <si>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</si>
  <si>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</si>
  <si>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</si>
  <si>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</si>
  <si>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</si>
  <si>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</si>
  <si>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</si>
  <si>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</si>
  <si>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</si>
  <si>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</si>
  <si>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</si>
  <si>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</si>
  <si>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</si>
  <si>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</si>
  <si>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</si>
  <si>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</si>
  <si>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</si>
  <si>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</si>
  <si>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</si>
  <si>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</si>
  <si>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</si>
  <si>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</si>
  <si>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</si>
  <si>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</si>
  <si>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</si>
  <si>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</si>
  <si>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</si>
  <si>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</si>
  <si>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</si>
  <si>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</si>
  <si>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</si>
  <si>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</si>
  <si>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</si>
  <si>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r>
      <rPr>
        <b/>
        <sz val="12"/>
        <color theme="1"/>
        <rFont val="Arial Narrow"/>
        <family val="2"/>
      </rPr>
      <t>MISIONAL</t>
    </r>
    <r>
      <rPr>
        <sz val="12"/>
        <color theme="1"/>
        <rFont val="Arial Narrow"/>
        <family val="2"/>
      </rPr>
      <t xml:space="preserve">
1. ACCIONES CONSTITUCIONALES
2. PROCESOS DE CONOCIMIENTO PENAL ESPECIALIZADO
</t>
    </r>
    <r>
      <rPr>
        <b/>
        <sz val="12"/>
        <color theme="1"/>
        <rFont val="Arial Narrow"/>
        <family val="2"/>
      </rPr>
      <t>APOYO</t>
    </r>
    <r>
      <rPr>
        <sz val="12"/>
        <color theme="1"/>
        <rFont val="Arial Narrow"/>
        <family val="2"/>
      </rPr>
      <t xml:space="preserve">
1. </t>
    </r>
    <r>
      <rPr>
        <b/>
        <sz val="12"/>
        <color theme="1"/>
        <rFont val="Arial Narrow"/>
        <family val="2"/>
      </rPr>
      <t>ATENCION AL USUARIO</t>
    </r>
    <r>
      <rPr>
        <sz val="12"/>
        <color theme="1"/>
        <rFont val="Arial Narrow"/>
        <family val="2"/>
      </rPr>
      <t xml:space="preserve">
Reparto de solicitudes ante Juez de conocimiento
Recepción y Trámite de PQRSF
2. </t>
    </r>
    <r>
      <rPr>
        <b/>
        <sz val="12"/>
        <color theme="1"/>
        <rFont val="Arial Narrow"/>
        <family val="2"/>
      </rPr>
      <t>GESTION DE SERVICIOS JUDICIALES</t>
    </r>
    <r>
      <rPr>
        <sz val="12"/>
        <color theme="1"/>
        <rFont val="Arial Narrow"/>
        <family val="2"/>
      </rPr>
      <t xml:space="preserve">
Notificaciones electrónicas      
</t>
    </r>
  </si>
  <si>
    <t>Objetivo:</t>
  </si>
  <si>
    <r>
      <rPr>
        <b/>
        <sz val="12"/>
        <color theme="1"/>
        <rFont val="Arial Narrow"/>
        <family val="2"/>
      </rPr>
      <t>MISIONAL</t>
    </r>
    <r>
      <rPr>
        <sz val="12"/>
        <color theme="1"/>
        <rFont val="Arial Narrow"/>
        <family val="2"/>
      </rPr>
      <t xml:space="preserve">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t>
    </r>
    <r>
      <rPr>
        <b/>
        <sz val="12"/>
        <color theme="1"/>
        <rFont val="Arial Narrow"/>
        <family val="2"/>
      </rPr>
      <t>APOYO</t>
    </r>
    <r>
      <rPr>
        <sz val="12"/>
        <color theme="1"/>
        <rFont val="Arial Narrow"/>
        <family val="2"/>
      </rPr>
      <t xml:space="preserve">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
</t>
    </r>
  </si>
  <si>
    <t>Alcance:</t>
  </si>
  <si>
    <t>JUZGADOS PENALES DEL CIRCUITO ESPECIALIZADO DE FLORENCIA - CAQUETA  Y CENTRO DE SERVICIOS ADMINISTRATIVOS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</si>
  <si>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</si>
  <si>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</si>
  <si>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</si>
  <si>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</si>
  <si>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</si>
  <si>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</si>
  <si>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</si>
  <si>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</si>
  <si>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</si>
  <si>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</si>
  <si>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</si>
  <si>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</si>
  <si>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</si>
  <si>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</si>
  <si>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</si>
  <si>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</si>
  <si>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</si>
  <si>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</si>
  <si>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</si>
  <si>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</si>
  <si>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</si>
  <si>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</si>
  <si>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Insuficiencia de  personal  para atender la función misional y la atención a las partes interesadas en los despachos judiciales y centro de servicios</t>
  </si>
  <si>
    <t>Afectación de reputacion,imagén,  credibilidad, satisfacción de usuarios y PI</t>
  </si>
  <si>
    <t xml:space="preserve">De la entidad, seccional, despachos a nivel local o municipal </t>
  </si>
  <si>
    <t>2. Complejidad de los procesos judiciales y solicitudes, lo cual incrementa los tiempos para su resolución.</t>
  </si>
  <si>
    <t>3.Fallas en la planeación  para el desarrollo de las tareas propias del despacho.</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</si>
  <si>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</si>
  <si>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</si>
  <si>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</si>
  <si>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Interrupción o afectación en la prestación del servicio judicial</t>
  </si>
  <si>
    <t xml:space="preserve">2.Notificaciones judiciales erradas o inoportunas </t>
  </si>
  <si>
    <t>3. Insuficiencia de infraestructura física de las salas de audiencias.</t>
  </si>
  <si>
    <t>4.  Fallas e insuficiencia de las herramientas tecnológicas.</t>
  </si>
  <si>
    <t xml:space="preserve"> Efectuar notificaciones que no cumplan con los requistos</t>
  </si>
  <si>
    <t xml:space="preserve">No se realizan las  notificaciones , no se erfectuan  oportunamente o no se aplica  la normatividad </t>
  </si>
  <si>
    <t>1. Errores en la digitación</t>
  </si>
  <si>
    <t>2. Falta de comunicación y de oportunidad en la  actualización de las novedades por los Juzgados</t>
  </si>
  <si>
    <t xml:space="preserve">3.  Direcciones físicas o electrónicas  de las partes interesadas erradas. </t>
  </si>
  <si>
    <t>Efectuar el reparto judicial incumpliendo requisitos</t>
  </si>
  <si>
    <t>Realizar el reparto incumplimiento los principios  y condiciones establecidas para su realización</t>
  </si>
  <si>
    <t>1. Envio de las solicitudes sin la informacion necesaria por las partes interesadas</t>
  </si>
  <si>
    <t>Muy Baja - 1</t>
  </si>
  <si>
    <t>2. No incluir en el reparto la totalidad de las solicitudes o escritos de acusación recibidos por correo electrónico.</t>
  </si>
  <si>
    <t>3.Incumplimiento del procedimiento de reparto.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</si>
  <si>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</si>
  <si>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</si>
  <si>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</si>
  <si>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</si>
  <si>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</si>
  <si>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</si>
  <si>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</si>
  <si>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</si>
  <si>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nacional </t>
  </si>
  <si>
    <t xml:space="preserve">3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</si>
  <si>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</si>
  <si>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</si>
  <si>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</si>
  <si>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</si>
  <si>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</si>
  <si>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</si>
  <si>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</si>
  <si>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</si>
  <si>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</si>
  <si>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</si>
  <si>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</si>
  <si>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</si>
  <si>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</si>
  <si>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</si>
  <si>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</si>
  <si>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</si>
  <si>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</si>
  <si>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</si>
  <si>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</si>
  <si>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</si>
  <si>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</si>
  <si>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</si>
  <si>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r>
      <rPr>
        <b/>
        <sz val="10"/>
        <rFont val="Calibri"/>
        <family val="2"/>
        <scheme val="minor"/>
      </rPr>
      <t>Responsable:</t>
    </r>
    <r>
      <rPr>
        <sz val="10"/>
        <rFont val="Calibri"/>
        <family val="2"/>
        <scheme val="minor"/>
      </rPr>
      <t xml:space="preserve"> Juez Coordinador Centro de Servicios Administrativos
</t>
    </r>
    <r>
      <rPr>
        <b/>
        <sz val="10"/>
        <rFont val="Calibri"/>
        <family val="2"/>
        <scheme val="minor"/>
      </rPr>
      <t>Periodicidad:</t>
    </r>
    <r>
      <rPr>
        <sz val="10"/>
        <rFont val="Calibri"/>
        <family val="2"/>
        <scheme val="minor"/>
      </rPr>
      <t xml:space="preserve">  Cuando se requiera 
</t>
    </r>
    <r>
      <rPr>
        <b/>
        <sz val="10"/>
        <rFont val="Calibri"/>
        <family val="2"/>
        <scheme val="minor"/>
      </rPr>
      <t>Qué hace</t>
    </r>
    <r>
      <rPr>
        <sz val="10"/>
        <rFont val="Calibri"/>
        <family val="2"/>
        <scheme val="minor"/>
      </rPr>
      <t xml:space="preserve">:  Jornadas de Descongestión
</t>
    </r>
    <r>
      <rPr>
        <b/>
        <sz val="10"/>
        <rFont val="Calibri"/>
        <family val="2"/>
        <scheme val="minor"/>
      </rPr>
      <t>Cómo lo hace</t>
    </r>
    <r>
      <rPr>
        <sz val="10"/>
        <rFont val="Calibri"/>
        <family val="2"/>
        <scheme val="minor"/>
      </rPr>
      <t xml:space="preserve">: Asignando personal de conformidad con el Manual de Funciones del Centro de Servicios Administrativos
</t>
    </r>
    <r>
      <rPr>
        <b/>
        <sz val="10"/>
        <rFont val="Calibri"/>
        <family val="2"/>
        <scheme val="minor"/>
      </rPr>
      <t>Desviación:</t>
    </r>
    <r>
      <rPr>
        <sz val="10"/>
        <rFont val="Calibri"/>
        <family val="2"/>
        <scheme val="minor"/>
      </rPr>
      <t xml:space="preserve"> Aplica unicamente en casos establecidos en Manual de Funciones Resolucion No 003 del 27/03/2023 
</t>
    </r>
    <r>
      <rPr>
        <b/>
        <sz val="10"/>
        <rFont val="Calibri"/>
        <family val="2"/>
        <scheme val="minor"/>
      </rPr>
      <t>Evidencia:</t>
    </r>
    <r>
      <rPr>
        <sz val="10"/>
        <rFont val="Calibri"/>
        <family val="2"/>
        <scheme val="minor"/>
      </rPr>
      <t xml:space="preserve"> Resolución No 003 del 27/03/2023, Manual Funciones Servidores Centro de Servicios Administrativos</t>
    </r>
  </si>
  <si>
    <t>SI</t>
  </si>
  <si>
    <t>NO</t>
  </si>
  <si>
    <t xml:space="preserve">Para Acciones Constitucionales, no hay margen de error.
Para los procesos penales de conocimiento, al materializarse el vencimiento de terminos &gt;= al 15% de los procesos avocados en el trimestre; se fortalecerán los controles de terminos por el Juez Lider de cada Despacho, se requerirá al responsable del procedimiento, para establecer las causas del vencimiento y definir si hay lugar a compulsa de copias para investigacion, antes los organos de control pertinentes. </t>
  </si>
  <si>
    <t xml:space="preserve">El Juez del Despacho programa las audiencias con un tiempo promedio de un mes para su resolución, lo que implica que cuando ingresa un proceso nuevo se deben abrir los espacios conforme la disponibilidad de la agenda del Juzgado y de las partes interesadas, priorizando PPL.  
Evidencia: Programador de audiencia, digital, base datos control excel del despacho. </t>
  </si>
  <si>
    <r>
      <rPr>
        <b/>
        <sz val="10"/>
        <color rgb="FF000000"/>
        <rFont val="Calibri"/>
        <scheme val="minor"/>
      </rPr>
      <t>Responsable:</t>
    </r>
    <r>
      <rPr>
        <sz val="10"/>
        <color rgb="FF000000"/>
        <rFont val="Calibri"/>
        <scheme val="minor"/>
      </rPr>
      <t xml:space="preserve"> Juez del despacho
</t>
    </r>
    <r>
      <rPr>
        <b/>
        <sz val="10"/>
        <color rgb="FF000000"/>
        <rFont val="Calibri"/>
        <scheme val="minor"/>
      </rPr>
      <t>Periodicidad:</t>
    </r>
    <r>
      <rPr>
        <sz val="10"/>
        <color rgb="FF000000"/>
        <rFont val="Calibri"/>
        <scheme val="minor"/>
      </rPr>
      <t xml:space="preserve"> </t>
    </r>
    <r>
      <rPr>
        <u/>
        <sz val="10"/>
        <color rgb="FF000000"/>
        <rFont val="Calibri"/>
        <scheme val="minor"/>
      </rPr>
      <t xml:space="preserve">Semanal
</t>
    </r>
    <r>
      <rPr>
        <b/>
        <sz val="10"/>
        <color rgb="FF000000"/>
        <rFont val="Calibri"/>
        <scheme val="minor"/>
      </rPr>
      <t>Qué hace</t>
    </r>
    <r>
      <rPr>
        <sz val="10"/>
        <color rgb="FF000000"/>
        <rFont val="Calibri"/>
        <scheme val="minor"/>
      </rPr>
      <t xml:space="preserve">: Verificacion de disponibilidad en agenda, previo a la programacion de la fecha y hora a realizar la audiencia.
</t>
    </r>
    <r>
      <rPr>
        <b/>
        <sz val="10"/>
        <color rgb="FF000000"/>
        <rFont val="Calibri"/>
        <scheme val="minor"/>
      </rPr>
      <t>Cómo lo hace</t>
    </r>
    <r>
      <rPr>
        <sz val="10"/>
        <color rgb="FF000000"/>
        <rFont val="Calibri"/>
        <scheme val="minor"/>
      </rPr>
      <t xml:space="preserve">: Haciendo seguimiento a las notificaciones y comunicaciones de las audiencias programadas, previo a la realizacion de las mismas.
</t>
    </r>
    <r>
      <rPr>
        <b/>
        <sz val="10"/>
        <color rgb="FF000000"/>
        <rFont val="Calibri"/>
        <scheme val="minor"/>
      </rPr>
      <t>Desviación</t>
    </r>
    <r>
      <rPr>
        <sz val="10"/>
        <color rgb="FF000000"/>
        <rFont val="Calibri"/>
        <scheme val="minor"/>
      </rPr>
      <t xml:space="preserve">: No tener actualizado el programador de audiencia.
</t>
    </r>
    <r>
      <rPr>
        <b/>
        <sz val="10"/>
        <color rgb="FF000000"/>
        <rFont val="Calibri"/>
        <scheme val="minor"/>
      </rPr>
      <t>Evidencia:</t>
    </r>
    <r>
      <rPr>
        <sz val="10"/>
        <color rgb="FF000000"/>
        <rFont val="Calibri"/>
        <scheme val="minor"/>
      </rPr>
      <t xml:space="preserve"> Archivo PDF cargado en el expediente, registro de audiencias en formato establecido por el despacho.  </t>
    </r>
  </si>
  <si>
    <r>
      <rPr>
        <b/>
        <sz val="10"/>
        <color rgb="FF000000"/>
        <rFont val="Calibri"/>
        <scheme val="minor"/>
      </rPr>
      <t>Responsable:</t>
    </r>
    <r>
      <rPr>
        <sz val="10"/>
        <color rgb="FF000000"/>
        <rFont val="Calibri"/>
        <scheme val="minor"/>
      </rPr>
      <t xml:space="preserve"> Juez director del Proceso
</t>
    </r>
    <r>
      <rPr>
        <b/>
        <sz val="10"/>
        <color rgb="FF000000"/>
        <rFont val="Calibri"/>
        <scheme val="minor"/>
      </rPr>
      <t>Qué hace</t>
    </r>
    <r>
      <rPr>
        <sz val="10"/>
        <color rgb="FF000000"/>
        <rFont val="Calibri"/>
        <scheme val="minor"/>
      </rPr>
      <t xml:space="preserve">: Se comunica la novedad ante la Mesa de Ayuda de la Coordinacion Administrativa, encargada del área técnica. 
</t>
    </r>
    <r>
      <rPr>
        <b/>
        <sz val="10"/>
        <color rgb="FF000000"/>
        <rFont val="Calibri"/>
        <scheme val="minor"/>
      </rPr>
      <t>Como lo hace</t>
    </r>
    <r>
      <rPr>
        <sz val="10"/>
        <color rgb="FF000000"/>
        <rFont val="Calibri"/>
        <scheme val="minor"/>
      </rPr>
      <t xml:space="preserve">: Se reprograma la audiencia de manera presencial, previa verificación disponibilidad de agenda del despacho y de común acuerdo entre las partes interesadas e intervinientes. 
</t>
    </r>
    <r>
      <rPr>
        <b/>
        <sz val="10"/>
        <color rgb="FF000000"/>
        <rFont val="Calibri"/>
        <scheme val="minor"/>
      </rPr>
      <t>Evidencia:</t>
    </r>
    <r>
      <rPr>
        <sz val="10"/>
        <color rgb="FF000000"/>
        <rFont val="Calibri"/>
        <scheme val="minor"/>
      </rPr>
      <t xml:space="preserve"> Constancia cargadas al expediente en formato PDF y registro de reagendamiento en formato establecido por el despacho.  </t>
    </r>
  </si>
  <si>
    <r>
      <rPr>
        <b/>
        <sz val="10"/>
        <rFont val="Calibri"/>
        <family val="2"/>
        <scheme val="minor"/>
      </rPr>
      <t>Responsable:</t>
    </r>
    <r>
      <rPr>
        <sz val="10"/>
        <rFont val="Calibri"/>
        <family val="2"/>
        <scheme val="minor"/>
      </rPr>
      <t xml:space="preserve"> El Juez director del despacho
</t>
    </r>
    <r>
      <rPr>
        <b/>
        <sz val="10"/>
        <rFont val="Calibri"/>
        <family val="2"/>
        <scheme val="minor"/>
      </rPr>
      <t>Periodicidad:</t>
    </r>
    <r>
      <rPr>
        <sz val="10"/>
        <rFont val="Calibri"/>
        <family val="2"/>
        <scheme val="minor"/>
      </rPr>
      <t xml:space="preserve"> Cuando requiera
</t>
    </r>
    <r>
      <rPr>
        <b/>
        <sz val="10"/>
        <rFont val="Calibri"/>
        <family val="2"/>
        <scheme val="minor"/>
      </rPr>
      <t>Qué hace</t>
    </r>
    <r>
      <rPr>
        <sz val="10"/>
        <rFont val="Calibri"/>
        <family val="2"/>
        <scheme val="minor"/>
      </rPr>
      <t xml:space="preserve">:  En caso de permisos y comisiones, solicita autorizacion al Tribunal Superior, debidamente soportado. En caso de incapacidades, se presenta incapacidad, con soportes HC requeridos 
</t>
    </r>
    <r>
      <rPr>
        <b/>
        <sz val="10"/>
        <rFont val="Calibri"/>
        <family val="2"/>
        <scheme val="minor"/>
      </rPr>
      <t>Cómo lo hace</t>
    </r>
    <r>
      <rPr>
        <sz val="10"/>
        <rFont val="Calibri"/>
        <family val="2"/>
        <scheme val="minor"/>
      </rPr>
      <t xml:space="preserve">: En caso de permisos y comisiones programadas, se reprograma audiencias señaladas en la fecha de inasistencia y se rehacen las notificaciones.
</t>
    </r>
    <r>
      <rPr>
        <b/>
        <sz val="10"/>
        <rFont val="Calibri"/>
        <family val="2"/>
        <scheme val="minor"/>
      </rPr>
      <t>Desviación:</t>
    </r>
    <r>
      <rPr>
        <sz val="10"/>
        <rFont val="Calibri"/>
        <family val="2"/>
        <scheme val="minor"/>
      </rPr>
      <t xml:space="preserve"> Ajusta la programación si requiere incluir o hacer cambios imprevistos.   
</t>
    </r>
    <r>
      <rPr>
        <b/>
        <sz val="10"/>
        <rFont val="Calibri"/>
        <family val="2"/>
        <scheme val="minor"/>
      </rPr>
      <t>Evidencia:</t>
    </r>
    <r>
      <rPr>
        <sz val="10"/>
        <rFont val="Calibri"/>
        <family val="2"/>
        <scheme val="minor"/>
      </rPr>
      <t xml:space="preserve">  Autorizacion de permiso, comision o incapacidad, con soportes que lo justifiquen.  Auto reprogramacion de audiencia y registro en tabla de control excel. </t>
    </r>
  </si>
  <si>
    <t>De manera trimestral se analizará la materialización del riesgo y de ser &gt;= al 15% sobre el total de las audiencias programadas por cada Juzgado, se analizará por parte del Juez Lider del despacho la recurrencia, causas y responsables de la materialización del mismo (Juzgado o Centro de Servicios). De no ser justificadas se definirá si el impacto generado da lugar a compulsa de copias para investigación.</t>
  </si>
  <si>
    <r>
      <rPr>
        <b/>
        <sz val="10"/>
        <color rgb="FF000000"/>
        <rFont val="Calibri"/>
        <scheme val="minor"/>
      </rPr>
      <t>Responsable:</t>
    </r>
    <r>
      <rPr>
        <sz val="10"/>
        <color rgb="FF000000"/>
        <rFont val="Calibri"/>
        <scheme val="minor"/>
      </rPr>
      <t xml:space="preserve"> Escribiente y Citadores del Centro de Servicios
</t>
    </r>
    <r>
      <rPr>
        <b/>
        <sz val="10"/>
        <color rgb="FF000000"/>
        <rFont val="Calibri"/>
        <scheme val="minor"/>
      </rPr>
      <t>Periodicidad:</t>
    </r>
    <r>
      <rPr>
        <sz val="10"/>
        <color rgb="FF000000"/>
        <rFont val="Calibri"/>
        <scheme val="minor"/>
      </rPr>
      <t xml:space="preserve"> diariamente 
</t>
    </r>
    <r>
      <rPr>
        <b/>
        <sz val="10"/>
        <color rgb="FF000000"/>
        <rFont val="Calibri"/>
        <scheme val="minor"/>
      </rPr>
      <t>Qué hace:</t>
    </r>
    <r>
      <rPr>
        <sz val="10"/>
        <color rgb="FF000000"/>
        <rFont val="Calibri"/>
        <scheme val="minor"/>
      </rPr>
      <t xml:space="preserve">  ingresa los datos para la realización de citaciones y notificaciones 
</t>
    </r>
    <r>
      <rPr>
        <b/>
        <sz val="10"/>
        <color rgb="FF000000"/>
        <rFont val="Calibri"/>
        <scheme val="minor"/>
      </rPr>
      <t xml:space="preserve">Cómo lo hace: </t>
    </r>
    <r>
      <rPr>
        <sz val="10"/>
        <color rgb="FF000000"/>
        <rFont val="Calibri"/>
        <scheme val="minor"/>
      </rPr>
      <t xml:space="preserve">Según lo descritos en el procedimiento y los registros en las bases de notificaciones y su seguimiento 
</t>
    </r>
    <r>
      <rPr>
        <b/>
        <sz val="10"/>
        <color rgb="FF000000"/>
        <rFont val="Calibri"/>
        <scheme val="minor"/>
      </rPr>
      <t>Desviación:</t>
    </r>
    <r>
      <rPr>
        <sz val="10"/>
        <color rgb="FF000000"/>
        <rFont val="Calibri"/>
        <scheme val="minor"/>
      </rPr>
      <t xml:space="preserve"> revisa antes de confirmar la elaboración que los datos sean correctos; si hay desviacion, se reprocesa la notificacion.
</t>
    </r>
    <r>
      <rPr>
        <b/>
        <sz val="10"/>
        <color rgb="FF000000"/>
        <rFont val="Calibri"/>
        <scheme val="minor"/>
      </rPr>
      <t>Evidencia:</t>
    </r>
    <r>
      <rPr>
        <sz val="10"/>
        <color rgb="FFFF0000"/>
        <rFont val="Calibri"/>
        <scheme val="minor"/>
      </rPr>
      <t xml:space="preserve"> </t>
    </r>
    <r>
      <rPr>
        <sz val="10"/>
        <color rgb="FF000000"/>
        <rFont val="Calibri"/>
        <scheme val="minor"/>
      </rPr>
      <t>Bases de control descritas en el procedimiento especifico</t>
    </r>
  </si>
  <si>
    <r>
      <rPr>
        <b/>
        <sz val="10"/>
        <color rgb="FF000000"/>
        <rFont val="Calibri"/>
        <scheme val="minor"/>
      </rPr>
      <t>Responsable:</t>
    </r>
    <r>
      <rPr>
        <sz val="10"/>
        <color rgb="FF000000"/>
        <rFont val="Calibri"/>
        <scheme val="minor"/>
      </rPr>
      <t xml:space="preserve"> El Juez director del despacho, Auxiliar del despacho y Tecnico Sistemas
</t>
    </r>
    <r>
      <rPr>
        <b/>
        <sz val="10"/>
        <color rgb="FF000000"/>
        <rFont val="Calibri"/>
        <scheme val="minor"/>
      </rPr>
      <t>Periodicidad:</t>
    </r>
    <r>
      <rPr>
        <sz val="10"/>
        <color rgb="FF000000"/>
        <rFont val="Calibri"/>
        <scheme val="minor"/>
      </rPr>
      <t xml:space="preserve">  Cuando se señala audiencia presencial; reserva mensual. 
</t>
    </r>
    <r>
      <rPr>
        <b/>
        <sz val="10"/>
        <color rgb="FF000000"/>
        <rFont val="Calibri"/>
        <scheme val="minor"/>
      </rPr>
      <t xml:space="preserve">Qué hace: </t>
    </r>
    <r>
      <rPr>
        <sz val="10"/>
        <color rgb="FF000000"/>
        <rFont val="Calibri"/>
        <scheme val="minor"/>
      </rPr>
      <t xml:space="preserve"> Verificada la planeacion de audiencias presenciales, se hace solicitudde reserva de sala de audiencia.  
</t>
    </r>
    <r>
      <rPr>
        <b/>
        <sz val="10"/>
        <color rgb="FF000000"/>
        <rFont val="Calibri"/>
        <scheme val="minor"/>
      </rPr>
      <t>Cómo lo hace</t>
    </r>
    <r>
      <rPr>
        <sz val="10"/>
        <color rgb="FF000000"/>
        <rFont val="Calibri"/>
        <scheme val="minor"/>
      </rPr>
      <t xml:space="preserve">: Relacionando  las audiencias presenciales programadas de manera mensual, con el fin de remitirlas a los servidores encargados de la administracion de salas. 
</t>
    </r>
    <r>
      <rPr>
        <b/>
        <sz val="10"/>
        <color rgb="FF000000"/>
        <rFont val="Calibri"/>
        <scheme val="minor"/>
      </rPr>
      <t>Desviación:</t>
    </r>
    <r>
      <rPr>
        <sz val="10"/>
        <color rgb="FF000000"/>
        <rFont val="Calibri"/>
        <scheme val="minor"/>
      </rPr>
      <t xml:space="preserve"> Verifican la prestación de los diferentes servicios antes de enviar el oficio.   
</t>
    </r>
    <r>
      <rPr>
        <b/>
        <sz val="10"/>
        <color rgb="FF000000"/>
        <rFont val="Calibri"/>
        <scheme val="minor"/>
      </rPr>
      <t>Evidencia:</t>
    </r>
    <r>
      <rPr>
        <sz val="10"/>
        <color rgb="FF000000"/>
        <rFont val="Calibri"/>
        <scheme val="minor"/>
      </rPr>
      <t xml:space="preserve"> Formato de reserva sala audiencias, constancia de envío, vía correo electronico Tecnico Sistemas, correo confirmacion de de reserva.</t>
    </r>
  </si>
  <si>
    <r>
      <rPr>
        <b/>
        <sz val="10"/>
        <color rgb="FF000000"/>
        <rFont val="Calibri"/>
        <scheme val="minor"/>
      </rPr>
      <t>Responsable:</t>
    </r>
    <r>
      <rPr>
        <sz val="10"/>
        <color rgb="FF000000"/>
        <rFont val="Calibri"/>
        <scheme val="minor"/>
      </rPr>
      <t xml:space="preserve"> El Juez director del despacho y Tecnico Sistemas
</t>
    </r>
    <r>
      <rPr>
        <b/>
        <sz val="10"/>
        <color rgb="FF000000"/>
        <rFont val="Calibri"/>
        <scheme val="minor"/>
      </rPr>
      <t>Periodicidad:</t>
    </r>
    <r>
      <rPr>
        <sz val="10"/>
        <color rgb="FF000000"/>
        <rFont val="Calibri"/>
        <scheme val="minor"/>
      </rPr>
      <t xml:space="preserve"> Por evento
</t>
    </r>
    <r>
      <rPr>
        <b/>
        <sz val="10"/>
        <color rgb="FF000000"/>
        <rFont val="Calibri"/>
        <scheme val="minor"/>
      </rPr>
      <t xml:space="preserve">Qué hace: </t>
    </r>
    <r>
      <rPr>
        <sz val="10"/>
        <color rgb="FF000000"/>
        <rFont val="Calibri"/>
        <scheme val="minor"/>
      </rPr>
      <t xml:space="preserve">  Se comunica la novedad ante la Mesa de Ayuda de la Coordinacion Administrativa, encargada del area tecnica y se hace seguimiento a traves del Tecnico de Sistemas
</t>
    </r>
    <r>
      <rPr>
        <b/>
        <sz val="10"/>
        <color rgb="FF000000"/>
        <rFont val="Calibri"/>
        <scheme val="minor"/>
      </rPr>
      <t>Cómo lo hace</t>
    </r>
    <r>
      <rPr>
        <sz val="10"/>
        <color rgb="FF000000"/>
        <rFont val="Calibri"/>
        <scheme val="minor"/>
      </rPr>
      <t xml:space="preserve">: Remitiendo oficio al area de sistemas, de la Coordinacion Administrativa
</t>
    </r>
    <r>
      <rPr>
        <b/>
        <sz val="10"/>
        <color rgb="FF000000"/>
        <rFont val="Calibri"/>
        <scheme val="minor"/>
      </rPr>
      <t>Desviación:</t>
    </r>
    <r>
      <rPr>
        <sz val="10"/>
        <color rgb="FF000000"/>
        <rFont val="Calibri"/>
        <scheme val="minor"/>
      </rPr>
      <t xml:space="preserve"> Verifican la prestación de los diferentes servicios antes de enviar el oficio.   
</t>
    </r>
    <r>
      <rPr>
        <b/>
        <sz val="10"/>
        <color rgb="FF000000"/>
        <rFont val="Calibri"/>
        <scheme val="minor"/>
      </rPr>
      <t xml:space="preserve">Evidencia: </t>
    </r>
    <r>
      <rPr>
        <sz val="10"/>
        <color rgb="FF000000"/>
        <rFont val="Calibri"/>
        <scheme val="minor"/>
      </rPr>
      <t xml:space="preserve">Oficios comunican la novedad al area de sistemas de la Coordinacion Administrativa. 
</t>
    </r>
  </si>
  <si>
    <r>
      <rPr>
        <b/>
        <sz val="10"/>
        <color rgb="FF000000"/>
        <rFont val="Calibri"/>
        <scheme val="minor"/>
      </rPr>
      <t>Responsables:</t>
    </r>
    <r>
      <rPr>
        <sz val="10"/>
        <color rgb="FFFF0000"/>
        <rFont val="Calibri"/>
        <scheme val="minor"/>
      </rPr>
      <t xml:space="preserve"> </t>
    </r>
    <r>
      <rPr>
        <sz val="10"/>
        <color rgb="FF000000"/>
        <rFont val="Calibri"/>
        <scheme val="minor"/>
      </rPr>
      <t xml:space="preserve">Escribiente, Citadores que cumple la funcion de notificación
</t>
    </r>
    <r>
      <rPr>
        <b/>
        <sz val="10"/>
        <color rgb="FF000000"/>
        <rFont val="Calibri"/>
        <scheme val="minor"/>
      </rPr>
      <t>Periodicidad:</t>
    </r>
    <r>
      <rPr>
        <sz val="10"/>
        <color rgb="FFFF0000"/>
        <rFont val="Calibri"/>
        <scheme val="minor"/>
      </rPr>
      <t xml:space="preserve"> </t>
    </r>
    <r>
      <rPr>
        <sz val="10"/>
        <color rgb="FF000000"/>
        <rFont val="Calibri"/>
        <scheme val="minor"/>
      </rPr>
      <t xml:space="preserve">diariamente
</t>
    </r>
    <r>
      <rPr>
        <b/>
        <sz val="10"/>
        <color rgb="FF000000"/>
        <rFont val="Calibri"/>
        <scheme val="minor"/>
      </rPr>
      <t>Qué hace</t>
    </r>
    <r>
      <rPr>
        <sz val="10"/>
        <color rgb="FF000000"/>
        <rFont val="Calibri"/>
        <scheme val="minor"/>
      </rPr>
      <t xml:space="preserve">: Hace seguimiento a mensaje electronico, previo al cargue en one drive.
</t>
    </r>
    <r>
      <rPr>
        <b/>
        <sz val="10"/>
        <color rgb="FF000000"/>
        <rFont val="Calibri"/>
        <scheme val="minor"/>
      </rPr>
      <t xml:space="preserve">Como lo hace: </t>
    </r>
    <r>
      <rPr>
        <sz val="10"/>
        <color rgb="FF000000"/>
        <rFont val="Calibri"/>
        <scheme val="minor"/>
      </rPr>
      <t xml:space="preserve">Verificando la información remitida, y las constancias generadas por el sistema de correo electrónico institucional.
</t>
    </r>
    <r>
      <rPr>
        <b/>
        <sz val="10"/>
        <color rgb="FF000000"/>
        <rFont val="Calibri"/>
        <scheme val="minor"/>
      </rPr>
      <t xml:space="preserve">Desviacion: </t>
    </r>
    <r>
      <rPr>
        <sz val="10"/>
        <color rgb="FF000000"/>
        <rFont val="Calibri"/>
        <scheme val="minor"/>
      </rPr>
      <t xml:space="preserve">Responsable no verifica la información contenida en el mensaje, ni las direcciones de correos electronicos de los destinatarios.
</t>
    </r>
    <r>
      <rPr>
        <b/>
        <sz val="10"/>
        <color rgb="FF000000"/>
        <rFont val="Calibri"/>
        <scheme val="minor"/>
      </rPr>
      <t xml:space="preserve">Evidencia: </t>
    </r>
    <r>
      <rPr>
        <sz val="10"/>
        <color rgb="FF000000"/>
        <rFont val="Calibri"/>
        <scheme val="minor"/>
      </rPr>
      <t>Trazabilidad del correo electrónico, documento PDF cargado en el expediente electronico y tabla de registro de actuaciones que lleva el responsable del procedimiento en formato excel</t>
    </r>
    <r>
      <rPr>
        <b/>
        <sz val="10"/>
        <color rgb="FF000000"/>
        <rFont val="Calibri"/>
        <scheme val="minor"/>
      </rPr>
      <t>.</t>
    </r>
  </si>
  <si>
    <t>De manera trimestral se analizará la materialización del riesgo y de ser &gt;= al 15% sobre el total de las notificaciones realizadas por los citadores,  por parte del Jefe de Personal del Centro de Servicios se realizara una revisión exhaustiva de los casos en los que las notificaciones no han cumplido con los requisitos. Identificar patrones, causas comunes y el impacto de estas deficiencias.
Como mecanismo de contigencia una vez vislumbrado el error se debe hacer la corrección de forma inmediata y rehacer la notificación a las partes afectadas</t>
  </si>
  <si>
    <r>
      <rPr>
        <b/>
        <sz val="10"/>
        <rFont val="Calibri"/>
        <family val="2"/>
        <scheme val="minor"/>
      </rPr>
      <t>Responsable:</t>
    </r>
    <r>
      <rPr>
        <sz val="10"/>
        <rFont val="Calibri"/>
        <family val="2"/>
        <scheme val="minor"/>
      </rPr>
      <t xml:space="preserve"> Servidor reponsable del procedimiento en el Juzgado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Revisa actas de audiencias, partes interesadas en accion, previo a envio del link al Centro de Servicios
</t>
    </r>
    <r>
      <rPr>
        <b/>
        <sz val="10"/>
        <rFont val="Calibri"/>
        <family val="2"/>
        <scheme val="minor"/>
      </rPr>
      <t>Cómo lo hace</t>
    </r>
    <r>
      <rPr>
        <sz val="10"/>
        <rFont val="Calibri"/>
        <family val="2"/>
        <scheme val="minor"/>
      </rPr>
      <t xml:space="preserve">: Actualizando la informacion en el control excel y remitiendo el link del proceso a notificar, con los datos actualizados
</t>
    </r>
    <r>
      <rPr>
        <b/>
        <sz val="10"/>
        <rFont val="Calibri"/>
        <family val="2"/>
        <scheme val="minor"/>
      </rPr>
      <t>Desviación:</t>
    </r>
    <r>
      <rPr>
        <sz val="10"/>
        <rFont val="Calibri"/>
        <family val="2"/>
        <scheme val="minor"/>
      </rPr>
      <t xml:space="preserve">  Si hay novedad en partes interesadas, actualiza tabla de control
</t>
    </r>
    <r>
      <rPr>
        <b/>
        <sz val="10"/>
        <rFont val="Calibri"/>
        <family val="2"/>
        <scheme val="minor"/>
      </rPr>
      <t>Evidencia:</t>
    </r>
    <r>
      <rPr>
        <sz val="10"/>
        <rFont val="Calibri"/>
        <family val="2"/>
        <scheme val="minor"/>
      </rPr>
      <t xml:space="preserve"> Como registro del control quedan las actas de audiencia, diligenciamiento excel control que lleva el Juzgado</t>
    </r>
  </si>
  <si>
    <r>
      <rPr>
        <b/>
        <sz val="10"/>
        <rFont val="Calibri"/>
        <family val="2"/>
        <scheme val="minor"/>
      </rPr>
      <t>Responsable:</t>
    </r>
    <r>
      <rPr>
        <sz val="10"/>
        <rFont val="Calibri"/>
        <family val="2"/>
        <scheme val="minor"/>
      </rPr>
      <t xml:space="preserve"> Servidor responsable de procedimiento en el Juzgado y Escribiente y Citadores
</t>
    </r>
    <r>
      <rPr>
        <b/>
        <sz val="10"/>
        <rFont val="Calibri"/>
        <family val="2"/>
        <scheme val="minor"/>
      </rPr>
      <t>Periodicidad</t>
    </r>
    <r>
      <rPr>
        <sz val="10"/>
        <rFont val="Calibri"/>
        <family val="2"/>
        <scheme val="minor"/>
      </rPr>
      <t xml:space="preserve">: Diariamente
</t>
    </r>
    <r>
      <rPr>
        <b/>
        <sz val="10"/>
        <rFont val="Calibri"/>
        <family val="2"/>
        <scheme val="minor"/>
      </rPr>
      <t>Que hace</t>
    </r>
    <r>
      <rPr>
        <sz val="10"/>
        <rFont val="Calibri"/>
        <family val="2"/>
        <scheme val="minor"/>
      </rPr>
      <t xml:space="preserve">: Verifica directorio de direcciones electronicas de las partes, entidades publicas a traves de la web, registros previos, directorio del Centro de Servicios, llevado en excel. 
</t>
    </r>
    <r>
      <rPr>
        <b/>
        <sz val="10"/>
        <rFont val="Calibri"/>
        <family val="2"/>
        <scheme val="minor"/>
      </rPr>
      <t>Cómo lo hace</t>
    </r>
    <r>
      <rPr>
        <sz val="10"/>
        <rFont val="Calibri"/>
        <family val="2"/>
        <scheme val="minor"/>
      </rPr>
      <t xml:space="preserve">:  Consulta pagina web oficial de la entidad, institucion, que corresponsa; se  verifica directorio registrado en ecxel por el Centro de Servicios.
</t>
    </r>
    <r>
      <rPr>
        <b/>
        <sz val="10"/>
        <rFont val="Calibri"/>
        <family val="2"/>
        <scheme val="minor"/>
      </rPr>
      <t>Desviación:</t>
    </r>
    <r>
      <rPr>
        <sz val="10"/>
        <rFont val="Calibri"/>
        <family val="2"/>
        <scheme val="minor"/>
      </rPr>
      <t xml:space="preserve"> Falta de actualizacion de los registros de correo electronico
</t>
    </r>
    <r>
      <rPr>
        <b/>
        <sz val="10"/>
        <rFont val="Calibri"/>
        <family val="2"/>
        <scheme val="minor"/>
      </rPr>
      <t>Evidencia:</t>
    </r>
    <r>
      <rPr>
        <sz val="10"/>
        <rFont val="Calibri"/>
        <family val="2"/>
        <scheme val="minor"/>
      </rPr>
      <t xml:space="preserve"> Excel de direcciones electronicas</t>
    </r>
    <r>
      <rPr>
        <b/>
        <sz val="10"/>
        <color rgb="FFFF0000"/>
        <rFont val="Calibri"/>
        <family val="2"/>
        <scheme val="minor"/>
      </rPr>
      <t xml:space="preserve"> </t>
    </r>
    <r>
      <rPr>
        <sz val="10"/>
        <rFont val="Calibri"/>
        <family val="2"/>
        <scheme val="minor"/>
      </rPr>
      <t>en one drive del Centro de Servicios, trazabilidad de los correos electronicos remitidos previamente por Escribiente y Citadores.</t>
    </r>
  </si>
  <si>
    <r>
      <rPr>
        <b/>
        <sz val="10"/>
        <rFont val="Calibri"/>
        <family val="2"/>
        <scheme val="minor"/>
      </rPr>
      <t>Responsable:</t>
    </r>
    <r>
      <rPr>
        <sz val="10"/>
        <rFont val="Calibri"/>
        <family val="2"/>
        <scheme val="minor"/>
      </rPr>
      <t xml:space="preserve"> Tecnico responsable del reparto
</t>
    </r>
    <r>
      <rPr>
        <b/>
        <sz val="10"/>
        <rFont val="Calibri"/>
        <family val="2"/>
        <scheme val="minor"/>
      </rPr>
      <t>Periodicidad:</t>
    </r>
    <r>
      <rPr>
        <sz val="10"/>
        <rFont val="Calibri"/>
        <family val="2"/>
        <scheme val="minor"/>
      </rPr>
      <t xml:space="preserve"> Al recibido de una solicitud de reparto 
</t>
    </r>
    <r>
      <rPr>
        <b/>
        <sz val="10"/>
        <rFont val="Calibri"/>
        <family val="2"/>
        <scheme val="minor"/>
      </rPr>
      <t>Qué hace</t>
    </r>
    <r>
      <rPr>
        <sz val="10"/>
        <rFont val="Calibri"/>
        <family val="2"/>
        <scheme val="minor"/>
      </rPr>
      <t xml:space="preserve">:  Verifica que el escrito radicado, este debidamente diligenciado.
</t>
    </r>
    <r>
      <rPr>
        <b/>
        <sz val="10"/>
        <rFont val="Calibri"/>
        <family val="2"/>
        <scheme val="minor"/>
      </rPr>
      <t>Cómo lo hace</t>
    </r>
    <r>
      <rPr>
        <sz val="10"/>
        <rFont val="Calibri"/>
        <family val="2"/>
        <scheme val="minor"/>
      </rPr>
      <t xml:space="preserve">: Previo al reparto, se verifica que contenga la informacion completa de las partes, abogados, terceros e intervinientes. 
</t>
    </r>
    <r>
      <rPr>
        <b/>
        <sz val="10"/>
        <rFont val="Calibri"/>
        <family val="2"/>
        <scheme val="minor"/>
      </rPr>
      <t>Desviación:</t>
    </r>
    <r>
      <rPr>
        <sz val="10"/>
        <rFont val="Calibri"/>
        <family val="2"/>
        <scheme val="minor"/>
      </rPr>
      <t xml:space="preserve"> Si la informacion no está completa, el responsable del procedimeinto se comunica con el remitente para que suministre la informacion requerida
</t>
    </r>
    <r>
      <rPr>
        <b/>
        <sz val="10"/>
        <rFont val="Calibri"/>
        <family val="2"/>
        <scheme val="minor"/>
      </rPr>
      <t>Evidencia:</t>
    </r>
    <r>
      <rPr>
        <sz val="10"/>
        <rFont val="Calibri"/>
        <family val="2"/>
        <scheme val="minor"/>
      </rPr>
      <t xml:space="preserve"> Trazabilidad del correo electronico y PDF de la constancia del tramite, cargado al expediente  </t>
    </r>
  </si>
  <si>
    <t>De manera trimestral se analizará la materialización del riesgo y de ser&gt;= al 15% sobre el total de las repartos judiciales realizados por el responsable del Centro de Servicios, se realizara una revisión exhaustiva de los casos en los que no han cumplido con los requisitos legales y procedimentales; se analizará la recurrencia  y causas de la materialización del mismo. De no ser justificadas se definirá si el impacto generado da lugar a compulsa de copias para investigación.</t>
  </si>
  <si>
    <r>
      <rPr>
        <b/>
        <sz val="10"/>
        <rFont val="Calibri"/>
        <family val="2"/>
        <scheme val="minor"/>
      </rPr>
      <t>Responsable:</t>
    </r>
    <r>
      <rPr>
        <sz val="10"/>
        <rFont val="Calibri"/>
        <family val="2"/>
        <scheme val="minor"/>
      </rPr>
      <t xml:space="preserve"> Tecnico responsable Reparto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Verifica el correo electronico de Reparto, para verificar si se ha radicado escrito para reparto
</t>
    </r>
    <r>
      <rPr>
        <b/>
        <sz val="10"/>
        <rFont val="Calibri"/>
        <family val="2"/>
        <scheme val="minor"/>
      </rPr>
      <t>Cómo lo hace</t>
    </r>
    <r>
      <rPr>
        <sz val="10"/>
        <rFont val="Calibri"/>
        <family val="2"/>
        <scheme val="minor"/>
      </rPr>
      <t xml:space="preserve">: Hace control al correo electronico, bandeja de entrada
</t>
    </r>
    <r>
      <rPr>
        <b/>
        <sz val="10"/>
        <rFont val="Calibri"/>
        <family val="2"/>
        <scheme val="minor"/>
      </rPr>
      <t>Desviación:</t>
    </r>
    <r>
      <rPr>
        <sz val="10"/>
        <rFont val="Calibri"/>
        <family val="2"/>
        <scheme val="minor"/>
      </rPr>
      <t xml:space="preserve"> Que los usuarios y partes, remitan el escrito a un correo electronico diferente al de reparto
</t>
    </r>
    <r>
      <rPr>
        <b/>
        <sz val="10"/>
        <rFont val="Calibri"/>
        <family val="2"/>
        <scheme val="minor"/>
      </rPr>
      <t>Evidencia:</t>
    </r>
    <r>
      <rPr>
        <sz val="10"/>
        <rFont val="Calibri"/>
        <family val="2"/>
        <scheme val="minor"/>
      </rPr>
      <t xml:space="preserve"> Trazabilidad del correo electronico de Reparto. </t>
    </r>
  </si>
  <si>
    <r>
      <rPr>
        <b/>
        <sz val="10"/>
        <rFont val="Calibri"/>
        <family val="2"/>
        <scheme val="minor"/>
      </rPr>
      <t>Responsable:</t>
    </r>
    <r>
      <rPr>
        <sz val="10"/>
        <rFont val="Calibri"/>
        <family val="2"/>
        <scheme val="minor"/>
      </rPr>
      <t xml:space="preserve"> Tecnico responsable y lider proceso reparto
</t>
    </r>
    <r>
      <rPr>
        <b/>
        <sz val="10"/>
        <rFont val="Calibri"/>
        <family val="2"/>
        <scheme val="minor"/>
      </rPr>
      <t>Periodicidad:</t>
    </r>
    <r>
      <rPr>
        <sz val="10"/>
        <rFont val="Calibri"/>
        <family val="2"/>
        <scheme val="minor"/>
      </rPr>
      <t xml:space="preserve"> Periodicamente 
</t>
    </r>
    <r>
      <rPr>
        <b/>
        <sz val="10"/>
        <rFont val="Calibri"/>
        <family val="2"/>
        <scheme val="minor"/>
      </rPr>
      <t>Qué hace</t>
    </r>
    <r>
      <rPr>
        <sz val="10"/>
        <rFont val="Calibri"/>
        <family val="2"/>
        <scheme val="minor"/>
      </rPr>
      <t xml:space="preserve">: Verifica versión del procedimiento y su aplicación.
</t>
    </r>
    <r>
      <rPr>
        <b/>
        <sz val="10"/>
        <rFont val="Calibri"/>
        <family val="2"/>
        <scheme val="minor"/>
      </rPr>
      <t>Cómo lo hace:</t>
    </r>
    <r>
      <rPr>
        <sz val="10"/>
        <rFont val="Calibri"/>
        <family val="2"/>
        <scheme val="minor"/>
      </rPr>
      <t xml:space="preserve"> Que el procedimiento esté actualizado y que el equipo de trabajo aplica la última versión aprobada.
</t>
    </r>
    <r>
      <rPr>
        <b/>
        <sz val="10"/>
        <rFont val="Calibri"/>
        <family val="2"/>
        <scheme val="minor"/>
      </rPr>
      <t>Desviación:</t>
    </r>
    <r>
      <rPr>
        <sz val="10"/>
        <rFont val="Calibri"/>
        <family val="2"/>
        <scheme val="minor"/>
      </rPr>
      <t xml:space="preserve"> Si encuentra desactualización solicita Jefe Area Sistemas Coordinacion Administrativa, actualizacion de la versión.
</t>
    </r>
    <r>
      <rPr>
        <b/>
        <sz val="10"/>
        <rFont val="Calibri"/>
        <family val="2"/>
        <scheme val="minor"/>
      </rPr>
      <t>Evidencia:</t>
    </r>
    <r>
      <rPr>
        <sz val="10"/>
        <rFont val="Calibri"/>
        <family val="2"/>
        <scheme val="minor"/>
      </rPr>
      <t xml:space="preserve"> Trazabilidad del correo electronico solicitando actualizacion aplicativo</t>
    </r>
  </si>
  <si>
    <r>
      <rPr>
        <b/>
        <sz val="10"/>
        <rFont val="Calibri"/>
        <family val="2"/>
        <scheme val="minor"/>
      </rPr>
      <t>Responsable:</t>
    </r>
    <r>
      <rPr>
        <sz val="10"/>
        <rFont val="Calibri"/>
        <family val="2"/>
        <scheme val="minor"/>
      </rPr>
      <t xml:space="preserve"> Juez lider del despacho
</t>
    </r>
    <r>
      <rPr>
        <b/>
        <sz val="10"/>
        <rFont val="Calibri"/>
        <family val="2"/>
        <scheme val="minor"/>
      </rPr>
      <t>Periodicidad:</t>
    </r>
    <r>
      <rPr>
        <sz val="10"/>
        <rFont val="Calibri"/>
        <family val="2"/>
        <scheme val="minor"/>
      </rPr>
      <t xml:space="preserve"> Por evento
</t>
    </r>
    <r>
      <rPr>
        <b/>
        <sz val="10"/>
        <rFont val="Calibri"/>
        <family val="2"/>
        <scheme val="minor"/>
      </rPr>
      <t>Qué hace</t>
    </r>
    <r>
      <rPr>
        <sz val="10"/>
        <rFont val="Calibri"/>
        <family val="2"/>
        <scheme val="minor"/>
      </rPr>
      <t xml:space="preserve">: Verifica inventario de procesos en tramite, previo a remitir expediente a otro despacho, se remite proceso penal físico, al Tecnico del Centor de Servicios para digitalizacion.
</t>
    </r>
    <r>
      <rPr>
        <b/>
        <sz val="10"/>
        <rFont val="Calibri"/>
        <family val="2"/>
        <scheme val="minor"/>
      </rPr>
      <t>Cómo lo hace:</t>
    </r>
    <r>
      <rPr>
        <sz val="10"/>
        <rFont val="Calibri"/>
        <family val="2"/>
        <scheme val="minor"/>
      </rPr>
      <t xml:space="preserve"> Se remite expediente fisico, foliado, con oficio indicando la actividad a realizar
</t>
    </r>
    <r>
      <rPr>
        <b/>
        <sz val="10"/>
        <rFont val="Calibri"/>
        <family val="2"/>
        <scheme val="minor"/>
      </rPr>
      <t>Evidencia:</t>
    </r>
    <r>
      <rPr>
        <sz val="10"/>
        <rFont val="Calibri"/>
        <family val="2"/>
        <scheme val="minor"/>
      </rPr>
      <t xml:space="preserve">  Oficio remite expediente para digitalizacion y creacion en OneDrive del Juzgado, conforme la estructura aprobada; Inventario de procesos</t>
    </r>
  </si>
  <si>
    <t xml:space="preserve">Materializado el riesgo, se realizaran actuaciones de busqueda inmediata del documento; una vez determinada la causa y responsable, si el caso lo amerita, el Juez del Despacho o Juez Coordinador, según el impacto generado compulsará copias para investigue la perdida del mismo. 
De ser necesario se requerirá a las partes, terceros o intervinientes para determinar el recibido y reconstruir la actuacion. 
Se realizará busqueda en copias de seguridad en los reposorios autorizados por la Rama Judicial y adoptaran las acciones pertinentes para su reconstrucción o recuperación del documento. </t>
  </si>
  <si>
    <r>
      <rPr>
        <b/>
        <sz val="10"/>
        <rFont val="Calibri"/>
        <family val="2"/>
        <scheme val="minor"/>
      </rPr>
      <t>Responsable:</t>
    </r>
    <r>
      <rPr>
        <sz val="10"/>
        <rFont val="Calibri"/>
        <family val="2"/>
        <scheme val="minor"/>
      </rPr>
      <t xml:space="preserve"> Consejo Superior de la Judicatura - Unidad de Proyectos especiales de Tecnología y CENDOJ
</t>
    </r>
    <r>
      <rPr>
        <b/>
        <sz val="10"/>
        <rFont val="Calibri"/>
        <family val="2"/>
        <scheme val="minor"/>
      </rPr>
      <t>Periodicidad:</t>
    </r>
    <r>
      <rPr>
        <sz val="10"/>
        <rFont val="Calibri"/>
        <family val="2"/>
        <scheme val="minor"/>
      </rPr>
      <t xml:space="preserve"> SIN DEFINIR
</t>
    </r>
    <r>
      <rPr>
        <b/>
        <sz val="10"/>
        <rFont val="Calibri"/>
        <family val="2"/>
        <scheme val="minor"/>
      </rPr>
      <t>Qué hace</t>
    </r>
    <r>
      <rPr>
        <sz val="10"/>
        <rFont val="Calibri"/>
        <family val="2"/>
        <scheme val="minor"/>
      </rPr>
      <t xml:space="preserve">: Plan para la implementación del Acuerdo 11567, parágrafo 2 del artículo 28. 
</t>
    </r>
    <r>
      <rPr>
        <b/>
        <sz val="10"/>
        <rFont val="Calibri"/>
        <family val="2"/>
        <scheme val="minor"/>
      </rPr>
      <t>Cómo lo hace</t>
    </r>
    <r>
      <rPr>
        <sz val="10"/>
        <rFont val="Calibri"/>
        <family val="2"/>
        <scheme val="minor"/>
      </rPr>
      <t xml:space="preserve">:  Conocimiento de la especialidad Penal y recolección de  datos para el diseño del software aplicable a la especialidad.
</t>
    </r>
    <r>
      <rPr>
        <b/>
        <sz val="10"/>
        <rFont val="Calibri"/>
        <family val="2"/>
        <scheme val="minor"/>
      </rPr>
      <t>Desviación:</t>
    </r>
    <r>
      <rPr>
        <sz val="10"/>
        <rFont val="Calibri"/>
        <family val="2"/>
        <scheme val="minor"/>
      </rPr>
      <t xml:space="preserve"> Reformular el plan si se incumplen términos.
</t>
    </r>
    <r>
      <rPr>
        <b/>
        <sz val="10"/>
        <rFont val="Calibri"/>
        <family val="2"/>
        <scheme val="minor"/>
      </rPr>
      <t>Evidencia:</t>
    </r>
    <r>
      <rPr>
        <sz val="10"/>
        <rFont val="Calibri"/>
        <family val="2"/>
        <scheme val="minor"/>
      </rPr>
      <t xml:space="preserve">  Como registro  queda actas de reuniones.</t>
    </r>
  </si>
  <si>
    <r>
      <rPr>
        <b/>
        <sz val="10"/>
        <rFont val="Calibri"/>
        <family val="2"/>
        <scheme val="minor"/>
      </rPr>
      <t>Responsable:</t>
    </r>
    <r>
      <rPr>
        <sz val="10"/>
        <rFont val="Calibri"/>
        <family val="2"/>
        <scheme val="minor"/>
      </rPr>
      <t xml:space="preserve"> Juez director del Juzgado
</t>
    </r>
    <r>
      <rPr>
        <b/>
        <sz val="10"/>
        <rFont val="Calibri"/>
        <family val="2"/>
        <scheme val="minor"/>
      </rPr>
      <t>Periodicidad:</t>
    </r>
    <r>
      <rPr>
        <sz val="10"/>
        <rFont val="Calibri"/>
        <family val="2"/>
        <scheme val="minor"/>
      </rPr>
      <t xml:space="preserve"> A la creacion y diligencimeinto de Indice expediente.
</t>
    </r>
    <r>
      <rPr>
        <b/>
        <sz val="10"/>
        <rFont val="Calibri"/>
        <family val="2"/>
        <scheme val="minor"/>
      </rPr>
      <t>Qué hace</t>
    </r>
    <r>
      <rPr>
        <sz val="10"/>
        <rFont val="Calibri"/>
        <family val="2"/>
        <scheme val="minor"/>
      </rPr>
      <t xml:space="preserve">: Se registran los documentos en el expediente, de conformidad a lo establecido en la Tabla de Retención Documental en concordancia con el Acuerdo PCSJA20-11567 de 2020, version 02 del 18/02/2021
</t>
    </r>
    <r>
      <rPr>
        <b/>
        <sz val="10"/>
        <rFont val="Calibri"/>
        <family val="2"/>
        <scheme val="minor"/>
      </rPr>
      <t>Cómo lo hace</t>
    </r>
    <r>
      <rPr>
        <sz val="10"/>
        <rFont val="Calibri"/>
        <family val="2"/>
        <scheme val="minor"/>
      </rPr>
      <t xml:space="preserve">: Por medio de reuniones en las que se diseñan las TRD
</t>
    </r>
    <r>
      <rPr>
        <b/>
        <sz val="10"/>
        <rFont val="Calibri"/>
        <family val="2"/>
        <scheme val="minor"/>
      </rPr>
      <t>Evidencia:</t>
    </r>
    <r>
      <rPr>
        <sz val="10"/>
        <rFont val="Calibri"/>
        <family val="2"/>
        <scheme val="minor"/>
      </rPr>
      <t xml:space="preserve">  Los indices electronicos diligenciados de conformidad a la TRD</t>
    </r>
  </si>
  <si>
    <t xml:space="preserve">MATRIZ DE RIESGOS SIGCMA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</si>
  <si>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</si>
  <si>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</si>
  <si>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</si>
  <si>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</si>
  <si>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</si>
  <si>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</si>
  <si>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</si>
  <si>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</si>
  <si>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</si>
  <si>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</si>
  <si>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</si>
  <si>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</si>
  <si>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</si>
  <si>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</si>
  <si>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</si>
  <si>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</si>
  <si>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 xml:space="preserve">Se efectuará un seguimiento diario del control de terminos a través de un archivo Excel, el cual sera efectuado por cada uno de los Despachos Judiciales. </t>
  </si>
  <si>
    <t>Juez Lider de cada Despacho</t>
  </si>
  <si>
    <t>01/01/2025 al 31/12/2025</t>
  </si>
  <si>
    <t xml:space="preserve">Se efectuará un seguimiento diario del control de audiencias a través de un archivo Excel, el cual sera efectuado por cada uno de los Despachos Judiciales. </t>
  </si>
  <si>
    <t>Se efectuará un seguimiento diario del control de notificaciones a través de un archivo Excel, el cual sera efectuado por cada citador del Centro de Servicios</t>
  </si>
  <si>
    <t xml:space="preserve">Citador </t>
  </si>
  <si>
    <t>Seguimiento diario de los canales de ingreso de las solicitudes de reparto a través de un Archivo Excel.</t>
  </si>
  <si>
    <t>Lider del proceso de Atención al Usuario y Reparto de solicitudes ante Juez de Conocimiento.</t>
  </si>
  <si>
    <t>Trimestralmente cada dependencia efectuara un reporte en un archivo excel si se presento perdida de documentación.</t>
  </si>
  <si>
    <t>Cada Dependencia</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</si>
  <si>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</si>
  <si>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</si>
  <si>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</si>
  <si>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</si>
  <si>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</si>
  <si>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</si>
  <si>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</si>
  <si>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</si>
  <si>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</si>
  <si>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</si>
  <si>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</si>
  <si>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</si>
  <si>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</si>
  <si>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</si>
  <si>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</si>
  <si>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</si>
  <si>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</si>
  <si>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</si>
  <si>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</si>
  <si>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</si>
  <si>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</si>
  <si>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</si>
  <si>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</si>
  <si>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</si>
  <si>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</si>
  <si>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</si>
  <si>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</si>
  <si>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</si>
  <si>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 xml:space="preserve">De la entidad, seccional, despachos a nivel departamental </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</si>
  <si>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</si>
  <si>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</si>
  <si>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</si>
  <si>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</si>
  <si>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</si>
  <si>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</si>
  <si>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</si>
  <si>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</si>
  <si>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</si>
  <si>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</si>
  <si>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</si>
  <si>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</si>
  <si>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</si>
  <si>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</si>
  <si>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</si>
  <si>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</si>
  <si>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</si>
  <si>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</si>
  <si>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</si>
  <si>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</si>
  <si>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</si>
  <si>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</si>
  <si>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</si>
  <si>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</si>
  <si>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</si>
  <si>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</si>
  <si>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</si>
  <si>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</si>
  <si>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</si>
  <si>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</si>
  <si>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</si>
  <si>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</si>
  <si>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</si>
  <si>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</si>
  <si>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</si>
  <si>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</si>
  <si>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</si>
  <si>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</si>
  <si>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</si>
  <si>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</si>
  <si>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</si>
  <si>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</si>
  <si>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</si>
  <si>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</si>
  <si>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</si>
  <si>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</si>
  <si>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</si>
  <si>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</si>
  <si>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</si>
  <si>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</si>
  <si>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</si>
  <si>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</si>
  <si>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</si>
  <si>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</si>
  <si>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</si>
  <si>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</si>
  <si>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</si>
  <si>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</si>
  <si>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</si>
  <si>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</si>
  <si>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</si>
  <si>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</si>
  <si>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</si>
  <si>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</si>
  <si>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</si>
  <si>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</si>
  <si>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</si>
  <si>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</si>
  <si>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</si>
  <si>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</si>
  <si>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</si>
  <si>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</si>
  <si>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</si>
  <si>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</si>
  <si>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</si>
  <si>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</si>
  <si>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</si>
  <si>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</si>
  <si>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</si>
  <si>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JUZGADOS PENALES DEL CIRCUITO ESPECIALIZADOS DE FLORENCIA CAQUETÁ Y CENTRO DE SERVICIOS DE LOS JUZGADOS PENALES DEL CIRCUITO ESPECIALIZADO DE FLORENCIA, CAQUETA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</si>
  <si>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</si>
  <si>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</si>
  <si>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</si>
  <si>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</si>
  <si>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</si>
  <si>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</si>
  <si>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</si>
  <si>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</si>
  <si>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</si>
  <si>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</si>
  <si>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</si>
  <si>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</si>
  <si>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</si>
  <si>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efectuara un seguimiento diario del control de terminos a través de un archivo Excel, el cual sera efectuado por cada uno de los Despachos Judiciales. </t>
  </si>
  <si>
    <t>x</t>
  </si>
  <si>
    <t xml:space="preserve">Durante el primer trimestre del año 2025 se efectuo el correspondiente seguimiento a los terminos obteniendo los siguientes resultados:
De un total de 135 acciones constitucionales ingresadas para tramite ante los despachos judiciales, no se materializó el riesgo de vencimiento de terminos.
Del total de 39 procesos penales ingresados por reparto en el primer trimestre, No se materializó el riesgo de vencimeinto de terminos
</t>
  </si>
  <si>
    <t xml:space="preserve">Se efectuara un seguimiento diario del control de audiencias a través de un archivo Excel, el cual sera efectuado por cada uno de los Despachos Judiciales. </t>
  </si>
  <si>
    <t xml:space="preserve">Durante el primer trimestre del año 2025 se efectuo el correspondiente seguimiento a los terminos obteniendo los siguientes resultados:
De un total de 357 audiencias programadas por los tres despachos, no se realizaron un total de 136 audiencias, de las cuales 2 de ellas, es decir un 0,56% de las audiencias no se realizaron por causas atribuibles al Juzgado al Centro de Servicios Administrativos. </t>
  </si>
  <si>
    <t>Se efectuara un seguimiento diario del control de notificaciones a través de un archivo Excel, el cual sera efectuado por cada Citador del Centro de Servicios</t>
  </si>
  <si>
    <t xml:space="preserve">Durante el primer trimestre del 2025, se registra un  total de 310 tramites para notificacion de Acciones Constitucionales, y se reportan 4 notificaciones que no observaron los requisitos legales, que representa el 1,29% de incumplimiento por causa a tribuible al Juzgado.  Rehaciendose la notificación y el porcentaje no da lugar a la implementación de acciones correctivas. 
En cuanto a las notificaciones y citaciones de los procesos penales de conocimiento de la especialidad, se recibieron un total de 253 tramites, de los cuales 2 citaciones presentan errores en su diligenciamiento, por causa atribuible al Centro de Servicios Administrativos; lo que representa el 0,79% de tramites sin cumplimiento de requisitos, que no da lugar a implementar acciones correctivas. </t>
  </si>
  <si>
    <t xml:space="preserve">Para el primer trimestre del año 2025, se registró un total de 32 solicitudes de reparto, siendo evacuadas en su totalidad, las cuales fueron asignadas de forma aleatoria a los diferentes despachos de la especialidad. Habiendole correspondido 10 al Juzgado 01 Penal del Circuito Especializado;  9 al Juzgado 02 Penal del Circuito Especializado; y 13 al Juzgado 03 Penal del Circuito Especializado Itinerante. No se materializó el riesgo. </t>
  </si>
  <si>
    <t>Durante el primer trimestre del año 2025 los despachos judiciales efectuaron reporte en el cual se evidencia que no existio perdida de documentos, por lo cual,  no se  materializó el riesgo.</t>
  </si>
  <si>
    <t>ANÁLISIS DEL RESULTADO FINAL 
2° TRIMESTRE</t>
  </si>
  <si>
    <t xml:space="preserve">Durante el segundo trimestre del año 2025 se efectuo el correspondiente seguimiento a los terminos obteniendo los siguientes resultados:
De un total de 132 acciones constitucionales ingresadas para tramite ante los despachos judiciales, no se materializó el riesgo de vencimiento de terminos.  
Del total de 32 procesos penales ingresados por reparto en el segundo trimestre, No se materializó el riesgo de vencimeinto de terminos
</t>
  </si>
  <si>
    <t xml:space="preserve">Durante el segundo trimestre del año 2025 se efectuo el correspondiente seguimiento a los terminos obteniendo los siguientes resultados:
De un total de 270 audiencias programadas por los tres despachos, no se realizaron  92 audiencias, de las cuales 4 , que representa el 4% de las audiencia no realizadas, fue por causas atribuibles al Juzgado. 
Se registra una disminución de programación de audiencias en el trimestre del 13,28% frente al primer trimestre de 2025. Sin embargo, el total de las audiencias no realizadas en el periodo presenta una disminución del 19,25% respecto del anterior periodo.  </t>
  </si>
  <si>
    <t>Durante el segundo trimestre del 2025, se registra un  total de 304 tramites para notificacion de Acciones Constitucionales, y se reportan 3 notificaciones que no observaron los requisitos legales, lo que representa el 0,99% de incumplimiento, las cuales fueron por causa a tribuible al Juzgado en un 100%. 
Rehaciendose la notificación y el porcentaje no da lugar a la implementación de acciones correctivas. 
En cuanto a las notificaciones y citaciones de los procesos penales de conocimiento de la especialidad, se recibieron un total de 188 tramites, de los cuales no se reportan errores en su diligenciamiento.</t>
  </si>
  <si>
    <t xml:space="preserve">En el segundo trimestre del año 2025, se registró un total de 25 solicitudes de reparto, siendo tramitadas en su totalidad, en un tiempo de respuesta de 0,36 dias lo que indica que las solicitudes se estan ejecutando en menos de un dia de respuesta.
Los repartos, fueron asignados de forma aleatoria a los despachos de la especialidad; correspondiendo 9 procesos al Juzgado 01 Penal del Circuito Especializado;  8 procesos al Juzgado 02 Penal del Circuito Especializado; y 8 procesos al Juzgado 03 Penal del Circuito Especializado Itinerante. No se materializó el riesgo. 
Se evidencia una disminucón en el total de las solicitudes de reparto diligenciadas en el periodo del 13,7% frente al primer treimtes de 2025. </t>
  </si>
  <si>
    <t xml:space="preserve">Durante el segundo trimestre del año 2025 los despachos judiciales efectuaron reporte en el cual se evidencia que no existio perdida de documentos, por lo cual,  no se  materializó el riesgo. Siendo esta la constante entre los trimestres reportados.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</si>
</sst>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1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rgb="FF595959"/>
      <name val="Azo Sans Light"/>
    </font>
    <font>
      <sz val="12"/>
      <name val="Azo Sans Medium"/>
    </font>
    <font>
      <sz val="14"/>
      <color rgb="FF004D6D"/>
      <name val="Azo Sans Medium"/>
    </font>
    <font>
      <sz val="12"/>
      <color theme="1"/>
      <name val="Azo Sans Medium"/>
    </font>
    <font>
      <sz val="12"/>
      <color rgb="FF004D6D"/>
      <name val="Azo Sans Medium"/>
    </font>
    <font>
      <sz val="12"/>
      <name val="Azo Sans Light"/>
    </font>
    <font>
      <sz val="11"/>
      <color rgb="FFFF0000"/>
      <name val="Calibri"/>
      <family val="2"/>
      <scheme val="minor"/>
    </font>
    <font>
      <sz val="11"/>
      <color rgb="FFF2F2F2"/>
      <name val="Azo Sans Medium"/>
    </font>
    <font>
      <sz val="11"/>
      <color rgb="FF000000"/>
      <name val="Azo Sans Medium"/>
    </font>
    <font>
      <sz val="12"/>
      <color rgb="FFFFFFFF"/>
      <name val="Azo Sans Medium"/>
    </font>
    <font>
      <sz val="12"/>
      <color rgb="FF000000"/>
      <name val="Azo Sans Light"/>
    </font>
    <font>
      <b/>
      <sz val="10"/>
      <name val="Calibri"/>
      <family val="2"/>
      <scheme val="minor"/>
    </font>
    <font>
      <sz val="12"/>
      <color theme="1"/>
      <name val="Arial Narrow"/>
      <family val="2"/>
    </font>
    <font>
      <b/>
      <sz val="12"/>
      <color theme="1"/>
      <name val="Arial Narrow"/>
      <family val="2"/>
    </font>
    <font>
      <b/>
      <sz val="10"/>
      <color rgb="FFFF0000"/>
      <name val="Calibri"/>
      <family val="2"/>
      <scheme val="minor"/>
    </font>
    <font>
      <sz val="12"/>
      <color rgb="FFFF0000"/>
      <name val="Calibri"/>
      <family val="2"/>
      <scheme val="minor"/>
    </font>
    <font>
      <sz val="12"/>
      <name val="Arial Narrow"/>
      <family val="2"/>
    </font>
    <font>
      <u/>
      <sz val="11"/>
      <color theme="1"/>
      <name val="Calibri"/>
      <family val="2"/>
      <scheme val="minor"/>
    </font>
    <font>
      <b/>
      <sz val="14"/>
      <color theme="1"/>
      <name val="Arial"/>
      <family val="2"/>
    </font>
    <font>
      <b/>
      <sz val="11"/>
      <color rgb="FF000000"/>
      <name val="Azo Sans Medium"/>
    </font>
    <font>
      <b/>
      <sz val="10"/>
      <color rgb="FF000000"/>
      <name val="Calibri"/>
      <scheme val="minor"/>
    </font>
    <font>
      <sz val="10"/>
      <color rgb="FF000000"/>
      <name val="Calibri"/>
      <scheme val="minor"/>
    </font>
    <font>
      <u/>
      <sz val="10"/>
      <color rgb="FF000000"/>
      <name val="Calibri"/>
      <scheme val="minor"/>
    </font>
    <font>
      <sz val="10"/>
      <color rgb="FFFF0000"/>
      <name val="Calibri"/>
      <scheme val="minor"/>
    </font>
    <font>
      <sz val="10"/>
      <name val="Calibri"/>
      <scheme val="minor"/>
    </font>
    <font>
      <sz val="12"/>
      <name val="Calibri"/>
      <family val="2"/>
      <scheme val="minor"/>
    </font>
    <font>
      <b/>
      <sz val="20"/>
      <color theme="0"/>
      <name val="Arial Narrow"/>
      <family val="2"/>
    </font>
    <font>
      <b/>
      <sz val="22"/>
      <color theme="1"/>
      <name val="Arial"/>
      <family val="2"/>
    </font>
    <font>
      <b/>
      <sz val="10"/>
      <color theme="0"/>
      <name val="Arial Narrow"/>
      <family val="2"/>
    </font>
    <font>
      <b/>
      <sz val="10"/>
      <color theme="2"/>
      <name val="Arial Narrow"/>
      <family val="2"/>
    </font>
    <font>
      <sz val="10"/>
      <color theme="1"/>
      <name val="Calibri"/>
      <family val="2"/>
      <scheme val="minor"/>
    </font>
    <font>
      <b/>
      <sz val="10"/>
      <color theme="1"/>
      <name val="Calibri"/>
      <family val="2"/>
      <scheme val="minor"/>
    </font>
    <font>
      <sz val="10"/>
      <color theme="4"/>
      <name val="Calibri"/>
      <family val="2"/>
      <scheme val="minor"/>
    </font>
    <font>
      <sz val="11"/>
      <color rgb="FF000000"/>
      <name val="Calibri"/>
      <scheme val="minor"/>
    </font>
    <font>
      <b/>
      <sz val="11"/>
      <color rgb="FFFF0000"/>
      <name val="Calibri"/>
      <family val="2"/>
      <scheme val="minor"/>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rgb="FF0084B6"/>
        <bgColor rgb="FF000000"/>
      </patternFill>
    </fill>
    <fill>
      <patternFill patternType="solid">
        <fgColor rgb="FF4DC0E3"/>
        <bgColor rgb="FF000000"/>
      </patternFill>
    </fill>
    <fill>
      <patternFill patternType="solid">
        <fgColor rgb="FFD9D9D9"/>
        <bgColor rgb="FF000000"/>
      </patternFill>
    </fill>
    <fill>
      <patternFill patternType="solid">
        <fgColor rgb="FFFFFF00"/>
        <bgColor rgb="FF000000"/>
      </patternFill>
    </fill>
    <fill>
      <patternFill patternType="solid">
        <fgColor theme="0" tint="-0.249977111117893"/>
        <bgColor indexed="64"/>
      </patternFill>
    </fill>
  </fills>
  <borders count="146">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top style="hair">
        <color rgb="FF4DC0E3"/>
      </top>
      <bottom style="hair">
        <color rgb="FF4DC0E3"/>
      </bottom>
      <diagonal/>
    </border>
    <border>
      <left style="hair">
        <color rgb="FF4DC0E3"/>
      </left>
      <right style="hair">
        <color rgb="FF4DC0E3"/>
      </right>
      <top style="hair">
        <color rgb="FF4DC0E3"/>
      </top>
      <bottom/>
      <diagonal/>
    </border>
    <border>
      <left style="hair">
        <color rgb="FF4DC0E3"/>
      </left>
      <right style="hair">
        <color rgb="FF4DC0E3"/>
      </right>
      <top/>
      <bottom style="hair">
        <color rgb="FF4DC0E3"/>
      </bottom>
      <diagonal/>
    </border>
    <border>
      <left/>
      <right style="thin">
        <color indexed="64"/>
      </right>
      <top/>
      <bottom style="medium">
        <color indexed="64"/>
      </bottom>
      <diagonal/>
    </border>
    <border>
      <left style="thick">
        <color theme="0"/>
      </left>
      <right/>
      <top style="thick">
        <color theme="0"/>
      </top>
      <bottom style="dashed">
        <color theme="9" tint="-0.24994659260841701"/>
      </bottom>
      <diagonal/>
    </border>
    <border>
      <left style="thick">
        <color theme="0"/>
      </left>
      <right/>
      <top style="dashed">
        <color theme="9" tint="-0.24994659260841701"/>
      </top>
      <bottom/>
      <diagonal/>
    </border>
    <border>
      <left/>
      <right style="thick">
        <color theme="0"/>
      </right>
      <top style="thin">
        <color theme="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thin">
        <color indexed="64"/>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s>
  <cellStyleXfs count="8">
    <xf numFmtId="0" fontId="0" fillId="0" borderId="0"/>
    <xf numFmtId="0" fontId="7" fillId="0" borderId="0"/>
    <xf numFmtId="0" fontId="8"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cellStyleXfs>
  <cellXfs count="785">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3"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8"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0" fillId="0" borderId="0" xfId="0" applyAlignment="1">
      <alignment horizontal="left"/>
    </xf>
    <xf numFmtId="0" fontId="19"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0" xfId="0" applyFont="1" applyAlignment="1">
      <alignment horizontal="center"/>
    </xf>
    <xf numFmtId="0" fontId="16" fillId="3" borderId="0" xfId="0" applyFont="1" applyFill="1"/>
    <xf numFmtId="0" fontId="10" fillId="3" borderId="0" xfId="0" applyFont="1" applyFill="1"/>
    <xf numFmtId="0" fontId="27" fillId="3" borderId="0" xfId="0" applyFont="1" applyFill="1"/>
    <xf numFmtId="0" fontId="27"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xf numFmtId="0" fontId="26" fillId="4" borderId="0" xfId="0" applyFont="1" applyFill="1" applyAlignment="1">
      <alignment vertical="center"/>
    </xf>
    <xf numFmtId="0" fontId="26"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6" fillId="4" borderId="6" xfId="0" applyFont="1" applyFill="1" applyBorder="1" applyAlignment="1">
      <alignment horizontal="left" vertical="center"/>
    </xf>
    <xf numFmtId="0" fontId="26" fillId="4" borderId="6" xfId="0" applyFont="1" applyFill="1" applyBorder="1" applyAlignment="1">
      <alignment vertical="center"/>
    </xf>
    <xf numFmtId="0" fontId="26" fillId="4" borderId="30" xfId="0" applyFont="1" applyFill="1" applyBorder="1" applyAlignment="1">
      <alignment vertical="center"/>
    </xf>
    <xf numFmtId="0" fontId="26" fillId="4" borderId="29" xfId="0" applyFont="1" applyFill="1" applyBorder="1" applyAlignment="1">
      <alignment vertical="center"/>
    </xf>
    <xf numFmtId="0" fontId="1" fillId="3" borderId="27" xfId="0" applyFont="1" applyFill="1" applyBorder="1" applyAlignment="1">
      <alignment horizontal="center" vertical="center"/>
    </xf>
    <xf numFmtId="0" fontId="26" fillId="4" borderId="48" xfId="0" applyFont="1" applyFill="1" applyBorder="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4" fillId="4" borderId="32"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56"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29"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7"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4" fillId="4" borderId="58" xfId="0" applyFont="1" applyFill="1" applyBorder="1" applyAlignment="1">
      <alignment horizontal="center" vertical="center" textRotation="90" wrapText="1"/>
    </xf>
    <xf numFmtId="0" fontId="4" fillId="4" borderId="59" xfId="0" applyFont="1" applyFill="1" applyBorder="1" applyAlignment="1">
      <alignment horizontal="center" vertical="center" textRotation="90"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6" borderId="0" xfId="0" applyFont="1" applyFill="1" applyAlignment="1">
      <alignment horizontal="center" vertical="center" wrapText="1" readingOrder="1"/>
    </xf>
    <xf numFmtId="0" fontId="39" fillId="3" borderId="0" xfId="0" applyFont="1" applyFill="1"/>
    <xf numFmtId="0" fontId="38" fillId="6" borderId="25" xfId="0" applyFont="1" applyFill="1" applyBorder="1" applyAlignment="1">
      <alignment horizontal="center" vertical="center" wrapText="1" readingOrder="1"/>
    </xf>
    <xf numFmtId="0" fontId="40" fillId="7" borderId="2" xfId="0" applyFont="1" applyFill="1" applyBorder="1" applyAlignment="1">
      <alignment horizontal="center" vertical="center" wrapText="1" readingOrder="1"/>
    </xf>
    <xf numFmtId="9" fontId="40" fillId="0" borderId="14" xfId="4" applyFont="1" applyBorder="1" applyAlignment="1">
      <alignment horizontal="center" vertical="center" wrapText="1" readingOrder="1"/>
    </xf>
    <xf numFmtId="0" fontId="40" fillId="0" borderId="14" xfId="0" applyFont="1" applyBorder="1" applyAlignment="1">
      <alignment horizontal="justify" vertical="center" wrapText="1" readingOrder="1"/>
    </xf>
    <xf numFmtId="1" fontId="40" fillId="0" borderId="15" xfId="3" applyNumberFormat="1" applyFont="1" applyBorder="1" applyAlignment="1">
      <alignment horizontal="center" vertical="center" wrapText="1" readingOrder="1"/>
    </xf>
    <xf numFmtId="0" fontId="40" fillId="8" borderId="2" xfId="0" applyFont="1" applyFill="1" applyBorder="1" applyAlignment="1">
      <alignment horizontal="center" vertical="center" wrapText="1" readingOrder="1"/>
    </xf>
    <xf numFmtId="0" fontId="40" fillId="9" borderId="2" xfId="0" applyFont="1" applyFill="1" applyBorder="1" applyAlignment="1">
      <alignment horizontal="center" vertical="center" wrapText="1" readingOrder="1"/>
    </xf>
    <xf numFmtId="0" fontId="40" fillId="10" borderId="2" xfId="0" applyFont="1" applyFill="1" applyBorder="1" applyAlignment="1">
      <alignment horizontal="center" vertical="center" wrapText="1" readingOrder="1"/>
    </xf>
    <xf numFmtId="0" fontId="41" fillId="11" borderId="2" xfId="0" applyFont="1" applyFill="1" applyBorder="1" applyAlignment="1">
      <alignment horizontal="center" vertical="center" wrapText="1" readingOrder="1"/>
    </xf>
    <xf numFmtId="0" fontId="40" fillId="3" borderId="0" xfId="0" applyFont="1" applyFill="1" applyAlignment="1">
      <alignment horizontal="justify" vertical="center" wrapText="1" readingOrder="1"/>
    </xf>
    <xf numFmtId="0" fontId="42" fillId="3" borderId="0" xfId="0" applyFont="1" applyFill="1"/>
    <xf numFmtId="0" fontId="37" fillId="3" borderId="0" xfId="0" applyFont="1" applyFill="1" applyAlignment="1">
      <alignment horizontal="center" vertical="center" wrapText="1"/>
    </xf>
    <xf numFmtId="0" fontId="42" fillId="0" borderId="0" xfId="0" applyFont="1"/>
    <xf numFmtId="0" fontId="40" fillId="7" borderId="14" xfId="0" applyFont="1" applyFill="1" applyBorder="1" applyAlignment="1">
      <alignment horizontal="center" vertical="center" wrapText="1" readingOrder="1"/>
    </xf>
    <xf numFmtId="0" fontId="40" fillId="8" borderId="15" xfId="0" applyFont="1" applyFill="1" applyBorder="1" applyAlignment="1">
      <alignment horizontal="center" vertical="center" wrapText="1" readingOrder="1"/>
    </xf>
    <xf numFmtId="0" fontId="40" fillId="9" borderId="15"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3" fillId="3" borderId="0" xfId="0" applyFont="1" applyFill="1"/>
    <xf numFmtId="1" fontId="42" fillId="3" borderId="0" xfId="0" applyNumberFormat="1" applyFont="1" applyFill="1" applyAlignment="1">
      <alignment horizontal="center"/>
    </xf>
    <xf numFmtId="0" fontId="44" fillId="3" borderId="0" xfId="0" applyFont="1" applyFill="1" applyAlignment="1">
      <alignment vertical="center"/>
    </xf>
    <xf numFmtId="0" fontId="42" fillId="3" borderId="0" xfId="0" applyFont="1" applyFill="1" applyAlignment="1">
      <alignment horizontal="center" vertical="center"/>
    </xf>
    <xf numFmtId="0" fontId="0" fillId="3" borderId="61" xfId="0" applyFill="1" applyBorder="1"/>
    <xf numFmtId="0" fontId="4" fillId="4" borderId="60" xfId="0" applyFont="1" applyFill="1" applyBorder="1" applyAlignment="1">
      <alignment horizontal="center" vertical="center" wrapText="1"/>
    </xf>
    <xf numFmtId="0" fontId="4" fillId="3" borderId="42"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38" fillId="6" borderId="0" xfId="0" applyFont="1" applyFill="1" applyAlignment="1">
      <alignment vertical="center" wrapText="1" readingOrder="1"/>
    </xf>
    <xf numFmtId="0" fontId="11" fillId="3" borderId="2" xfId="0" applyFont="1" applyFill="1" applyBorder="1" applyAlignment="1">
      <alignment horizontal="center" vertical="center" wrapText="1"/>
    </xf>
    <xf numFmtId="0" fontId="11" fillId="0" borderId="0" xfId="0" applyFont="1"/>
    <xf numFmtId="0" fontId="16"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7" fillId="3" borderId="2" xfId="0" applyFont="1" applyFill="1" applyBorder="1" applyAlignment="1">
      <alignment horizontal="center" vertical="center" wrapText="1"/>
    </xf>
    <xf numFmtId="0" fontId="42" fillId="3" borderId="2" xfId="0" applyFont="1" applyFill="1" applyBorder="1"/>
    <xf numFmtId="1" fontId="40" fillId="0" borderId="2" xfId="3" applyNumberFormat="1" applyFont="1" applyBorder="1" applyAlignment="1">
      <alignment horizontal="center" vertical="center" wrapText="1" readingOrder="1"/>
    </xf>
    <xf numFmtId="0" fontId="37" fillId="3" borderId="0" xfId="0" applyFont="1" applyFill="1"/>
    <xf numFmtId="1" fontId="40" fillId="0" borderId="71" xfId="3" applyNumberFormat="1" applyFont="1" applyBorder="1" applyAlignment="1">
      <alignment horizontal="center" vertical="center" wrapText="1" readingOrder="1"/>
    </xf>
    <xf numFmtId="0" fontId="40" fillId="7" borderId="72" xfId="0" applyFont="1" applyFill="1" applyBorder="1" applyAlignment="1">
      <alignment horizontal="center" vertical="center" wrapText="1" readingOrder="1"/>
    </xf>
    <xf numFmtId="0" fontId="40" fillId="8" borderId="73" xfId="0" applyFont="1" applyFill="1" applyBorder="1" applyAlignment="1">
      <alignment horizontal="center" vertical="center" wrapText="1" readingOrder="1"/>
    </xf>
    <xf numFmtId="0" fontId="40" fillId="9" borderId="73" xfId="0" applyFont="1" applyFill="1" applyBorder="1" applyAlignment="1">
      <alignment horizontal="center" vertical="center" wrapText="1" readingOrder="1"/>
    </xf>
    <xf numFmtId="0" fontId="40" fillId="10" borderId="73" xfId="0" applyFont="1" applyFill="1" applyBorder="1" applyAlignment="1">
      <alignment horizontal="center" vertical="center" wrapText="1" readingOrder="1"/>
    </xf>
    <xf numFmtId="0" fontId="41" fillId="11" borderId="73" xfId="0" applyFont="1" applyFill="1" applyBorder="1" applyAlignment="1">
      <alignment horizontal="center" vertical="center" wrapText="1" readingOrder="1"/>
    </xf>
    <xf numFmtId="0" fontId="40" fillId="0" borderId="14"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7" xfId="0" applyFill="1" applyBorder="1"/>
    <xf numFmtId="0" fontId="0" fillId="3" borderId="8" xfId="0" applyFill="1" applyBorder="1"/>
    <xf numFmtId="0" fontId="14" fillId="14" borderId="65" xfId="0" applyFont="1" applyFill="1" applyBorder="1" applyAlignment="1" applyProtection="1">
      <alignment horizontal="center" vertical="center" wrapText="1" readingOrder="1"/>
      <protection hidden="1"/>
    </xf>
    <xf numFmtId="0" fontId="0" fillId="3" borderId="11" xfId="0" applyFill="1" applyBorder="1"/>
    <xf numFmtId="0" fontId="29" fillId="0" borderId="11" xfId="0" applyFont="1" applyBorder="1" applyAlignment="1">
      <alignment horizontal="center" vertical="center" wrapText="1"/>
    </xf>
    <xf numFmtId="0" fontId="29" fillId="0" borderId="68" xfId="0" applyFont="1" applyBorder="1" applyAlignment="1">
      <alignment horizontal="center" vertical="center" wrapText="1"/>
    </xf>
    <xf numFmtId="0" fontId="47" fillId="0" borderId="0" xfId="0" applyFont="1" applyAlignment="1" applyProtection="1">
      <alignment horizontal="center" vertical="center" wrapText="1" readingOrder="1"/>
      <protection hidden="1"/>
    </xf>
    <xf numFmtId="0" fontId="50" fillId="3" borderId="7" xfId="1" quotePrefix="1" applyFont="1" applyFill="1" applyBorder="1" applyAlignment="1">
      <alignment horizontal="left" vertical="top" wrapText="1"/>
    </xf>
    <xf numFmtId="0" fontId="7" fillId="3" borderId="7" xfId="1" applyFill="1" applyBorder="1"/>
    <xf numFmtId="0" fontId="7" fillId="3" borderId="2" xfId="1" applyFill="1" applyBorder="1" applyAlignment="1">
      <alignment horizontal="center" vertical="center"/>
    </xf>
    <xf numFmtId="0" fontId="4" fillId="4" borderId="32" xfId="0" applyFont="1" applyFill="1" applyBorder="1" applyAlignment="1">
      <alignment horizontal="center" vertical="center" wrapText="1"/>
    </xf>
    <xf numFmtId="0" fontId="9" fillId="3" borderId="0" xfId="0" applyFont="1" applyFill="1"/>
    <xf numFmtId="0" fontId="44" fillId="3" borderId="0" xfId="0" applyFont="1" applyFill="1"/>
    <xf numFmtId="0" fontId="57" fillId="3" borderId="0" xfId="0" applyFont="1" applyFill="1"/>
    <xf numFmtId="0" fontId="9" fillId="0" borderId="0" xfId="0" applyFont="1"/>
    <xf numFmtId="0" fontId="4" fillId="4" borderId="43" xfId="0" applyFont="1" applyFill="1" applyBorder="1" applyAlignment="1">
      <alignment horizontal="center" vertical="center"/>
    </xf>
    <xf numFmtId="0" fontId="4" fillId="4" borderId="55" xfId="0" applyFont="1" applyFill="1" applyBorder="1" applyAlignment="1">
      <alignment horizontal="center" vertical="center" wrapText="1"/>
    </xf>
    <xf numFmtId="0" fontId="35" fillId="4" borderId="32" xfId="0" applyFont="1" applyFill="1" applyBorder="1" applyAlignment="1">
      <alignment horizontal="center" vertical="center" textRotation="90"/>
    </xf>
    <xf numFmtId="0" fontId="50" fillId="3" borderId="0" xfId="1" quotePrefix="1" applyFont="1" applyFill="1" applyAlignment="1">
      <alignment horizontal="center" vertical="center" wrapText="1"/>
    </xf>
    <xf numFmtId="0" fontId="51" fillId="3" borderId="0" xfId="1" quotePrefix="1" applyFont="1" applyFill="1" applyAlignment="1">
      <alignment horizontal="center" vertical="center" wrapText="1"/>
    </xf>
    <xf numFmtId="0" fontId="51" fillId="3" borderId="0" xfId="1" quotePrefix="1" applyFont="1" applyFill="1" applyAlignment="1">
      <alignment horizontal="left" vertical="top" wrapText="1"/>
    </xf>
    <xf numFmtId="0" fontId="7" fillId="3" borderId="11" xfId="1" applyFill="1" applyBorder="1"/>
    <xf numFmtId="0" fontId="7" fillId="3" borderId="12" xfId="1" applyFill="1" applyBorder="1" applyAlignment="1">
      <alignment horizontal="center" vertical="center"/>
    </xf>
    <xf numFmtId="0" fontId="23" fillId="3" borderId="12" xfId="1" applyFont="1" applyFill="1" applyBorder="1" applyAlignment="1">
      <alignment horizontal="left" vertical="center" wrapText="1"/>
    </xf>
    <xf numFmtId="0" fontId="7" fillId="3" borderId="12" xfId="1" applyFill="1" applyBorder="1" applyAlignment="1">
      <alignment horizontal="left" vertical="center" wrapText="1"/>
    </xf>
    <xf numFmtId="0" fontId="7" fillId="3" borderId="36" xfId="1" applyFill="1" applyBorder="1"/>
    <xf numFmtId="0" fontId="7" fillId="3" borderId="38" xfId="1" applyFill="1" applyBorder="1"/>
    <xf numFmtId="0" fontId="46" fillId="3" borderId="7" xfId="1" applyFont="1" applyFill="1" applyBorder="1" applyAlignment="1">
      <alignment horizontal="left" vertical="center" wrapText="1"/>
    </xf>
    <xf numFmtId="0" fontId="16" fillId="3" borderId="7" xfId="0" applyFont="1" applyFill="1" applyBorder="1"/>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46" fillId="3" borderId="0" xfId="1" applyFont="1" applyFill="1" applyAlignment="1">
      <alignment horizontal="justify" vertical="center" wrapText="1"/>
    </xf>
    <xf numFmtId="0" fontId="16" fillId="3" borderId="86" xfId="0" applyFont="1" applyFill="1" applyBorder="1" applyAlignment="1">
      <alignment horizontal="center" vertical="center"/>
    </xf>
    <xf numFmtId="0" fontId="7" fillId="3" borderId="0" xfId="1" applyFill="1" applyAlignment="1">
      <alignment horizontal="center" vertical="center"/>
    </xf>
    <xf numFmtId="0" fontId="16" fillId="3" borderId="69" xfId="0" applyFont="1" applyFill="1" applyBorder="1"/>
    <xf numFmtId="0" fontId="16" fillId="3" borderId="69"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4" fillId="4" borderId="53" xfId="0" applyFont="1" applyFill="1" applyBorder="1" applyAlignment="1">
      <alignment vertical="center"/>
    </xf>
    <xf numFmtId="0" fontId="4" fillId="4" borderId="0" xfId="0" applyFont="1" applyFill="1" applyAlignment="1">
      <alignment vertical="center"/>
    </xf>
    <xf numFmtId="0" fontId="26" fillId="4" borderId="49" xfId="0" applyFont="1" applyFill="1" applyBorder="1" applyAlignment="1">
      <alignment vertical="center"/>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16" xfId="0" applyBorder="1" applyAlignment="1">
      <alignment horizontal="justify"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 xfId="0" applyBorder="1" applyAlignment="1">
      <alignment horizontal="justify" vertical="center" wrapText="1"/>
    </xf>
    <xf numFmtId="0" fontId="0" fillId="0" borderId="17" xfId="0" applyBorder="1" applyAlignment="1">
      <alignment horizontal="justify" vertical="center" wrapText="1"/>
    </xf>
    <xf numFmtId="0" fontId="11" fillId="3" borderId="28"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0" fillId="0" borderId="28" xfId="0" applyNumberFormat="1" applyBorder="1" applyAlignment="1">
      <alignment horizontal="justify" vertical="center" wrapText="1"/>
    </xf>
    <xf numFmtId="0" fontId="22" fillId="0" borderId="28" xfId="0" applyFont="1" applyBorder="1" applyAlignment="1" applyProtection="1">
      <alignment horizontal="justify" vertical="center" wrapText="1"/>
      <protection locked="0"/>
    </xf>
    <xf numFmtId="3" fontId="0" fillId="0" borderId="2" xfId="0" applyNumberFormat="1" applyBorder="1" applyAlignment="1">
      <alignment horizontal="justify" vertical="center" wrapText="1"/>
    </xf>
    <xf numFmtId="0" fontId="22" fillId="0" borderId="2" xfId="0" applyFont="1" applyBorder="1" applyAlignment="1" applyProtection="1">
      <alignment horizontal="justify" vertical="center" wrapText="1"/>
      <protection locked="0"/>
    </xf>
    <xf numFmtId="3" fontId="0" fillId="0" borderId="17" xfId="0" applyNumberFormat="1" applyBorder="1" applyAlignment="1">
      <alignment horizontal="justify" vertical="center" wrapText="1"/>
    </xf>
    <xf numFmtId="0" fontId="22" fillId="0" borderId="17" xfId="0" applyFont="1" applyBorder="1" applyAlignment="1" applyProtection="1">
      <alignment horizontal="justify" vertical="center" wrapText="1"/>
      <protection locked="0"/>
    </xf>
    <xf numFmtId="4" fontId="0" fillId="0" borderId="28" xfId="0" applyNumberFormat="1" applyBorder="1" applyAlignment="1">
      <alignment horizontal="center" vertical="center" wrapText="1"/>
    </xf>
    <xf numFmtId="4" fontId="0" fillId="0" borderId="16" xfId="0" applyNumberFormat="1" applyBorder="1" applyAlignment="1">
      <alignment horizontal="center" vertical="center" wrapText="1"/>
    </xf>
    <xf numFmtId="4" fontId="0" fillId="0" borderId="39" xfId="0" applyNumberForma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2" xfId="4" applyNumberFormat="1" applyFont="1" applyBorder="1" applyAlignment="1">
      <alignment horizontal="center" vertical="center" wrapText="1"/>
    </xf>
    <xf numFmtId="1" fontId="0" fillId="0" borderId="17" xfId="4" applyNumberFormat="1" applyFont="1" applyBorder="1" applyAlignment="1">
      <alignment horizontal="center" vertical="center" wrapText="1"/>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4" fontId="0" fillId="0" borderId="2" xfId="0" applyNumberFormat="1" applyBorder="1" applyAlignment="1">
      <alignment horizontal="center" vertical="center" wrapText="1"/>
    </xf>
    <xf numFmtId="0" fontId="0" fillId="0" borderId="16" xfId="0" applyBorder="1" applyAlignment="1">
      <alignment horizontal="left" vertical="center" wrapText="1"/>
    </xf>
    <xf numFmtId="0" fontId="0" fillId="0" borderId="80" xfId="0" applyBorder="1" applyAlignment="1">
      <alignment horizontal="justify" vertical="center" wrapText="1"/>
    </xf>
    <xf numFmtId="0" fontId="11" fillId="0" borderId="80" xfId="0" applyFont="1" applyBorder="1" applyAlignment="1">
      <alignment horizontal="justify" vertical="center" wrapText="1"/>
    </xf>
    <xf numFmtId="0" fontId="59" fillId="0" borderId="2" xfId="0" applyFont="1" applyBorder="1" applyAlignment="1">
      <alignment horizontal="justify" vertical="center" wrapText="1"/>
    </xf>
    <xf numFmtId="0" fontId="0" fillId="0" borderId="25" xfId="0" applyBorder="1" applyAlignment="1">
      <alignment horizontal="center" vertical="center" wrapText="1"/>
    </xf>
    <xf numFmtId="2" fontId="61" fillId="0" borderId="28" xfId="3" applyNumberFormat="1" applyFont="1" applyBorder="1" applyAlignment="1">
      <alignment horizontal="justify" vertical="center" wrapText="1"/>
    </xf>
    <xf numFmtId="2" fontId="61" fillId="0" borderId="2" xfId="3" applyNumberFormat="1" applyFont="1" applyBorder="1" applyAlignment="1">
      <alignment horizontal="justify" vertical="center" wrapText="1"/>
    </xf>
    <xf numFmtId="2" fontId="28" fillId="0" borderId="2" xfId="3" applyNumberFormat="1" applyFont="1" applyBorder="1" applyAlignment="1">
      <alignment horizontal="justify" vertical="center" wrapText="1"/>
    </xf>
    <xf numFmtId="1" fontId="0" fillId="0" borderId="16" xfId="4"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26" fillId="4" borderId="0" xfId="0" applyFont="1" applyFill="1" applyAlignment="1">
      <alignment horizontal="center" vertical="center"/>
    </xf>
    <xf numFmtId="0" fontId="18" fillId="4" borderId="28" xfId="1" applyFont="1" applyFill="1" applyBorder="1" applyAlignment="1">
      <alignment horizontal="center" vertical="center"/>
    </xf>
    <xf numFmtId="0" fontId="52" fillId="3" borderId="108" xfId="0" applyFont="1" applyFill="1" applyBorder="1" applyAlignment="1">
      <alignment vertical="center" wrapText="1"/>
    </xf>
    <xf numFmtId="0" fontId="52" fillId="3" borderId="104" xfId="0" applyFont="1" applyFill="1" applyBorder="1" applyAlignment="1">
      <alignment vertical="center" wrapText="1"/>
    </xf>
    <xf numFmtId="0" fontId="10" fillId="3" borderId="69" xfId="0" applyFont="1" applyFill="1" applyBorder="1"/>
    <xf numFmtId="0" fontId="10" fillId="0" borderId="69" xfId="0" applyFont="1" applyBorder="1"/>
    <xf numFmtId="0" fontId="10" fillId="3" borderId="12" xfId="0" applyFont="1" applyFill="1" applyBorder="1"/>
    <xf numFmtId="0" fontId="10" fillId="0" borderId="12" xfId="0" applyFont="1" applyBorder="1"/>
    <xf numFmtId="2" fontId="61" fillId="0" borderId="17" xfId="3" applyNumberFormat="1" applyFont="1" applyBorder="1" applyAlignment="1">
      <alignment horizontal="justify" vertical="center" wrapText="1"/>
    </xf>
    <xf numFmtId="0" fontId="11" fillId="3" borderId="25" xfId="0" applyFont="1" applyFill="1" applyBorder="1" applyAlignment="1">
      <alignment horizontal="center" vertical="center" wrapText="1"/>
    </xf>
    <xf numFmtId="1" fontId="0" fillId="0" borderId="25" xfId="4" applyNumberFormat="1" applyFont="1" applyBorder="1" applyAlignment="1">
      <alignment horizontal="center" vertical="center" wrapText="1"/>
    </xf>
    <xf numFmtId="0" fontId="0" fillId="0" borderId="17" xfId="0" applyBorder="1" applyAlignment="1">
      <alignment horizontal="left" vertical="top" wrapText="1"/>
    </xf>
    <xf numFmtId="0" fontId="26" fillId="4" borderId="6" xfId="0" applyFont="1" applyFill="1" applyBorder="1" applyAlignment="1">
      <alignment horizontal="center" vertical="center"/>
    </xf>
    <xf numFmtId="0" fontId="0" fillId="0" borderId="0" xfId="0" applyAlignment="1">
      <alignment horizontal="center"/>
    </xf>
    <xf numFmtId="0" fontId="54" fillId="3" borderId="0" xfId="0" applyFont="1" applyFill="1"/>
    <xf numFmtId="0" fontId="58" fillId="0" borderId="0" xfId="0" applyFont="1" applyAlignment="1">
      <alignment horizontal="center" vertical="center" wrapText="1"/>
    </xf>
    <xf numFmtId="0" fontId="55" fillId="3" borderId="0" xfId="0" applyFont="1" applyFill="1"/>
    <xf numFmtId="0" fontId="56" fillId="0" borderId="0" xfId="0" applyFont="1" applyAlignment="1">
      <alignment horizontal="justify" vertical="center" wrapText="1" readingOrder="1"/>
    </xf>
    <xf numFmtId="0" fontId="56" fillId="0" borderId="0" xfId="0" applyFont="1" applyAlignment="1">
      <alignment horizontal="left" vertical="center" wrapText="1"/>
    </xf>
    <xf numFmtId="0" fontId="54" fillId="0" borderId="0" xfId="0" applyFont="1"/>
    <xf numFmtId="0" fontId="69" fillId="0" borderId="2" xfId="0" applyFont="1" applyBorder="1" applyAlignment="1">
      <alignment horizontal="justify" vertical="center" wrapText="1"/>
    </xf>
    <xf numFmtId="0" fontId="69" fillId="0" borderId="2" xfId="0" applyFont="1" applyBorder="1" applyAlignment="1">
      <alignment horizontal="left" vertical="top" wrapText="1"/>
    </xf>
    <xf numFmtId="0" fontId="70" fillId="0" borderId="2" xfId="0" applyFont="1" applyBorder="1" applyAlignment="1">
      <alignment horizontal="justify" vertical="center" wrapText="1"/>
    </xf>
    <xf numFmtId="0" fontId="69" fillId="0" borderId="17" xfId="0" applyFont="1" applyBorder="1" applyAlignment="1">
      <alignment horizontal="justify" vertical="center" wrapText="1"/>
    </xf>
    <xf numFmtId="0" fontId="61" fillId="0" borderId="0" xfId="0" applyFont="1" applyAlignment="1">
      <alignment wrapText="1"/>
    </xf>
    <xf numFmtId="0" fontId="11" fillId="3" borderId="16" xfId="0" applyFont="1" applyFill="1" applyBorder="1" applyAlignment="1">
      <alignment horizontal="center" vertical="center" wrapText="1"/>
    </xf>
    <xf numFmtId="0" fontId="71" fillId="3" borderId="113" xfId="0" applyFont="1" applyFill="1" applyBorder="1" applyAlignment="1">
      <alignment horizontal="center" vertical="center" wrapText="1"/>
    </xf>
    <xf numFmtId="0" fontId="71" fillId="3" borderId="70" xfId="0" applyFont="1" applyFill="1" applyBorder="1" applyAlignment="1">
      <alignment horizontal="center" vertical="center" wrapText="1"/>
    </xf>
    <xf numFmtId="0" fontId="72" fillId="3" borderId="68" xfId="0" applyFont="1" applyFill="1" applyBorder="1" applyAlignment="1">
      <alignment horizontal="center" vertical="center" wrapText="1"/>
    </xf>
    <xf numFmtId="0" fontId="72" fillId="3" borderId="13" xfId="0" applyFont="1" applyFill="1" applyBorder="1" applyAlignment="1">
      <alignment horizontal="center" vertical="center" wrapText="1"/>
    </xf>
    <xf numFmtId="0" fontId="71" fillId="3" borderId="114" xfId="0" applyFont="1" applyFill="1" applyBorder="1" applyAlignment="1">
      <alignment horizontal="center" vertical="center" wrapText="1"/>
    </xf>
    <xf numFmtId="0" fontId="71" fillId="3" borderId="8" xfId="0" applyFont="1" applyFill="1" applyBorder="1" applyAlignment="1">
      <alignment horizontal="center" vertical="center" wrapText="1"/>
    </xf>
    <xf numFmtId="14" fontId="72" fillId="3" borderId="13" xfId="0" applyNumberFormat="1" applyFont="1" applyFill="1" applyBorder="1" applyAlignment="1">
      <alignment horizontal="center" vertical="center" wrapText="1"/>
    </xf>
    <xf numFmtId="0" fontId="73" fillId="0" borderId="0" xfId="0" applyFont="1" applyAlignment="1" applyProtection="1">
      <alignment vertical="center"/>
      <protection locked="0"/>
    </xf>
    <xf numFmtId="0" fontId="73" fillId="0" borderId="0" xfId="0" applyFont="1" applyProtection="1">
      <protection locked="0"/>
    </xf>
    <xf numFmtId="0" fontId="73" fillId="0" borderId="0" xfId="0" applyFont="1"/>
    <xf numFmtId="0" fontId="75" fillId="19" borderId="115" xfId="0" applyFont="1" applyFill="1" applyBorder="1" applyAlignment="1" applyProtection="1">
      <alignment horizontal="left" vertical="center" wrapText="1"/>
      <protection locked="0"/>
    </xf>
    <xf numFmtId="0" fontId="75" fillId="19" borderId="115" xfId="0" applyFont="1" applyFill="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5"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left"/>
      <protection locked="0"/>
    </xf>
    <xf numFmtId="0" fontId="73" fillId="0" borderId="0" xfId="0" applyFont="1" applyAlignment="1" applyProtection="1">
      <alignment horizontal="center"/>
      <protection locked="0"/>
    </xf>
    <xf numFmtId="0" fontId="78" fillId="0" borderId="118" xfId="0" applyFont="1" applyBorder="1" applyAlignment="1">
      <alignment horizontal="center" vertical="center" wrapText="1" readingOrder="1"/>
    </xf>
    <xf numFmtId="0" fontId="78" fillId="0" borderId="118" xfId="0" applyFont="1" applyBorder="1" applyAlignment="1">
      <alignment horizontal="left" vertical="center" wrapText="1"/>
    </xf>
    <xf numFmtId="0" fontId="77" fillId="0" borderId="118" xfId="0" applyFont="1" applyBorder="1" applyAlignment="1">
      <alignment vertical="center" wrapText="1" readingOrder="1"/>
    </xf>
    <xf numFmtId="0" fontId="73" fillId="0" borderId="0" xfId="0" applyFont="1" applyAlignment="1">
      <alignment horizontal="left"/>
    </xf>
    <xf numFmtId="0" fontId="73" fillId="0" borderId="0" xfId="0" applyFont="1" applyAlignment="1">
      <alignment horizontal="center"/>
    </xf>
    <xf numFmtId="0" fontId="79" fillId="0" borderId="0" xfId="0" applyFont="1" applyAlignment="1">
      <alignment wrapText="1"/>
    </xf>
    <xf numFmtId="0" fontId="81" fillId="0" borderId="0" xfId="0" applyFont="1"/>
    <xf numFmtId="0" fontId="82" fillId="0" borderId="115" xfId="0" applyFont="1" applyBorder="1" applyAlignment="1">
      <alignment vertical="top" wrapText="1"/>
    </xf>
    <xf numFmtId="0" fontId="82" fillId="0" borderId="115" xfId="0" applyFont="1" applyBorder="1" applyAlignment="1">
      <alignment horizontal="left" vertical="center" wrapText="1"/>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18" fillId="4" borderId="22" xfId="0" applyFont="1" applyFill="1" applyBorder="1" applyAlignment="1" applyProtection="1">
      <alignment horizontal="left" vertical="center" wrapText="1"/>
      <protection locked="0"/>
    </xf>
    <xf numFmtId="0" fontId="17" fillId="15" borderId="0" xfId="0" applyFont="1" applyFill="1" applyAlignment="1" applyProtection="1">
      <alignment vertical="center" wrapText="1"/>
      <protection locked="0"/>
    </xf>
    <xf numFmtId="0" fontId="78" fillId="21" borderId="118" xfId="0" applyFont="1" applyFill="1" applyBorder="1" applyAlignment="1">
      <alignment horizontal="center" vertical="center" wrapText="1" readingOrder="1"/>
    </xf>
    <xf numFmtId="0" fontId="78" fillId="21" borderId="118" xfId="0" applyFont="1" applyFill="1" applyBorder="1" applyAlignment="1">
      <alignment horizontal="left" vertical="center" wrapText="1"/>
    </xf>
    <xf numFmtId="0" fontId="86" fillId="21" borderId="0" xfId="0" applyFont="1" applyFill="1"/>
    <xf numFmtId="0" fontId="77" fillId="23" borderId="118" xfId="0" applyFont="1" applyFill="1" applyBorder="1" applyAlignment="1">
      <alignment horizontal="center" vertical="center" wrapText="1" readingOrder="1"/>
    </xf>
    <xf numFmtId="0" fontId="78" fillId="21" borderId="118" xfId="0" applyFont="1" applyFill="1" applyBorder="1" applyAlignment="1">
      <alignment vertical="center" wrapText="1"/>
    </xf>
    <xf numFmtId="0" fontId="78" fillId="21" borderId="118" xfId="0" applyFont="1" applyFill="1" applyBorder="1" applyAlignment="1">
      <alignment vertical="center"/>
    </xf>
    <xf numFmtId="0" fontId="78" fillId="21" borderId="118" xfId="0" applyFont="1" applyFill="1" applyBorder="1" applyAlignment="1">
      <alignment horizontal="center" vertical="center"/>
    </xf>
    <xf numFmtId="0" fontId="78" fillId="21" borderId="119" xfId="0" applyFont="1" applyFill="1" applyBorder="1" applyAlignment="1">
      <alignment horizontal="center" vertical="center"/>
    </xf>
    <xf numFmtId="0" fontId="82" fillId="23" borderId="115" xfId="0" applyFont="1" applyFill="1" applyBorder="1" applyAlignment="1">
      <alignment horizontal="center" vertical="center"/>
    </xf>
    <xf numFmtId="0" fontId="82" fillId="24" borderId="115" xfId="0" applyFont="1" applyFill="1" applyBorder="1" applyAlignment="1">
      <alignment horizontal="center" vertical="center"/>
    </xf>
    <xf numFmtId="0" fontId="82" fillId="24" borderId="115" xfId="0" applyFont="1" applyFill="1" applyBorder="1" applyAlignment="1">
      <alignment vertical="center" wrapText="1"/>
    </xf>
    <xf numFmtId="0" fontId="82" fillId="21" borderId="115" xfId="0" applyFont="1" applyFill="1" applyBorder="1" applyAlignment="1">
      <alignment horizontal="left" vertical="top" wrapText="1"/>
    </xf>
    <xf numFmtId="0" fontId="88" fillId="21" borderId="115" xfId="0" applyFont="1" applyFill="1" applyBorder="1" applyAlignment="1">
      <alignment horizontal="left" vertical="center"/>
    </xf>
    <xf numFmtId="0" fontId="82" fillId="21" borderId="115" xfId="0" applyFont="1" applyFill="1" applyBorder="1" applyAlignment="1">
      <alignment horizontal="left" vertical="center" wrapText="1"/>
    </xf>
    <xf numFmtId="0" fontId="88" fillId="0" borderId="115" xfId="0" applyFont="1" applyBorder="1" applyAlignment="1">
      <alignment horizontal="left" vertical="center"/>
    </xf>
    <xf numFmtId="0" fontId="4" fillId="4" borderId="129" xfId="0" applyFont="1" applyFill="1" applyBorder="1" applyAlignment="1">
      <alignment horizontal="center" vertical="center"/>
    </xf>
    <xf numFmtId="0" fontId="4" fillId="4" borderId="130" xfId="0" applyFont="1" applyFill="1" applyBorder="1" applyAlignment="1">
      <alignment horizontal="center" vertical="center"/>
    </xf>
    <xf numFmtId="0" fontId="10" fillId="0" borderId="2" xfId="0" applyFont="1" applyBorder="1"/>
    <xf numFmtId="0" fontId="22" fillId="3" borderId="2" xfId="0" applyFont="1" applyFill="1" applyBorder="1" applyAlignment="1" applyProtection="1">
      <alignment horizontal="justify" vertical="center" wrapText="1"/>
      <protection locked="0"/>
    </xf>
    <xf numFmtId="0" fontId="22" fillId="3" borderId="28" xfId="0" applyFont="1"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0" fillId="0" borderId="2" xfId="0" applyBorder="1" applyAlignment="1">
      <alignment horizontal="left" vertical="center" wrapText="1"/>
    </xf>
    <xf numFmtId="3" fontId="0" fillId="0" borderId="24" xfId="0" applyNumberFormat="1" applyBorder="1" applyAlignment="1">
      <alignment horizontal="justify" vertical="center" wrapText="1"/>
    </xf>
    <xf numFmtId="0" fontId="69" fillId="0" borderId="81" xfId="0" applyFont="1" applyBorder="1" applyAlignment="1">
      <alignment horizontal="justify" vertical="center"/>
    </xf>
    <xf numFmtId="0" fontId="0" fillId="3" borderId="2" xfId="0" applyFill="1" applyBorder="1" applyAlignment="1">
      <alignment horizontal="justify" vertical="center" wrapText="1"/>
    </xf>
    <xf numFmtId="0" fontId="69" fillId="0" borderId="135" xfId="0" applyFont="1" applyBorder="1" applyAlignment="1">
      <alignment horizontal="justify" vertical="center"/>
    </xf>
    <xf numFmtId="0" fontId="11" fillId="3" borderId="2" xfId="0" applyFont="1" applyFill="1" applyBorder="1" applyAlignment="1">
      <alignment horizontal="justify" vertical="center" wrapText="1"/>
    </xf>
    <xf numFmtId="0" fontId="22" fillId="0" borderId="0" xfId="2" applyFont="1" applyAlignment="1">
      <alignment horizontal="left" vertical="center" wrapText="1"/>
    </xf>
    <xf numFmtId="0" fontId="22" fillId="0" borderId="2" xfId="2" applyFont="1" applyBorder="1" applyAlignment="1">
      <alignment vertical="center" wrapText="1"/>
    </xf>
    <xf numFmtId="0" fontId="0" fillId="0" borderId="37" xfId="0" applyBorder="1" applyAlignment="1">
      <alignment horizontal="center" vertical="center" wrapText="1"/>
    </xf>
    <xf numFmtId="0" fontId="0" fillId="0" borderId="2" xfId="0" applyBorder="1" applyAlignment="1">
      <alignment horizontal="left" vertical="top" wrapText="1"/>
    </xf>
    <xf numFmtId="0" fontId="0" fillId="15" borderId="2" xfId="0" applyFill="1" applyBorder="1"/>
    <xf numFmtId="0" fontId="0" fillId="15" borderId="2" xfId="0" applyFill="1" applyBorder="1" applyAlignment="1">
      <alignment horizontal="justify" vertical="center" wrapText="1"/>
    </xf>
    <xf numFmtId="0" fontId="0" fillId="15" borderId="17" xfId="0" applyFill="1" applyBorder="1" applyAlignment="1">
      <alignment horizontal="justify" vertical="center" wrapText="1"/>
    </xf>
    <xf numFmtId="0" fontId="0" fillId="15" borderId="2" xfId="0" applyFill="1" applyBorder="1" applyAlignment="1">
      <alignment horizontal="center" vertical="center" wrapText="1"/>
    </xf>
    <xf numFmtId="0" fontId="11" fillId="15" borderId="2" xfId="0" applyFont="1" applyFill="1" applyBorder="1" applyAlignment="1">
      <alignment horizontal="center" vertical="center" wrapText="1"/>
    </xf>
    <xf numFmtId="0" fontId="9" fillId="15" borderId="2" xfId="0" applyFont="1" applyFill="1" applyBorder="1" applyAlignment="1">
      <alignment horizontal="justify" vertical="center" wrapText="1"/>
    </xf>
    <xf numFmtId="0" fontId="9" fillId="15" borderId="2" xfId="0" applyFont="1" applyFill="1" applyBorder="1" applyAlignment="1">
      <alignment horizontal="left"/>
    </xf>
    <xf numFmtId="0" fontId="0" fillId="15" borderId="25" xfId="0" applyFill="1" applyBorder="1" applyAlignment="1">
      <alignment horizontal="center" vertical="center" wrapText="1"/>
    </xf>
    <xf numFmtId="0" fontId="11" fillId="15" borderId="25" xfId="0" applyFont="1" applyFill="1" applyBorder="1" applyAlignment="1">
      <alignment horizontal="center" vertical="center" wrapText="1"/>
    </xf>
    <xf numFmtId="0" fontId="0" fillId="15" borderId="17" xfId="0" applyFill="1" applyBorder="1" applyAlignment="1">
      <alignment horizontal="center" vertical="center" wrapText="1"/>
    </xf>
    <xf numFmtId="0" fontId="11" fillId="15" borderId="17" xfId="0" applyFont="1" applyFill="1" applyBorder="1" applyAlignment="1">
      <alignment horizontal="center" vertical="center" wrapText="1"/>
    </xf>
    <xf numFmtId="0" fontId="0" fillId="0" borderId="21" xfId="0" applyBorder="1" applyAlignment="1">
      <alignment horizontal="left" vertical="center" wrapText="1"/>
    </xf>
    <xf numFmtId="0" fontId="10" fillId="3" borderId="2" xfId="0" applyFont="1" applyFill="1" applyBorder="1"/>
    <xf numFmtId="0" fontId="0" fillId="15" borderId="2" xfId="0" applyFill="1" applyBorder="1" applyAlignment="1">
      <alignment horizontal="left" vertical="center" wrapText="1"/>
    </xf>
    <xf numFmtId="0" fontId="10" fillId="15" borderId="0" xfId="0" applyFont="1" applyFill="1"/>
    <xf numFmtId="0" fontId="10" fillId="15" borderId="2" xfId="0" applyFont="1" applyFill="1" applyBorder="1"/>
    <xf numFmtId="0" fontId="0" fillId="15" borderId="16" xfId="0" applyFill="1" applyBorder="1" applyAlignment="1">
      <alignment horizontal="left" vertical="center" wrapText="1"/>
    </xf>
    <xf numFmtId="0" fontId="0" fillId="15" borderId="16"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0" xfId="0" applyFill="1"/>
    <xf numFmtId="3" fontId="0" fillId="15" borderId="2" xfId="0" applyNumberFormat="1" applyFill="1" applyBorder="1" applyAlignment="1">
      <alignment horizontal="justify" vertical="center" wrapText="1"/>
    </xf>
    <xf numFmtId="0" fontId="0" fillId="15" borderId="2" xfId="0" applyFill="1" applyBorder="1" applyAlignment="1">
      <alignment vertical="center" wrapText="1"/>
    </xf>
    <xf numFmtId="0" fontId="84" fillId="15" borderId="2" xfId="0" applyFont="1" applyFill="1" applyBorder="1" applyAlignment="1">
      <alignment horizontal="center" vertical="center" wrapText="1"/>
    </xf>
    <xf numFmtId="3" fontId="0" fillId="15" borderId="2" xfId="0" applyNumberFormat="1" applyFill="1" applyBorder="1" applyAlignment="1">
      <alignment horizontal="left"/>
    </xf>
    <xf numFmtId="0" fontId="22" fillId="15" borderId="2" xfId="0" applyFont="1" applyFill="1" applyBorder="1" applyAlignment="1" applyProtection="1">
      <alignment horizontal="justify" vertical="center" wrapText="1"/>
      <protection locked="0"/>
    </xf>
    <xf numFmtId="3" fontId="0" fillId="15" borderId="25" xfId="0" applyNumberFormat="1" applyFill="1" applyBorder="1" applyAlignment="1">
      <alignment horizontal="justify" vertical="center" wrapText="1"/>
    </xf>
    <xf numFmtId="0" fontId="22" fillId="15" borderId="25" xfId="0" applyFont="1" applyFill="1" applyBorder="1" applyAlignment="1" applyProtection="1">
      <alignment horizontal="justify" vertical="center" wrapText="1"/>
      <protection locked="0"/>
    </xf>
    <xf numFmtId="2" fontId="0" fillId="15" borderId="2" xfId="3" applyNumberFormat="1" applyFont="1" applyFill="1" applyBorder="1" applyAlignment="1">
      <alignment horizontal="justify" vertical="center" wrapText="1"/>
    </xf>
    <xf numFmtId="2" fontId="0" fillId="15" borderId="17" xfId="3" applyNumberFormat="1" applyFont="1" applyFill="1" applyBorder="1" applyAlignment="1">
      <alignment horizontal="justify" vertical="center" wrapText="1"/>
    </xf>
    <xf numFmtId="0" fontId="0" fillId="15" borderId="28" xfId="0" applyFill="1" applyBorder="1" applyAlignment="1">
      <alignment horizontal="center" vertical="center" wrapText="1"/>
    </xf>
    <xf numFmtId="2" fontId="28" fillId="15" borderId="2" xfId="3" applyNumberFormat="1" applyFont="1" applyFill="1" applyBorder="1" applyAlignment="1">
      <alignment horizontal="justify" vertical="center" wrapText="1"/>
    </xf>
    <xf numFmtId="2" fontId="0" fillId="15" borderId="25" xfId="3" applyNumberFormat="1" applyFont="1" applyFill="1" applyBorder="1" applyAlignment="1">
      <alignment horizontal="justify" vertical="center" wrapText="1"/>
    </xf>
    <xf numFmtId="3" fontId="0" fillId="15" borderId="24" xfId="0" applyNumberFormat="1" applyFill="1" applyBorder="1" applyAlignment="1">
      <alignment horizontal="justify" vertical="center" wrapText="1"/>
    </xf>
    <xf numFmtId="0" fontId="60" fillId="15" borderId="2" xfId="0" applyFont="1" applyFill="1" applyBorder="1" applyAlignment="1" applyProtection="1">
      <alignment horizontal="justify" vertical="center" wrapText="1"/>
      <protection locked="0"/>
    </xf>
    <xf numFmtId="3" fontId="0" fillId="15" borderId="30" xfId="0" applyNumberFormat="1" applyFill="1" applyBorder="1" applyAlignment="1">
      <alignment horizontal="justify" vertical="center" wrapText="1"/>
    </xf>
    <xf numFmtId="0" fontId="0" fillId="15" borderId="25" xfId="0" applyFill="1" applyBorder="1" applyAlignment="1">
      <alignment horizontal="justify" vertical="center" wrapText="1"/>
    </xf>
    <xf numFmtId="0" fontId="11" fillId="15" borderId="25" xfId="0" applyFont="1" applyFill="1" applyBorder="1" applyAlignment="1" applyProtection="1">
      <alignment horizontal="justify" vertical="center" wrapText="1"/>
      <protection locked="0"/>
    </xf>
    <xf numFmtId="2" fontId="84" fillId="15" borderId="2" xfId="3" applyNumberFormat="1" applyFont="1" applyFill="1" applyBorder="1" applyAlignment="1">
      <alignment horizontal="justify" vertical="center" wrapText="1"/>
    </xf>
    <xf numFmtId="0" fontId="0" fillId="15" borderId="2" xfId="0" applyFill="1" applyBorder="1" applyAlignment="1">
      <alignment wrapText="1"/>
    </xf>
    <xf numFmtId="2" fontId="61" fillId="15" borderId="2" xfId="3" applyNumberFormat="1" applyFont="1" applyFill="1" applyBorder="1" applyAlignment="1">
      <alignment horizontal="justify" vertical="center" wrapText="1"/>
    </xf>
    <xf numFmtId="0" fontId="62" fillId="15" borderId="2" xfId="0" applyFont="1" applyFill="1" applyBorder="1" applyAlignment="1" applyProtection="1">
      <alignment horizontal="justify" vertical="center" wrapText="1"/>
      <protection locked="0"/>
    </xf>
    <xf numFmtId="3" fontId="0" fillId="15" borderId="17" xfId="0" applyNumberFormat="1" applyFill="1" applyBorder="1" applyAlignment="1">
      <alignment horizontal="justify" vertical="center" wrapText="1"/>
    </xf>
    <xf numFmtId="0" fontId="11" fillId="15" borderId="17" xfId="0" applyFont="1" applyFill="1" applyBorder="1" applyAlignment="1" applyProtection="1">
      <alignment horizontal="justify" vertical="center" wrapText="1"/>
      <protection locked="0"/>
    </xf>
    <xf numFmtId="0" fontId="0" fillId="15" borderId="2" xfId="0" applyFill="1" applyBorder="1" applyAlignment="1">
      <alignment horizontal="left"/>
    </xf>
    <xf numFmtId="0" fontId="95" fillId="15" borderId="2" xfId="0" applyFont="1" applyFill="1" applyBorder="1" applyAlignment="1">
      <alignment horizontal="center" vertical="center" wrapText="1"/>
    </xf>
    <xf numFmtId="2" fontId="32" fillId="15" borderId="2" xfId="3" applyNumberFormat="1" applyFont="1" applyFill="1" applyBorder="1" applyAlignment="1">
      <alignment horizontal="justify" vertical="center" wrapText="1"/>
    </xf>
    <xf numFmtId="2" fontId="0" fillId="0" borderId="37" xfId="3" applyNumberFormat="1" applyFont="1" applyBorder="1" applyAlignment="1">
      <alignment horizontal="center" vertical="center" wrapText="1"/>
    </xf>
    <xf numFmtId="2" fontId="0" fillId="15" borderId="2" xfId="3" applyNumberFormat="1" applyFont="1" applyFill="1" applyBorder="1" applyAlignment="1">
      <alignment horizontal="center" vertical="center" wrapText="1"/>
    </xf>
    <xf numFmtId="2" fontId="66" fillId="15" borderId="2" xfId="3" applyNumberFormat="1" applyFont="1" applyFill="1" applyBorder="1" applyAlignment="1">
      <alignment horizontal="justify" vertical="center" wrapText="1"/>
    </xf>
    <xf numFmtId="2" fontId="11" fillId="15" borderId="2" xfId="3" applyNumberFormat="1" applyFont="1" applyFill="1" applyBorder="1" applyAlignment="1">
      <alignment horizontal="justify" vertical="center" wrapText="1"/>
    </xf>
    <xf numFmtId="2" fontId="0" fillId="15" borderId="25" xfId="3" applyNumberFormat="1" applyFont="1" applyFill="1" applyBorder="1" applyAlignment="1">
      <alignment horizontal="center" vertical="center" wrapText="1"/>
    </xf>
    <xf numFmtId="2" fontId="0" fillId="15" borderId="17" xfId="3" applyNumberFormat="1" applyFont="1" applyFill="1" applyBorder="1" applyAlignment="1">
      <alignment horizontal="center" vertical="center" wrapText="1"/>
    </xf>
    <xf numFmtId="0" fontId="11" fillId="0" borderId="0" xfId="2" applyFont="1" applyAlignment="1">
      <alignment horizontal="justify" vertical="center" wrapText="1"/>
    </xf>
    <xf numFmtId="49" fontId="11" fillId="3" borderId="16" xfId="3" applyNumberFormat="1" applyFont="1" applyFill="1" applyBorder="1" applyAlignment="1">
      <alignment horizontal="justify" vertical="center" wrapText="1"/>
    </xf>
    <xf numFmtId="49" fontId="11" fillId="0" borderId="16" xfId="3" applyNumberFormat="1" applyFont="1" applyFill="1" applyBorder="1" applyAlignment="1">
      <alignment horizontal="justify" vertical="center" wrapText="1"/>
    </xf>
    <xf numFmtId="2" fontId="11" fillId="0" borderId="28" xfId="3" applyNumberFormat="1" applyFont="1" applyFill="1" applyBorder="1" applyAlignment="1">
      <alignment horizontal="justify" vertical="center" wrapText="1"/>
    </xf>
    <xf numFmtId="0" fontId="86" fillId="5" borderId="115" xfId="0" applyFont="1" applyFill="1" applyBorder="1" applyAlignment="1" applyProtection="1">
      <alignment horizontal="left" vertical="top" wrapText="1"/>
      <protection locked="0"/>
    </xf>
    <xf numFmtId="0" fontId="99" fillId="0" borderId="2" xfId="0" applyFont="1" applyBorder="1" applyAlignment="1" applyProtection="1">
      <alignment horizontal="justify" vertical="center" wrapText="1"/>
      <protection locked="0"/>
    </xf>
    <xf numFmtId="0" fontId="102" fillId="0" borderId="2" xfId="0" applyFont="1" applyBorder="1" applyAlignment="1" applyProtection="1">
      <alignment horizontal="justify" vertical="center" wrapText="1"/>
      <protection locked="0"/>
    </xf>
    <xf numFmtId="0" fontId="101" fillId="0" borderId="2" xfId="0" applyFont="1" applyBorder="1" applyAlignment="1">
      <alignment horizontal="justify" vertical="center" wrapText="1"/>
    </xf>
    <xf numFmtId="0" fontId="78" fillId="21" borderId="119" xfId="0" applyFont="1" applyFill="1" applyBorder="1" applyAlignment="1">
      <alignment horizontal="left" vertical="center" wrapText="1"/>
    </xf>
    <xf numFmtId="0" fontId="78" fillId="21" borderId="120" xfId="0" applyFont="1" applyFill="1" applyBorder="1" applyAlignment="1">
      <alignment horizontal="left" vertical="center" wrapText="1"/>
    </xf>
    <xf numFmtId="0" fontId="78" fillId="21" borderId="119" xfId="0" applyFont="1" applyFill="1" applyBorder="1" applyAlignment="1">
      <alignment horizontal="center" vertical="center" wrapText="1" readingOrder="1"/>
    </xf>
    <xf numFmtId="0" fontId="83" fillId="25" borderId="115" xfId="0" applyFont="1" applyFill="1" applyBorder="1" applyAlignment="1">
      <alignment horizontal="center" vertical="center" wrapText="1"/>
    </xf>
    <xf numFmtId="0" fontId="88" fillId="25" borderId="115" xfId="0" applyFont="1" applyFill="1" applyBorder="1" applyAlignment="1">
      <alignment horizontal="center" vertical="center" wrapText="1"/>
    </xf>
    <xf numFmtId="0" fontId="83" fillId="25" borderId="115" xfId="0" applyFont="1" applyFill="1" applyBorder="1" applyAlignment="1">
      <alignment horizontal="center" vertical="center"/>
    </xf>
    <xf numFmtId="0" fontId="88" fillId="25" borderId="115" xfId="0" applyFont="1" applyFill="1" applyBorder="1" applyAlignment="1">
      <alignment horizontal="center" vertical="center"/>
    </xf>
    <xf numFmtId="0" fontId="99" fillId="0" borderId="2" xfId="0" applyFont="1" applyBorder="1" applyAlignment="1" applyProtection="1">
      <alignment horizontal="left" vertical="center" wrapText="1"/>
      <protection locked="0"/>
    </xf>
    <xf numFmtId="0" fontId="27" fillId="3" borderId="0" xfId="0" applyFont="1" applyFill="1" applyAlignment="1">
      <alignment wrapText="1"/>
    </xf>
    <xf numFmtId="0" fontId="106" fillId="4" borderId="31" xfId="0" applyFont="1" applyFill="1" applyBorder="1" applyAlignment="1" applyProtection="1">
      <alignment horizontal="center" vertical="center" wrapText="1"/>
      <protection locked="0"/>
    </xf>
    <xf numFmtId="0" fontId="108" fillId="3" borderId="0" xfId="0" applyFont="1" applyFill="1" applyAlignment="1" applyProtection="1">
      <alignment vertical="center"/>
      <protection locked="0"/>
    </xf>
    <xf numFmtId="0" fontId="108" fillId="0" borderId="0" xfId="0" applyFont="1" applyAlignment="1" applyProtection="1">
      <alignment vertical="center"/>
      <protection locked="0"/>
    </xf>
    <xf numFmtId="0" fontId="106" fillId="16" borderId="31" xfId="0" applyFont="1" applyFill="1" applyBorder="1" applyAlignment="1" applyProtection="1">
      <alignment horizontal="center" vertical="center" textRotation="90"/>
      <protection locked="0"/>
    </xf>
    <xf numFmtId="0" fontId="107" fillId="4" borderId="31" xfId="0" applyFont="1" applyFill="1" applyBorder="1" applyAlignment="1">
      <alignment horizontal="center" vertical="center" wrapText="1"/>
    </xf>
    <xf numFmtId="0" fontId="109" fillId="3" borderId="0" xfId="0" applyFont="1" applyFill="1" applyAlignment="1" applyProtection="1">
      <alignment horizontal="center" vertical="center"/>
      <protection locked="0"/>
    </xf>
    <xf numFmtId="0" fontId="109" fillId="0" borderId="0" xfId="0" applyFont="1" applyAlignment="1" applyProtection="1">
      <alignment horizontal="center" vertical="center"/>
      <protection locked="0"/>
    </xf>
    <xf numFmtId="0" fontId="28" fillId="26" borderId="0" xfId="0" applyFont="1" applyFill="1"/>
    <xf numFmtId="0" fontId="28" fillId="3" borderId="0" xfId="0" applyFont="1" applyFill="1"/>
    <xf numFmtId="0" fontId="28" fillId="0" borderId="0" xfId="0" applyFont="1"/>
    <xf numFmtId="0" fontId="108" fillId="3" borderId="0" xfId="0" applyFont="1" applyFill="1"/>
    <xf numFmtId="0" fontId="108" fillId="0" borderId="0" xfId="0" applyFont="1"/>
    <xf numFmtId="0" fontId="0" fillId="0" borderId="0" xfId="0" applyAlignment="1">
      <alignment wrapText="1"/>
    </xf>
    <xf numFmtId="0" fontId="11" fillId="0" borderId="0" xfId="0" applyFont="1" applyProtection="1">
      <protection locked="0"/>
    </xf>
    <xf numFmtId="0" fontId="0" fillId="0" borderId="0" xfId="0" applyProtection="1">
      <protection locked="0"/>
    </xf>
    <xf numFmtId="0" fontId="28" fillId="26" borderId="0" xfId="0" applyFont="1" applyFill="1" applyAlignment="1">
      <alignment horizontal="left"/>
    </xf>
    <xf numFmtId="14" fontId="17" fillId="15" borderId="0" xfId="0" applyNumberFormat="1" applyFont="1" applyFill="1" applyAlignment="1" applyProtection="1">
      <alignment horizontal="center" vertical="center" wrapText="1"/>
      <protection locked="0"/>
    </xf>
    <xf numFmtId="0" fontId="17" fillId="15" borderId="0" xfId="0" applyFont="1" applyFill="1" applyAlignment="1" applyProtection="1">
      <alignment horizontal="center" vertical="center" wrapText="1"/>
      <protection locked="0"/>
    </xf>
    <xf numFmtId="0" fontId="96" fillId="15" borderId="0" xfId="0" applyFont="1" applyFill="1" applyAlignment="1" applyProtection="1">
      <alignment horizontal="center" vertical="center" wrapText="1"/>
      <protection locked="0"/>
    </xf>
    <xf numFmtId="0" fontId="44" fillId="15" borderId="0" xfId="0" applyFont="1" applyFill="1" applyAlignment="1" applyProtection="1">
      <alignment horizontal="center" vertical="center" wrapText="1"/>
      <protection locked="0"/>
    </xf>
    <xf numFmtId="0" fontId="24" fillId="0" borderId="0" xfId="0" applyFont="1" applyAlignment="1">
      <alignment horizontal="center" wrapText="1"/>
    </xf>
    <xf numFmtId="0" fontId="20" fillId="0" borderId="0" xfId="0" applyFont="1" applyAlignment="1">
      <alignment horizontal="center" vertical="center"/>
    </xf>
    <xf numFmtId="0" fontId="17" fillId="15" borderId="0" xfId="0" applyFont="1" applyFill="1" applyAlignment="1" applyProtection="1">
      <alignment horizontal="center" vertical="center"/>
      <protection locked="0"/>
    </xf>
    <xf numFmtId="0" fontId="17" fillId="15" borderId="0" xfId="0" applyFont="1" applyFill="1" applyAlignment="1" applyProtection="1">
      <alignment horizontal="left" vertical="top" wrapText="1"/>
      <protection locked="0"/>
    </xf>
    <xf numFmtId="0" fontId="21" fillId="0" borderId="0" xfId="0" applyFont="1" applyAlignment="1">
      <alignment horizontal="center"/>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7" fillId="0" borderId="119" xfId="0" applyFont="1" applyBorder="1" applyAlignment="1">
      <alignment horizontal="center" vertical="center" wrapText="1" readingOrder="1"/>
    </xf>
    <xf numFmtId="0" fontId="77" fillId="0" borderId="121" xfId="0" applyFont="1" applyBorder="1" applyAlignment="1">
      <alignment horizontal="center" vertical="center" wrapText="1" readingOrder="1"/>
    </xf>
    <xf numFmtId="0" fontId="77" fillId="0" borderId="119" xfId="0" applyFont="1" applyBorder="1" applyAlignment="1">
      <alignment horizontal="left" vertical="center" wrapText="1" readingOrder="1"/>
    </xf>
    <xf numFmtId="0" fontId="77" fillId="0" borderId="121" xfId="0" applyFont="1" applyBorder="1" applyAlignment="1">
      <alignment horizontal="left" vertical="center" wrapText="1" readingOrder="1"/>
    </xf>
    <xf numFmtId="0" fontId="77" fillId="0" borderId="120" xfId="0" applyFont="1" applyBorder="1" applyAlignment="1">
      <alignment horizontal="left" vertical="center" wrapText="1" readingOrder="1"/>
    </xf>
    <xf numFmtId="0" fontId="77" fillId="21" borderId="119" xfId="0" applyFont="1" applyFill="1" applyBorder="1" applyAlignment="1">
      <alignment horizontal="center" vertical="center" wrapText="1" readingOrder="1"/>
    </xf>
    <xf numFmtId="0" fontId="77" fillId="21" borderId="120" xfId="0" applyFont="1" applyFill="1" applyBorder="1" applyAlignment="1">
      <alignment horizontal="center" vertical="center" wrapText="1" readingOrder="1"/>
    </xf>
    <xf numFmtId="0" fontId="74" fillId="0" borderId="0" xfId="0" applyFont="1" applyAlignment="1" applyProtection="1">
      <alignment horizontal="center" vertical="center" wrapText="1"/>
      <protection locked="0"/>
    </xf>
    <xf numFmtId="0" fontId="76" fillId="5" borderId="116" xfId="0" applyFont="1" applyFill="1" applyBorder="1" applyAlignment="1" applyProtection="1">
      <alignment horizontal="center" vertical="center" wrapText="1"/>
      <protection locked="0"/>
    </xf>
    <xf numFmtId="0" fontId="76" fillId="5" borderId="117" xfId="0" applyFont="1" applyFill="1" applyBorder="1" applyAlignment="1" applyProtection="1">
      <alignment horizontal="center" vertical="center" wrapText="1"/>
      <protection locked="0"/>
    </xf>
    <xf numFmtId="0" fontId="76" fillId="5"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center" vertical="center"/>
      <protection locked="0"/>
    </xf>
    <xf numFmtId="0" fontId="85" fillId="22" borderId="122" xfId="0" applyFont="1" applyFill="1" applyBorder="1" applyAlignment="1">
      <alignment horizontal="center" vertical="center" wrapText="1" readingOrder="1"/>
    </xf>
    <xf numFmtId="0" fontId="85" fillId="22" borderId="123" xfId="0" applyFont="1" applyFill="1" applyBorder="1" applyAlignment="1">
      <alignment horizontal="center" vertical="center" wrapText="1" readingOrder="1"/>
    </xf>
    <xf numFmtId="0" fontId="85" fillId="22" borderId="124" xfId="0" applyFont="1" applyFill="1" applyBorder="1" applyAlignment="1">
      <alignment horizontal="center" vertical="center" wrapText="1" readingOrder="1"/>
    </xf>
    <xf numFmtId="0" fontId="77" fillId="0" borderId="115" xfId="0" applyFont="1" applyBorder="1" applyAlignment="1" applyProtection="1">
      <alignment horizontal="center" vertical="center"/>
      <protection locked="0"/>
    </xf>
    <xf numFmtId="0" fontId="77" fillId="20" borderId="115" xfId="0" applyFont="1" applyFill="1" applyBorder="1" applyAlignment="1" applyProtection="1">
      <alignment horizontal="center" vertical="center"/>
      <protection locked="0"/>
    </xf>
    <xf numFmtId="0" fontId="76" fillId="5" borderId="115" xfId="0" applyFont="1" applyFill="1" applyBorder="1" applyAlignment="1" applyProtection="1">
      <alignment horizontal="center" vertical="center" wrapText="1"/>
      <protection locked="0"/>
    </xf>
    <xf numFmtId="0" fontId="75" fillId="5" borderId="115" xfId="0" applyFont="1" applyFill="1" applyBorder="1" applyAlignment="1" applyProtection="1">
      <alignment horizontal="center" vertical="center" wrapText="1"/>
      <protection locked="0"/>
    </xf>
    <xf numFmtId="49" fontId="86" fillId="5" borderId="115" xfId="0" applyNumberFormat="1" applyFont="1" applyFill="1" applyBorder="1" applyAlignment="1" applyProtection="1">
      <alignment horizontal="left" vertical="top" wrapText="1"/>
      <protection locked="0"/>
    </xf>
    <xf numFmtId="49" fontId="76" fillId="5" borderId="115" xfId="0" applyNumberFormat="1" applyFont="1" applyFill="1" applyBorder="1" applyAlignment="1" applyProtection="1">
      <alignment horizontal="left" vertical="top"/>
      <protection locked="0"/>
    </xf>
    <xf numFmtId="0" fontId="77" fillId="0" borderId="120" xfId="0" applyFont="1" applyBorder="1" applyAlignment="1">
      <alignment horizontal="center" vertical="center" wrapText="1" readingOrder="1"/>
    </xf>
    <xf numFmtId="0" fontId="78" fillId="0" borderId="119" xfId="0" applyFont="1" applyBorder="1" applyAlignment="1">
      <alignment horizontal="center" vertical="center" wrapText="1" readingOrder="1"/>
    </xf>
    <xf numFmtId="0" fontId="78" fillId="0" borderId="120" xfId="0" applyFont="1" applyBorder="1" applyAlignment="1">
      <alignment horizontal="center" vertical="center" wrapText="1" readingOrder="1"/>
    </xf>
    <xf numFmtId="0" fontId="78" fillId="0" borderId="119" xfId="0" applyFont="1" applyBorder="1" applyAlignment="1">
      <alignment horizontal="left" vertical="center" wrapText="1"/>
    </xf>
    <xf numFmtId="0" fontId="78" fillId="0" borderId="120" xfId="0" applyFont="1" applyBorder="1" applyAlignment="1">
      <alignment horizontal="left" vertical="center" wrapText="1"/>
    </xf>
    <xf numFmtId="0" fontId="78" fillId="21" borderId="119" xfId="0" applyFont="1" applyFill="1" applyBorder="1" applyAlignment="1">
      <alignment horizontal="left" vertical="center" wrapText="1"/>
    </xf>
    <xf numFmtId="0" fontId="78" fillId="21" borderId="120" xfId="0" applyFont="1" applyFill="1" applyBorder="1" applyAlignment="1">
      <alignment horizontal="left" vertical="center" wrapText="1"/>
    </xf>
    <xf numFmtId="0" fontId="78" fillId="21" borderId="119" xfId="0" applyFont="1" applyFill="1" applyBorder="1" applyAlignment="1">
      <alignment horizontal="center" vertical="center" wrapText="1" readingOrder="1"/>
    </xf>
    <xf numFmtId="0" fontId="78" fillId="21" borderId="120" xfId="0" applyFont="1" applyFill="1" applyBorder="1" applyAlignment="1">
      <alignment horizontal="center" vertical="center" wrapText="1" readingOrder="1"/>
    </xf>
    <xf numFmtId="0" fontId="78" fillId="21" borderId="119" xfId="0" applyFont="1" applyFill="1" applyBorder="1" applyAlignment="1">
      <alignment vertical="center" wrapText="1"/>
    </xf>
    <xf numFmtId="0" fontId="78" fillId="21" borderId="120" xfId="0" applyFont="1" applyFill="1" applyBorder="1" applyAlignment="1">
      <alignment vertical="center" wrapText="1"/>
    </xf>
    <xf numFmtId="0" fontId="87" fillId="22" borderId="116" xfId="0" applyFont="1" applyFill="1" applyBorder="1" applyAlignment="1">
      <alignment horizontal="center"/>
    </xf>
    <xf numFmtId="0" fontId="87" fillId="22" borderId="125" xfId="0" applyFont="1" applyFill="1" applyBorder="1" applyAlignment="1">
      <alignment horizontal="center"/>
    </xf>
    <xf numFmtId="0" fontId="87" fillId="22" borderId="117" xfId="0" applyFont="1" applyFill="1" applyBorder="1" applyAlignment="1">
      <alignment horizontal="center"/>
    </xf>
    <xf numFmtId="0" fontId="80" fillId="0" borderId="0" xfId="0" applyFont="1" applyAlignment="1">
      <alignment horizontal="center" vertical="center" wrapText="1"/>
    </xf>
    <xf numFmtId="0" fontId="82" fillId="23" borderId="126" xfId="0" applyFont="1" applyFill="1" applyBorder="1" applyAlignment="1">
      <alignment horizontal="center" vertical="center" wrapText="1"/>
    </xf>
    <xf numFmtId="0" fontId="82" fillId="23" borderId="127" xfId="0" applyFont="1" applyFill="1" applyBorder="1" applyAlignment="1">
      <alignment horizontal="center" vertical="center" wrapText="1"/>
    </xf>
    <xf numFmtId="0" fontId="82" fillId="23" borderId="116" xfId="0" applyFont="1" applyFill="1" applyBorder="1" applyAlignment="1">
      <alignment horizontal="center" vertical="center"/>
    </xf>
    <xf numFmtId="0" fontId="82" fillId="23" borderId="125" xfId="0" applyFont="1" applyFill="1" applyBorder="1" applyAlignment="1">
      <alignment horizontal="center" vertical="center"/>
    </xf>
    <xf numFmtId="0" fontId="82" fillId="23" borderId="117" xfId="0" applyFont="1" applyFill="1" applyBorder="1" applyAlignment="1">
      <alignment horizontal="center" vertical="center"/>
    </xf>
    <xf numFmtId="0" fontId="67" fillId="3" borderId="0" xfId="1" applyFont="1" applyFill="1" applyAlignment="1">
      <alignment horizontal="justify" vertical="center" wrapText="1"/>
    </xf>
    <xf numFmtId="0" fontId="67" fillId="3" borderId="0" xfId="1" applyFont="1" applyFill="1" applyAlignment="1">
      <alignment horizontal="left" vertical="center" wrapText="1"/>
    </xf>
    <xf numFmtId="0" fontId="67" fillId="3" borderId="0" xfId="1" applyFont="1" applyFill="1" applyAlignment="1">
      <alignment horizontal="center" vertical="center" wrapText="1"/>
    </xf>
    <xf numFmtId="0" fontId="7" fillId="3" borderId="7" xfId="1" applyFill="1" applyBorder="1" applyAlignment="1">
      <alignment horizontal="left" vertical="top" wrapText="1"/>
    </xf>
    <xf numFmtId="0" fontId="7" fillId="3" borderId="0" xfId="1" applyFill="1" applyAlignment="1">
      <alignment horizontal="left" vertical="top" wrapText="1"/>
    </xf>
    <xf numFmtId="0" fontId="7" fillId="3" borderId="8" xfId="1" applyFill="1" applyBorder="1" applyAlignment="1">
      <alignment horizontal="left" vertical="top" wrapText="1"/>
    </xf>
    <xf numFmtId="0" fontId="7" fillId="3" borderId="11" xfId="1" applyFill="1" applyBorder="1" applyAlignment="1">
      <alignment horizontal="left" vertical="top" wrapText="1"/>
    </xf>
    <xf numFmtId="0" fontId="7" fillId="3" borderId="12" xfId="1" applyFill="1" applyBorder="1" applyAlignment="1">
      <alignment horizontal="left" vertical="top" wrapText="1"/>
    </xf>
    <xf numFmtId="0" fontId="7" fillId="3" borderId="13" xfId="1" applyFill="1" applyBorder="1" applyAlignment="1">
      <alignment horizontal="left" vertical="top" wrapText="1"/>
    </xf>
    <xf numFmtId="0" fontId="52" fillId="3" borderId="2" xfId="0" applyFont="1" applyFill="1" applyBorder="1" applyAlignment="1">
      <alignment horizontal="left" vertical="center" wrapText="1"/>
    </xf>
    <xf numFmtId="0" fontId="46" fillId="3" borderId="2" xfId="1" applyFont="1" applyFill="1" applyBorder="1" applyAlignment="1">
      <alignment horizontal="justify" vertical="center" wrapText="1"/>
    </xf>
    <xf numFmtId="0" fontId="46" fillId="3" borderId="65" xfId="1" applyFont="1" applyFill="1" applyBorder="1" applyAlignment="1">
      <alignment horizontal="justify" vertical="center" wrapText="1"/>
    </xf>
    <xf numFmtId="0" fontId="67" fillId="3" borderId="2" xfId="1" applyFont="1" applyFill="1" applyBorder="1" applyAlignment="1">
      <alignment horizontal="justify" vertical="center" wrapText="1"/>
    </xf>
    <xf numFmtId="0" fontId="67" fillId="3" borderId="65" xfId="1" applyFont="1" applyFill="1" applyBorder="1" applyAlignment="1">
      <alignment horizontal="justify" vertical="center" wrapText="1"/>
    </xf>
    <xf numFmtId="0" fontId="52" fillId="3" borderId="22" xfId="0" applyFont="1" applyFill="1" applyBorder="1" applyAlignment="1">
      <alignment horizontal="left" vertical="center" wrapText="1"/>
    </xf>
    <xf numFmtId="0" fontId="52" fillId="3" borderId="24" xfId="0" applyFont="1" applyFill="1" applyBorder="1" applyAlignment="1">
      <alignment horizontal="left" vertical="center" wrapText="1"/>
    </xf>
    <xf numFmtId="0" fontId="46" fillId="3" borderId="22" xfId="1" applyFont="1" applyFill="1" applyBorder="1" applyAlignment="1">
      <alignment horizontal="justify" vertical="center" wrapText="1"/>
    </xf>
    <xf numFmtId="0" fontId="46" fillId="3" borderId="88" xfId="1" applyFont="1" applyFill="1" applyBorder="1" applyAlignment="1">
      <alignment horizontal="justify" vertical="center" wrapText="1"/>
    </xf>
    <xf numFmtId="0" fontId="46"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6" fillId="3" borderId="7" xfId="1" applyFont="1" applyFill="1" applyBorder="1" applyAlignment="1">
      <alignment horizontal="left" vertical="top" wrapText="1"/>
    </xf>
    <xf numFmtId="0" fontId="46" fillId="3" borderId="0" xfId="1" applyFont="1" applyFill="1" applyAlignment="1">
      <alignment horizontal="left" vertical="top" wrapText="1"/>
    </xf>
    <xf numFmtId="0" fontId="46" fillId="3" borderId="8" xfId="1" applyFont="1" applyFill="1" applyBorder="1" applyAlignment="1">
      <alignment horizontal="left" vertical="top" wrapText="1"/>
    </xf>
    <xf numFmtId="0" fontId="53" fillId="4" borderId="74" xfId="2" applyFont="1" applyFill="1" applyBorder="1" applyAlignment="1">
      <alignment horizontal="center" vertical="center" wrapText="1"/>
    </xf>
    <xf numFmtId="0" fontId="53" fillId="4" borderId="74" xfId="1" applyFont="1" applyFill="1" applyBorder="1" applyAlignment="1">
      <alignment horizontal="center" vertical="center"/>
    </xf>
    <xf numFmtId="0" fontId="53" fillId="4" borderId="87" xfId="1" applyFont="1" applyFill="1" applyBorder="1" applyAlignment="1">
      <alignment horizontal="center" vertical="center"/>
    </xf>
    <xf numFmtId="0" fontId="52" fillId="7" borderId="2" xfId="0" applyFont="1" applyFill="1" applyBorder="1" applyAlignment="1">
      <alignment horizontal="left" vertical="center" wrapText="1"/>
    </xf>
    <xf numFmtId="0" fontId="46" fillId="3" borderId="111" xfId="1" applyFont="1" applyFill="1" applyBorder="1" applyAlignment="1">
      <alignment horizontal="justify" vertical="center" wrapText="1"/>
    </xf>
    <xf numFmtId="0" fontId="46" fillId="3" borderId="107" xfId="1" applyFont="1" applyFill="1" applyBorder="1" applyAlignment="1">
      <alignment horizontal="justify" vertical="center" wrapText="1"/>
    </xf>
    <xf numFmtId="0" fontId="52" fillId="7" borderId="22"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46" fillId="3" borderId="106" xfId="1" applyFont="1" applyFill="1" applyBorder="1" applyAlignment="1">
      <alignment horizontal="justify" vertical="center" wrapText="1"/>
    </xf>
    <xf numFmtId="0" fontId="52" fillId="3" borderId="108" xfId="0" applyFont="1" applyFill="1" applyBorder="1" applyAlignment="1">
      <alignment vertical="center" wrapText="1"/>
    </xf>
    <xf numFmtId="0" fontId="52" fillId="3" borderId="104" xfId="0" applyFont="1" applyFill="1" applyBorder="1" applyAlignment="1">
      <alignment vertical="center" wrapText="1"/>
    </xf>
    <xf numFmtId="0" fontId="52" fillId="3" borderId="109" xfId="0" applyFont="1" applyFill="1" applyBorder="1" applyAlignment="1">
      <alignment vertical="center" wrapText="1"/>
    </xf>
    <xf numFmtId="0" fontId="52" fillId="3" borderId="110" xfId="0" applyFont="1" applyFill="1" applyBorder="1" applyAlignment="1">
      <alignment vertical="center" wrapText="1"/>
    </xf>
    <xf numFmtId="0" fontId="52" fillId="3" borderId="105" xfId="0" applyFont="1" applyFill="1" applyBorder="1" applyAlignment="1">
      <alignment vertical="center" wrapText="1"/>
    </xf>
    <xf numFmtId="0" fontId="52" fillId="3" borderId="104" xfId="0" applyFont="1" applyFill="1" applyBorder="1" applyAlignment="1">
      <alignment horizontal="left" vertical="center" wrapText="1"/>
    </xf>
    <xf numFmtId="0" fontId="52" fillId="3" borderId="105" xfId="0" applyFont="1" applyFill="1" applyBorder="1" applyAlignment="1">
      <alignment horizontal="left" vertical="center" wrapText="1"/>
    </xf>
    <xf numFmtId="0" fontId="49" fillId="4" borderId="3" xfId="1" applyFont="1" applyFill="1" applyBorder="1" applyAlignment="1">
      <alignment horizontal="center" vertical="center" wrapText="1"/>
    </xf>
    <xf numFmtId="0" fontId="49" fillId="4" borderId="4" xfId="1" applyFont="1" applyFill="1" applyBorder="1" applyAlignment="1">
      <alignment horizontal="center" vertical="center" wrapText="1"/>
    </xf>
    <xf numFmtId="0" fontId="49" fillId="4" borderId="82" xfId="1" applyFont="1" applyFill="1" applyBorder="1" applyAlignment="1">
      <alignment horizontal="center" vertical="center" wrapText="1"/>
    </xf>
    <xf numFmtId="0" fontId="50" fillId="3" borderId="5" xfId="1" quotePrefix="1" applyFont="1" applyFill="1" applyBorder="1" applyAlignment="1">
      <alignment horizontal="left" vertical="top" wrapText="1"/>
    </xf>
    <xf numFmtId="0" fontId="50" fillId="3" borderId="6" xfId="1" quotePrefix="1" applyFont="1" applyFill="1" applyBorder="1" applyAlignment="1">
      <alignment horizontal="left" vertical="top" wrapText="1"/>
    </xf>
    <xf numFmtId="0" fontId="51" fillId="3" borderId="6" xfId="1" quotePrefix="1" applyFont="1" applyFill="1" applyBorder="1" applyAlignment="1">
      <alignment horizontal="left" vertical="top" wrapText="1"/>
    </xf>
    <xf numFmtId="0" fontId="51" fillId="3" borderId="83" xfId="1" quotePrefix="1" applyFont="1" applyFill="1" applyBorder="1" applyAlignment="1">
      <alignment horizontal="left" vertical="top" wrapText="1"/>
    </xf>
    <xf numFmtId="0" fontId="45" fillId="3" borderId="9" xfId="1" quotePrefix="1" applyFont="1" applyFill="1" applyBorder="1" applyAlignment="1">
      <alignment horizontal="justify" vertical="center" wrapText="1"/>
    </xf>
    <xf numFmtId="0" fontId="45" fillId="3" borderId="10" xfId="1" quotePrefix="1" applyFont="1" applyFill="1" applyBorder="1" applyAlignment="1">
      <alignment horizontal="justify" vertical="center" wrapText="1"/>
    </xf>
    <xf numFmtId="0" fontId="45" fillId="3" borderId="84" xfId="1" quotePrefix="1" applyFont="1" applyFill="1" applyBorder="1" applyAlignment="1">
      <alignment horizontal="justify" vertical="center" wrapText="1"/>
    </xf>
    <xf numFmtId="0" fontId="46" fillId="0" borderId="7" xfId="1" quotePrefix="1" applyFont="1" applyBorder="1" applyAlignment="1">
      <alignment horizontal="left" vertical="top" wrapText="1"/>
    </xf>
    <xf numFmtId="0" fontId="46" fillId="0" borderId="0" xfId="1" quotePrefix="1" applyFont="1" applyAlignment="1">
      <alignment horizontal="left" vertical="top" wrapText="1"/>
    </xf>
    <xf numFmtId="0" fontId="46" fillId="0" borderId="8" xfId="1" quotePrefix="1" applyFont="1" applyBorder="1" applyAlignment="1">
      <alignment horizontal="left" vertical="top" wrapText="1"/>
    </xf>
    <xf numFmtId="0" fontId="53" fillId="4" borderId="69"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53" fillId="4" borderId="103" xfId="1" applyFont="1" applyFill="1" applyBorder="1" applyAlignment="1">
      <alignment horizontal="center" vertical="center"/>
    </xf>
    <xf numFmtId="0" fontId="53" fillId="4" borderId="82" xfId="1" applyFont="1" applyFill="1" applyBorder="1" applyAlignment="1">
      <alignment horizontal="center" vertical="center"/>
    </xf>
    <xf numFmtId="0" fontId="68" fillId="10" borderId="7" xfId="0" applyFont="1" applyFill="1" applyBorder="1" applyAlignment="1">
      <alignment horizontal="center" vertical="center" wrapText="1"/>
    </xf>
    <xf numFmtId="0" fontId="68" fillId="10" borderId="0" xfId="0" applyFont="1" applyFill="1" applyAlignment="1">
      <alignment horizontal="center" vertical="center" wrapText="1"/>
    </xf>
    <xf numFmtId="0" fontId="68" fillId="10" borderId="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12" xfId="0" applyBorder="1" applyAlignment="1">
      <alignment horizontal="center" vertical="center" wrapText="1"/>
    </xf>
    <xf numFmtId="9" fontId="0" fillId="0" borderId="21" xfId="4" applyFont="1" applyBorder="1" applyAlignment="1">
      <alignment horizontal="center" vertical="center" wrapText="1"/>
    </xf>
    <xf numFmtId="9" fontId="0" fillId="0" borderId="39" xfId="4" applyFont="1" applyBorder="1" applyAlignment="1">
      <alignment horizontal="center" vertical="center" wrapText="1"/>
    </xf>
    <xf numFmtId="0" fontId="25" fillId="0" borderId="21" xfId="0" applyFont="1" applyBorder="1" applyAlignment="1">
      <alignment horizontal="center" vertical="center" wrapText="1"/>
    </xf>
    <xf numFmtId="0" fontId="25" fillId="0" borderId="39" xfId="0" applyFont="1"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9" fontId="0" fillId="0" borderId="28" xfId="4" applyFont="1" applyBorder="1" applyAlignment="1">
      <alignment horizontal="center" vertical="center" wrapText="1"/>
    </xf>
    <xf numFmtId="9" fontId="0" fillId="0" borderId="2" xfId="4" applyFont="1" applyBorder="1" applyAlignment="1">
      <alignment horizontal="center" vertical="center" wrapText="1"/>
    </xf>
    <xf numFmtId="9" fontId="0" fillId="0" borderId="25" xfId="4" applyFont="1" applyBorder="1" applyAlignment="1">
      <alignment horizontal="center" vertical="center" wrapText="1"/>
    </xf>
    <xf numFmtId="0" fontId="0" fillId="7" borderId="79" xfId="0" applyFill="1" applyBorder="1" applyAlignment="1">
      <alignment horizontal="center" vertical="center" wrapText="1"/>
    </xf>
    <xf numFmtId="0" fontId="0" fillId="7" borderId="80" xfId="0" applyFill="1" applyBorder="1" applyAlignment="1">
      <alignment horizontal="center" vertical="center" wrapText="1"/>
    </xf>
    <xf numFmtId="0" fontId="0" fillId="7" borderId="13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37" xfId="0" applyBorder="1" applyAlignment="1">
      <alignment horizontal="center" vertical="center" wrapText="1"/>
    </xf>
    <xf numFmtId="0" fontId="25" fillId="0" borderId="2" xfId="0"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4" fillId="16" borderId="32" xfId="0" applyFont="1" applyFill="1" applyBorder="1" applyAlignment="1" applyProtection="1">
      <alignment horizontal="center" vertical="center" wrapText="1"/>
      <protection locked="0"/>
    </xf>
    <xf numFmtId="0" fontId="4" fillId="16" borderId="77" xfId="0" applyFont="1" applyFill="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75" xfId="0" applyBorder="1" applyAlignment="1">
      <alignment horizontal="center" vertical="center" wrapText="1"/>
    </xf>
    <xf numFmtId="0" fontId="0" fillId="0" borderId="24" xfId="0" applyBorder="1" applyAlignment="1">
      <alignment horizontal="center" vertical="center" wrapText="1"/>
    </xf>
    <xf numFmtId="0" fontId="25" fillId="0" borderId="28"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66" xfId="0" applyBorder="1" applyAlignment="1">
      <alignment horizontal="center" vertical="center" wrapText="1"/>
    </xf>
    <xf numFmtId="0" fontId="0" fillId="0" borderId="102" xfId="0" applyBorder="1" applyAlignment="1">
      <alignment horizontal="center" vertical="center" wrapText="1"/>
    </xf>
    <xf numFmtId="0" fontId="0" fillId="7" borderId="2" xfId="0" applyFill="1" applyBorder="1" applyAlignment="1">
      <alignment horizontal="center" vertical="center" wrapText="1"/>
    </xf>
    <xf numFmtId="0" fontId="0" fillId="7" borderId="17"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128" xfId="0" applyFill="1" applyBorder="1" applyAlignment="1">
      <alignment horizontal="center" vertical="center" wrapText="1"/>
    </xf>
    <xf numFmtId="0" fontId="0" fillId="0" borderId="94" xfId="0" applyBorder="1" applyAlignment="1">
      <alignment horizontal="center" vertical="center" wrapText="1"/>
    </xf>
    <xf numFmtId="0" fontId="0" fillId="7" borderId="81" xfId="0" applyFill="1" applyBorder="1" applyAlignment="1">
      <alignment horizontal="center" vertical="center" wrapText="1"/>
    </xf>
    <xf numFmtId="0" fontId="0" fillId="3" borderId="39" xfId="0" applyFill="1" applyBorder="1" applyAlignment="1">
      <alignment horizontal="center" vertical="center" wrapText="1"/>
    </xf>
    <xf numFmtId="0" fontId="25" fillId="0" borderId="17" xfId="0" applyFont="1" applyBorder="1" applyAlignment="1">
      <alignment horizontal="center" vertical="center" wrapText="1"/>
    </xf>
    <xf numFmtId="9" fontId="0" fillId="0" borderId="17" xfId="4" applyFont="1" applyBorder="1" applyAlignment="1">
      <alignment horizontal="center" vertical="center" wrapText="1"/>
    </xf>
    <xf numFmtId="0" fontId="0" fillId="0" borderId="93" xfId="0" applyBorder="1" applyAlignment="1">
      <alignment horizontal="center" vertical="center" wrapText="1"/>
    </xf>
    <xf numFmtId="0" fontId="0" fillId="0" borderId="27" xfId="0" applyBorder="1" applyAlignment="1">
      <alignment horizontal="center" vertical="center" wrapText="1"/>
    </xf>
    <xf numFmtId="0" fontId="5" fillId="4" borderId="2" xfId="0" applyFont="1" applyFill="1" applyBorder="1" applyAlignment="1">
      <alignment horizontal="left" vertical="center"/>
    </xf>
    <xf numFmtId="0" fontId="4" fillId="4" borderId="7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132" xfId="0" applyFont="1" applyFill="1" applyBorder="1" applyAlignment="1">
      <alignment horizontal="center" vertical="center"/>
    </xf>
    <xf numFmtId="0" fontId="4" fillId="4" borderId="133" xfId="0" applyFont="1" applyFill="1" applyBorder="1" applyAlignment="1">
      <alignment horizontal="center" vertical="center"/>
    </xf>
    <xf numFmtId="0" fontId="4" fillId="4" borderId="134" xfId="0" applyFont="1" applyFill="1" applyBorder="1" applyAlignment="1">
      <alignment horizontal="center" vertical="center"/>
    </xf>
    <xf numFmtId="0" fontId="94" fillId="3" borderId="26" xfId="0" applyFont="1" applyFill="1" applyBorder="1" applyAlignment="1" applyProtection="1">
      <alignment horizontal="left" vertical="top" wrapText="1"/>
      <protection locked="0"/>
    </xf>
    <xf numFmtId="0" fontId="93" fillId="0" borderId="23" xfId="0" applyFont="1" applyBorder="1" applyAlignment="1">
      <alignment horizontal="left" vertical="top"/>
    </xf>
    <xf numFmtId="0" fontId="93" fillId="0" borderId="24" xfId="0" applyFont="1" applyBorder="1" applyAlignment="1">
      <alignment horizontal="left" vertical="top"/>
    </xf>
    <xf numFmtId="0" fontId="90" fillId="3" borderId="22" xfId="0" applyFont="1" applyFill="1" applyBorder="1" applyAlignment="1" applyProtection="1">
      <alignment horizontal="left" vertical="top" wrapText="1"/>
      <protection locked="0"/>
    </xf>
    <xf numFmtId="0" fontId="12" fillId="0" borderId="23" xfId="0" applyFont="1" applyBorder="1" applyAlignment="1">
      <alignment horizontal="left" vertical="top"/>
    </xf>
    <xf numFmtId="0" fontId="12" fillId="0" borderId="24" xfId="0" applyFont="1" applyBorder="1" applyAlignment="1">
      <alignment horizontal="left" vertical="top"/>
    </xf>
    <xf numFmtId="0" fontId="4" fillId="16" borderId="41" xfId="0" applyFont="1" applyFill="1" applyBorder="1" applyAlignment="1" applyProtection="1">
      <alignment horizontal="center" vertical="center"/>
      <protection locked="0"/>
    </xf>
    <xf numFmtId="0" fontId="4" fillId="16" borderId="42" xfId="0" applyFont="1" applyFill="1" applyBorder="1" applyAlignment="1" applyProtection="1">
      <alignment horizontal="center" vertical="center"/>
      <protection locked="0"/>
    </xf>
    <xf numFmtId="0" fontId="4" fillId="4" borderId="32" xfId="0" applyFont="1" applyFill="1" applyBorder="1" applyAlignment="1">
      <alignment horizontal="center" vertical="center" wrapText="1"/>
    </xf>
    <xf numFmtId="0" fontId="4" fillId="4" borderId="7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Alignment="1">
      <alignment horizontal="center" vertical="center"/>
    </xf>
    <xf numFmtId="0" fontId="4" fillId="4" borderId="32" xfId="0" applyFont="1" applyFill="1" applyBorder="1" applyAlignment="1">
      <alignment horizontal="center" vertical="center" textRotation="1"/>
    </xf>
    <xf numFmtId="0" fontId="4" fillId="4" borderId="55" xfId="0" applyFont="1" applyFill="1" applyBorder="1" applyAlignment="1">
      <alignment horizontal="center" vertical="center" textRotation="1"/>
    </xf>
    <xf numFmtId="0" fontId="4" fillId="4" borderId="45" xfId="0" applyFont="1" applyFill="1" applyBorder="1" applyAlignment="1">
      <alignment horizontal="center" vertical="center" wrapText="1"/>
    </xf>
    <xf numFmtId="0" fontId="4" fillId="4" borderId="0" xfId="0" applyFont="1" applyFill="1" applyAlignment="1">
      <alignment horizontal="center"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3" borderId="25" xfId="0" applyFill="1" applyBorder="1" applyAlignment="1">
      <alignment horizontal="center" vertical="center" wrapText="1"/>
    </xf>
    <xf numFmtId="0" fontId="103" fillId="3" borderId="28" xfId="0" applyFont="1" applyFill="1" applyBorder="1" applyAlignment="1">
      <alignment horizontal="center" vertical="center" wrapText="1"/>
    </xf>
    <xf numFmtId="0" fontId="103" fillId="3" borderId="2" xfId="0" applyFont="1" applyFill="1" applyBorder="1" applyAlignment="1">
      <alignment horizontal="center" vertical="center" wrapText="1"/>
    </xf>
    <xf numFmtId="0" fontId="103" fillId="3" borderId="17" xfId="0" applyFont="1" applyFill="1" applyBorder="1" applyAlignment="1">
      <alignment horizontal="center" vertical="center" wrapText="1"/>
    </xf>
    <xf numFmtId="0" fontId="4" fillId="4" borderId="131" xfId="0" applyFont="1" applyFill="1" applyBorder="1" applyAlignment="1">
      <alignment horizontal="center" vertical="center" wrapText="1"/>
    </xf>
    <xf numFmtId="0" fontId="4" fillId="4" borderId="54" xfId="0" applyFont="1" applyFill="1" applyBorder="1" applyAlignment="1">
      <alignment horizontal="center" vertical="center" wrapText="1"/>
    </xf>
    <xf numFmtId="9" fontId="11" fillId="3" borderId="28" xfId="4" applyFont="1" applyFill="1" applyBorder="1" applyAlignment="1">
      <alignment horizontal="center" vertical="center" wrapText="1"/>
    </xf>
    <xf numFmtId="9" fontId="11" fillId="3" borderId="2" xfId="4" applyFont="1" applyFill="1" applyBorder="1" applyAlignment="1">
      <alignment horizontal="center" vertical="center" wrapText="1"/>
    </xf>
    <xf numFmtId="9" fontId="11" fillId="3" borderId="17" xfId="4" applyFont="1" applyFill="1" applyBorder="1" applyAlignment="1">
      <alignment horizontal="center" vertical="center" wrapText="1"/>
    </xf>
    <xf numFmtId="0" fontId="0" fillId="11" borderId="89" xfId="0" applyFill="1"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84" fillId="18" borderId="79" xfId="0" applyFont="1" applyFill="1" applyBorder="1" applyAlignment="1">
      <alignment horizontal="center" vertical="center" wrapText="1"/>
    </xf>
    <xf numFmtId="0" fontId="84" fillId="18" borderId="80" xfId="0" applyFont="1" applyFill="1" applyBorder="1" applyAlignment="1">
      <alignment horizontal="center" vertical="center" wrapText="1"/>
    </xf>
    <xf numFmtId="0" fontId="84" fillId="18" borderId="81" xfId="0" applyFont="1" applyFill="1" applyBorder="1" applyAlignment="1">
      <alignment horizontal="center" vertical="center" wrapText="1"/>
    </xf>
    <xf numFmtId="0" fontId="69" fillId="0" borderId="38" xfId="0" applyFont="1" applyBorder="1" applyAlignment="1">
      <alignment horizontal="center" vertical="center" wrapText="1"/>
    </xf>
    <xf numFmtId="0" fontId="69" fillId="0" borderId="112"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39" xfId="0" applyFont="1" applyBorder="1" applyAlignment="1">
      <alignment horizontal="center" vertical="center" wrapText="1"/>
    </xf>
    <xf numFmtId="0" fontId="11" fillId="3" borderId="38"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98" xfId="0" applyFill="1" applyBorder="1" applyAlignment="1">
      <alignment horizontal="center" vertical="center" wrapText="1"/>
    </xf>
    <xf numFmtId="0" fontId="0" fillId="7" borderId="99" xfId="0" applyFill="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64" xfId="3" applyNumberFormat="1" applyFont="1" applyBorder="1" applyAlignment="1">
      <alignment horizontal="center" vertical="center" wrapText="1"/>
    </xf>
    <xf numFmtId="2" fontId="0" fillId="0" borderId="65" xfId="3" applyNumberFormat="1" applyFont="1" applyBorder="1" applyAlignment="1">
      <alignment horizontal="center" vertical="center" wrapText="1"/>
    </xf>
    <xf numFmtId="2" fontId="0" fillId="0" borderId="66" xfId="3" applyNumberFormat="1" applyFont="1"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26" fillId="4" borderId="50"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0" xfId="0" applyFont="1" applyFill="1" applyAlignment="1">
      <alignment horizontal="center" vertical="center"/>
    </xf>
    <xf numFmtId="0" fontId="6" fillId="3" borderId="4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1" xfId="0" applyFont="1" applyFill="1" applyBorder="1" applyAlignment="1">
      <alignment horizontal="center" vertical="center" textRotation="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3" fontId="4" fillId="4" borderId="3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4" fillId="4" borderId="31"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4" fillId="4" borderId="3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0"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0" fillId="0" borderId="95"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135" xfId="0" applyBorder="1" applyAlignment="1">
      <alignment horizontal="center" vertical="center" wrapText="1"/>
    </xf>
    <xf numFmtId="0" fontId="2" fillId="3" borderId="2" xfId="0" applyFont="1" applyFill="1" applyBorder="1" applyAlignment="1" applyProtection="1">
      <alignment horizontal="left" vertical="center" wrapText="1"/>
      <protection locked="0"/>
    </xf>
    <xf numFmtId="0" fontId="90" fillId="3" borderId="2" xfId="0" applyFont="1" applyFill="1" applyBorder="1" applyAlignment="1" applyProtection="1">
      <alignment horizontal="left" vertical="center"/>
      <protection locked="0"/>
    </xf>
    <xf numFmtId="0" fontId="25" fillId="0" borderId="10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01" xfId="0" applyFont="1" applyBorder="1" applyAlignment="1">
      <alignment horizontal="center" vertical="center" wrapText="1"/>
    </xf>
    <xf numFmtId="0" fontId="0" fillId="7" borderId="5" xfId="0" applyFill="1" applyBorder="1" applyAlignment="1">
      <alignment horizontal="center" vertical="center" wrapText="1"/>
    </xf>
    <xf numFmtId="0" fontId="25" fillId="0" borderId="37" xfId="0" applyFont="1" applyBorder="1" applyAlignment="1">
      <alignment horizontal="center" vertical="center" wrapText="1"/>
    </xf>
    <xf numFmtId="0" fontId="0" fillId="11" borderId="3" xfId="0" applyFill="1" applyBorder="1" applyAlignment="1">
      <alignment horizontal="center" vertical="center" wrapText="1"/>
    </xf>
    <xf numFmtId="0" fontId="0" fillId="11" borderId="98" xfId="0" applyFill="1" applyBorder="1" applyAlignment="1">
      <alignment horizontal="center" vertical="center" wrapText="1"/>
    </xf>
    <xf numFmtId="0" fontId="0" fillId="11" borderId="99" xfId="0"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0" fontId="11" fillId="3" borderId="7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84" xfId="0" applyFont="1" applyFill="1" applyBorder="1" applyAlignment="1">
      <alignment horizontal="center" vertical="center"/>
    </xf>
    <xf numFmtId="0" fontId="11" fillId="3" borderId="113"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68" xfId="0" applyFont="1" applyFill="1" applyBorder="1" applyAlignment="1">
      <alignment horizontal="center" vertical="center"/>
    </xf>
    <xf numFmtId="0" fontId="11" fillId="18" borderId="113" xfId="0" applyFont="1" applyFill="1" applyBorder="1" applyAlignment="1">
      <alignment horizontal="center" vertical="center"/>
    </xf>
    <xf numFmtId="0" fontId="11" fillId="18" borderId="114" xfId="0" applyFont="1" applyFill="1" applyBorder="1" applyAlignment="1">
      <alignment horizontal="center" vertical="center"/>
    </xf>
    <xf numFmtId="0" fontId="11" fillId="18" borderId="68" xfId="0" applyFont="1" applyFill="1" applyBorder="1" applyAlignment="1">
      <alignment horizontal="center" vertical="center"/>
    </xf>
    <xf numFmtId="0" fontId="11" fillId="18" borderId="37" xfId="0" applyFont="1" applyFill="1" applyBorder="1" applyAlignment="1">
      <alignment horizontal="center" vertical="center"/>
    </xf>
    <xf numFmtId="0" fontId="11" fillId="18" borderId="21" xfId="0" applyFont="1" applyFill="1" applyBorder="1" applyAlignment="1">
      <alignment horizontal="center" vertical="center"/>
    </xf>
    <xf numFmtId="0" fontId="11" fillId="18" borderId="39" xfId="0" applyFont="1" applyFill="1" applyBorder="1" applyAlignment="1">
      <alignment horizontal="center" vertical="center"/>
    </xf>
    <xf numFmtId="0" fontId="11" fillId="18" borderId="93" xfId="0" applyFont="1" applyFill="1" applyBorder="1" applyAlignment="1">
      <alignment horizontal="center" vertical="center"/>
    </xf>
    <xf numFmtId="0" fontId="11" fillId="18" borderId="27" xfId="0" applyFont="1" applyFill="1" applyBorder="1" applyAlignment="1">
      <alignment horizontal="center" vertical="center"/>
    </xf>
    <xf numFmtId="0" fontId="11" fillId="18" borderId="94" xfId="0" applyFont="1" applyFill="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3" borderId="95"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136" xfId="0" applyFont="1" applyFill="1" applyBorder="1" applyAlignment="1">
      <alignment horizontal="center" vertical="center"/>
    </xf>
    <xf numFmtId="0" fontId="11" fillId="3" borderId="37"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0" borderId="37"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6" xfId="0" applyFont="1" applyBorder="1" applyAlignment="1">
      <alignment horizontal="justify" vertical="center" wrapText="1"/>
    </xf>
    <xf numFmtId="0" fontId="11" fillId="3" borderId="3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9" fontId="0" fillId="0" borderId="21" xfId="0" applyNumberFormat="1" applyBorder="1" applyAlignment="1">
      <alignment horizontal="center" vertical="center" wrapText="1"/>
    </xf>
    <xf numFmtId="9" fontId="0" fillId="0" borderId="16" xfId="0" applyNumberFormat="1" applyBorder="1" applyAlignment="1">
      <alignment horizontal="center" vertical="center" wrapText="1"/>
    </xf>
    <xf numFmtId="2" fontId="0" fillId="0" borderId="21"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3" borderId="89" xfId="0" applyFill="1" applyBorder="1" applyAlignment="1">
      <alignment horizontal="center" vertical="center" wrapText="1"/>
    </xf>
    <xf numFmtId="0" fontId="0" fillId="3" borderId="80" xfId="0" applyFill="1" applyBorder="1" applyAlignment="1">
      <alignment horizontal="center" vertical="center" wrapText="1"/>
    </xf>
    <xf numFmtId="0" fontId="0" fillId="3" borderId="81" xfId="0" applyFill="1" applyBorder="1" applyAlignment="1">
      <alignment horizontal="center" vertical="center" wrapText="1"/>
    </xf>
    <xf numFmtId="0" fontId="25" fillId="0" borderId="16" xfId="0" applyFont="1" applyBorder="1" applyAlignment="1">
      <alignment horizontal="center" vertical="center" wrapText="1"/>
    </xf>
    <xf numFmtId="0" fontId="0" fillId="0" borderId="89" xfId="0" applyBorder="1" applyAlignment="1">
      <alignment horizontal="center" vertical="center" wrapText="1"/>
    </xf>
    <xf numFmtId="0" fontId="0" fillId="0" borderId="2" xfId="0" applyBorder="1" applyAlignment="1">
      <alignment horizontal="center" vertical="center"/>
    </xf>
    <xf numFmtId="0" fontId="4" fillId="4" borderId="5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3" borderId="56" xfId="0" applyFont="1" applyFill="1" applyBorder="1" applyAlignment="1">
      <alignment horizontal="center" vertical="center" wrapText="1"/>
    </xf>
    <xf numFmtId="2" fontId="0" fillId="0" borderId="37" xfId="0" applyNumberFormat="1" applyBorder="1" applyAlignment="1">
      <alignment horizontal="center" vertical="center" wrapText="1"/>
    </xf>
    <xf numFmtId="9" fontId="0" fillId="0" borderId="37" xfId="0" applyNumberFormat="1" applyBorder="1" applyAlignment="1">
      <alignment horizontal="center" vertical="center" wrapText="1"/>
    </xf>
    <xf numFmtId="0" fontId="0" fillId="0" borderId="17" xfId="0" applyBorder="1" applyAlignment="1">
      <alignment horizontal="center" vertical="center"/>
    </xf>
    <xf numFmtId="0" fontId="26"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4" xfId="0" applyFont="1" applyFill="1" applyBorder="1" applyAlignment="1">
      <alignment horizontal="center" vertical="center"/>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62" xfId="0" applyFont="1" applyBorder="1" applyAlignment="1">
      <alignment horizontal="left" vertical="top" wrapText="1"/>
    </xf>
    <xf numFmtId="0" fontId="42" fillId="0" borderId="2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2" xfId="0" applyFont="1" applyBorder="1" applyAlignment="1">
      <alignment horizontal="left" vertical="center" wrapText="1"/>
    </xf>
    <xf numFmtId="0" fontId="38" fillId="6" borderId="0" xfId="0" applyFont="1" applyFill="1" applyAlignment="1">
      <alignment horizontal="center" vertical="center" wrapText="1" readingOrder="1"/>
    </xf>
    <xf numFmtId="0" fontId="38" fillId="6" borderId="2" xfId="0" applyFont="1" applyFill="1" applyBorder="1" applyAlignment="1">
      <alignment horizontal="center" vertical="center" wrapText="1" readingOrder="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30" fillId="12" borderId="7"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18" xfId="0" applyFont="1" applyFill="1" applyBorder="1" applyAlignment="1">
      <alignment horizontal="center" vertical="center" wrapText="1" readingOrder="1"/>
    </xf>
    <xf numFmtId="0" fontId="31" fillId="14" borderId="19" xfId="0" applyFont="1" applyFill="1" applyBorder="1" applyAlignment="1">
      <alignment horizontal="center" vertical="center" wrapText="1" readingOrder="1"/>
    </xf>
    <xf numFmtId="0" fontId="31" fillId="14" borderId="20"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31" fillId="13" borderId="18"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12" fillId="3" borderId="2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1" fillId="17" borderId="18" xfId="0" applyFont="1" applyFill="1" applyBorder="1" applyAlignment="1">
      <alignment horizontal="center" vertical="center" wrapText="1" readingOrder="1"/>
    </xf>
    <xf numFmtId="0" fontId="31" fillId="17" borderId="19" xfId="0" applyFont="1" applyFill="1" applyBorder="1" applyAlignment="1">
      <alignment horizontal="center" vertical="center" wrapText="1" readingOrder="1"/>
    </xf>
    <xf numFmtId="0" fontId="31" fillId="7" borderId="18" xfId="0" applyFont="1" applyFill="1" applyBorder="1" applyAlignment="1">
      <alignment horizontal="center" vertical="center" wrapText="1" readingOrder="1"/>
    </xf>
    <xf numFmtId="0" fontId="31" fillId="7" borderId="19"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108" fillId="0" borderId="2" xfId="0" applyFont="1" applyBorder="1" applyAlignment="1">
      <alignment horizontal="center" vertical="center"/>
    </xf>
    <xf numFmtId="0" fontId="108" fillId="0" borderId="17" xfId="0" applyFont="1" applyBorder="1" applyAlignment="1">
      <alignment horizontal="center" vertical="center"/>
    </xf>
    <xf numFmtId="0" fontId="108" fillId="0" borderId="65" xfId="0" applyFont="1" applyBorder="1" applyAlignment="1">
      <alignment horizontal="center" vertical="center"/>
    </xf>
    <xf numFmtId="0" fontId="108" fillId="0" borderId="66" xfId="0" applyFont="1" applyBorder="1" applyAlignment="1">
      <alignment horizontal="center" vertical="center"/>
    </xf>
    <xf numFmtId="1" fontId="110" fillId="0" borderId="80" xfId="0" applyNumberFormat="1" applyFont="1" applyBorder="1" applyAlignment="1" applyProtection="1">
      <alignment horizontal="center" vertical="center" wrapText="1"/>
      <protection locked="0"/>
    </xf>
    <xf numFmtId="1" fontId="110" fillId="0" borderId="81" xfId="0" applyNumberFormat="1" applyFont="1" applyBorder="1" applyAlignment="1" applyProtection="1">
      <alignment horizontal="center" vertical="center" wrapText="1"/>
      <protection locked="0"/>
    </xf>
    <xf numFmtId="1" fontId="110" fillId="0" borderId="2" xfId="0" applyNumberFormat="1" applyFont="1" applyBorder="1" applyAlignment="1" applyProtection="1">
      <alignment horizontal="center" vertical="center" wrapText="1"/>
      <protection locked="0"/>
    </xf>
    <xf numFmtId="1" fontId="110" fillId="0" borderId="17" xfId="0" applyNumberFormat="1" applyFont="1" applyBorder="1" applyAlignment="1" applyProtection="1">
      <alignment horizontal="center" vertical="center" wrapText="1"/>
      <protection locked="0"/>
    </xf>
    <xf numFmtId="1"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1" fontId="110" fillId="0" borderId="2" xfId="0" applyNumberFormat="1" applyFont="1" applyBorder="1" applyAlignment="1">
      <alignment horizontal="center" vertical="center"/>
    </xf>
    <xf numFmtId="0" fontId="110" fillId="0" borderId="2" xfId="0" applyFont="1" applyBorder="1" applyAlignment="1">
      <alignment horizontal="center" vertical="center"/>
    </xf>
    <xf numFmtId="0" fontId="110" fillId="0" borderId="17" xfId="0" applyFont="1" applyBorder="1" applyAlignment="1">
      <alignment horizontal="center" vertical="center"/>
    </xf>
    <xf numFmtId="0" fontId="108" fillId="0" borderId="2" xfId="0" applyFont="1" applyBorder="1" applyAlignment="1" applyProtection="1">
      <alignment horizontal="center" vertical="center"/>
      <protection locked="0"/>
    </xf>
    <xf numFmtId="0" fontId="108" fillId="0" borderId="17" xfId="0" applyFont="1" applyBorder="1" applyAlignment="1" applyProtection="1">
      <alignment horizontal="center" vertical="center"/>
      <protection locked="0"/>
    </xf>
    <xf numFmtId="14" fontId="108" fillId="0" borderId="28" xfId="0" applyNumberFormat="1" applyFont="1" applyBorder="1" applyAlignment="1">
      <alignment horizontal="center" vertical="center"/>
    </xf>
    <xf numFmtId="0" fontId="108" fillId="0" borderId="65" xfId="0" applyFont="1" applyBorder="1" applyAlignment="1">
      <alignment horizontal="center" vertical="center" wrapText="1"/>
    </xf>
    <xf numFmtId="0" fontId="108" fillId="0" borderId="66" xfId="0" applyFont="1" applyBorder="1" applyAlignment="1">
      <alignment horizontal="center" vertical="center" wrapText="1"/>
    </xf>
    <xf numFmtId="0" fontId="108" fillId="0" borderId="65" xfId="0" applyFont="1" applyBorder="1" applyAlignment="1">
      <alignment vertical="center" wrapText="1"/>
    </xf>
    <xf numFmtId="0" fontId="108" fillId="0" borderId="136" xfId="0" applyFont="1" applyBorder="1" applyAlignment="1">
      <alignment vertical="center" wrapText="1"/>
    </xf>
    <xf numFmtId="0" fontId="108" fillId="0" borderId="144" xfId="0" applyFont="1" applyBorder="1" applyAlignment="1">
      <alignment vertical="center" wrapText="1"/>
    </xf>
    <xf numFmtId="0" fontId="108" fillId="0" borderId="144" xfId="0" applyFont="1" applyBorder="1" applyAlignment="1">
      <alignment vertical="center"/>
    </xf>
    <xf numFmtId="14" fontId="108" fillId="0" borderId="145" xfId="0" applyNumberFormat="1" applyFont="1" applyBorder="1" applyAlignment="1">
      <alignment horizontal="center" vertical="center"/>
    </xf>
    <xf numFmtId="0" fontId="108" fillId="0" borderId="22" xfId="0" applyFont="1" applyBorder="1" applyAlignment="1">
      <alignment horizontal="center" vertical="center"/>
    </xf>
    <xf numFmtId="0" fontId="111" fillId="3" borderId="37" xfId="0" applyFont="1" applyFill="1" applyBorder="1" applyAlignment="1">
      <alignment horizontal="justify" vertical="center" wrapText="1"/>
    </xf>
    <xf numFmtId="0" fontId="112" fillId="3" borderId="21" xfId="0" applyFont="1" applyFill="1" applyBorder="1" applyAlignment="1">
      <alignment horizontal="justify" vertical="center" wrapText="1"/>
    </xf>
    <xf numFmtId="0" fontId="112" fillId="3" borderId="16" xfId="0" applyFont="1" applyFill="1" applyBorder="1" applyAlignment="1">
      <alignment horizontal="justify" vertical="center" wrapText="1"/>
    </xf>
    <xf numFmtId="0" fontId="108" fillId="0" borderId="28" xfId="0" applyFont="1" applyBorder="1" applyAlignment="1">
      <alignment horizontal="center" vertical="center"/>
    </xf>
    <xf numFmtId="0" fontId="28" fillId="26" borderId="142" xfId="0" applyFont="1" applyFill="1" applyBorder="1" applyAlignment="1">
      <alignment horizontal="center"/>
    </xf>
    <xf numFmtId="0" fontId="28" fillId="26" borderId="143" xfId="0" applyFont="1" applyFill="1" applyBorder="1" applyAlignment="1">
      <alignment horizontal="center"/>
    </xf>
    <xf numFmtId="1" fontId="110" fillId="0" borderId="79" xfId="0" applyNumberFormat="1" applyFont="1" applyBorder="1" applyAlignment="1" applyProtection="1">
      <alignment horizontal="center" vertical="center" wrapText="1"/>
      <protection locked="0"/>
    </xf>
    <xf numFmtId="1" fontId="110" fillId="0" borderId="28" xfId="0" applyNumberFormat="1" applyFont="1" applyBorder="1" applyAlignment="1" applyProtection="1">
      <alignment horizontal="center" vertical="center" wrapText="1"/>
      <protection locked="0"/>
    </xf>
    <xf numFmtId="1" fontId="22" fillId="0" borderId="28" xfId="0" applyNumberFormat="1" applyFont="1" applyBorder="1" applyAlignment="1">
      <alignment horizontal="center" vertical="center"/>
    </xf>
    <xf numFmtId="1" fontId="110" fillId="0" borderId="28" xfId="0" applyNumberFormat="1" applyFont="1" applyBorder="1" applyAlignment="1">
      <alignment horizontal="center" vertical="center"/>
    </xf>
    <xf numFmtId="0" fontId="108" fillId="0" borderId="28" xfId="0" applyFont="1" applyBorder="1" applyAlignment="1" applyProtection="1">
      <alignment horizontal="center" vertical="center"/>
      <protection locked="0"/>
    </xf>
    <xf numFmtId="0" fontId="90"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106" fillId="4" borderId="33" xfId="0" applyFont="1" applyFill="1" applyBorder="1" applyAlignment="1">
      <alignment horizontal="center" vertical="center"/>
    </xf>
    <xf numFmtId="0" fontId="106" fillId="4" borderId="40" xfId="0" applyFont="1" applyFill="1" applyBorder="1" applyAlignment="1">
      <alignment horizontal="center" vertical="center"/>
    </xf>
    <xf numFmtId="0" fontId="106" fillId="4" borderId="34" xfId="0" applyFont="1" applyFill="1" applyBorder="1" applyAlignment="1">
      <alignment horizontal="center" vertical="center"/>
    </xf>
    <xf numFmtId="0" fontId="106" fillId="16" borderId="31" xfId="0" applyFont="1" applyFill="1" applyBorder="1" applyAlignment="1" applyProtection="1">
      <alignment horizontal="center" vertical="center" wrapText="1"/>
      <protection locked="0"/>
    </xf>
    <xf numFmtId="0" fontId="106" fillId="4" borderId="31" xfId="0" applyFont="1" applyFill="1" applyBorder="1" applyAlignment="1" applyProtection="1">
      <alignment horizontal="center" vertical="center" wrapText="1"/>
      <protection locked="0"/>
    </xf>
    <xf numFmtId="0" fontId="107" fillId="4" borderId="32" xfId="0" applyFont="1" applyFill="1" applyBorder="1" applyAlignment="1">
      <alignment horizontal="center" vertical="center" wrapText="1"/>
    </xf>
    <xf numFmtId="0" fontId="107" fillId="4" borderId="35" xfId="0" applyFont="1" applyFill="1" applyBorder="1" applyAlignment="1">
      <alignment horizontal="center" vertical="center" wrapText="1"/>
    </xf>
    <xf numFmtId="0" fontId="107" fillId="4" borderId="33" xfId="0" applyFont="1" applyFill="1" applyBorder="1" applyAlignment="1">
      <alignment horizontal="center" vertical="center" wrapText="1"/>
    </xf>
    <xf numFmtId="0" fontId="107" fillId="4" borderId="34" xfId="0" applyFont="1" applyFill="1" applyBorder="1" applyAlignment="1">
      <alignment horizontal="center" vertical="center" wrapText="1"/>
    </xf>
    <xf numFmtId="0" fontId="106" fillId="4" borderId="33" xfId="0" applyFont="1" applyFill="1" applyBorder="1" applyAlignment="1" applyProtection="1">
      <alignment horizontal="center" vertical="center" wrapText="1"/>
      <protection locked="0"/>
    </xf>
    <xf numFmtId="0" fontId="6" fillId="3" borderId="137" xfId="0" applyFont="1" applyFill="1" applyBorder="1" applyAlignment="1">
      <alignment horizontal="center" vertical="center"/>
    </xf>
    <xf numFmtId="0" fontId="6" fillId="3" borderId="138" xfId="0" applyFont="1" applyFill="1" applyBorder="1" applyAlignment="1">
      <alignment horizontal="center" vertical="center"/>
    </xf>
    <xf numFmtId="0" fontId="6" fillId="3" borderId="140" xfId="0" applyFont="1" applyFill="1" applyBorder="1" applyAlignment="1">
      <alignment horizontal="center" vertical="center"/>
    </xf>
    <xf numFmtId="0" fontId="6" fillId="3" borderId="141" xfId="0" applyFont="1" applyFill="1" applyBorder="1" applyAlignment="1">
      <alignment horizontal="center" vertical="center"/>
    </xf>
    <xf numFmtId="0" fontId="104" fillId="4" borderId="138" xfId="0" applyFont="1" applyFill="1" applyBorder="1" applyAlignment="1">
      <alignment horizontal="center" vertical="center" wrapText="1"/>
    </xf>
    <xf numFmtId="0" fontId="104" fillId="4" borderId="139" xfId="0" applyFont="1" applyFill="1" applyBorder="1" applyAlignment="1">
      <alignment horizontal="center" vertical="center" wrapText="1"/>
    </xf>
    <xf numFmtId="0" fontId="104" fillId="4" borderId="0" xfId="0" applyFont="1" applyFill="1" applyAlignment="1">
      <alignment horizontal="center" vertical="center" wrapText="1"/>
    </xf>
    <xf numFmtId="0" fontId="104" fillId="4" borderId="29" xfId="0" applyFont="1" applyFill="1" applyBorder="1" applyAlignment="1">
      <alignment horizontal="center" vertical="center" wrapText="1"/>
    </xf>
    <xf numFmtId="0" fontId="105" fillId="3" borderId="2" xfId="0" applyFont="1" applyFill="1" applyBorder="1" applyAlignment="1">
      <alignment horizontal="center" vertical="center"/>
    </xf>
    <xf numFmtId="0" fontId="90" fillId="3"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06" fillId="4" borderId="33" xfId="0" applyFont="1" applyFill="1" applyBorder="1" applyAlignment="1" applyProtection="1">
      <alignment horizontal="left" vertical="center" wrapText="1"/>
      <protection locked="0"/>
    </xf>
    <xf numFmtId="0" fontId="111" fillId="3" borderId="3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08" fillId="0" borderId="144" xfId="0" applyFont="1" applyBorder="1" applyAlignment="1">
      <alignment horizontal="left" vertical="center" wrapText="1"/>
    </xf>
    <xf numFmtId="0" fontId="108" fillId="0" borderId="136" xfId="0" applyFont="1" applyBorder="1" applyAlignment="1">
      <alignment horizontal="left" vertical="center" wrapText="1"/>
    </xf>
    <xf numFmtId="0" fontId="108" fillId="0" borderId="65"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65" xfId="0" applyFont="1" applyBorder="1" applyAlignment="1">
      <alignment horizontal="left" vertical="center"/>
    </xf>
    <xf numFmtId="0" fontId="108" fillId="0" borderId="66" xfId="0" applyFont="1" applyBorder="1" applyAlignment="1">
      <alignment horizontal="left" vertical="center"/>
    </xf>
  </cellXfs>
  <cellStyles count="8">
    <cellStyle name="Millares" xfId="3" builtinId="3"/>
    <cellStyle name="Millares 2" xfId="7" xr:uid="{00000000-0005-0000-0000-000001000000}"/>
    <cellStyle name="Millares 3" xfId="5" xr:uid="{00000000-0005-0000-0000-000002000000}"/>
    <cellStyle name="Moneda [0] 2" xfId="6" xr:uid="{00000000-0005-0000-0000-000003000000}"/>
    <cellStyle name="Normal" xfId="0" builtinId="0"/>
    <cellStyle name="Normal - Style1 2" xfId="1" xr:uid="{00000000-0005-0000-0000-000005000000}"/>
    <cellStyle name="Normal 2 2" xfId="2" xr:uid="{00000000-0005-0000-0000-000006000000}"/>
    <cellStyle name="Porcentaje" xfId="4" builtinId="5"/>
  </cellStyles>
  <dxfs count="57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64278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tbcsj-my.sharepoint.com/personal/csjpenespfencia_cendoj_ramajudicial_gov_co/Documents/CSAJPCE/14SIGCMA/2024/13MatrizRiesgos/03MatrizRiesgos_2024_Especializados.xlsx" TargetMode="External"/><Relationship Id="rId1" Type="http://schemas.openxmlformats.org/officeDocument/2006/relationships/externalLinkPath" Target="/personal/csjpenespfencia_cendoj_ramajudicial_gov_co/Documents/CSAJPCE/14SIGCMA/2024/13MatrizRiesgos/03MatrizRiesgos_2024_Especializ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fgo7nE2g7EuuGOMZpwXSuhKNduxjiq9PuQBvlSfXUtYNCwSkrUrpTYKMeYdoRU5z" itemId="016OSQSPE777GSTOH255EYZUIBEDUUG3JL">
      <xxl21:absoluteUrl r:id="rId2"/>
    </xxl21:alternateUrls>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
      <sheetName val="Seguimiento 4 Trimestre"/>
    </sheetNames>
    <sheetDataSet>
      <sheetData sheetId="0"/>
      <sheetData sheetId="1"/>
      <sheetData sheetId="2"/>
      <sheetData sheetId="3"/>
      <sheetData sheetId="4"/>
      <sheetData sheetId="5"/>
      <sheetData sheetId="6"/>
      <sheetData sheetId="7">
        <row r="10">
          <cell r="A10">
            <v>1</v>
          </cell>
          <cell r="B10" t="str">
            <v>Vencimiento de Términos</v>
          </cell>
          <cell r="C10" t="str">
            <v>Se realizan  actuaciones procesales o se da  respuesta a las solicitudes de los usuarios de la administración de justicia en materia penal, después del  término legal establecido para decidir sobre los conflictos presentados a los jueces.</v>
          </cell>
          <cell r="J10" t="str">
            <v>Baja - 2</v>
          </cell>
          <cell r="K10" t="str">
            <v>Leve - 1</v>
          </cell>
          <cell r="M10" t="str">
            <v>Bajo - 2</v>
          </cell>
        </row>
        <row r="20">
          <cell r="A20">
            <v>2</v>
          </cell>
          <cell r="B20" t="str">
            <v xml:space="preserve">Incumplimientos en la realizacion de audiencias </v>
          </cell>
          <cell r="C20" t="str">
            <v xml:space="preserve">No se atiende la  solicitud  de un fiscal o parte interesada para la realización de una audiencia preliminar o no se cumple  la programción de audiencias de Conocimiento. </v>
          </cell>
          <cell r="J20" t="str">
            <v>Media - 3</v>
          </cell>
          <cell r="K20" t="str">
            <v>Leve - 1</v>
          </cell>
          <cell r="M20" t="str">
            <v>Moderado - 3</v>
          </cell>
        </row>
        <row r="30">
          <cell r="A30">
            <v>3</v>
          </cell>
          <cell r="B30" t="str">
            <v xml:space="preserve"> Efectuar notificaciones que no cumplan con los requistos</v>
          </cell>
          <cell r="C30" t="str">
            <v xml:space="preserve">No se realizan las  notificaciones , no se erfectuan  oportunamente o no se aplica  la normatividad </v>
          </cell>
          <cell r="J30" t="str">
            <v>Muy Baja - 1</v>
          </cell>
          <cell r="K30" t="str">
            <v>Menor - 2</v>
          </cell>
          <cell r="M30" t="str">
            <v>Bajo - 2</v>
          </cell>
        </row>
        <row r="40">
          <cell r="A40">
            <v>4</v>
          </cell>
          <cell r="B40" t="str">
            <v>Efectuar el reparto judicial incumpliendo requisitos</v>
          </cell>
          <cell r="C40" t="str">
            <v>Realizar el reparto incumplimiento los principios  y condiciones establecidas para su realización</v>
          </cell>
          <cell r="J40" t="str">
            <v>Muy Baja - 1</v>
          </cell>
          <cell r="K40" t="str">
            <v>Leve - 1</v>
          </cell>
          <cell r="M40" t="str">
            <v>Bajo - 1</v>
          </cell>
        </row>
        <row r="50">
          <cell r="B50" t="str">
            <v>Pérdida de documentos</v>
          </cell>
          <cell r="C50" t="str">
            <v>Extravío temporal o definitivo de los  documentos de los procesos judiciales</v>
          </cell>
          <cell r="J50" t="str">
            <v>Muy Baja - 1</v>
          </cell>
          <cell r="K50" t="str">
            <v>Leve - 1</v>
          </cell>
          <cell r="M50" t="str">
            <v>Bajo - 1</v>
          </cell>
        </row>
        <row r="60">
          <cell r="B60" t="str">
            <v xml:space="preserve">Recibir , ofrecer, prometer , entregar o aceptar dádivas o beneficios a nombre propio o de terceros para  expedir, alterar,retener , extraviar o entregar  documentos  sin el lleno de requisitos legales </v>
          </cell>
          <cell r="C60" t="str">
            <v xml:space="preserve"> Realizar trámites sin el cumplimiento de los requisitos legales  o  con informacionfalsa</v>
          </cell>
          <cell r="J60" t="str">
            <v>Muy Baja - 1</v>
          </cell>
          <cell r="K60" t="str">
            <v>Mayor - 4</v>
          </cell>
          <cell r="M60" t="str">
            <v>Alto  - 4</v>
          </cell>
        </row>
        <row r="70">
          <cell r="B70" t="str">
            <v xml:space="preserve">Recibir, ofrecer, prometer, entregar o aceptar dadivas  o beneficios a nombre propio o de terceros para  demorar, retener, alterar o direccionar fallos judiciales </v>
          </cell>
          <cell r="C70" t="str">
            <v xml:space="preserve">Proferir  sentencias judiciales incumplmiendo los principios de la administracion de justicia o sin la observancia de los Codigos  Procesales en la materia </v>
          </cell>
          <cell r="J70" t="str">
            <v>Muy Baja - 1</v>
          </cell>
          <cell r="K70" t="str">
            <v>Mayor - 4</v>
          </cell>
          <cell r="M70" t="str">
            <v>Alto  - 4</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3" zoomScale="130" zoomScaleNormal="130" workbookViewId="0">
      <selection activeCell="M50" sqref="M50:M59"/>
    </sheetView>
  </sheetViews>
  <sheetFormatPr defaultColWidth="11.42578125" defaultRowHeight="14.45"/>
  <cols>
    <col min="1" max="1" width="28.140625" customWidth="1"/>
    <col min="2" max="2" width="18" customWidth="1"/>
    <col min="3" max="3" width="28.42578125" style="5" customWidth="1"/>
    <col min="4" max="5" width="28.42578125" customWidth="1"/>
    <col min="6" max="8" width="12.42578125" customWidth="1"/>
  </cols>
  <sheetData>
    <row r="1" spans="1:9" ht="21">
      <c r="A1" s="359"/>
      <c r="B1" s="359"/>
      <c r="C1" s="359"/>
      <c r="D1" s="359"/>
      <c r="E1" s="359"/>
      <c r="F1" s="359"/>
    </row>
    <row r="5" spans="1:9">
      <c r="D5" s="13"/>
      <c r="E5" s="13"/>
      <c r="F5" s="13"/>
      <c r="G5" s="13"/>
      <c r="H5" s="13"/>
    </row>
    <row r="6" spans="1:9" ht="16.7" customHeight="1">
      <c r="D6" s="13"/>
      <c r="E6" s="13"/>
      <c r="F6" s="13"/>
      <c r="G6" s="13"/>
      <c r="H6" s="13"/>
    </row>
    <row r="7" spans="1:9" ht="33.6">
      <c r="A7" s="360" t="s">
        <v>0</v>
      </c>
      <c r="B7" s="360"/>
      <c r="C7" s="360"/>
      <c r="D7" s="360"/>
      <c r="E7" s="360"/>
      <c r="F7" s="360"/>
      <c r="G7" s="360"/>
      <c r="H7" s="360"/>
      <c r="I7" s="360"/>
    </row>
    <row r="9" spans="1:9" s="6" customFormat="1" ht="66">
      <c r="A9" s="7" t="s">
        <v>1</v>
      </c>
      <c r="B9" s="361" t="s">
        <v>2</v>
      </c>
      <c r="C9" s="361"/>
      <c r="D9" s="361"/>
      <c r="E9" s="361"/>
      <c r="F9" s="361"/>
      <c r="G9" s="361"/>
      <c r="H9" s="361"/>
      <c r="I9" s="361"/>
    </row>
    <row r="10" spans="1:9" s="6" customFormat="1" ht="1.1499999999999999" customHeight="1">
      <c r="A10" s="11"/>
      <c r="B10" s="12"/>
      <c r="C10" s="12"/>
      <c r="D10" s="11"/>
      <c r="E10" s="10"/>
    </row>
    <row r="11" spans="1:9" s="6" customFormat="1" ht="120" customHeight="1">
      <c r="A11" s="7" t="s">
        <v>3</v>
      </c>
      <c r="B11" s="238"/>
      <c r="C11" s="362" t="s">
        <v>4</v>
      </c>
      <c r="D11" s="362"/>
      <c r="E11" s="362"/>
      <c r="F11" s="362"/>
      <c r="G11" s="362"/>
      <c r="H11" s="362"/>
      <c r="I11" s="362"/>
    </row>
    <row r="12" spans="1:9" ht="65.25" hidden="1" customHeight="1">
      <c r="A12" s="237" t="s">
        <v>3</v>
      </c>
      <c r="B12" s="238"/>
      <c r="C12" s="356"/>
      <c r="D12" s="356"/>
      <c r="E12" s="356"/>
      <c r="F12" s="356"/>
      <c r="G12" s="356"/>
      <c r="H12" s="356"/>
      <c r="I12" s="356"/>
    </row>
    <row r="13" spans="1:9" ht="23.25" customHeight="1">
      <c r="A13" s="8" t="s">
        <v>5</v>
      </c>
      <c r="B13" s="356"/>
      <c r="C13" s="356"/>
      <c r="D13" s="356"/>
      <c r="E13" s="356"/>
      <c r="F13" s="356"/>
      <c r="G13" s="356"/>
      <c r="H13" s="356"/>
      <c r="I13" s="356"/>
    </row>
    <row r="14" spans="1:9" s="6" customFormat="1" ht="27.75" customHeight="1">
      <c r="A14" s="8" t="s">
        <v>6</v>
      </c>
      <c r="B14" s="356"/>
      <c r="C14" s="356"/>
      <c r="D14" s="356"/>
      <c r="E14" s="356"/>
      <c r="F14" s="356"/>
      <c r="G14" s="356"/>
      <c r="H14" s="356"/>
      <c r="I14" s="356"/>
    </row>
    <row r="15" spans="1:9" s="6" customFormat="1" ht="29.25" customHeight="1">
      <c r="A15" s="8" t="s">
        <v>7</v>
      </c>
      <c r="B15" s="356"/>
      <c r="C15" s="356"/>
      <c r="D15" s="356"/>
      <c r="E15" s="356"/>
      <c r="F15" s="356"/>
      <c r="G15" s="356"/>
      <c r="H15" s="356"/>
      <c r="I15" s="356"/>
    </row>
    <row r="16" spans="1:9" s="6" customFormat="1" ht="40.15" customHeight="1">
      <c r="A16" s="7" t="s">
        <v>8</v>
      </c>
      <c r="B16" s="357" t="s">
        <v>9</v>
      </c>
      <c r="C16" s="358"/>
      <c r="D16" s="358"/>
      <c r="E16" s="358"/>
      <c r="F16" s="358"/>
      <c r="G16" s="358"/>
      <c r="H16" s="358"/>
      <c r="I16" s="358"/>
    </row>
    <row r="18" spans="1:9" s="6" customFormat="1" ht="24.75" customHeight="1">
      <c r="A18" s="7" t="s">
        <v>10</v>
      </c>
      <c r="B18" s="355">
        <v>45742</v>
      </c>
      <c r="C18" s="355"/>
      <c r="D18" s="355"/>
      <c r="E18" s="355"/>
      <c r="F18" s="355"/>
      <c r="G18" s="355"/>
      <c r="H18" s="355"/>
      <c r="I18" s="355"/>
    </row>
    <row r="20" spans="1:9" ht="15" thickBot="1"/>
    <row r="21" spans="1:9" ht="12.75" customHeight="1">
      <c r="B21" s="208" t="s">
        <v>11</v>
      </c>
      <c r="C21" s="209" t="s">
        <v>12</v>
      </c>
      <c r="D21" s="209" t="s">
        <v>13</v>
      </c>
      <c r="E21" s="209" t="s">
        <v>14</v>
      </c>
    </row>
    <row r="22" spans="1:9" ht="12.75" customHeight="1" thickBot="1">
      <c r="B22" s="210" t="s">
        <v>15</v>
      </c>
      <c r="C22" s="211" t="s">
        <v>16</v>
      </c>
      <c r="D22" s="211" t="s">
        <v>17</v>
      </c>
      <c r="E22" s="211" t="s">
        <v>18</v>
      </c>
    </row>
    <row r="23" spans="1:9" ht="12.75" customHeight="1">
      <c r="B23" s="212" t="s">
        <v>19</v>
      </c>
      <c r="C23" s="213" t="s">
        <v>10</v>
      </c>
      <c r="D23" s="213" t="s">
        <v>10</v>
      </c>
      <c r="E23" s="213" t="s">
        <v>10</v>
      </c>
    </row>
    <row r="24" spans="1:9" ht="12.75" customHeight="1" thickBot="1">
      <c r="B24" s="210">
        <v>1</v>
      </c>
      <c r="C24" s="214">
        <v>45243</v>
      </c>
      <c r="D24" s="214">
        <v>45272</v>
      </c>
      <c r="E24" s="21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M50" sqref="M50:M59"/>
    </sheetView>
  </sheetViews>
  <sheetFormatPr defaultColWidth="11.42578125" defaultRowHeight="14.45"/>
  <sheetData>
    <row r="2" spans="2:10" ht="18">
      <c r="B2" s="363" t="s">
        <v>20</v>
      </c>
      <c r="C2" s="363"/>
      <c r="D2" s="363"/>
      <c r="E2" s="363"/>
      <c r="F2" s="363"/>
      <c r="G2" s="363"/>
      <c r="H2" s="363"/>
      <c r="I2" s="363"/>
      <c r="J2" s="363"/>
    </row>
    <row r="3" spans="2:10" ht="15" thickBot="1"/>
    <row r="4" spans="2:10">
      <c r="B4" s="364" t="s">
        <v>21</v>
      </c>
      <c r="C4" s="365"/>
      <c r="D4" s="365"/>
      <c r="E4" s="365"/>
      <c r="F4" s="365"/>
      <c r="G4" s="365"/>
      <c r="H4" s="365"/>
      <c r="I4" s="365"/>
      <c r="J4" s="366"/>
    </row>
    <row r="5" spans="2:10">
      <c r="B5" s="367"/>
      <c r="C5" s="368"/>
      <c r="D5" s="368"/>
      <c r="E5" s="368"/>
      <c r="F5" s="368"/>
      <c r="G5" s="368"/>
      <c r="H5" s="368"/>
      <c r="I5" s="368"/>
      <c r="J5" s="369"/>
    </row>
    <row r="6" spans="2:10">
      <c r="B6" s="367"/>
      <c r="C6" s="368"/>
      <c r="D6" s="368"/>
      <c r="E6" s="368"/>
      <c r="F6" s="368"/>
      <c r="G6" s="368"/>
      <c r="H6" s="368"/>
      <c r="I6" s="368"/>
      <c r="J6" s="369"/>
    </row>
    <row r="7" spans="2:10" ht="15" thickBot="1">
      <c r="B7" s="370"/>
      <c r="C7" s="371"/>
      <c r="D7" s="371"/>
      <c r="E7" s="371"/>
      <c r="F7" s="371"/>
      <c r="G7" s="371"/>
      <c r="H7" s="371"/>
      <c r="I7" s="371"/>
      <c r="J7" s="372"/>
    </row>
    <row r="8" spans="2:10" ht="15" thickBot="1"/>
    <row r="9" spans="2:10">
      <c r="B9" s="364" t="s">
        <v>22</v>
      </c>
      <c r="C9" s="365"/>
      <c r="D9" s="365"/>
      <c r="E9" s="365"/>
      <c r="F9" s="365"/>
      <c r="G9" s="365"/>
      <c r="H9" s="365"/>
      <c r="I9" s="365"/>
      <c r="J9" s="366"/>
    </row>
    <row r="10" spans="2:10">
      <c r="B10" s="367"/>
      <c r="C10" s="368"/>
      <c r="D10" s="368"/>
      <c r="E10" s="368"/>
      <c r="F10" s="368"/>
      <c r="G10" s="368"/>
      <c r="H10" s="368"/>
      <c r="I10" s="368"/>
      <c r="J10" s="369"/>
    </row>
    <row r="11" spans="2:10">
      <c r="B11" s="367"/>
      <c r="C11" s="368"/>
      <c r="D11" s="368"/>
      <c r="E11" s="368"/>
      <c r="F11" s="368"/>
      <c r="G11" s="368"/>
      <c r="H11" s="368"/>
      <c r="I11" s="368"/>
      <c r="J11" s="369"/>
    </row>
    <row r="12" spans="2:10">
      <c r="B12" s="367"/>
      <c r="C12" s="368"/>
      <c r="D12" s="368"/>
      <c r="E12" s="368"/>
      <c r="F12" s="368"/>
      <c r="G12" s="368"/>
      <c r="H12" s="368"/>
      <c r="I12" s="368"/>
      <c r="J12" s="369"/>
    </row>
    <row r="13" spans="2:10">
      <c r="B13" s="367"/>
      <c r="C13" s="368"/>
      <c r="D13" s="368"/>
      <c r="E13" s="368"/>
      <c r="F13" s="368"/>
      <c r="G13" s="368"/>
      <c r="H13" s="368"/>
      <c r="I13" s="368"/>
      <c r="J13" s="369"/>
    </row>
    <row r="14" spans="2:10">
      <c r="B14" s="367"/>
      <c r="C14" s="368"/>
      <c r="D14" s="368"/>
      <c r="E14" s="368"/>
      <c r="F14" s="368"/>
      <c r="G14" s="368"/>
      <c r="H14" s="368"/>
      <c r="I14" s="368"/>
      <c r="J14" s="369"/>
    </row>
    <row r="15" spans="2:10" ht="15" thickBot="1">
      <c r="B15" s="370"/>
      <c r="C15" s="371"/>
      <c r="D15" s="371"/>
      <c r="E15" s="371"/>
      <c r="F15" s="371"/>
      <c r="G15" s="371"/>
      <c r="H15" s="371"/>
      <c r="I15" s="371"/>
      <c r="J15" s="372"/>
    </row>
    <row r="16" spans="2:10" ht="15" thickBot="1"/>
    <row r="17" spans="2:10">
      <c r="B17" s="364" t="s">
        <v>23</v>
      </c>
      <c r="C17" s="365"/>
      <c r="D17" s="365"/>
      <c r="E17" s="365"/>
      <c r="F17" s="365"/>
      <c r="G17" s="365"/>
      <c r="H17" s="365"/>
      <c r="I17" s="365"/>
      <c r="J17" s="366"/>
    </row>
    <row r="18" spans="2:10">
      <c r="B18" s="367"/>
      <c r="C18" s="368"/>
      <c r="D18" s="368"/>
      <c r="E18" s="368"/>
      <c r="F18" s="368"/>
      <c r="G18" s="368"/>
      <c r="H18" s="368"/>
      <c r="I18" s="368"/>
      <c r="J18" s="369"/>
    </row>
    <row r="19" spans="2:10">
      <c r="B19" s="367"/>
      <c r="C19" s="368"/>
      <c r="D19" s="368"/>
      <c r="E19" s="368"/>
      <c r="F19" s="368"/>
      <c r="G19" s="368"/>
      <c r="H19" s="368"/>
      <c r="I19" s="368"/>
      <c r="J19" s="369"/>
    </row>
    <row r="20" spans="2:10" ht="15" thickBot="1">
      <c r="B20" s="370"/>
      <c r="C20" s="371"/>
      <c r="D20" s="371"/>
      <c r="E20" s="371"/>
      <c r="F20" s="371"/>
      <c r="G20" s="371"/>
      <c r="H20" s="371"/>
      <c r="I20" s="371"/>
      <c r="J20" s="372"/>
    </row>
    <row r="21" spans="2:10" ht="15" thickBot="1"/>
    <row r="22" spans="2:10">
      <c r="B22" s="364" t="s">
        <v>24</v>
      </c>
      <c r="C22" s="365"/>
      <c r="D22" s="365"/>
      <c r="E22" s="365"/>
      <c r="F22" s="365"/>
      <c r="G22" s="365"/>
      <c r="H22" s="365"/>
      <c r="I22" s="365"/>
      <c r="J22" s="366"/>
    </row>
    <row r="23" spans="2:10">
      <c r="B23" s="367"/>
      <c r="C23" s="368"/>
      <c r="D23" s="368"/>
      <c r="E23" s="368"/>
      <c r="F23" s="368"/>
      <c r="G23" s="368"/>
      <c r="H23" s="368"/>
      <c r="I23" s="368"/>
      <c r="J23" s="369"/>
    </row>
    <row r="24" spans="2:10">
      <c r="B24" s="367"/>
      <c r="C24" s="368"/>
      <c r="D24" s="368"/>
      <c r="E24" s="368"/>
      <c r="F24" s="368"/>
      <c r="G24" s="368"/>
      <c r="H24" s="368"/>
      <c r="I24" s="368"/>
      <c r="J24" s="369"/>
    </row>
    <row r="25" spans="2:10">
      <c r="B25" s="367"/>
      <c r="C25" s="368"/>
      <c r="D25" s="368"/>
      <c r="E25" s="368"/>
      <c r="F25" s="368"/>
      <c r="G25" s="368"/>
      <c r="H25" s="368"/>
      <c r="I25" s="368"/>
      <c r="J25" s="369"/>
    </row>
    <row r="26" spans="2:10">
      <c r="B26" s="367"/>
      <c r="C26" s="368"/>
      <c r="D26" s="368"/>
      <c r="E26" s="368"/>
      <c r="F26" s="368"/>
      <c r="G26" s="368"/>
      <c r="H26" s="368"/>
      <c r="I26" s="368"/>
      <c r="J26" s="369"/>
    </row>
    <row r="27" spans="2:10">
      <c r="B27" s="367"/>
      <c r="C27" s="368"/>
      <c r="D27" s="368"/>
      <c r="E27" s="368"/>
      <c r="F27" s="368"/>
      <c r="G27" s="368"/>
      <c r="H27" s="368"/>
      <c r="I27" s="368"/>
      <c r="J27" s="369"/>
    </row>
    <row r="28" spans="2:10">
      <c r="B28" s="367"/>
      <c r="C28" s="368"/>
      <c r="D28" s="368"/>
      <c r="E28" s="368"/>
      <c r="F28" s="368"/>
      <c r="G28" s="368"/>
      <c r="H28" s="368"/>
      <c r="I28" s="368"/>
      <c r="J28" s="369"/>
    </row>
    <row r="29" spans="2:10">
      <c r="B29" s="367"/>
      <c r="C29" s="368"/>
      <c r="D29" s="368"/>
      <c r="E29" s="368"/>
      <c r="F29" s="368"/>
      <c r="G29" s="368"/>
      <c r="H29" s="368"/>
      <c r="I29" s="368"/>
      <c r="J29" s="369"/>
    </row>
    <row r="30" spans="2:10" ht="15" thickBot="1">
      <c r="B30" s="370"/>
      <c r="C30" s="371"/>
      <c r="D30" s="371"/>
      <c r="E30" s="371"/>
      <c r="F30" s="371"/>
      <c r="G30" s="371"/>
      <c r="H30" s="371"/>
      <c r="I30" s="371"/>
      <c r="J30" s="37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H76"/>
  <sheetViews>
    <sheetView showGridLines="0" topLeftCell="A19" zoomScale="63" zoomScaleNormal="63" workbookViewId="0">
      <selection activeCell="M50" sqref="M50:M59"/>
    </sheetView>
  </sheetViews>
  <sheetFormatPr defaultColWidth="61.7109375" defaultRowHeight="13.9"/>
  <cols>
    <col min="1" max="1" width="61.7109375" style="228"/>
    <col min="2" max="2" width="30.7109375" style="229" customWidth="1"/>
    <col min="3" max="3" width="45.42578125" style="217" customWidth="1"/>
    <col min="4" max="4" width="29.28515625" style="229" customWidth="1"/>
    <col min="5" max="5" width="78.28515625" style="217" customWidth="1"/>
    <col min="6" max="16384" width="61.7109375" style="217"/>
  </cols>
  <sheetData>
    <row r="1" spans="1:8" ht="108" customHeight="1">
      <c r="A1" s="215"/>
      <c r="B1" s="380" t="s">
        <v>25</v>
      </c>
      <c r="C1" s="380"/>
      <c r="D1" s="380"/>
      <c r="E1" s="215"/>
      <c r="F1" s="216"/>
      <c r="G1" s="216"/>
      <c r="H1" s="216"/>
    </row>
    <row r="2" spans="1:8" ht="201" customHeight="1">
      <c r="A2" s="218" t="s">
        <v>26</v>
      </c>
      <c r="B2" s="381"/>
      <c r="C2" s="382"/>
      <c r="D2" s="219" t="s">
        <v>27</v>
      </c>
      <c r="E2" s="326" t="s">
        <v>28</v>
      </c>
    </row>
    <row r="3" spans="1:8">
      <c r="A3" s="220"/>
      <c r="B3" s="221"/>
      <c r="C3" s="221"/>
      <c r="D3" s="222"/>
      <c r="E3" s="221"/>
    </row>
    <row r="4" spans="1:8">
      <c r="A4" s="218" t="s">
        <v>29</v>
      </c>
      <c r="B4" s="383"/>
      <c r="C4" s="384"/>
      <c r="D4" s="384"/>
      <c r="E4" s="384"/>
    </row>
    <row r="5" spans="1:8">
      <c r="A5" s="223"/>
      <c r="B5" s="224"/>
      <c r="D5" s="222"/>
      <c r="E5" s="222"/>
    </row>
    <row r="6" spans="1:8">
      <c r="A6" s="388" t="s">
        <v>30</v>
      </c>
      <c r="B6" s="389" t="s">
        <v>31</v>
      </c>
      <c r="C6" s="389"/>
      <c r="D6" s="389" t="s">
        <v>32</v>
      </c>
      <c r="E6" s="389"/>
    </row>
    <row r="7" spans="1:8" ht="408.6" customHeight="1">
      <c r="A7" s="388"/>
      <c r="B7" s="390"/>
      <c r="C7" s="391"/>
      <c r="D7" s="392" t="s">
        <v>33</v>
      </c>
      <c r="E7" s="393"/>
    </row>
    <row r="8" spans="1:8">
      <c r="A8" s="223"/>
      <c r="B8" s="224"/>
      <c r="D8" s="222"/>
      <c r="E8" s="222"/>
    </row>
    <row r="9" spans="1:8" ht="13.9" customHeight="1">
      <c r="A9" s="385" t="s">
        <v>34</v>
      </c>
      <c r="B9" s="386"/>
      <c r="C9" s="386"/>
      <c r="D9" s="386"/>
      <c r="E9" s="387"/>
    </row>
    <row r="10" spans="1:8">
      <c r="A10" s="242" t="s">
        <v>35</v>
      </c>
      <c r="B10" s="242" t="s">
        <v>36</v>
      </c>
      <c r="C10" s="242" t="s">
        <v>37</v>
      </c>
      <c r="D10" s="242" t="s">
        <v>38</v>
      </c>
      <c r="E10" s="242" t="s">
        <v>39</v>
      </c>
    </row>
    <row r="11" spans="1:8" ht="69">
      <c r="A11" s="378" t="s">
        <v>40</v>
      </c>
      <c r="B11" s="239">
        <v>1</v>
      </c>
      <c r="C11" s="240" t="s">
        <v>41</v>
      </c>
      <c r="D11" s="239">
        <v>1</v>
      </c>
      <c r="E11" s="240" t="s">
        <v>42</v>
      </c>
    </row>
    <row r="12" spans="1:8" ht="55.15">
      <c r="A12" s="379"/>
      <c r="B12" s="239">
        <v>2</v>
      </c>
      <c r="C12" s="240" t="s">
        <v>43</v>
      </c>
      <c r="D12" s="239"/>
      <c r="E12" s="240"/>
    </row>
    <row r="13" spans="1:8" ht="27.6">
      <c r="A13" s="375" t="s">
        <v>44</v>
      </c>
      <c r="B13" s="225">
        <v>3</v>
      </c>
      <c r="C13" s="226" t="s">
        <v>45</v>
      </c>
      <c r="D13" s="225">
        <v>2</v>
      </c>
      <c r="E13" s="226" t="s">
        <v>46</v>
      </c>
    </row>
    <row r="14" spans="1:8" ht="27.6">
      <c r="A14" s="376"/>
      <c r="B14" s="225">
        <v>4</v>
      </c>
      <c r="C14" s="226" t="s">
        <v>47</v>
      </c>
      <c r="D14" s="225"/>
      <c r="E14" s="226"/>
    </row>
    <row r="15" spans="1:8" ht="55.15">
      <c r="A15" s="377"/>
      <c r="B15" s="225">
        <v>5</v>
      </c>
      <c r="C15" s="226" t="s">
        <v>48</v>
      </c>
      <c r="D15" s="225"/>
      <c r="E15" s="226"/>
    </row>
    <row r="16" spans="1:8" ht="13.9" customHeight="1">
      <c r="A16" s="373" t="s">
        <v>49</v>
      </c>
      <c r="B16" s="395">
        <v>6</v>
      </c>
      <c r="C16" s="397" t="s">
        <v>50</v>
      </c>
      <c r="D16" s="395">
        <v>3</v>
      </c>
      <c r="E16" s="399" t="s">
        <v>51</v>
      </c>
    </row>
    <row r="17" spans="1:5">
      <c r="A17" s="374"/>
      <c r="B17" s="396"/>
      <c r="C17" s="398"/>
      <c r="D17" s="396"/>
      <c r="E17" s="400"/>
    </row>
    <row r="18" spans="1:5" ht="27.6">
      <c r="A18" s="374"/>
      <c r="B18" s="225">
        <v>7</v>
      </c>
      <c r="C18" s="226" t="s">
        <v>52</v>
      </c>
      <c r="D18" s="225">
        <v>4</v>
      </c>
      <c r="E18" s="240" t="s">
        <v>53</v>
      </c>
    </row>
    <row r="19" spans="1:5" ht="27.6">
      <c r="A19" s="374"/>
      <c r="B19" s="225">
        <v>8</v>
      </c>
      <c r="C19" s="226" t="s">
        <v>54</v>
      </c>
      <c r="D19" s="225"/>
      <c r="E19" s="240"/>
    </row>
    <row r="20" spans="1:5" ht="27.6">
      <c r="A20" s="374"/>
      <c r="B20" s="225">
        <v>9</v>
      </c>
      <c r="C20" s="226" t="s">
        <v>55</v>
      </c>
      <c r="D20" s="225"/>
      <c r="E20" s="226"/>
    </row>
    <row r="21" spans="1:5" ht="27.6">
      <c r="A21" s="374"/>
      <c r="B21" s="225">
        <v>10</v>
      </c>
      <c r="C21" s="226" t="s">
        <v>56</v>
      </c>
      <c r="D21" s="225"/>
      <c r="E21" s="240"/>
    </row>
    <row r="22" spans="1:5" ht="27.6">
      <c r="A22" s="374"/>
      <c r="B22" s="225">
        <v>11</v>
      </c>
      <c r="C22" s="226" t="s">
        <v>57</v>
      </c>
      <c r="D22" s="225"/>
      <c r="E22" s="226"/>
    </row>
    <row r="23" spans="1:5" ht="27.6">
      <c r="A23" s="394"/>
      <c r="B23" s="225">
        <v>12</v>
      </c>
      <c r="C23" s="226" t="s">
        <v>58</v>
      </c>
      <c r="D23" s="225"/>
      <c r="E23" s="226"/>
    </row>
    <row r="24" spans="1:5" ht="27.6">
      <c r="A24" s="373" t="s">
        <v>59</v>
      </c>
      <c r="B24" s="225">
        <v>13</v>
      </c>
      <c r="C24" s="240" t="s">
        <v>60</v>
      </c>
      <c r="D24" s="239">
        <v>5</v>
      </c>
      <c r="E24" s="240" t="s">
        <v>61</v>
      </c>
    </row>
    <row r="25" spans="1:5" ht="27.6">
      <c r="A25" s="374"/>
      <c r="B25" s="225">
        <v>14</v>
      </c>
      <c r="C25" s="240" t="s">
        <v>62</v>
      </c>
      <c r="D25" s="239">
        <v>6</v>
      </c>
      <c r="E25" s="240" t="s">
        <v>63</v>
      </c>
    </row>
    <row r="26" spans="1:5" ht="27.6">
      <c r="A26" s="374"/>
      <c r="B26" s="225">
        <v>15</v>
      </c>
      <c r="C26" s="240" t="s">
        <v>64</v>
      </c>
      <c r="D26" s="239">
        <v>7</v>
      </c>
      <c r="E26" s="240" t="s">
        <v>65</v>
      </c>
    </row>
    <row r="27" spans="1:5" ht="85.9" customHeight="1">
      <c r="A27" s="394"/>
      <c r="B27" s="225">
        <v>16</v>
      </c>
      <c r="C27" s="240" t="s">
        <v>66</v>
      </c>
      <c r="D27" s="239"/>
      <c r="E27" s="240"/>
    </row>
    <row r="28" spans="1:5" ht="27.6">
      <c r="A28" s="227" t="s">
        <v>67</v>
      </c>
      <c r="B28" s="225">
        <v>17</v>
      </c>
      <c r="C28" s="240" t="s">
        <v>68</v>
      </c>
      <c r="D28" s="239">
        <v>8</v>
      </c>
      <c r="E28" s="240" t="s">
        <v>69</v>
      </c>
    </row>
    <row r="29" spans="1:5" ht="27.6">
      <c r="A29" s="373" t="s">
        <v>70</v>
      </c>
      <c r="B29" s="225">
        <v>18</v>
      </c>
      <c r="C29" s="240" t="s">
        <v>71</v>
      </c>
      <c r="D29" s="225"/>
      <c r="E29" s="226"/>
    </row>
    <row r="30" spans="1:5" ht="27.6">
      <c r="A30" s="394"/>
      <c r="B30" s="225">
        <v>19</v>
      </c>
      <c r="C30" s="240" t="s">
        <v>72</v>
      </c>
      <c r="D30" s="225"/>
      <c r="E30" s="226"/>
    </row>
    <row r="31" spans="1:5" ht="13.9" customHeight="1">
      <c r="A31" s="385" t="s">
        <v>73</v>
      </c>
      <c r="B31" s="386"/>
      <c r="C31" s="386"/>
      <c r="D31" s="386"/>
      <c r="E31" s="387"/>
    </row>
    <row r="32" spans="1:5">
      <c r="A32" s="242" t="s">
        <v>35</v>
      </c>
      <c r="B32" s="242" t="s">
        <v>36</v>
      </c>
      <c r="C32" s="242" t="s">
        <v>74</v>
      </c>
      <c r="D32" s="242" t="s">
        <v>38</v>
      </c>
      <c r="E32" s="242" t="s">
        <v>75</v>
      </c>
    </row>
    <row r="33" spans="1:5" ht="96.6">
      <c r="A33" s="373" t="s">
        <v>76</v>
      </c>
      <c r="B33" s="239">
        <v>1</v>
      </c>
      <c r="C33" s="240" t="s">
        <v>77</v>
      </c>
      <c r="D33" s="239">
        <v>1</v>
      </c>
      <c r="E33" s="240" t="s">
        <v>78</v>
      </c>
    </row>
    <row r="34" spans="1:5" ht="69">
      <c r="A34" s="394"/>
      <c r="B34" s="239">
        <v>2</v>
      </c>
      <c r="C34" s="240" t="s">
        <v>79</v>
      </c>
      <c r="D34" s="239">
        <v>2</v>
      </c>
      <c r="E34" s="240" t="s">
        <v>80</v>
      </c>
    </row>
    <row r="35" spans="1:5" ht="27.6">
      <c r="A35" s="373" t="s">
        <v>81</v>
      </c>
      <c r="B35" s="239">
        <v>3</v>
      </c>
      <c r="C35" s="240" t="s">
        <v>82</v>
      </c>
      <c r="D35" s="239">
        <v>8</v>
      </c>
      <c r="E35" s="240" t="s">
        <v>83</v>
      </c>
    </row>
    <row r="36" spans="1:5" ht="27.6">
      <c r="A36" s="394"/>
      <c r="B36" s="239"/>
      <c r="C36" s="240"/>
      <c r="D36" s="239">
        <v>9</v>
      </c>
      <c r="E36" s="240" t="s">
        <v>84</v>
      </c>
    </row>
    <row r="37" spans="1:5" ht="41.45">
      <c r="A37" s="373" t="s">
        <v>85</v>
      </c>
      <c r="B37" s="239">
        <v>4</v>
      </c>
      <c r="C37" s="240" t="s">
        <v>86</v>
      </c>
      <c r="D37" s="239">
        <v>12</v>
      </c>
      <c r="E37" s="243" t="s">
        <v>87</v>
      </c>
    </row>
    <row r="38" spans="1:5" ht="27.6">
      <c r="A38" s="374"/>
      <c r="B38" s="239">
        <v>5</v>
      </c>
      <c r="C38" s="240" t="s">
        <v>88</v>
      </c>
      <c r="D38" s="239"/>
      <c r="E38" s="240"/>
    </row>
    <row r="39" spans="1:5" ht="55.15">
      <c r="A39" s="374"/>
      <c r="B39" s="239">
        <v>6</v>
      </c>
      <c r="C39" s="240" t="s">
        <v>89</v>
      </c>
      <c r="D39" s="239">
        <v>13</v>
      </c>
      <c r="E39" s="240" t="s">
        <v>90</v>
      </c>
    </row>
    <row r="40" spans="1:5" ht="27.6">
      <c r="A40" s="374"/>
      <c r="B40" s="239">
        <v>7</v>
      </c>
      <c r="C40" s="240" t="s">
        <v>91</v>
      </c>
      <c r="D40" s="239">
        <v>14</v>
      </c>
      <c r="E40" s="240" t="s">
        <v>92</v>
      </c>
    </row>
    <row r="41" spans="1:5" ht="27.6">
      <c r="A41" s="374"/>
      <c r="B41" s="239">
        <v>8</v>
      </c>
      <c r="C41" s="243" t="s">
        <v>93</v>
      </c>
      <c r="D41" s="239">
        <v>15</v>
      </c>
      <c r="E41" s="240" t="s">
        <v>94</v>
      </c>
    </row>
    <row r="42" spans="1:5" ht="41.45">
      <c r="A42" s="394"/>
      <c r="B42" s="239">
        <v>9</v>
      </c>
      <c r="C42" s="240" t="s">
        <v>95</v>
      </c>
      <c r="D42" s="239">
        <v>16</v>
      </c>
      <c r="E42" s="240" t="s">
        <v>96</v>
      </c>
    </row>
    <row r="43" spans="1:5" ht="96.6">
      <c r="A43" s="373" t="s">
        <v>97</v>
      </c>
      <c r="B43" s="239">
        <v>10</v>
      </c>
      <c r="C43" s="240" t="s">
        <v>98</v>
      </c>
      <c r="D43" s="239">
        <v>17</v>
      </c>
      <c r="E43" s="240" t="s">
        <v>99</v>
      </c>
    </row>
    <row r="44" spans="1:5" ht="55.15">
      <c r="A44" s="374"/>
      <c r="B44" s="239">
        <v>11</v>
      </c>
      <c r="C44" s="240" t="s">
        <v>100</v>
      </c>
      <c r="D44" s="239">
        <v>18</v>
      </c>
      <c r="E44" s="240" t="s">
        <v>101</v>
      </c>
    </row>
    <row r="45" spans="1:5" ht="41.45">
      <c r="A45" s="394"/>
      <c r="B45" s="239">
        <v>12</v>
      </c>
      <c r="C45" s="240" t="s">
        <v>102</v>
      </c>
      <c r="D45" s="239">
        <v>19</v>
      </c>
      <c r="E45" s="240" t="s">
        <v>103</v>
      </c>
    </row>
    <row r="46" spans="1:5" ht="41.45">
      <c r="A46" s="373" t="s">
        <v>104</v>
      </c>
      <c r="B46" s="239">
        <v>13</v>
      </c>
      <c r="C46" s="240" t="s">
        <v>105</v>
      </c>
      <c r="D46" s="239">
        <v>20</v>
      </c>
      <c r="E46" s="243" t="s">
        <v>106</v>
      </c>
    </row>
    <row r="47" spans="1:5" ht="27.6">
      <c r="A47" s="374"/>
      <c r="B47" s="239">
        <v>14</v>
      </c>
      <c r="C47" s="240" t="s">
        <v>107</v>
      </c>
      <c r="D47" s="239">
        <v>21</v>
      </c>
      <c r="E47" s="243" t="s">
        <v>108</v>
      </c>
    </row>
    <row r="48" spans="1:5" ht="55.15">
      <c r="A48" s="374"/>
      <c r="B48" s="401">
        <v>15</v>
      </c>
      <c r="C48" s="330" t="s">
        <v>109</v>
      </c>
      <c r="D48" s="401"/>
      <c r="E48" s="403"/>
    </row>
    <row r="49" spans="1:5" ht="27.6">
      <c r="A49" s="374"/>
      <c r="B49" s="402"/>
      <c r="C49" s="331" t="s">
        <v>110</v>
      </c>
      <c r="D49" s="402"/>
      <c r="E49" s="404"/>
    </row>
    <row r="50" spans="1:5" ht="27.6">
      <c r="A50" s="374"/>
      <c r="B50" s="239">
        <v>16</v>
      </c>
      <c r="C50" s="240" t="s">
        <v>111</v>
      </c>
      <c r="D50" s="239"/>
      <c r="E50" s="243"/>
    </row>
    <row r="51" spans="1:5" ht="27.6">
      <c r="A51" s="374"/>
      <c r="B51" s="239">
        <v>17</v>
      </c>
      <c r="C51" s="240" t="s">
        <v>112</v>
      </c>
      <c r="D51" s="239"/>
      <c r="E51" s="243"/>
    </row>
    <row r="52" spans="1:5" ht="27.6">
      <c r="A52" s="374"/>
      <c r="B52" s="239">
        <v>18</v>
      </c>
      <c r="C52" s="240" t="s">
        <v>113</v>
      </c>
      <c r="D52" s="239"/>
      <c r="E52" s="243"/>
    </row>
    <row r="53" spans="1:5" ht="27.6">
      <c r="A53" s="374"/>
      <c r="B53" s="239">
        <v>19</v>
      </c>
      <c r="C53" s="240" t="s">
        <v>114</v>
      </c>
      <c r="D53" s="239"/>
      <c r="E53" s="243"/>
    </row>
    <row r="54" spans="1:5" ht="41.45">
      <c r="A54" s="374"/>
      <c r="B54" s="239">
        <v>20</v>
      </c>
      <c r="C54" s="240" t="s">
        <v>115</v>
      </c>
      <c r="D54" s="239"/>
      <c r="E54" s="243"/>
    </row>
    <row r="55" spans="1:5" ht="55.15">
      <c r="A55" s="374"/>
      <c r="B55" s="239">
        <v>21</v>
      </c>
      <c r="C55" s="240" t="s">
        <v>116</v>
      </c>
      <c r="D55" s="239"/>
      <c r="E55" s="243"/>
    </row>
    <row r="56" spans="1:5" ht="27.6">
      <c r="A56" s="394"/>
      <c r="B56" s="239">
        <v>22</v>
      </c>
      <c r="C56" s="240" t="s">
        <v>117</v>
      </c>
      <c r="D56" s="239"/>
      <c r="E56" s="243"/>
    </row>
    <row r="57" spans="1:5" ht="27.6">
      <c r="A57" s="373" t="s">
        <v>118</v>
      </c>
      <c r="B57" s="239">
        <v>23</v>
      </c>
      <c r="C57" s="240" t="s">
        <v>119</v>
      </c>
      <c r="D57" s="239">
        <v>22</v>
      </c>
      <c r="E57" s="243" t="s">
        <v>120</v>
      </c>
    </row>
    <row r="58" spans="1:5" ht="27.6">
      <c r="A58" s="374"/>
      <c r="B58" s="239">
        <v>24</v>
      </c>
      <c r="C58" s="240" t="s">
        <v>121</v>
      </c>
      <c r="D58" s="239">
        <v>23</v>
      </c>
      <c r="E58" s="240" t="s">
        <v>122</v>
      </c>
    </row>
    <row r="59" spans="1:5" ht="27.6">
      <c r="A59" s="394"/>
      <c r="B59" s="239">
        <v>25</v>
      </c>
      <c r="C59" s="240" t="s">
        <v>123</v>
      </c>
      <c r="D59" s="239"/>
      <c r="E59" s="243"/>
    </row>
    <row r="60" spans="1:5" ht="69">
      <c r="A60" s="373" t="s">
        <v>124</v>
      </c>
      <c r="B60" s="239">
        <v>26</v>
      </c>
      <c r="C60" s="240" t="s">
        <v>125</v>
      </c>
      <c r="D60" s="239">
        <v>24</v>
      </c>
      <c r="E60" s="243" t="s">
        <v>126</v>
      </c>
    </row>
    <row r="61" spans="1:5">
      <c r="A61" s="394"/>
      <c r="B61" s="239"/>
      <c r="C61" s="240"/>
      <c r="D61" s="239"/>
      <c r="E61" s="239"/>
    </row>
    <row r="62" spans="1:5" ht="27.6">
      <c r="A62" s="373" t="s">
        <v>127</v>
      </c>
      <c r="B62" s="239">
        <v>27</v>
      </c>
      <c r="C62" s="240" t="s">
        <v>128</v>
      </c>
      <c r="D62" s="239">
        <v>25</v>
      </c>
      <c r="E62" s="240" t="s">
        <v>129</v>
      </c>
    </row>
    <row r="63" spans="1:5" ht="27.6">
      <c r="A63" s="394"/>
      <c r="B63" s="239"/>
      <c r="C63" s="240"/>
      <c r="D63" s="239">
        <v>26</v>
      </c>
      <c r="E63" s="240" t="s">
        <v>130</v>
      </c>
    </row>
    <row r="64" spans="1:5" ht="41.45">
      <c r="A64" s="373" t="s">
        <v>131</v>
      </c>
      <c r="B64" s="239">
        <v>28</v>
      </c>
      <c r="C64" s="243" t="s">
        <v>132</v>
      </c>
      <c r="D64" s="239">
        <v>27</v>
      </c>
      <c r="E64" s="243" t="s">
        <v>133</v>
      </c>
    </row>
    <row r="65" spans="1:5" ht="41.45">
      <c r="A65" s="374"/>
      <c r="B65" s="239">
        <v>29</v>
      </c>
      <c r="C65" s="243" t="s">
        <v>134</v>
      </c>
      <c r="D65" s="239">
        <v>28</v>
      </c>
      <c r="E65" s="243" t="s">
        <v>135</v>
      </c>
    </row>
    <row r="66" spans="1:5">
      <c r="A66" s="374"/>
      <c r="B66" s="239"/>
      <c r="C66" s="241"/>
      <c r="D66" s="239">
        <v>29</v>
      </c>
      <c r="E66" s="243" t="s">
        <v>136</v>
      </c>
    </row>
    <row r="67" spans="1:5">
      <c r="A67" s="374"/>
      <c r="B67" s="239"/>
      <c r="C67" s="244"/>
      <c r="D67" s="239">
        <v>30</v>
      </c>
      <c r="E67" s="243" t="s">
        <v>137</v>
      </c>
    </row>
    <row r="68" spans="1:5">
      <c r="A68" s="374"/>
      <c r="B68" s="239"/>
      <c r="C68" s="243"/>
      <c r="D68" s="239">
        <v>31</v>
      </c>
      <c r="E68" s="243" t="s">
        <v>138</v>
      </c>
    </row>
    <row r="69" spans="1:5">
      <c r="A69" s="374"/>
      <c r="B69" s="239"/>
      <c r="C69" s="243"/>
      <c r="D69" s="239">
        <v>32</v>
      </c>
      <c r="E69" s="243" t="s">
        <v>139</v>
      </c>
    </row>
    <row r="70" spans="1:5">
      <c r="A70" s="374"/>
      <c r="B70" s="239"/>
      <c r="C70" s="243"/>
      <c r="D70" s="239">
        <v>33</v>
      </c>
      <c r="E70" s="244" t="s">
        <v>140</v>
      </c>
    </row>
    <row r="71" spans="1:5" ht="27.6">
      <c r="A71" s="394"/>
      <c r="B71" s="239"/>
      <c r="C71" s="239"/>
      <c r="D71" s="239">
        <v>34</v>
      </c>
      <c r="E71" s="243" t="s">
        <v>141</v>
      </c>
    </row>
    <row r="72" spans="1:5" ht="41.45">
      <c r="A72" s="373" t="s">
        <v>142</v>
      </c>
      <c r="B72" s="239">
        <v>30</v>
      </c>
      <c r="C72" s="240" t="s">
        <v>143</v>
      </c>
      <c r="D72" s="239">
        <v>35</v>
      </c>
      <c r="E72" s="240" t="s">
        <v>144</v>
      </c>
    </row>
    <row r="73" spans="1:5" ht="41.45">
      <c r="A73" s="374"/>
      <c r="B73" s="239">
        <v>31</v>
      </c>
      <c r="C73" s="240" t="s">
        <v>145</v>
      </c>
      <c r="D73" s="239">
        <v>36</v>
      </c>
      <c r="E73" s="240" t="s">
        <v>146</v>
      </c>
    </row>
    <row r="74" spans="1:5" ht="41.45">
      <c r="A74" s="374"/>
      <c r="B74" s="239">
        <v>32</v>
      </c>
      <c r="C74" s="240" t="s">
        <v>147</v>
      </c>
      <c r="D74" s="245">
        <v>37</v>
      </c>
      <c r="E74" s="240" t="s">
        <v>148</v>
      </c>
    </row>
    <row r="75" spans="1:5" ht="27.6">
      <c r="A75" s="374"/>
      <c r="B75" s="239">
        <v>33</v>
      </c>
      <c r="C75" s="240" t="s">
        <v>149</v>
      </c>
      <c r="D75" s="245">
        <v>38</v>
      </c>
      <c r="E75" s="240" t="s">
        <v>150</v>
      </c>
    </row>
    <row r="76" spans="1:5" ht="55.15">
      <c r="A76" s="374"/>
      <c r="B76" s="332">
        <v>34</v>
      </c>
      <c r="C76" s="330" t="s">
        <v>151</v>
      </c>
      <c r="D76" s="246">
        <v>39</v>
      </c>
      <c r="E76" s="330" t="s">
        <v>152</v>
      </c>
    </row>
  </sheetData>
  <mergeCells count="32">
    <mergeCell ref="A57:A59"/>
    <mergeCell ref="A60:A61"/>
    <mergeCell ref="A62:A63"/>
    <mergeCell ref="A64:A71"/>
    <mergeCell ref="A46:A56"/>
    <mergeCell ref="B48:B49"/>
    <mergeCell ref="D48:D49"/>
    <mergeCell ref="A29:A30"/>
    <mergeCell ref="A31:E31"/>
    <mergeCell ref="E48:E49"/>
    <mergeCell ref="E16:E17"/>
    <mergeCell ref="A33:A34"/>
    <mergeCell ref="A35:A36"/>
    <mergeCell ref="A37:A42"/>
    <mergeCell ref="A43:A45"/>
    <mergeCell ref="A24:A27"/>
    <mergeCell ref="A72:A76"/>
    <mergeCell ref="A13:A15"/>
    <mergeCell ref="A11:A12"/>
    <mergeCell ref="B1:D1"/>
    <mergeCell ref="B2:C2"/>
    <mergeCell ref="B4:E4"/>
    <mergeCell ref="A9:E9"/>
    <mergeCell ref="A6:A7"/>
    <mergeCell ref="B6:C6"/>
    <mergeCell ref="D6:E6"/>
    <mergeCell ref="B7:C7"/>
    <mergeCell ref="D7:E7"/>
    <mergeCell ref="A16:A23"/>
    <mergeCell ref="B16:B17"/>
    <mergeCell ref="C16:C17"/>
    <mergeCell ref="D16:D1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M50" sqref="M50:M59"/>
    </sheetView>
  </sheetViews>
  <sheetFormatPr defaultColWidth="10.42578125" defaultRowHeight="92.25" customHeight="1"/>
  <cols>
    <col min="1" max="1" width="60.85546875" style="234" customWidth="1"/>
    <col min="2" max="2" width="15.85546875" style="235" customWidth="1"/>
    <col min="3" max="5" width="15.85546875" style="236" customWidth="1"/>
    <col min="6" max="6" width="40.85546875" style="234" customWidth="1"/>
    <col min="7" max="7" width="2.7109375" style="231" customWidth="1"/>
    <col min="8" max="16384" width="10.42578125" style="231"/>
  </cols>
  <sheetData>
    <row r="1" spans="1:6" ht="90.75" customHeight="1">
      <c r="A1" s="230"/>
      <c r="B1" s="408" t="s">
        <v>153</v>
      </c>
      <c r="C1" s="408"/>
      <c r="D1" s="408"/>
      <c r="E1" s="408"/>
      <c r="F1" s="230"/>
    </row>
    <row r="2" spans="1:6" ht="15">
      <c r="A2" s="405" t="s">
        <v>154</v>
      </c>
      <c r="B2" s="406"/>
      <c r="C2" s="406"/>
      <c r="D2" s="406"/>
      <c r="E2" s="406"/>
      <c r="F2" s="407"/>
    </row>
    <row r="3" spans="1:6" ht="15" customHeight="1">
      <c r="A3" s="409" t="s">
        <v>155</v>
      </c>
      <c r="B3" s="411" t="s">
        <v>156</v>
      </c>
      <c r="C3" s="412"/>
      <c r="D3" s="412"/>
      <c r="E3" s="413"/>
      <c r="F3" s="247" t="s">
        <v>157</v>
      </c>
    </row>
    <row r="4" spans="1:6" ht="28.5" customHeight="1">
      <c r="A4" s="410"/>
      <c r="B4" s="248" t="s">
        <v>158</v>
      </c>
      <c r="C4" s="248" t="s">
        <v>159</v>
      </c>
      <c r="D4" s="248" t="s">
        <v>160</v>
      </c>
      <c r="E4" s="248" t="s">
        <v>161</v>
      </c>
      <c r="F4" s="249"/>
    </row>
    <row r="5" spans="1:6" ht="46.5" customHeight="1">
      <c r="A5" s="250" t="s">
        <v>162</v>
      </c>
      <c r="B5" s="333"/>
      <c r="C5" s="334"/>
      <c r="D5" s="334">
        <v>8.9</v>
      </c>
      <c r="E5" s="334">
        <v>13.16</v>
      </c>
      <c r="F5" s="251" t="s">
        <v>163</v>
      </c>
    </row>
    <row r="6" spans="1:6" ht="45">
      <c r="A6" s="232" t="s">
        <v>164</v>
      </c>
      <c r="B6" s="333"/>
      <c r="C6" s="334"/>
      <c r="D6" s="334">
        <v>11</v>
      </c>
      <c r="E6" s="334" t="s">
        <v>165</v>
      </c>
      <c r="F6" s="251" t="s">
        <v>163</v>
      </c>
    </row>
    <row r="7" spans="1:6" ht="30">
      <c r="A7" s="232" t="s">
        <v>166</v>
      </c>
      <c r="B7" s="335"/>
      <c r="C7" s="336"/>
      <c r="D7" s="336">
        <v>1</v>
      </c>
      <c r="E7" s="336" t="s">
        <v>167</v>
      </c>
      <c r="F7" s="251" t="s">
        <v>163</v>
      </c>
    </row>
    <row r="8" spans="1:6" ht="30">
      <c r="A8" s="252" t="s">
        <v>168</v>
      </c>
      <c r="B8" s="335">
        <v>16</v>
      </c>
      <c r="C8" s="336">
        <v>3.4</v>
      </c>
      <c r="D8" s="336" t="s">
        <v>169</v>
      </c>
      <c r="E8" s="336" t="s">
        <v>170</v>
      </c>
      <c r="F8" s="251" t="s">
        <v>163</v>
      </c>
    </row>
    <row r="9" spans="1:6" ht="30">
      <c r="A9" s="252" t="s">
        <v>171</v>
      </c>
      <c r="B9" s="335" t="s">
        <v>172</v>
      </c>
      <c r="C9" s="335">
        <v>7</v>
      </c>
      <c r="D9" s="334" t="s">
        <v>173</v>
      </c>
      <c r="E9" s="334" t="s">
        <v>174</v>
      </c>
      <c r="F9" s="251" t="s">
        <v>163</v>
      </c>
    </row>
    <row r="10" spans="1:6" ht="30">
      <c r="A10" s="232" t="s">
        <v>175</v>
      </c>
      <c r="B10" s="333"/>
      <c r="C10" s="334"/>
      <c r="D10" s="334" t="s">
        <v>176</v>
      </c>
      <c r="E10" s="334">
        <v>28</v>
      </c>
      <c r="F10" s="251" t="s">
        <v>163</v>
      </c>
    </row>
    <row r="11" spans="1:6" ht="30">
      <c r="A11" s="233" t="s">
        <v>177</v>
      </c>
      <c r="B11" s="335"/>
      <c r="C11" s="336"/>
      <c r="D11" s="336" t="s">
        <v>178</v>
      </c>
      <c r="E11" s="336">
        <v>20.21</v>
      </c>
      <c r="F11" s="253" t="s">
        <v>163</v>
      </c>
    </row>
    <row r="12" spans="1:6" ht="45">
      <c r="A12" s="233" t="s">
        <v>179</v>
      </c>
      <c r="B12" s="335"/>
      <c r="C12" s="336"/>
      <c r="D12" s="334" t="s">
        <v>180</v>
      </c>
      <c r="E12" s="336" t="s">
        <v>181</v>
      </c>
      <c r="F12" s="253" t="s">
        <v>163</v>
      </c>
    </row>
    <row r="13" spans="1:6" ht="30">
      <c r="A13" s="233" t="s">
        <v>182</v>
      </c>
      <c r="B13" s="335">
        <v>2.17</v>
      </c>
      <c r="C13" s="336">
        <v>8</v>
      </c>
      <c r="D13" s="336">
        <v>1</v>
      </c>
      <c r="E13" s="336" t="s">
        <v>183</v>
      </c>
      <c r="F13" s="253" t="s">
        <v>184</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xr:uid="{00000000-0002-0000-0300-000000000000}"/>
    <dataValidation allowBlank="1" showInputMessage="1" showErrorMessage="1" prompt="Proponer y escribir en una frase la estrategia para gestionar la debilidad, la oportunidad, la amenaza o la fortaleza.Usar verbo de acción en infinitivo._x000a_" sqref="G1"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M50" sqref="M50:M59"/>
    </sheetView>
  </sheetViews>
  <sheetFormatPr defaultColWidth="11.42578125" defaultRowHeight="13.9"/>
  <cols>
    <col min="1" max="1" width="2.7109375" style="14" customWidth="1"/>
    <col min="2" max="2" width="24.7109375" style="14" customWidth="1"/>
    <col min="3" max="3" width="11.28515625" style="34" customWidth="1"/>
    <col min="4" max="4" width="19.28515625" style="34"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4.45" thickBot="1"/>
    <row r="2" spans="2:9" ht="17.45">
      <c r="B2" s="454" t="s">
        <v>185</v>
      </c>
      <c r="C2" s="455"/>
      <c r="D2" s="455"/>
      <c r="E2" s="455"/>
      <c r="F2" s="455"/>
      <c r="G2" s="456"/>
    </row>
    <row r="3" spans="2:9">
      <c r="B3" s="457" t="s">
        <v>186</v>
      </c>
      <c r="C3" s="458"/>
      <c r="D3" s="459"/>
      <c r="E3" s="459"/>
      <c r="F3" s="459"/>
      <c r="G3" s="460"/>
    </row>
    <row r="4" spans="2:9" ht="88.5" customHeight="1">
      <c r="B4" s="461" t="s">
        <v>187</v>
      </c>
      <c r="C4" s="462"/>
      <c r="D4" s="462"/>
      <c r="E4" s="462"/>
      <c r="F4" s="462"/>
      <c r="G4" s="463"/>
    </row>
    <row r="5" spans="2:9">
      <c r="B5" s="108"/>
      <c r="C5" s="119"/>
      <c r="D5" s="120"/>
      <c r="E5" s="121"/>
      <c r="F5" s="121"/>
      <c r="G5" s="121"/>
    </row>
    <row r="6" spans="2:9" ht="16.5" customHeight="1">
      <c r="B6" s="464" t="s">
        <v>188</v>
      </c>
      <c r="C6" s="465"/>
      <c r="D6" s="465"/>
      <c r="E6" s="465"/>
      <c r="F6" s="465"/>
      <c r="G6" s="466"/>
    </row>
    <row r="7" spans="2:9" ht="76.5" customHeight="1">
      <c r="B7" s="464"/>
      <c r="C7" s="465"/>
      <c r="D7" s="465"/>
      <c r="E7" s="465"/>
      <c r="F7" s="465"/>
      <c r="G7" s="466"/>
    </row>
    <row r="8" spans="2:9" ht="14.45" thickBot="1">
      <c r="B8" s="122"/>
      <c r="C8" s="123"/>
      <c r="D8" s="123"/>
      <c r="E8" s="124"/>
      <c r="F8" s="125"/>
      <c r="G8" s="125"/>
    </row>
    <row r="9" spans="2:9">
      <c r="B9" s="126"/>
      <c r="C9" s="183" t="s">
        <v>189</v>
      </c>
      <c r="D9" s="467" t="s">
        <v>190</v>
      </c>
      <c r="E9" s="468"/>
      <c r="F9" s="469" t="s">
        <v>191</v>
      </c>
      <c r="G9" s="470"/>
    </row>
    <row r="10" spans="2:9" ht="15" customHeight="1">
      <c r="B10" s="127"/>
      <c r="C10" s="110">
        <v>5</v>
      </c>
      <c r="D10" s="452" t="s">
        <v>192</v>
      </c>
      <c r="E10" s="453"/>
      <c r="F10" s="446" t="s">
        <v>193</v>
      </c>
      <c r="G10" s="443"/>
      <c r="H10" s="415"/>
      <c r="I10" s="415"/>
    </row>
    <row r="11" spans="2:9">
      <c r="B11" s="127"/>
      <c r="C11" s="110">
        <v>5</v>
      </c>
      <c r="D11" s="452" t="s">
        <v>194</v>
      </c>
      <c r="E11" s="453"/>
      <c r="F11" s="446" t="s">
        <v>195</v>
      </c>
      <c r="G11" s="443"/>
      <c r="H11" s="415"/>
      <c r="I11" s="415"/>
    </row>
    <row r="12" spans="2:9">
      <c r="B12" s="127"/>
      <c r="C12" s="110">
        <v>5</v>
      </c>
      <c r="D12" s="452" t="s">
        <v>196</v>
      </c>
      <c r="E12" s="453"/>
      <c r="F12" s="446" t="s">
        <v>197</v>
      </c>
      <c r="G12" s="443"/>
      <c r="H12" s="415"/>
      <c r="I12" s="415"/>
    </row>
    <row r="13" spans="2:9" ht="27.75" customHeight="1">
      <c r="B13" s="127"/>
      <c r="C13" s="110">
        <v>5</v>
      </c>
      <c r="D13" s="452" t="s">
        <v>198</v>
      </c>
      <c r="E13" s="453"/>
      <c r="F13" s="446" t="s">
        <v>199</v>
      </c>
      <c r="G13" s="443"/>
      <c r="H13" s="415"/>
      <c r="I13" s="415"/>
    </row>
    <row r="14" spans="2:9">
      <c r="B14" s="127"/>
      <c r="C14" s="110">
        <v>5</v>
      </c>
      <c r="D14" s="452" t="s">
        <v>200</v>
      </c>
      <c r="E14" s="453"/>
      <c r="F14" s="446" t="s">
        <v>201</v>
      </c>
      <c r="G14" s="443"/>
      <c r="H14" s="415"/>
      <c r="I14" s="415"/>
    </row>
    <row r="15" spans="2:9" ht="41.25" customHeight="1">
      <c r="B15" s="127"/>
      <c r="C15" s="110">
        <v>5</v>
      </c>
      <c r="D15" s="452" t="s">
        <v>202</v>
      </c>
      <c r="E15" s="453"/>
      <c r="F15" s="446" t="s">
        <v>203</v>
      </c>
      <c r="G15" s="443"/>
      <c r="H15" s="415"/>
      <c r="I15" s="415"/>
    </row>
    <row r="16" spans="2:9" ht="41.25" customHeight="1">
      <c r="B16" s="127"/>
      <c r="C16" s="110">
        <v>5</v>
      </c>
      <c r="D16" s="447" t="s">
        <v>204</v>
      </c>
      <c r="E16" s="448"/>
      <c r="F16" s="446" t="s">
        <v>205</v>
      </c>
      <c r="G16" s="443"/>
      <c r="H16" s="415"/>
      <c r="I16" s="415"/>
    </row>
    <row r="17" spans="2:9" ht="51.75" customHeight="1">
      <c r="B17" s="127"/>
      <c r="C17" s="110">
        <v>5</v>
      </c>
      <c r="D17" s="448" t="s">
        <v>206</v>
      </c>
      <c r="E17" s="451"/>
      <c r="F17" s="446" t="s">
        <v>207</v>
      </c>
      <c r="G17" s="443"/>
      <c r="H17" s="415"/>
      <c r="I17" s="415"/>
    </row>
    <row r="18" spans="2:9" ht="51.75" customHeight="1">
      <c r="B18" s="127"/>
      <c r="C18" s="110">
        <v>5</v>
      </c>
      <c r="D18" s="447" t="s">
        <v>208</v>
      </c>
      <c r="E18" s="448"/>
      <c r="F18" s="446" t="s">
        <v>209</v>
      </c>
      <c r="G18" s="443"/>
      <c r="H18" s="415"/>
      <c r="I18" s="415"/>
    </row>
    <row r="19" spans="2:9" ht="51.75" customHeight="1">
      <c r="B19" s="127"/>
      <c r="C19" s="110">
        <v>5</v>
      </c>
      <c r="D19" s="184" t="s">
        <v>210</v>
      </c>
      <c r="E19" s="185"/>
      <c r="F19" s="446" t="s">
        <v>211</v>
      </c>
      <c r="G19" s="443"/>
      <c r="H19" s="415"/>
      <c r="I19" s="415"/>
    </row>
    <row r="20" spans="2:9" ht="51.75" customHeight="1">
      <c r="B20" s="127"/>
      <c r="C20" s="110">
        <v>5</v>
      </c>
      <c r="D20" s="184" t="s">
        <v>212</v>
      </c>
      <c r="E20" s="185"/>
      <c r="F20" s="446" t="s">
        <v>213</v>
      </c>
      <c r="G20" s="443"/>
      <c r="H20" s="415"/>
      <c r="I20" s="415"/>
    </row>
    <row r="21" spans="2:9" ht="66.75" customHeight="1">
      <c r="B21" s="127"/>
      <c r="C21" s="110">
        <v>5</v>
      </c>
      <c r="D21" s="447" t="s">
        <v>214</v>
      </c>
      <c r="E21" s="448"/>
      <c r="F21" s="446" t="s">
        <v>215</v>
      </c>
      <c r="G21" s="443"/>
      <c r="H21" s="415"/>
      <c r="I21" s="415"/>
    </row>
    <row r="22" spans="2:9" ht="36" customHeight="1">
      <c r="B22" s="127"/>
      <c r="C22" s="110">
        <v>5</v>
      </c>
      <c r="D22" s="449" t="s">
        <v>216</v>
      </c>
      <c r="E22" s="450"/>
      <c r="F22" s="446" t="s">
        <v>217</v>
      </c>
      <c r="G22" s="443"/>
      <c r="H22" s="416"/>
      <c r="I22" s="416"/>
    </row>
    <row r="23" spans="2:9" ht="26.25" customHeight="1">
      <c r="B23" s="127"/>
      <c r="C23" s="110">
        <v>5</v>
      </c>
      <c r="D23" s="441" t="s">
        <v>218</v>
      </c>
      <c r="E23" s="441"/>
      <c r="F23" s="442" t="s">
        <v>219</v>
      </c>
      <c r="G23" s="443"/>
      <c r="H23" s="415"/>
      <c r="I23" s="415"/>
    </row>
    <row r="24" spans="2:9" ht="26.25" customHeight="1">
      <c r="B24" s="127"/>
      <c r="C24" s="110">
        <v>5</v>
      </c>
      <c r="D24" s="441" t="s">
        <v>220</v>
      </c>
      <c r="E24" s="441"/>
      <c r="F24" s="442" t="s">
        <v>221</v>
      </c>
      <c r="G24" s="443"/>
      <c r="H24" s="415"/>
      <c r="I24" s="415"/>
    </row>
    <row r="25" spans="2:9" ht="26.25" customHeight="1">
      <c r="B25" s="127"/>
      <c r="C25" s="110">
        <v>5</v>
      </c>
      <c r="D25" s="444" t="s">
        <v>222</v>
      </c>
      <c r="E25" s="445"/>
      <c r="F25" s="442" t="s">
        <v>223</v>
      </c>
      <c r="G25" s="443"/>
      <c r="H25" s="415"/>
      <c r="I25" s="415"/>
    </row>
    <row r="26" spans="2:9" ht="27" customHeight="1">
      <c r="B26" s="128"/>
      <c r="C26" s="432" t="s">
        <v>224</v>
      </c>
      <c r="D26" s="433"/>
      <c r="E26" s="433"/>
      <c r="F26" s="433"/>
      <c r="G26" s="434"/>
    </row>
    <row r="27" spans="2:9" ht="27" customHeight="1">
      <c r="B27" s="435" t="s">
        <v>225</v>
      </c>
      <c r="C27" s="436"/>
      <c r="D27" s="436"/>
      <c r="E27" s="436"/>
      <c r="F27" s="436"/>
      <c r="G27" s="437"/>
    </row>
    <row r="28" spans="2:9" ht="10.5" customHeight="1">
      <c r="B28" s="129"/>
      <c r="D28" s="130"/>
      <c r="E28" s="131"/>
      <c r="F28" s="132"/>
      <c r="G28" s="132"/>
    </row>
    <row r="29" spans="2:9">
      <c r="B29" s="129"/>
      <c r="C29" s="133"/>
      <c r="D29" s="438" t="s">
        <v>190</v>
      </c>
      <c r="E29" s="438"/>
      <c r="F29" s="439" t="s">
        <v>191</v>
      </c>
      <c r="G29" s="440"/>
    </row>
    <row r="30" spans="2:9">
      <c r="B30" s="129"/>
      <c r="D30" s="423" t="s">
        <v>192</v>
      </c>
      <c r="E30" s="423"/>
      <c r="F30" s="424" t="s">
        <v>226</v>
      </c>
      <c r="G30" s="425"/>
      <c r="H30" s="415"/>
      <c r="I30" s="415"/>
    </row>
    <row r="31" spans="2:9">
      <c r="B31" s="129"/>
      <c r="D31" s="423" t="s">
        <v>194</v>
      </c>
      <c r="E31" s="423"/>
      <c r="F31" s="424" t="s">
        <v>227</v>
      </c>
      <c r="G31" s="425"/>
      <c r="H31" s="415"/>
      <c r="I31" s="415"/>
    </row>
    <row r="32" spans="2:9">
      <c r="B32" s="129"/>
      <c r="D32" s="423" t="s">
        <v>196</v>
      </c>
      <c r="E32" s="423"/>
      <c r="F32" s="424" t="s">
        <v>228</v>
      </c>
      <c r="G32" s="425"/>
      <c r="H32" s="415"/>
      <c r="I32" s="415"/>
    </row>
    <row r="33" spans="2:9">
      <c r="B33" s="129"/>
      <c r="D33" s="423" t="s">
        <v>198</v>
      </c>
      <c r="E33" s="423"/>
      <c r="F33" s="424" t="s">
        <v>229</v>
      </c>
      <c r="G33" s="425"/>
      <c r="H33" s="415"/>
      <c r="I33" s="415"/>
    </row>
    <row r="34" spans="2:9">
      <c r="B34" s="129"/>
      <c r="D34" s="423" t="s">
        <v>200</v>
      </c>
      <c r="E34" s="423"/>
      <c r="F34" s="424" t="s">
        <v>230</v>
      </c>
      <c r="G34" s="425"/>
      <c r="H34" s="415"/>
      <c r="I34" s="415"/>
    </row>
    <row r="35" spans="2:9" ht="40.9" customHeight="1">
      <c r="B35" s="129"/>
      <c r="D35" s="423" t="s">
        <v>231</v>
      </c>
      <c r="E35" s="423"/>
      <c r="F35" s="424" t="s">
        <v>232</v>
      </c>
      <c r="G35" s="425"/>
      <c r="H35" s="415"/>
      <c r="I35" s="415"/>
    </row>
    <row r="36" spans="2:9" ht="42" customHeight="1">
      <c r="B36" s="109"/>
      <c r="C36" s="134"/>
      <c r="D36" s="423" t="s">
        <v>233</v>
      </c>
      <c r="E36" s="423"/>
      <c r="F36" s="424" t="s">
        <v>234</v>
      </c>
      <c r="G36" s="425"/>
      <c r="H36" s="414"/>
      <c r="I36" s="414"/>
    </row>
    <row r="37" spans="2:9" ht="30.75" customHeight="1">
      <c r="B37" s="109"/>
      <c r="C37" s="134"/>
      <c r="D37" s="423" t="s">
        <v>235</v>
      </c>
      <c r="E37" s="423"/>
      <c r="F37" s="426" t="s">
        <v>236</v>
      </c>
      <c r="G37" s="427"/>
      <c r="H37" s="414"/>
      <c r="I37" s="414"/>
    </row>
    <row r="38" spans="2:9" ht="33" customHeight="1">
      <c r="B38" s="109"/>
      <c r="C38" s="134"/>
      <c r="D38" s="423" t="s">
        <v>237</v>
      </c>
      <c r="E38" s="423"/>
      <c r="F38" s="426" t="s">
        <v>236</v>
      </c>
      <c r="G38" s="427"/>
      <c r="H38" s="414"/>
      <c r="I38" s="414"/>
    </row>
    <row r="39" spans="2:9" ht="30" customHeight="1">
      <c r="B39" s="109"/>
      <c r="C39" s="134"/>
      <c r="D39" s="423" t="s">
        <v>238</v>
      </c>
      <c r="E39" s="423"/>
      <c r="F39" s="426" t="s">
        <v>236</v>
      </c>
      <c r="G39" s="427"/>
      <c r="H39" s="414"/>
      <c r="I39" s="414"/>
    </row>
    <row r="40" spans="2:9" ht="30" customHeight="1">
      <c r="B40" s="109"/>
      <c r="C40" s="134"/>
      <c r="D40" s="423" t="s">
        <v>239</v>
      </c>
      <c r="E40" s="423"/>
      <c r="F40" s="426" t="s">
        <v>236</v>
      </c>
      <c r="G40" s="427"/>
      <c r="H40" s="414"/>
      <c r="I40" s="414"/>
    </row>
    <row r="41" spans="2:9" ht="30" customHeight="1">
      <c r="B41" s="109"/>
      <c r="C41" s="134"/>
      <c r="D41" s="428" t="s">
        <v>240</v>
      </c>
      <c r="E41" s="429"/>
      <c r="F41" s="424" t="s">
        <v>241</v>
      </c>
      <c r="G41" s="425"/>
      <c r="H41" s="414"/>
      <c r="I41" s="414"/>
    </row>
    <row r="42" spans="2:9" ht="35.25" customHeight="1">
      <c r="B42" s="109"/>
      <c r="C42" s="134"/>
      <c r="D42" s="423" t="s">
        <v>242</v>
      </c>
      <c r="E42" s="423"/>
      <c r="F42" s="424" t="s">
        <v>243</v>
      </c>
      <c r="G42" s="425"/>
      <c r="H42" s="414"/>
      <c r="I42" s="414"/>
    </row>
    <row r="43" spans="2:9" ht="31.5" customHeight="1">
      <c r="B43" s="109"/>
      <c r="C43" s="134"/>
      <c r="D43" s="423" t="s">
        <v>235</v>
      </c>
      <c r="E43" s="423"/>
      <c r="F43" s="426" t="s">
        <v>236</v>
      </c>
      <c r="G43" s="427"/>
      <c r="H43" s="414"/>
      <c r="I43" s="414"/>
    </row>
    <row r="44" spans="2:9" ht="35.25" customHeight="1">
      <c r="B44" s="109"/>
      <c r="C44" s="134"/>
      <c r="D44" s="423" t="s">
        <v>244</v>
      </c>
      <c r="E44" s="423"/>
      <c r="F44" s="426" t="s">
        <v>236</v>
      </c>
      <c r="G44" s="427"/>
      <c r="H44" s="414"/>
      <c r="I44" s="414"/>
    </row>
    <row r="45" spans="2:9" ht="57" customHeight="1">
      <c r="B45" s="109"/>
      <c r="C45" s="134"/>
      <c r="D45" s="423" t="s">
        <v>239</v>
      </c>
      <c r="E45" s="423"/>
      <c r="F45" s="426" t="s">
        <v>236</v>
      </c>
      <c r="G45" s="427"/>
      <c r="H45" s="414"/>
      <c r="I45" s="414"/>
    </row>
    <row r="46" spans="2:9" ht="32.25" customHeight="1">
      <c r="B46" s="109"/>
      <c r="C46" s="134"/>
      <c r="D46" s="423" t="s">
        <v>237</v>
      </c>
      <c r="E46" s="423"/>
      <c r="F46" s="426" t="s">
        <v>236</v>
      </c>
      <c r="G46" s="427"/>
      <c r="H46" s="414"/>
      <c r="I46" s="414"/>
    </row>
    <row r="47" spans="2:9" ht="32.25" customHeight="1">
      <c r="B47" s="109"/>
      <c r="C47" s="134"/>
      <c r="D47" s="428" t="s">
        <v>245</v>
      </c>
      <c r="E47" s="429"/>
      <c r="F47" s="430" t="s">
        <v>246</v>
      </c>
      <c r="G47" s="431"/>
      <c r="H47" s="414"/>
      <c r="I47" s="414"/>
    </row>
    <row r="48" spans="2:9" ht="32.25" customHeight="1">
      <c r="B48" s="109"/>
      <c r="C48" s="134"/>
      <c r="D48" s="423" t="s">
        <v>247</v>
      </c>
      <c r="E48" s="423"/>
      <c r="F48" s="424" t="s">
        <v>248</v>
      </c>
      <c r="G48" s="425"/>
      <c r="H48" s="414"/>
      <c r="I48" s="414"/>
    </row>
    <row r="49" spans="2:9" ht="32.25" customHeight="1">
      <c r="B49" s="109"/>
      <c r="C49" s="134"/>
      <c r="D49" s="423" t="s">
        <v>249</v>
      </c>
      <c r="E49" s="423"/>
      <c r="F49" s="424" t="s">
        <v>250</v>
      </c>
      <c r="G49" s="425"/>
      <c r="H49" s="414"/>
      <c r="I49" s="414"/>
    </row>
    <row r="50" spans="2:9" ht="32.25" customHeight="1">
      <c r="B50" s="109"/>
      <c r="C50" s="134"/>
      <c r="D50" s="423" t="s">
        <v>251</v>
      </c>
      <c r="E50" s="423"/>
      <c r="F50" s="424" t="s">
        <v>252</v>
      </c>
      <c r="G50" s="425"/>
      <c r="H50" s="414"/>
      <c r="I50" s="414"/>
    </row>
    <row r="51" spans="2:9" ht="32.25" customHeight="1">
      <c r="B51" s="109"/>
      <c r="C51" s="134"/>
      <c r="D51" s="130"/>
      <c r="E51" s="130"/>
      <c r="F51" s="132"/>
      <c r="G51" s="132"/>
      <c r="H51" s="414"/>
      <c r="I51" s="414"/>
    </row>
    <row r="52" spans="2:9" ht="32.25" customHeight="1">
      <c r="B52" s="109"/>
      <c r="C52" s="134"/>
      <c r="D52" s="130"/>
      <c r="E52" s="130"/>
      <c r="F52" s="132"/>
      <c r="G52" s="132"/>
    </row>
    <row r="53" spans="2:9" ht="32.25" customHeight="1">
      <c r="B53" s="109"/>
      <c r="C53" s="134"/>
      <c r="D53" s="130"/>
      <c r="E53" s="130"/>
      <c r="F53" s="132"/>
      <c r="G53" s="132"/>
    </row>
    <row r="54" spans="2:9" ht="21.75" customHeight="1">
      <c r="B54" s="417" t="s">
        <v>253</v>
      </c>
      <c r="C54" s="418"/>
      <c r="D54" s="418"/>
      <c r="E54" s="418"/>
      <c r="F54" s="418"/>
      <c r="G54" s="419"/>
    </row>
    <row r="55" spans="2:9" ht="21.75" customHeight="1">
      <c r="B55" s="417" t="s">
        <v>254</v>
      </c>
      <c r="C55" s="418"/>
      <c r="D55" s="418"/>
      <c r="E55" s="418"/>
      <c r="F55" s="418"/>
      <c r="G55" s="419"/>
    </row>
    <row r="56" spans="2:9" ht="20.25" customHeight="1">
      <c r="B56" s="417" t="s">
        <v>255</v>
      </c>
      <c r="C56" s="418"/>
      <c r="D56" s="418"/>
      <c r="E56" s="418"/>
      <c r="F56" s="418"/>
      <c r="G56" s="419"/>
    </row>
    <row r="57" spans="2:9" ht="20.25" customHeight="1">
      <c r="B57" s="417" t="s">
        <v>256</v>
      </c>
      <c r="C57" s="418"/>
      <c r="D57" s="418"/>
      <c r="E57" s="418"/>
      <c r="F57" s="418"/>
      <c r="G57" s="419"/>
    </row>
    <row r="58" spans="2:9" ht="18" customHeight="1" thickBot="1">
      <c r="B58" s="420" t="s">
        <v>257</v>
      </c>
      <c r="C58" s="421"/>
      <c r="D58" s="421"/>
      <c r="E58" s="421"/>
      <c r="F58" s="421"/>
      <c r="G58" s="422"/>
    </row>
    <row r="59" spans="2:9">
      <c r="B59" s="135"/>
      <c r="C59" s="136"/>
      <c r="D59" s="135"/>
      <c r="E59" s="135"/>
      <c r="F59" s="135"/>
      <c r="G59" s="135"/>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62" fitToHeight="0" orientation="landscape" horizontalDpi="4294967294"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E5" zoomScale="62" zoomScaleNormal="62" zoomScalePageLayoutView="50" workbookViewId="0">
      <selection activeCell="K12" sqref="K12"/>
    </sheetView>
  </sheetViews>
  <sheetFormatPr defaultColWidth="11.42578125" defaultRowHeight="14.45"/>
  <cols>
    <col min="1" max="1" width="5" bestFit="1" customWidth="1"/>
    <col min="2" max="2" width="43.5703125" customWidth="1"/>
    <col min="3" max="3" width="35.7109375" customWidth="1"/>
    <col min="4" max="4" width="52.5703125" style="9"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5" hidden="1" customWidth="1"/>
    <col min="13" max="13" width="25.5703125" customWidth="1"/>
    <col min="14" max="14" width="26.28515625" customWidth="1"/>
    <col min="15" max="15" width="15.140625" hidden="1" customWidth="1"/>
    <col min="16" max="257" width="11.42578125" style="15"/>
    <col min="258" max="16384" width="11.42578125" style="20"/>
  </cols>
  <sheetData>
    <row r="1" spans="1:257" s="17" customFormat="1" ht="28.15">
      <c r="A1" s="544"/>
      <c r="B1" s="545"/>
      <c r="C1" s="545"/>
      <c r="D1" s="27"/>
      <c r="E1" s="28"/>
      <c r="F1" s="28"/>
      <c r="G1" s="28"/>
      <c r="H1" s="28"/>
      <c r="I1" s="28"/>
      <c r="J1" s="28"/>
      <c r="K1" s="28"/>
      <c r="L1" s="194"/>
      <c r="M1" s="28"/>
      <c r="N1" s="29"/>
      <c r="O1" s="28"/>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8.15">
      <c r="A2" s="546"/>
      <c r="B2" s="547"/>
      <c r="C2" s="547"/>
      <c r="D2" s="22"/>
      <c r="E2" s="21"/>
      <c r="F2" s="21"/>
      <c r="G2" s="21"/>
      <c r="H2" s="21"/>
      <c r="I2" s="21"/>
      <c r="J2" s="21"/>
      <c r="K2" s="21"/>
      <c r="L2" s="182"/>
      <c r="M2" s="21"/>
      <c r="N2" s="30"/>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17.45" customHeight="1">
      <c r="A3" s="31"/>
      <c r="B3" s="1"/>
      <c r="C3" s="1"/>
      <c r="D3" s="22"/>
      <c r="E3" s="21"/>
      <c r="F3" s="21"/>
      <c r="G3" s="21"/>
      <c r="H3" s="21"/>
      <c r="I3" s="21"/>
      <c r="J3" s="21"/>
      <c r="K3" s="21"/>
      <c r="L3" s="182"/>
      <c r="M3" s="21"/>
      <c r="N3" s="30"/>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165" customHeight="1">
      <c r="A4" s="524" t="s">
        <v>258</v>
      </c>
      <c r="B4" s="524"/>
      <c r="C4" s="524"/>
      <c r="D4" s="535" t="s">
        <v>259</v>
      </c>
      <c r="E4" s="536"/>
      <c r="F4" s="536"/>
      <c r="G4" s="536"/>
      <c r="H4" s="536"/>
      <c r="I4" s="536"/>
      <c r="J4" s="536"/>
      <c r="K4" s="536"/>
      <c r="L4" s="536"/>
      <c r="M4" s="536"/>
      <c r="N4" s="537"/>
      <c r="O4" s="169"/>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123" customHeight="1">
      <c r="A5" s="524" t="s">
        <v>260</v>
      </c>
      <c r="B5" s="524"/>
      <c r="C5" s="524"/>
      <c r="D5" s="535" t="s">
        <v>261</v>
      </c>
      <c r="E5" s="536"/>
      <c r="F5" s="536"/>
      <c r="G5" s="536"/>
      <c r="H5" s="536"/>
      <c r="I5" s="536"/>
      <c r="J5" s="536"/>
      <c r="K5" s="536"/>
      <c r="L5" s="536"/>
      <c r="M5" s="536"/>
      <c r="N5" s="537"/>
      <c r="O5" s="170"/>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8.600000000000001" thickBot="1">
      <c r="A6" s="524" t="s">
        <v>262</v>
      </c>
      <c r="B6" s="524"/>
      <c r="C6" s="524"/>
      <c r="D6" s="532" t="s">
        <v>263</v>
      </c>
      <c r="E6" s="533"/>
      <c r="F6" s="533"/>
      <c r="G6" s="533"/>
      <c r="H6" s="533"/>
      <c r="I6" s="533"/>
      <c r="J6" s="533"/>
      <c r="K6" s="533"/>
      <c r="L6" s="533"/>
      <c r="M6" s="533"/>
      <c r="N6" s="534"/>
      <c r="O6" s="137"/>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15.6" customHeight="1" thickBot="1">
      <c r="A7" s="138" t="s">
        <v>264</v>
      </c>
      <c r="B7" s="139"/>
      <c r="C7" s="139"/>
      <c r="D7" s="529" t="s">
        <v>265</v>
      </c>
      <c r="E7" s="527" t="s">
        <v>266</v>
      </c>
      <c r="F7" s="527"/>
      <c r="G7" s="527"/>
      <c r="H7" s="528"/>
      <c r="I7" s="541" t="s">
        <v>267</v>
      </c>
      <c r="J7" s="542"/>
      <c r="K7" s="542"/>
      <c r="L7" s="542"/>
      <c r="M7" s="543"/>
      <c r="N7" s="538" t="s">
        <v>268</v>
      </c>
      <c r="O7" s="539"/>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17.25" customHeight="1" thickTop="1">
      <c r="A8" s="548" t="s">
        <v>269</v>
      </c>
      <c r="B8" s="550" t="s">
        <v>270</v>
      </c>
      <c r="C8" s="254" t="s">
        <v>271</v>
      </c>
      <c r="D8" s="530"/>
      <c r="E8" s="559" t="s">
        <v>206</v>
      </c>
      <c r="F8" s="525" t="s">
        <v>272</v>
      </c>
      <c r="G8" s="525" t="s">
        <v>273</v>
      </c>
      <c r="H8" s="525" t="s">
        <v>212</v>
      </c>
      <c r="I8" s="540" t="s">
        <v>274</v>
      </c>
      <c r="J8" s="111" t="s">
        <v>275</v>
      </c>
      <c r="K8" s="540" t="s">
        <v>267</v>
      </c>
      <c r="L8" s="540" t="s">
        <v>276</v>
      </c>
      <c r="M8" s="540" t="s">
        <v>277</v>
      </c>
      <c r="N8" s="501" t="s">
        <v>278</v>
      </c>
      <c r="O8" s="501" t="s">
        <v>279</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66" customHeight="1" thickBot="1">
      <c r="A9" s="549"/>
      <c r="B9" s="551"/>
      <c r="C9" s="255" t="s">
        <v>280</v>
      </c>
      <c r="D9" s="531"/>
      <c r="E9" s="560"/>
      <c r="F9" s="526"/>
      <c r="G9" s="526"/>
      <c r="H9" s="526"/>
      <c r="I9" s="526"/>
      <c r="J9" s="117" t="s">
        <v>281</v>
      </c>
      <c r="K9" s="526" t="s">
        <v>282</v>
      </c>
      <c r="L9" s="526"/>
      <c r="M9" s="526" t="s">
        <v>282</v>
      </c>
      <c r="N9" s="503"/>
      <c r="O9" s="502"/>
      <c r="P9" s="16"/>
      <c r="Q9" s="18" t="s">
        <v>283</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43.9" thickBot="1">
      <c r="A10" s="492">
        <v>1</v>
      </c>
      <c r="B10" s="555" t="s">
        <v>284</v>
      </c>
      <c r="C10" s="552" t="s">
        <v>285</v>
      </c>
      <c r="D10" s="263" t="s">
        <v>286</v>
      </c>
      <c r="E10" s="556">
        <v>1200</v>
      </c>
      <c r="F10" s="556">
        <v>200</v>
      </c>
      <c r="G10" s="561">
        <f>F10/E10</f>
        <v>0.16666666666666666</v>
      </c>
      <c r="H10" s="50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44" t="s">
        <v>287</v>
      </c>
      <c r="J10" s="155" t="s">
        <v>288</v>
      </c>
      <c r="K10" s="144" t="str">
        <f>IFERROR(CONCATENATE(INDEX('8- Políticas de Administración '!$B$16:$F$53,MATCH('5- Identificación de Riesgos'!J10,'8- Políticas de Administración '!$C$16:$C$54,0),1)," - ",L10),"")</f>
        <v>Menor - 2</v>
      </c>
      <c r="L10" s="166">
        <f>IFERROR(VLOOKUP(INDEX('8- Políticas de Administración '!$B$16:$F$63,MATCH('5- Identificación de Riesgos'!J10,'8- Políticas de Administración '!$C$16:$C$64,0),1),'8- Políticas de Administración '!$B$16:$F$64,5,FALSE),"")</f>
        <v>2</v>
      </c>
      <c r="M10" s="487" t="str">
        <f>IFERROR(CONCATENATE(INDEX('8- Políticas de Administración '!$B$16:$F$53,MATCH(ROUND(AVERAGE(L10:L19),0),'8- Políticas de Administración '!$F$16:$F$53,0),1)," - ",ROUND(AVERAGE(L10:L19),0)),"")</f>
        <v>Menor - 2</v>
      </c>
      <c r="N10" s="499" t="str">
        <f>IFERROR(CONCATENATE(VLOOKUP((LEFT(H10,LEN(H10)-4)&amp;LEFT(M10,LEN(M10)-4)),'9- Matriz de Calor '!$D$18:$E$42,2,0)," - ",RIGHT(H10,1)*RIGHT(M10,1)),"")</f>
        <v>Moderado - 6</v>
      </c>
      <c r="O10" s="507">
        <f>RIGHT(H10,1)*RIGHT(M10,1)</f>
        <v>6</v>
      </c>
      <c r="P10" s="16"/>
    </row>
    <row r="11" spans="1:257" ht="32.25" customHeight="1">
      <c r="A11" s="493"/>
      <c r="B11" s="496"/>
      <c r="C11" s="553"/>
      <c r="D11" s="265" t="s">
        <v>289</v>
      </c>
      <c r="E11" s="557"/>
      <c r="F11" s="557"/>
      <c r="G11" s="562"/>
      <c r="H11" s="498"/>
      <c r="I11" s="273"/>
      <c r="J11" s="274"/>
      <c r="K11" s="299" t="str">
        <f>IFERROR(CONCATENATE(INDEX('8- Políticas de Administración '!$B$16:$F$53,MATCH('5- Identificación de Riesgos'!J11,'8- Políticas de Administración '!$C$16:$C$54,0),1)," - ",L11),"")</f>
        <v/>
      </c>
      <c r="L11" s="167" t="str">
        <f>IFERROR(VLOOKUP(INDEX('8- Políticas de Administración '!$B$16:$F$63,MATCH('5- Identificación de Riesgos'!#REF!,'8- Políticas de Administración '!$C$16:$C$64,0),1),'8- Políticas de Administración '!$B$16:$F$64,5,FALSE),"")</f>
        <v/>
      </c>
      <c r="M11" s="485"/>
      <c r="N11" s="500"/>
      <c r="O11" s="507"/>
      <c r="P11" s="16"/>
    </row>
    <row r="12" spans="1:257" ht="28.9">
      <c r="A12" s="493"/>
      <c r="B12" s="496"/>
      <c r="C12" s="553"/>
      <c r="D12" s="265" t="s">
        <v>290</v>
      </c>
      <c r="E12" s="557"/>
      <c r="F12" s="557"/>
      <c r="G12" s="562"/>
      <c r="H12" s="498"/>
      <c r="I12" s="270"/>
      <c r="J12" s="270"/>
      <c r="K12" s="273"/>
      <c r="L12" s="167" t="str">
        <f>IFERROR(VLOOKUP(INDEX('8- Políticas de Administración '!$B$16:$F$63,MATCH('5- Identificación de Riesgos'!J11,'8- Políticas de Administración '!$C$16:$C$64,0),1),'8- Políticas de Administración '!$B$16:$F$64,5,FALSE),"")</f>
        <v/>
      </c>
      <c r="M12" s="485"/>
      <c r="N12" s="500"/>
      <c r="O12" s="507"/>
      <c r="P12" s="16"/>
    </row>
    <row r="13" spans="1:257">
      <c r="A13" s="493"/>
      <c r="B13" s="496"/>
      <c r="C13" s="553"/>
      <c r="D13" s="313"/>
      <c r="E13" s="557"/>
      <c r="F13" s="557"/>
      <c r="G13" s="562"/>
      <c r="H13" s="498"/>
      <c r="I13" s="273"/>
      <c r="J13" s="274"/>
      <c r="K13" s="273" t="str">
        <f>IFERROR(CONCATENATE(INDEX('8- Políticas de Administración '!$B$16:$F$53,MATCH('5- Identificación de Riesgos'!J13,'8- Políticas de Administración '!$C$16:$C$54,0),1)," - ",L13),"")</f>
        <v/>
      </c>
      <c r="L13" s="167" t="str">
        <f>IFERROR(VLOOKUP(INDEX('8- Políticas de Administración '!$B$16:$F$63,MATCH('5- Identificación de Riesgos'!J13,'8- Políticas de Administración '!$C$16:$C$64,0),1),'8- Políticas de Administración '!$B$16:$F$64,5,FALSE),"")</f>
        <v/>
      </c>
      <c r="M13" s="485"/>
      <c r="N13" s="500"/>
      <c r="O13" s="507"/>
      <c r="P13" s="16"/>
    </row>
    <row r="14" spans="1:257" ht="21" customHeight="1">
      <c r="A14" s="493"/>
      <c r="B14" s="496"/>
      <c r="C14" s="553"/>
      <c r="D14" s="313"/>
      <c r="E14" s="557"/>
      <c r="F14" s="557"/>
      <c r="G14" s="562"/>
      <c r="H14" s="498"/>
      <c r="I14" s="273"/>
      <c r="J14" s="274"/>
      <c r="K14" s="273" t="str">
        <f>IFERROR(CONCATENATE(INDEX('8- Políticas de Administración '!$B$16:$F$53,MATCH('5- Identificación de Riesgos'!J14,'8- Políticas de Administración '!$C$16:$C$54,0),1)," - ",L14),"")</f>
        <v/>
      </c>
      <c r="L14" s="167" t="str">
        <f>IFERROR(VLOOKUP(INDEX('8- Políticas de Administración '!$B$16:$F$63,MATCH('5- Identificación de Riesgos'!J14,'8- Políticas de Administración '!$C$16:$C$64,0),1),'8- Políticas de Administración '!$B$16:$F$64,5,FALSE),"")</f>
        <v/>
      </c>
      <c r="M14" s="485"/>
      <c r="N14" s="500"/>
      <c r="O14" s="507"/>
      <c r="P14" s="16"/>
    </row>
    <row r="15" spans="1:257" ht="15.75" customHeight="1">
      <c r="A15" s="493"/>
      <c r="B15" s="496"/>
      <c r="C15" s="553"/>
      <c r="D15" s="271"/>
      <c r="E15" s="557"/>
      <c r="F15" s="557"/>
      <c r="G15" s="562"/>
      <c r="H15" s="498"/>
      <c r="I15" s="273"/>
      <c r="J15" s="274"/>
      <c r="K15" s="273" t="str">
        <f>IFERROR(CONCATENATE(INDEX('8- Políticas de Administración '!$B$16:$F$53,MATCH('5- Identificación de Riesgos'!J15,'8- Políticas de Administración '!$C$16:$C$54,0),1)," - ",L15),"")</f>
        <v/>
      </c>
      <c r="L15" s="167" t="str">
        <f>IFERROR(VLOOKUP(INDEX('8- Políticas de Administración '!$B$16:$F$63,MATCH('5- Identificación de Riesgos'!J15,'8- Políticas de Administración '!$C$16:$C$64,0),1),'8- Políticas de Administración '!$B$16:$F$64,5,FALSE),"")</f>
        <v/>
      </c>
      <c r="M15" s="485"/>
      <c r="N15" s="500"/>
      <c r="O15" s="507"/>
      <c r="P15" s="16"/>
    </row>
    <row r="16" spans="1:257">
      <c r="A16" s="493"/>
      <c r="B16" s="496"/>
      <c r="C16" s="553"/>
      <c r="D16" s="271"/>
      <c r="E16" s="557"/>
      <c r="F16" s="557"/>
      <c r="G16" s="562"/>
      <c r="H16" s="498"/>
      <c r="I16" s="273"/>
      <c r="J16" s="274"/>
      <c r="K16" s="273" t="str">
        <f>IFERROR(CONCATENATE(INDEX('8- Políticas de Administración '!$B$16:$F$53,MATCH('5- Identificación de Riesgos'!J16,'8- Políticas de Administración '!$C$16:$C$54,0),1)," - ",L16),"")</f>
        <v/>
      </c>
      <c r="L16" s="167" t="str">
        <f>IFERROR(VLOOKUP(INDEX('8- Políticas de Administración '!$B$16:$F$63,MATCH('5- Identificación de Riesgos'!J16,'8- Políticas de Administración '!$C$16:$C$64,0),1),'8- Políticas de Administración '!$B$16:$F$64,5,FALSE),"")</f>
        <v/>
      </c>
      <c r="M16" s="485"/>
      <c r="N16" s="500"/>
      <c r="O16" s="507"/>
      <c r="P16" s="16"/>
    </row>
    <row r="17" spans="1:16" ht="21.75" customHeight="1">
      <c r="A17" s="493"/>
      <c r="B17" s="496"/>
      <c r="C17" s="553"/>
      <c r="D17" s="271"/>
      <c r="E17" s="557"/>
      <c r="F17" s="557"/>
      <c r="G17" s="562"/>
      <c r="H17" s="498"/>
      <c r="I17" s="273"/>
      <c r="J17" s="274"/>
      <c r="K17" s="273" t="str">
        <f>IFERROR(CONCATENATE(INDEX('8- Políticas de Administración '!$B$16:$F$53,MATCH('5- Identificación de Riesgos'!J17,'8- Políticas de Administración '!$C$16:$C$54,0),1)," - ",L17),"")</f>
        <v/>
      </c>
      <c r="L17" s="167" t="str">
        <f>IFERROR(VLOOKUP(INDEX('8- Políticas de Administración '!$B$16:$F$63,MATCH('5- Identificación de Riesgos'!J17,'8- Políticas de Administración '!$C$16:$C$64,0),1),'8- Políticas de Administración '!$B$16:$F$64,5,FALSE),"")</f>
        <v/>
      </c>
      <c r="M17" s="485"/>
      <c r="N17" s="500"/>
      <c r="O17" s="507"/>
      <c r="P17" s="16"/>
    </row>
    <row r="18" spans="1:16" ht="19.5" customHeight="1">
      <c r="A18" s="493"/>
      <c r="B18" s="496"/>
      <c r="C18" s="553"/>
      <c r="D18" s="271"/>
      <c r="E18" s="557"/>
      <c r="F18" s="557"/>
      <c r="G18" s="562"/>
      <c r="H18" s="498"/>
      <c r="I18" s="273"/>
      <c r="J18" s="274"/>
      <c r="K18" s="273" t="str">
        <f>IFERROR(CONCATENATE(INDEX('8- Políticas de Administración '!$B$16:$F$53,MATCH('5- Identificación de Riesgos'!J18,'8- Políticas de Administración '!$C$16:$C$54,0),1)," - ",L18),"")</f>
        <v/>
      </c>
      <c r="L18" s="167" t="str">
        <f>IFERROR(VLOOKUP(INDEX('8- Políticas de Administración '!$B$16:$F$63,MATCH('5- Identificación de Riesgos'!J18,'8- Políticas de Administración '!$C$16:$C$64,0),1),'8- Políticas de Administración '!$B$16:$F$64,5,FALSE),"")</f>
        <v/>
      </c>
      <c r="M18" s="485"/>
      <c r="N18" s="500"/>
      <c r="O18" s="507"/>
      <c r="P18" s="16"/>
    </row>
    <row r="19" spans="1:16" ht="16.5" customHeight="1" thickBot="1">
      <c r="A19" s="518"/>
      <c r="B19" s="519"/>
      <c r="C19" s="554"/>
      <c r="D19" s="272"/>
      <c r="E19" s="558"/>
      <c r="F19" s="558"/>
      <c r="G19" s="563"/>
      <c r="H19" s="520"/>
      <c r="I19" s="273"/>
      <c r="J19" s="274"/>
      <c r="K19" s="273" t="str">
        <f>IFERROR(CONCATENATE(INDEX('8- Políticas de Administración '!$B$16:$F$53,MATCH('5- Identificación de Riesgos'!J19,'8- Políticas de Administración '!$C$16:$C$54,0),1)," - ",L19),"")</f>
        <v/>
      </c>
      <c r="L19" s="168" t="str">
        <f>IFERROR(VLOOKUP(INDEX('8- Políticas de Administración '!$B$16:$F$63,MATCH('5- Identificación de Riesgos'!J19,'8- Políticas de Administración '!$C$16:$C$64,0),1),'8- Políticas de Administración '!$B$16:$F$64,5,FALSE),"")</f>
        <v/>
      </c>
      <c r="M19" s="486"/>
      <c r="N19" s="510"/>
      <c r="O19" s="507"/>
      <c r="P19" s="16"/>
    </row>
    <row r="20" spans="1:16" ht="51" customHeight="1">
      <c r="A20" s="492">
        <v>2</v>
      </c>
      <c r="B20" s="495" t="s">
        <v>291</v>
      </c>
      <c r="C20" s="522" t="s">
        <v>292</v>
      </c>
      <c r="D20" s="173" t="s">
        <v>293</v>
      </c>
      <c r="E20" s="487">
        <v>1400</v>
      </c>
      <c r="F20" s="487">
        <v>300</v>
      </c>
      <c r="G20" s="489">
        <f>F20/E20</f>
        <v>0.21428571428571427</v>
      </c>
      <c r="H20" s="50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47" t="s">
        <v>294</v>
      </c>
      <c r="J20" s="207" t="s">
        <v>288</v>
      </c>
      <c r="K20" s="147" t="str">
        <f>IFERROR(CONCATENATE(INDEX('8- Políticas de Administración '!$B$16:$F$53,MATCH('5- Identificación de Riesgos'!J20,'8- Políticas de Administración '!$C$16:$C$54,0),1)," - ",L20),"")</f>
        <v>Menor - 2</v>
      </c>
      <c r="L20" s="166">
        <f>IFERROR(VLOOKUP(INDEX('8- Políticas de Administración '!$B$16:$F$63,MATCH('5- Identificación de Riesgos'!J20,'8- Políticas de Administración '!$C$16:$C$64,0),1),'8- Políticas de Administración '!$B$16:$F$64,5,FALSE),"")</f>
        <v>2</v>
      </c>
      <c r="M20" s="487" t="str">
        <f>IFERROR(CONCATENATE(INDEX('8- Políticas de Administración '!$B$16:$F$53,MATCH(ROUND(AVERAGE(L20:L29),0),'8- Políticas de Administración '!$F$16:$F$53,0),1)," - ",ROUND(AVERAGE(L20:L29),0)),"")</f>
        <v>Menor - 2</v>
      </c>
      <c r="N20" s="499" t="str">
        <f>IFERROR(CONCATENATE(VLOOKUP((LEFT(H20,LEN(H20)-4)&amp;LEFT(M20,LEN(M20)-4)),'9- Matriz de Calor '!$D$18:$E$42,2,0)," - ",RIGHT(H20,1)*RIGHT(M20,1)),"")</f>
        <v>Moderado - 6</v>
      </c>
      <c r="O20" s="507">
        <f>RIGHT(H20,1)*RIGHT(M20,1)</f>
        <v>6</v>
      </c>
    </row>
    <row r="21" spans="1:16">
      <c r="A21" s="493"/>
      <c r="B21" s="496"/>
      <c r="C21" s="523"/>
      <c r="D21" s="174" t="s">
        <v>295</v>
      </c>
      <c r="E21" s="485"/>
      <c r="F21" s="485"/>
      <c r="G21" s="490"/>
      <c r="H21" s="498"/>
      <c r="I21" s="273"/>
      <c r="J21" s="274"/>
      <c r="K21" s="273" t="str">
        <f>IFERROR(CONCATENATE(INDEX('8- Políticas de Administración '!$B$16:$F$53,MATCH('5- Identificación de Riesgos'!J21,'8- Políticas de Administración '!$C$16:$C$54,0),1)," - ",L21),"")</f>
        <v/>
      </c>
      <c r="L21" s="167" t="str">
        <f>IFERROR(VLOOKUP(INDEX('8- Políticas de Administración '!$B$16:$F$63,MATCH('5- Identificación de Riesgos'!J21,'8- Políticas de Administración '!$C$16:$C$64,0),1),'8- Políticas de Administración '!$B$16:$F$64,5,FALSE),"")</f>
        <v/>
      </c>
      <c r="M21" s="485"/>
      <c r="N21" s="500"/>
      <c r="O21" s="507"/>
    </row>
    <row r="22" spans="1:16" ht="28.9">
      <c r="A22" s="493"/>
      <c r="B22" s="496"/>
      <c r="C22" s="523"/>
      <c r="D22" s="264" t="s">
        <v>296</v>
      </c>
      <c r="E22" s="485"/>
      <c r="F22" s="485"/>
      <c r="G22" s="490"/>
      <c r="H22" s="498"/>
      <c r="I22" s="273"/>
      <c r="J22" s="274"/>
      <c r="K22" s="273"/>
      <c r="L22" s="167" t="str">
        <f>IFERROR(VLOOKUP(INDEX('8- Políticas de Administración '!$B$16:$F$63,MATCH('5- Identificación de Riesgos'!J22,'8- Políticas de Administración '!$C$16:$C$64,0),1),'8- Políticas de Administración '!$B$16:$F$64,5,FALSE),"")</f>
        <v/>
      </c>
      <c r="M22" s="485"/>
      <c r="N22" s="500"/>
      <c r="O22" s="507"/>
    </row>
    <row r="23" spans="1:16">
      <c r="A23" s="493"/>
      <c r="B23" s="496"/>
      <c r="C23" s="523"/>
      <c r="D23" s="263" t="s">
        <v>297</v>
      </c>
      <c r="E23" s="485"/>
      <c r="F23" s="485"/>
      <c r="G23" s="490"/>
      <c r="H23" s="498"/>
      <c r="I23" s="273"/>
      <c r="J23" s="274"/>
      <c r="K23" s="273" t="str">
        <f>IFERROR(CONCATENATE(INDEX('8- Políticas de Administración '!$B$16:$F$53,MATCH('5- Identificación de Riesgos'!J23,'8- Políticas de Administración '!$C$16:$C$54,0),1)," - ",L23),"")</f>
        <v/>
      </c>
      <c r="L23" s="167" t="str">
        <f>IFERROR(VLOOKUP(INDEX('8- Políticas de Administración '!$B$16:$F$63,MATCH('5- Identificación de Riesgos'!J23,'8- Políticas de Administración '!$C$16:$C$64,0),1),'8- Políticas de Administración '!$B$16:$F$64,5,FALSE),"")</f>
        <v/>
      </c>
      <c r="M23" s="485"/>
      <c r="N23" s="500"/>
      <c r="O23" s="507"/>
    </row>
    <row r="24" spans="1:16">
      <c r="A24" s="493"/>
      <c r="B24" s="496"/>
      <c r="C24" s="523"/>
      <c r="D24" s="275"/>
      <c r="E24" s="485"/>
      <c r="F24" s="485"/>
      <c r="G24" s="490"/>
      <c r="H24" s="498"/>
      <c r="I24" s="273"/>
      <c r="J24" s="274"/>
      <c r="K24" s="273" t="str">
        <f>IFERROR(CONCATENATE(INDEX('8- Políticas de Administración '!$B$16:$F$53,MATCH('5- Identificación de Riesgos'!J24,'8- Políticas de Administración '!$C$16:$C$54,0),1)," - ",L24),"")</f>
        <v/>
      </c>
      <c r="L24" s="167" t="str">
        <f>IFERROR(VLOOKUP(INDEX('8- Políticas de Administración '!$B$16:$F$63,MATCH('5- Identificación de Riesgos'!J24,'8- Políticas de Administración '!$C$16:$C$64,0),1),'8- Políticas de Administración '!$B$16:$F$64,5,FALSE),"")</f>
        <v/>
      </c>
      <c r="M24" s="485"/>
      <c r="N24" s="500"/>
      <c r="O24" s="507"/>
    </row>
    <row r="25" spans="1:16">
      <c r="A25" s="493"/>
      <c r="B25" s="496"/>
      <c r="C25" s="523"/>
      <c r="D25" s="276"/>
      <c r="E25" s="507"/>
      <c r="F25" s="485"/>
      <c r="G25" s="490"/>
      <c r="H25" s="498"/>
      <c r="I25" s="273"/>
      <c r="J25" s="274"/>
      <c r="K25" s="273" t="str">
        <f>IFERROR(CONCATENATE(INDEX('8- Políticas de Administración '!$B$16:$F$53,MATCH('5- Identificación de Riesgos'!J25,'8- Políticas de Administración '!$C$16:$C$54,0),1)," - ",L25),"")</f>
        <v/>
      </c>
      <c r="L25" s="167" t="str">
        <f>IFERROR(VLOOKUP(INDEX('8- Políticas de Administración '!$B$16:$F$63,MATCH('5- Identificación de Riesgos'!J25,'8- Políticas de Administración '!$C$16:$C$64,0),1),'8- Políticas de Administración '!$B$16:$F$64,5,FALSE),"")</f>
        <v/>
      </c>
      <c r="M25" s="485"/>
      <c r="N25" s="500"/>
      <c r="O25" s="507"/>
    </row>
    <row r="26" spans="1:16">
      <c r="A26" s="493"/>
      <c r="B26" s="496"/>
      <c r="C26" s="523"/>
      <c r="D26" s="275"/>
      <c r="E26" s="485"/>
      <c r="F26" s="485"/>
      <c r="G26" s="490"/>
      <c r="H26" s="498"/>
      <c r="I26" s="273"/>
      <c r="J26" s="274"/>
      <c r="K26" s="273" t="str">
        <f>IFERROR(CONCATENATE(INDEX('8- Políticas de Administración '!$B$16:$F$53,MATCH('5- Identificación de Riesgos'!J26,'8- Políticas de Administración '!$C$16:$C$54,0),1)," - ",L26),"")</f>
        <v/>
      </c>
      <c r="L26" s="167" t="str">
        <f>IFERROR(VLOOKUP(INDEX('8- Políticas de Administración '!$B$16:$F$63,MATCH('5- Identificación de Riesgos'!J26,'8- Políticas de Administración '!$C$16:$C$64,0),1),'8- Políticas de Administración '!$B$16:$F$64,5,FALSE),"")</f>
        <v/>
      </c>
      <c r="M26" s="485"/>
      <c r="N26" s="500"/>
      <c r="O26" s="507"/>
    </row>
    <row r="27" spans="1:16">
      <c r="A27" s="493"/>
      <c r="B27" s="496"/>
      <c r="C27" s="523"/>
      <c r="D27" s="276"/>
      <c r="E27" s="485"/>
      <c r="F27" s="485"/>
      <c r="G27" s="490"/>
      <c r="H27" s="498"/>
      <c r="I27" s="273"/>
      <c r="J27" s="274"/>
      <c r="K27" s="273" t="str">
        <f>IFERROR(CONCATENATE(INDEX('8- Políticas de Administración '!$B$16:$F$53,MATCH('5- Identificación de Riesgos'!J27,'8- Políticas de Administración '!$C$16:$C$54,0),1)," - ",L27),"")</f>
        <v/>
      </c>
      <c r="L27" s="167" t="str">
        <f>IFERROR(VLOOKUP(INDEX('8- Políticas de Administración '!$B$16:$F$63,MATCH('5- Identificación de Riesgos'!J27,'8- Políticas de Administración '!$C$16:$C$64,0),1),'8- Políticas de Administración '!$B$16:$F$64,5,FALSE),"")</f>
        <v/>
      </c>
      <c r="M27" s="485"/>
      <c r="N27" s="500"/>
      <c r="O27" s="507"/>
    </row>
    <row r="28" spans="1:16">
      <c r="A28" s="494"/>
      <c r="B28" s="496"/>
      <c r="C28" s="523"/>
      <c r="D28" s="276"/>
      <c r="E28" s="488"/>
      <c r="F28" s="488"/>
      <c r="G28" s="491"/>
      <c r="H28" s="509"/>
      <c r="I28" s="277"/>
      <c r="J28" s="278"/>
      <c r="K28" s="277"/>
      <c r="L28" s="192"/>
      <c r="M28" s="488"/>
      <c r="N28" s="511"/>
      <c r="O28" s="507"/>
    </row>
    <row r="29" spans="1:16" ht="15" thickBot="1">
      <c r="A29" s="518"/>
      <c r="B29" s="519"/>
      <c r="C29" s="517"/>
      <c r="D29" s="275"/>
      <c r="E29" s="486"/>
      <c r="F29" s="486"/>
      <c r="G29" s="521"/>
      <c r="H29" s="520"/>
      <c r="I29" s="279"/>
      <c r="J29" s="280"/>
      <c r="K29" s="279" t="str">
        <f>IFERROR(CONCATENATE(INDEX('8- Políticas de Administración '!$B$16:$F$53,MATCH('5- Identificación de Riesgos'!J29,'8- Políticas de Administración '!$C$16:$C$54,0),1)," - ",L29),"")</f>
        <v/>
      </c>
      <c r="L29" s="168" t="str">
        <f>IFERROR(VLOOKUP(INDEX('8- Políticas de Administración '!$B$16:$F$63,MATCH('5- Identificación de Riesgos'!J29,'8- Políticas de Administración '!$C$16:$C$64,0),1),'8- Políticas de Administración '!$B$16:$F$64,5,FALSE),"")</f>
        <v/>
      </c>
      <c r="M29" s="486"/>
      <c r="N29" s="510"/>
      <c r="O29" s="507"/>
    </row>
    <row r="30" spans="1:16" ht="48" customHeight="1">
      <c r="A30" s="492">
        <v>3</v>
      </c>
      <c r="B30" s="495" t="s">
        <v>298</v>
      </c>
      <c r="C30" s="497" t="s">
        <v>299</v>
      </c>
      <c r="D30" s="260" t="s">
        <v>300</v>
      </c>
      <c r="E30" s="487">
        <v>3000</v>
      </c>
      <c r="F30" s="487">
        <v>150</v>
      </c>
      <c r="G30" s="489">
        <f>F30/E30</f>
        <v>0.05</v>
      </c>
      <c r="H30" s="50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44" t="s">
        <v>287</v>
      </c>
      <c r="J30" s="155" t="s">
        <v>288</v>
      </c>
      <c r="K30" s="144" t="str">
        <f>IFERROR(CONCATENATE(INDEX('8- Políticas de Administración '!$B$16:$F$53,MATCH('5- Identificación de Riesgos'!J30,'8- Políticas de Administración '!$C$16:$C$54,0),1)," - ",L30),"")</f>
        <v>Menor - 2</v>
      </c>
      <c r="L30" s="166">
        <f>IFERROR(VLOOKUP(INDEX('8- Políticas de Administración '!$B$16:$F$63,MATCH('5- Identificación de Riesgos'!J30,'8- Políticas de Administración '!$C$16:$C$64,0),1),'8- Políticas de Administración '!$B$16:$F$64,5,FALSE),"")</f>
        <v>2</v>
      </c>
      <c r="M30" s="487" t="str">
        <f>IFERROR(CONCATENATE(INDEX('8- Políticas de Administración '!$B$16:$F$53,MATCH(ROUND(AVERAGE(L30:L39),0),'8- Políticas de Administración '!$F$16:$F$53,0),1)," - ",ROUND(AVERAGE(L30:L39),0)),"")</f>
        <v>Menor - 2</v>
      </c>
      <c r="N30" s="499" t="str">
        <f>IFERROR(CONCATENATE(VLOOKUP((LEFT(H30,LEN(H30)-4)&amp;LEFT(M30,LEN(M30)-4)),'9- Matriz de Calor '!$D$18:$E$42,2,0)," - ",RIGHT(H30,1)*RIGHT(M30,1)),"")</f>
        <v>Moderado - 4</v>
      </c>
      <c r="O30" s="507">
        <f>RIGHT(H30,1)*RIGHT(M30,1)</f>
        <v>4</v>
      </c>
    </row>
    <row r="31" spans="1:16" ht="28.9">
      <c r="A31" s="493"/>
      <c r="B31" s="496"/>
      <c r="C31" s="480"/>
      <c r="D31" s="260" t="s">
        <v>301</v>
      </c>
      <c r="E31" s="485"/>
      <c r="F31" s="485"/>
      <c r="G31" s="490"/>
      <c r="H31" s="498"/>
      <c r="I31" s="273"/>
      <c r="J31" s="274"/>
      <c r="K31" s="273" t="str">
        <f>IFERROR(CONCATENATE(INDEX('8- Políticas de Administración '!$B$16:$F$53,MATCH('5- Identificación de Riesgos'!J31,'8- Políticas de Administración '!$C$16:$C$54,0),1)," - ",L31),"")</f>
        <v/>
      </c>
      <c r="L31" s="167" t="str">
        <f>IFERROR(VLOOKUP(INDEX('8- Políticas de Administración '!$B$16:$F$63,MATCH('5- Identificación de Riesgos'!J31,'8- Políticas de Administración '!$C$16:$C$64,0),1),'8- Políticas de Administración '!$B$16:$F$64,5,FALSE),"")</f>
        <v/>
      </c>
      <c r="M31" s="485"/>
      <c r="N31" s="500"/>
      <c r="O31" s="507"/>
    </row>
    <row r="32" spans="1:16" ht="28.9">
      <c r="A32" s="493"/>
      <c r="B32" s="496"/>
      <c r="C32" s="480"/>
      <c r="D32" s="281" t="s">
        <v>302</v>
      </c>
      <c r="E32" s="485"/>
      <c r="F32" s="485"/>
      <c r="G32" s="490"/>
      <c r="H32" s="498"/>
      <c r="I32" s="277"/>
      <c r="J32" s="278"/>
      <c r="K32" s="277" t="str">
        <f>IFERROR(CONCATENATE(INDEX('8- Políticas de Administración '!$B$16:$F$53,MATCH('5- Identificación de Riesgos'!J32,'8- Políticas de Administración '!$C$16:$C$54,0),1)," - ",L32),"")</f>
        <v/>
      </c>
      <c r="L32" s="192" t="str">
        <f>IFERROR(VLOOKUP(INDEX('8- Políticas de Administración '!$B$16:$F$63,MATCH('5- Identificación de Riesgos'!J32,'8- Políticas de Administración '!$C$16:$C$64,0),1),'8- Políticas de Administración '!$B$16:$F$64,5,FALSE),"")</f>
        <v/>
      </c>
      <c r="M32" s="485"/>
      <c r="N32" s="500"/>
      <c r="O32" s="507"/>
    </row>
    <row r="33" spans="1:257" s="256" customFormat="1">
      <c r="A33" s="493"/>
      <c r="B33" s="496"/>
      <c r="C33" s="480"/>
      <c r="D33" s="283"/>
      <c r="E33" s="485"/>
      <c r="F33" s="485"/>
      <c r="G33" s="490"/>
      <c r="H33" s="498"/>
      <c r="I33" s="273"/>
      <c r="J33" s="274"/>
      <c r="K33" s="273" t="str">
        <f>IFERROR(CONCATENATE(INDEX('8- Políticas de Administración '!$B$16:$F$53,MATCH('5- Identificación de Riesgos'!J33,'8- Políticas de Administración '!$C$16:$C$54,0),1)," - ",L33),"")</f>
        <v/>
      </c>
      <c r="L33" s="167" t="str">
        <f>IFERROR(VLOOKUP(INDEX('8- Políticas de Administración '!$B$16:$F$63,MATCH('5- Identificación de Riesgos'!J33,'8- Políticas de Administración '!$C$16:$C$64,0),1),'8- Políticas de Administración '!$B$16:$F$64,5,FALSE),"")</f>
        <v/>
      </c>
      <c r="M33" s="485"/>
      <c r="N33" s="500"/>
      <c r="O33" s="507"/>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row>
    <row r="34" spans="1:257" s="256" customFormat="1">
      <c r="A34" s="493"/>
      <c r="B34" s="496"/>
      <c r="C34" s="480"/>
      <c r="D34" s="283"/>
      <c r="E34" s="485"/>
      <c r="F34" s="485"/>
      <c r="G34" s="490"/>
      <c r="H34" s="498"/>
      <c r="I34" s="273"/>
      <c r="J34" s="274"/>
      <c r="K34" s="273" t="str">
        <f>IFERROR(CONCATENATE(INDEX('8- Políticas de Administración '!$B$16:$F$53,MATCH('5- Identificación de Riesgos'!J34,'8- Políticas de Administración '!$C$16:$C$54,0),1)," - ",L34),"")</f>
        <v/>
      </c>
      <c r="L34" s="167" t="str">
        <f>IFERROR(VLOOKUP(INDEX('8- Políticas de Administración '!$B$16:$F$63,MATCH('5- Identificación de Riesgos'!J34,'8- Políticas de Administración '!$C$16:$C$64,0),1),'8- Políticas de Administración '!$B$16:$F$64,5,FALSE),"")</f>
        <v/>
      </c>
      <c r="M34" s="485"/>
      <c r="N34" s="500"/>
      <c r="O34" s="507"/>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row>
    <row r="35" spans="1:257" s="256" customFormat="1">
      <c r="A35" s="493"/>
      <c r="B35" s="496"/>
      <c r="C35" s="480"/>
      <c r="D35" s="273"/>
      <c r="E35" s="485"/>
      <c r="F35" s="485"/>
      <c r="G35" s="490"/>
      <c r="H35" s="498"/>
      <c r="I35" s="273"/>
      <c r="J35" s="274"/>
      <c r="K35" s="273" t="str">
        <f>IFERROR(CONCATENATE(INDEX('8- Políticas de Administración '!$B$16:$F$53,MATCH('5- Identificación de Riesgos'!J35,'8- Políticas de Administración '!$C$16:$C$54,0),1)," - ",L35),"")</f>
        <v/>
      </c>
      <c r="L35" s="167" t="str">
        <f>IFERROR(VLOOKUP(INDEX('8- Políticas de Administración '!$B$16:$F$63,MATCH('5- Identificación de Riesgos'!J35,'8- Políticas de Administración '!$C$16:$C$64,0),1),'8- Políticas de Administración '!$B$16:$F$64,5,FALSE),"")</f>
        <v/>
      </c>
      <c r="M35" s="485"/>
      <c r="N35" s="500"/>
      <c r="O35" s="507"/>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row>
    <row r="36" spans="1:257" s="256" customFormat="1">
      <c r="A36" s="493"/>
      <c r="B36" s="496"/>
      <c r="C36" s="480"/>
      <c r="D36" s="273"/>
      <c r="E36" s="485"/>
      <c r="F36" s="485"/>
      <c r="G36" s="490"/>
      <c r="H36" s="498"/>
      <c r="I36" s="273"/>
      <c r="J36" s="274"/>
      <c r="K36" s="273" t="str">
        <f>IFERROR(CONCATENATE(INDEX('8- Políticas de Administración '!$B$16:$F$53,MATCH('5- Identificación de Riesgos'!J36,'8- Políticas de Administración '!$C$16:$C$54,0),1)," - ",L36),"")</f>
        <v/>
      </c>
      <c r="L36" s="167" t="str">
        <f>IFERROR(VLOOKUP(INDEX('8- Políticas de Administración '!$B$16:$F$63,MATCH('5- Identificación de Riesgos'!J36,'8- Políticas de Administración '!$C$16:$C$64,0),1),'8- Políticas de Administración '!$B$16:$F$64,5,FALSE),"")</f>
        <v/>
      </c>
      <c r="M36" s="485"/>
      <c r="N36" s="500"/>
      <c r="O36" s="507"/>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c r="HI36" s="282"/>
      <c r="HJ36" s="282"/>
      <c r="HK36" s="282"/>
      <c r="HL36" s="282"/>
      <c r="HM36" s="282"/>
      <c r="HN36" s="282"/>
      <c r="HO36" s="282"/>
      <c r="HP36" s="282"/>
      <c r="HQ36" s="282"/>
      <c r="HR36" s="282"/>
      <c r="HS36" s="282"/>
      <c r="HT36" s="282"/>
      <c r="HU36" s="282"/>
      <c r="HV36" s="282"/>
      <c r="HW36" s="282"/>
      <c r="HX36" s="282"/>
      <c r="HY36" s="282"/>
      <c r="HZ36" s="282"/>
      <c r="IA36" s="282"/>
      <c r="IB36" s="282"/>
      <c r="IC36" s="282"/>
      <c r="ID36" s="282"/>
      <c r="IE36" s="282"/>
      <c r="IF36" s="282"/>
      <c r="IG36" s="282"/>
      <c r="IH36" s="282"/>
      <c r="II36" s="282"/>
      <c r="IJ36" s="282"/>
      <c r="IK36" s="282"/>
      <c r="IL36" s="282"/>
      <c r="IM36" s="282"/>
      <c r="IN36" s="282"/>
      <c r="IO36" s="282"/>
      <c r="IP36" s="282"/>
      <c r="IQ36" s="282"/>
      <c r="IR36" s="282"/>
      <c r="IS36" s="282"/>
      <c r="IT36" s="282"/>
      <c r="IU36" s="282"/>
      <c r="IV36" s="282"/>
      <c r="IW36" s="282"/>
    </row>
    <row r="37" spans="1:257" s="256" customFormat="1">
      <c r="A37" s="493"/>
      <c r="B37" s="496"/>
      <c r="C37" s="480"/>
      <c r="D37" s="273"/>
      <c r="E37" s="485"/>
      <c r="F37" s="485"/>
      <c r="G37" s="490"/>
      <c r="H37" s="498"/>
      <c r="I37" s="273"/>
      <c r="J37" s="274"/>
      <c r="K37" s="273" t="str">
        <f>IFERROR(CONCATENATE(INDEX('8- Políticas de Administración '!$B$16:$F$53,MATCH('5- Identificación de Riesgos'!J37,'8- Políticas de Administración '!$C$16:$C$54,0),1)," - ",L37),"")</f>
        <v/>
      </c>
      <c r="L37" s="167" t="str">
        <f>IFERROR(VLOOKUP(INDEX('8- Políticas de Administración '!$B$16:$F$63,MATCH('5- Identificación de Riesgos'!J37,'8- Políticas de Administración '!$C$16:$C$64,0),1),'8- Políticas de Administración '!$B$16:$F$64,5,FALSE),"")</f>
        <v/>
      </c>
      <c r="M37" s="485"/>
      <c r="N37" s="500"/>
      <c r="O37" s="507"/>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c r="HI37" s="282"/>
      <c r="HJ37" s="282"/>
      <c r="HK37" s="282"/>
      <c r="HL37" s="282"/>
      <c r="HM37" s="282"/>
      <c r="HN37" s="282"/>
      <c r="HO37" s="282"/>
      <c r="HP37" s="282"/>
      <c r="HQ37" s="282"/>
      <c r="HR37" s="282"/>
      <c r="HS37" s="282"/>
      <c r="HT37" s="282"/>
      <c r="HU37" s="282"/>
      <c r="HV37" s="282"/>
      <c r="HW37" s="282"/>
      <c r="HX37" s="282"/>
      <c r="HY37" s="282"/>
      <c r="HZ37" s="282"/>
      <c r="IA37" s="282"/>
      <c r="IB37" s="282"/>
      <c r="IC37" s="282"/>
      <c r="ID37" s="282"/>
      <c r="IE37" s="282"/>
      <c r="IF37" s="282"/>
      <c r="IG37" s="282"/>
      <c r="IH37" s="282"/>
      <c r="II37" s="282"/>
      <c r="IJ37" s="282"/>
      <c r="IK37" s="282"/>
      <c r="IL37" s="282"/>
      <c r="IM37" s="282"/>
      <c r="IN37" s="282"/>
      <c r="IO37" s="282"/>
      <c r="IP37" s="282"/>
      <c r="IQ37" s="282"/>
      <c r="IR37" s="282"/>
      <c r="IS37" s="282"/>
      <c r="IT37" s="282"/>
      <c r="IU37" s="282"/>
      <c r="IV37" s="282"/>
      <c r="IW37" s="282"/>
    </row>
    <row r="38" spans="1:257" s="256" customFormat="1">
      <c r="A38" s="494"/>
      <c r="B38" s="496"/>
      <c r="C38" s="480"/>
      <c r="D38" s="273"/>
      <c r="E38" s="488"/>
      <c r="F38" s="488"/>
      <c r="G38" s="491"/>
      <c r="H38" s="509"/>
      <c r="I38" s="273"/>
      <c r="J38" s="274"/>
      <c r="K38" s="273"/>
      <c r="L38" s="167"/>
      <c r="M38" s="488"/>
      <c r="N38" s="511"/>
      <c r="O38" s="507"/>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row>
    <row r="39" spans="1:257" s="256" customFormat="1" ht="15" thickBot="1">
      <c r="A39" s="518"/>
      <c r="B39" s="519"/>
      <c r="C39" s="481"/>
      <c r="D39" s="273"/>
      <c r="E39" s="486"/>
      <c r="F39" s="486"/>
      <c r="G39" s="521"/>
      <c r="H39" s="520"/>
      <c r="I39" s="273"/>
      <c r="J39" s="274"/>
      <c r="K39" s="273" t="str">
        <f>IFERROR(CONCATENATE(INDEX('8- Políticas de Administración '!$B$16:$F$53,MATCH('5- Identificación de Riesgos'!J39,'8- Políticas de Administración '!$C$16:$C$54,0),1)," - ",L39),"")</f>
        <v/>
      </c>
      <c r="L39" s="167" t="str">
        <f>IFERROR(VLOOKUP(INDEX('8- Políticas de Administración '!$B$16:$F$63,MATCH('5- Identificación de Riesgos'!J39,'8- Políticas de Administración '!$C$16:$C$64,0),1),'8- Políticas de Administración '!$B$16:$F$64,5,FALSE),"")</f>
        <v/>
      </c>
      <c r="M39" s="486"/>
      <c r="N39" s="510"/>
      <c r="O39" s="507"/>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row>
    <row r="40" spans="1:257" ht="45.6" customHeight="1">
      <c r="A40" s="492">
        <v>4</v>
      </c>
      <c r="B40" s="495" t="s">
        <v>303</v>
      </c>
      <c r="C40" s="497" t="s">
        <v>304</v>
      </c>
      <c r="D40" s="172" t="s">
        <v>305</v>
      </c>
      <c r="E40" s="487">
        <v>180</v>
      </c>
      <c r="F40" s="487">
        <v>8</v>
      </c>
      <c r="G40" s="489">
        <f>F40/E40</f>
        <v>4.4444444444444446E-2</v>
      </c>
      <c r="H40" s="508" t="s">
        <v>306</v>
      </c>
      <c r="I40" s="147" t="s">
        <v>287</v>
      </c>
      <c r="J40" s="207" t="s">
        <v>288</v>
      </c>
      <c r="K40" s="147" t="str">
        <f>IFERROR(CONCATENATE(INDEX('8- Políticas de Administración '!$B$16:$F$53,MATCH('5- Identificación de Riesgos'!J40,'8- Políticas de Administración '!$C$16:$C$54,0),1)," - ",L40),"")</f>
        <v>Menor - 2</v>
      </c>
      <c r="L40" s="180">
        <f>IFERROR(VLOOKUP(INDEX('8- Políticas de Administración '!$B$16:$F$63,MATCH('5- Identificación de Riesgos'!J40,'8- Políticas de Administración '!$C$16:$C$64,0),1),'8- Políticas de Administración '!$B$16:$F$64,5,FALSE),"")</f>
        <v>2</v>
      </c>
      <c r="M40" s="487" t="str">
        <f>IFERROR(CONCATENATE(INDEX('8- Políticas de Administración '!$B$16:$F$53,MATCH(ROUND(AVERAGE(L40:L49),0),'8- Políticas de Administración '!$F$16:$F$53,0),1)," - ",ROUND(AVERAGE(L40:L49),0)),"")</f>
        <v>Menor - 2</v>
      </c>
      <c r="N40" s="499" t="str">
        <f>IFERROR(CONCATENATE(VLOOKUP((LEFT(H40,LEN(H40)-4)&amp;LEFT(M40,LEN(M40)-4)),'9- Matriz de Calor '!$D$18:$E$42,2,0)," - ",RIGHT(H40,1)*RIGHT(M40,1)),"")</f>
        <v>Bajo - 2</v>
      </c>
      <c r="O40" s="507">
        <f>RIGHT(H40,1)*RIGHT(M40,1)</f>
        <v>2</v>
      </c>
    </row>
    <row r="41" spans="1:257" ht="48" customHeight="1">
      <c r="A41" s="493"/>
      <c r="B41" s="496"/>
      <c r="C41" s="480"/>
      <c r="D41" s="172" t="s">
        <v>307</v>
      </c>
      <c r="E41" s="485"/>
      <c r="F41" s="485"/>
      <c r="G41" s="490"/>
      <c r="H41" s="498"/>
      <c r="I41" s="289"/>
      <c r="J41" s="274"/>
      <c r="K41" s="273" t="str">
        <f>IFERROR(CONCATENATE(INDEX('8- Políticas de Administración '!$B$16:$F$53,MATCH('5- Identificación de Riesgos'!J41,'8- Políticas de Administración '!$C$16:$C$54,0),1)," - ",L41),"")</f>
        <v/>
      </c>
      <c r="L41" s="167" t="str">
        <f>IFERROR(VLOOKUP(INDEX('8- Políticas de Administración '!$B$16:$F$63,MATCH('5- Identificación de Riesgos'!J41,'8- Políticas de Administración '!$C$16:$C$64,0),1),'8- Políticas de Administración '!$B$16:$F$64,5,FALSE),"")</f>
        <v/>
      </c>
      <c r="M41" s="485"/>
      <c r="N41" s="500"/>
      <c r="O41" s="507"/>
    </row>
    <row r="42" spans="1:257" ht="34.15" customHeight="1">
      <c r="A42" s="493"/>
      <c r="B42" s="496"/>
      <c r="C42" s="480"/>
      <c r="D42" s="172" t="s">
        <v>308</v>
      </c>
      <c r="E42" s="485"/>
      <c r="F42" s="485"/>
      <c r="G42" s="490"/>
      <c r="H42" s="498"/>
      <c r="I42" s="273"/>
      <c r="J42" s="274"/>
      <c r="K42" s="273" t="str">
        <f>IFERROR(CONCATENATE(INDEX('8- Políticas de Administración '!$B$16:$F$53,MATCH('5- Identificación de Riesgos'!J42,'8- Políticas de Administración '!$C$16:$C$54,0),1)," - ",L42),"")</f>
        <v/>
      </c>
      <c r="L42" s="167" t="str">
        <f>IFERROR(VLOOKUP(INDEX('8- Políticas de Administración '!$B$16:$F$63,MATCH('5- Identificación de Riesgos'!J42,'8- Políticas de Administración '!$C$16:$C$64,0),1),'8- Políticas de Administración '!$B$16:$F$64,5,FALSE),"")</f>
        <v/>
      </c>
      <c r="M42" s="485"/>
      <c r="N42" s="500"/>
      <c r="O42" s="507"/>
    </row>
    <row r="43" spans="1:257">
      <c r="A43" s="493"/>
      <c r="B43" s="496"/>
      <c r="C43" s="480"/>
      <c r="D43" s="284"/>
      <c r="E43" s="485"/>
      <c r="F43" s="485"/>
      <c r="G43" s="490"/>
      <c r="H43" s="498"/>
      <c r="I43" s="273"/>
      <c r="J43" s="274"/>
      <c r="K43" s="273" t="str">
        <f>IFERROR(CONCATENATE(INDEX('8- Políticas de Administración '!$B$16:$F$53,MATCH('5- Identificación de Riesgos'!J43,'8- Políticas de Administración '!$C$16:$C$54,0),1)," - ",L43),"")</f>
        <v/>
      </c>
      <c r="L43" s="167" t="str">
        <f>IFERROR(VLOOKUP(INDEX('8- Políticas de Administración '!$B$16:$F$63,MATCH('5- Identificación de Riesgos'!J43,'8- Políticas de Administración '!$C$16:$C$64,0),1),'8- Políticas de Administración '!$B$16:$F$64,5,FALSE),"")</f>
        <v/>
      </c>
      <c r="M43" s="485"/>
      <c r="N43" s="500"/>
      <c r="O43" s="507"/>
    </row>
    <row r="44" spans="1:257">
      <c r="A44" s="493"/>
      <c r="B44" s="496"/>
      <c r="C44" s="480"/>
      <c r="D44" s="285"/>
      <c r="E44" s="485"/>
      <c r="F44" s="485"/>
      <c r="G44" s="490"/>
      <c r="H44" s="498"/>
      <c r="I44" s="273"/>
      <c r="J44" s="274"/>
      <c r="K44" s="273" t="str">
        <f>IFERROR(CONCATENATE(INDEX('8- Políticas de Administración '!$B$16:$F$53,MATCH('5- Identificación de Riesgos'!J44,'8- Políticas de Administración '!$C$16:$C$54,0),1)," - ",L44),"")</f>
        <v/>
      </c>
      <c r="L44" s="167" t="str">
        <f>IFERROR(VLOOKUP(INDEX('8- Políticas de Administración '!$B$16:$F$63,MATCH('5- Identificación de Riesgos'!J44,'8- Políticas de Administración '!$C$16:$C$64,0),1),'8- Políticas de Administración '!$B$16:$F$64,5,FALSE),"")</f>
        <v/>
      </c>
      <c r="M44" s="485"/>
      <c r="N44" s="500"/>
      <c r="O44" s="507"/>
    </row>
    <row r="45" spans="1:257">
      <c r="A45" s="493"/>
      <c r="B45" s="496"/>
      <c r="C45" s="480"/>
      <c r="D45" s="286"/>
      <c r="E45" s="485"/>
      <c r="F45" s="485"/>
      <c r="G45" s="490"/>
      <c r="H45" s="498"/>
      <c r="I45" s="273"/>
      <c r="J45" s="274"/>
      <c r="K45" s="273" t="str">
        <f>IFERROR(CONCATENATE(INDEX('8- Políticas de Administración '!$B$16:$F$53,MATCH('5- Identificación de Riesgos'!J45,'8- Políticas de Administración '!$C$16:$C$54,0),1)," - ",L45),"")</f>
        <v/>
      </c>
      <c r="L45" s="167" t="str">
        <f>IFERROR(VLOOKUP(INDEX('8- Políticas de Administración '!$B$16:$F$63,MATCH('5- Identificación de Riesgos'!J45,'8- Políticas de Administración '!$C$16:$C$64,0),1),'8- Políticas de Administración '!$B$16:$F$64,5,FALSE),"")</f>
        <v/>
      </c>
      <c r="M45" s="485"/>
      <c r="N45" s="500"/>
      <c r="O45" s="507"/>
    </row>
    <row r="46" spans="1:257">
      <c r="A46" s="493"/>
      <c r="B46" s="496"/>
      <c r="C46" s="480"/>
      <c r="D46" s="287"/>
      <c r="E46" s="485"/>
      <c r="F46" s="485"/>
      <c r="G46" s="490"/>
      <c r="H46" s="498"/>
      <c r="I46" s="273"/>
      <c r="J46" s="274"/>
      <c r="K46" s="273" t="str">
        <f>IFERROR(CONCATENATE(INDEX('8- Políticas de Administración '!$B$16:$F$53,MATCH('5- Identificación de Riesgos'!J46,'8- Políticas de Administración '!$C$16:$C$54,0),1)," - ",L46),"")</f>
        <v/>
      </c>
      <c r="L46" s="167" t="str">
        <f>IFERROR(VLOOKUP(INDEX('8- Políticas de Administración '!$B$16:$F$63,MATCH('5- Identificación de Riesgos'!J46,'8- Políticas de Administración '!$C$16:$C$64,0),1),'8- Políticas de Administración '!$B$16:$F$64,5,FALSE),"")</f>
        <v/>
      </c>
      <c r="M46" s="485"/>
      <c r="N46" s="500"/>
      <c r="O46" s="507"/>
    </row>
    <row r="47" spans="1:257">
      <c r="A47" s="493"/>
      <c r="B47" s="496"/>
      <c r="C47" s="480"/>
      <c r="D47" s="287"/>
      <c r="E47" s="485"/>
      <c r="F47" s="485"/>
      <c r="G47" s="490"/>
      <c r="H47" s="498"/>
      <c r="I47" s="273"/>
      <c r="J47" s="274"/>
      <c r="K47" s="273" t="str">
        <f>IFERROR(CONCATENATE(INDEX('8- Políticas de Administración '!$B$16:$F$53,MATCH('5- Identificación de Riesgos'!J47,'8- Políticas de Administración '!$C$16:$C$54,0),1)," - ",L47),"")</f>
        <v/>
      </c>
      <c r="L47" s="167" t="str">
        <f>IFERROR(VLOOKUP(INDEX('8- Políticas de Administración '!$B$16:$F$63,MATCH('5- Identificación de Riesgos'!J47,'8- Políticas de Administración '!$C$16:$C$64,0),1),'8- Políticas de Administración '!$B$16:$F$64,5,FALSE),"")</f>
        <v/>
      </c>
      <c r="M47" s="485"/>
      <c r="N47" s="500"/>
      <c r="O47" s="507"/>
    </row>
    <row r="48" spans="1:257">
      <c r="A48" s="493"/>
      <c r="B48" s="496"/>
      <c r="C48" s="480"/>
      <c r="D48" s="287"/>
      <c r="E48" s="485"/>
      <c r="F48" s="485"/>
      <c r="G48" s="490"/>
      <c r="H48" s="498"/>
      <c r="I48" s="273"/>
      <c r="J48" s="274"/>
      <c r="K48" s="273" t="str">
        <f>IFERROR(CONCATENATE(INDEX('8- Políticas de Administración '!$B$16:$F$53,MATCH('5- Identificación de Riesgos'!J48,'8- Políticas de Administración '!$C$16:$C$54,0),1)," - ",L48),"")</f>
        <v/>
      </c>
      <c r="L48" s="167" t="str">
        <f>IFERROR(VLOOKUP(INDEX('8- Políticas de Administración '!$B$16:$F$63,MATCH('5- Identificación de Riesgos'!J48,'8- Políticas de Administración '!$C$16:$C$64,0),1),'8- Políticas de Administración '!$B$16:$F$64,5,FALSE),"")</f>
        <v/>
      </c>
      <c r="M48" s="485"/>
      <c r="N48" s="500"/>
      <c r="O48" s="507"/>
    </row>
    <row r="49" spans="1:25" ht="15" thickBot="1">
      <c r="A49" s="494"/>
      <c r="B49" s="496"/>
      <c r="C49" s="480"/>
      <c r="D49" s="288"/>
      <c r="E49" s="488"/>
      <c r="F49" s="488"/>
      <c r="G49" s="491"/>
      <c r="H49" s="509"/>
      <c r="I49" s="277"/>
      <c r="J49" s="280"/>
      <c r="K49" s="279" t="str">
        <f>IFERROR(CONCATENATE(INDEX('8- Políticas de Administración '!$B$16:$F$53,MATCH('5- Identificación de Riesgos'!J49,'8- Políticas de Administración '!$C$16:$C$54,0),1)," - ",L49),"")</f>
        <v/>
      </c>
      <c r="L49" s="168" t="str">
        <f>IFERROR(VLOOKUP(INDEX('8- Políticas de Administración '!$B$16:$F$63,MATCH('5- Identificación de Riesgos'!J49,'8- Políticas de Administración '!$C$16:$C$64,0),1),'8- Políticas de Administración '!$B$16:$F$64,5,FALSE),"")</f>
        <v/>
      </c>
      <c r="M49" s="486"/>
      <c r="N49" s="510"/>
      <c r="O49" s="507"/>
    </row>
    <row r="50" spans="1:25" ht="55.9" customHeight="1">
      <c r="A50" s="512">
        <v>5</v>
      </c>
      <c r="B50" s="514" t="s">
        <v>309</v>
      </c>
      <c r="C50" s="488" t="s">
        <v>310</v>
      </c>
      <c r="D50" s="269" t="s">
        <v>311</v>
      </c>
      <c r="E50" s="485">
        <v>280</v>
      </c>
      <c r="F50" s="485">
        <v>10</v>
      </c>
      <c r="G50" s="490">
        <f>F50/E50</f>
        <v>3.5714285714285712E-2</v>
      </c>
      <c r="H50" s="49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5" t="s">
        <v>287</v>
      </c>
      <c r="J50" s="155" t="s">
        <v>288</v>
      </c>
      <c r="K50" s="144" t="str">
        <f>IFERROR(CONCATENATE(INDEX('8- Políticas de Administración '!$B$16:$F$53,MATCH('5- Identificación de Riesgos'!J50,'8- Políticas de Administración '!$C$16:$C$54,0),1)," - ",L50),"")</f>
        <v>Menor - 2</v>
      </c>
      <c r="L50" s="166">
        <f>IFERROR(VLOOKUP(INDEX('8- Políticas de Administración '!$B$16:$F$63,MATCH('5- Identificación de Riesgos'!J50,'8- Políticas de Administración '!$C$16:$C$64,0),1),'8- Políticas de Administración '!$B$16:$F$64,5,FALSE),"")</f>
        <v>2</v>
      </c>
      <c r="M50" s="487" t="str">
        <f>IFERROR(CONCATENATE(INDEX('8- Políticas de Administración '!$B$16:$F$53,MATCH(ROUND(AVERAGE(L50:L59),0),'8- Políticas de Administración '!$F$16:$F$53,0),1)," - ",ROUND(AVERAGE(L50:L59),0)),"")</f>
        <v>Menor - 2</v>
      </c>
      <c r="N50" s="499" t="str">
        <f>IFERROR(CONCATENATE(VLOOKUP((LEFT(H50,LEN(H50)-4)&amp;LEFT(M50,LEN(M50)-4)),'9- Matriz de Calor '!$D$18:$E$42,2,0)," - ",RIGHT(H50,1)*RIGHT(M50,1)),"")</f>
        <v>Bajo - 2</v>
      </c>
      <c r="O50" s="504">
        <f>RIGHT(H50,1)*RIGHT(M50,1)</f>
        <v>2</v>
      </c>
    </row>
    <row r="51" spans="1:25" ht="43.15">
      <c r="A51" s="512"/>
      <c r="B51" s="515"/>
      <c r="C51" s="480"/>
      <c r="D51" s="79" t="s">
        <v>312</v>
      </c>
      <c r="E51" s="485"/>
      <c r="F51" s="485"/>
      <c r="G51" s="490"/>
      <c r="H51" s="498"/>
      <c r="I51" s="292"/>
      <c r="J51" s="274"/>
      <c r="K51" s="273" t="str">
        <f>IFERROR(CONCATENATE(INDEX('8- Políticas de Administración '!$B$16:$F$53,MATCH('5- Identificación de Riesgos'!J51,'8- Políticas de Administración '!$C$16:$C$54,0),1)," - ",L51),"")</f>
        <v/>
      </c>
      <c r="L51" s="167" t="str">
        <f>IFERROR(VLOOKUP(INDEX('8- Políticas de Administración '!$B$16:$F$63,MATCH('5- Identificación de Riesgos'!J51,'8- Políticas de Administración '!$C$16:$C$64,0),1),'8- Políticas de Administración '!$B$16:$F$64,5,FALSE),"")</f>
        <v/>
      </c>
      <c r="M51" s="485"/>
      <c r="N51" s="500"/>
      <c r="O51" s="505"/>
    </row>
    <row r="52" spans="1:25" ht="43.9" customHeight="1">
      <c r="A52" s="512"/>
      <c r="B52" s="515"/>
      <c r="C52" s="480"/>
      <c r="D52" s="79" t="s">
        <v>313</v>
      </c>
      <c r="E52" s="485"/>
      <c r="F52" s="485"/>
      <c r="G52" s="490"/>
      <c r="H52" s="498"/>
      <c r="I52" s="292"/>
      <c r="J52" s="274"/>
      <c r="K52" s="273" t="str">
        <f>IFERROR(CONCATENATE(INDEX('8- Políticas de Administración '!$B$16:$F$53,MATCH('5- Identificación de Riesgos'!J52,'8- Políticas de Administración '!$C$16:$C$54,0),1)," - ",L52),"")</f>
        <v/>
      </c>
      <c r="L52" s="167" t="str">
        <f>IFERROR(VLOOKUP(INDEX('8- Políticas de Administración '!$B$16:$F$63,MATCH('5- Identificación de Riesgos'!J52,'8- Políticas de Administración '!$C$16:$C$64,0),1),'8- Políticas de Administración '!$B$16:$F$64,5,FALSE),"")</f>
        <v/>
      </c>
      <c r="M52" s="485"/>
      <c r="N52" s="500"/>
      <c r="O52" s="505"/>
    </row>
    <row r="53" spans="1:25">
      <c r="A53" s="512"/>
      <c r="B53" s="515"/>
      <c r="C53" s="480"/>
      <c r="D53" s="290"/>
      <c r="E53" s="485"/>
      <c r="F53" s="485"/>
      <c r="G53" s="490"/>
      <c r="H53" s="498"/>
      <c r="I53" s="273"/>
      <c r="J53" s="274"/>
      <c r="K53" s="273" t="str">
        <f>IFERROR(CONCATENATE(INDEX('8- Políticas de Administración '!$B$16:$F$53,MATCH('5- Identificación de Riesgos'!J53,'8- Políticas de Administración '!$C$16:$C$54,0),1)," - ",L53),"")</f>
        <v/>
      </c>
      <c r="L53" s="167" t="str">
        <f>IFERROR(VLOOKUP(INDEX('8- Políticas de Administración '!$B$16:$F$63,MATCH('5- Identificación de Riesgos'!J53,'8- Políticas de Administración '!$C$16:$C$64,0),1),'8- Políticas de Administración '!$B$16:$F$64,5,FALSE),"")</f>
        <v/>
      </c>
      <c r="M53" s="485"/>
      <c r="N53" s="500"/>
      <c r="O53" s="505"/>
    </row>
    <row r="54" spans="1:25">
      <c r="A54" s="512"/>
      <c r="B54" s="515"/>
      <c r="C54" s="480"/>
      <c r="D54" s="285"/>
      <c r="E54" s="485"/>
      <c r="F54" s="485"/>
      <c r="G54" s="490"/>
      <c r="H54" s="498"/>
      <c r="I54" s="273"/>
      <c r="J54" s="274"/>
      <c r="K54" s="273" t="str">
        <f>IFERROR(CONCATENATE(INDEX('8- Políticas de Administración '!$B$16:$F$53,MATCH('5- Identificación de Riesgos'!J54,'8- Políticas de Administración '!$C$16:$C$54,0),1)," - ",L54),"")</f>
        <v/>
      </c>
      <c r="L54" s="167" t="str">
        <f>IFERROR(VLOOKUP(INDEX('8- Políticas de Administración '!$B$16:$F$63,MATCH('5- Identificación de Riesgos'!J54,'8- Políticas de Administración '!$C$16:$C$64,0),1),'8- Políticas de Administración '!$B$16:$F$64,5,FALSE),"")</f>
        <v/>
      </c>
      <c r="M54" s="485"/>
      <c r="N54" s="500"/>
      <c r="O54" s="505"/>
    </row>
    <row r="55" spans="1:25">
      <c r="A55" s="512"/>
      <c r="B55" s="515"/>
      <c r="C55" s="480"/>
      <c r="D55" s="291"/>
      <c r="E55" s="485"/>
      <c r="F55" s="485"/>
      <c r="G55" s="490"/>
      <c r="H55" s="498"/>
      <c r="I55" s="273"/>
      <c r="J55" s="274"/>
      <c r="K55" s="273" t="str">
        <f>IFERROR(CONCATENATE(INDEX('8- Políticas de Administración '!$B$16:$F$53,MATCH('5- Identificación de Riesgos'!J55,'8- Políticas de Administración '!$C$16:$C$54,0),1)," - ",L55),"")</f>
        <v/>
      </c>
      <c r="L55" s="167" t="str">
        <f>IFERROR(VLOOKUP(INDEX('8- Políticas de Administración '!$B$16:$F$63,MATCH('5- Identificación de Riesgos'!J55,'8- Políticas de Administración '!$C$16:$C$64,0),1),'8- Políticas de Administración '!$B$16:$F$64,5,FALSE),"")</f>
        <v/>
      </c>
      <c r="M55" s="485"/>
      <c r="N55" s="500"/>
      <c r="O55" s="505"/>
    </row>
    <row r="56" spans="1:25">
      <c r="A56" s="512"/>
      <c r="B56" s="515"/>
      <c r="C56" s="480"/>
      <c r="D56" s="291"/>
      <c r="E56" s="485"/>
      <c r="F56" s="485"/>
      <c r="G56" s="490"/>
      <c r="H56" s="498"/>
      <c r="I56" s="273"/>
      <c r="J56" s="274"/>
      <c r="K56" s="273" t="str">
        <f>IFERROR(CONCATENATE(INDEX('8- Políticas de Administración '!$B$16:$F$53,MATCH('5- Identificación de Riesgos'!J56,'8- Políticas de Administración '!$C$16:$C$54,0),1)," - ",L56),"")</f>
        <v/>
      </c>
      <c r="L56" s="167" t="str">
        <f>IFERROR(VLOOKUP(INDEX('8- Políticas de Administración '!$B$16:$F$63,MATCH('5- Identificación de Riesgos'!J56,'8- Políticas de Administración '!$C$16:$C$64,0),1),'8- Políticas de Administración '!$B$16:$F$64,5,FALSE),"")</f>
        <v/>
      </c>
      <c r="M56" s="485"/>
      <c r="N56" s="500"/>
      <c r="O56" s="505"/>
    </row>
    <row r="57" spans="1:25">
      <c r="A57" s="512"/>
      <c r="B57" s="515"/>
      <c r="C57" s="480"/>
      <c r="D57" s="291"/>
      <c r="E57" s="485"/>
      <c r="F57" s="485"/>
      <c r="G57" s="490"/>
      <c r="H57" s="498"/>
      <c r="I57" s="273"/>
      <c r="J57" s="274"/>
      <c r="K57" s="273" t="str">
        <f>IFERROR(CONCATENATE(INDEX('8- Políticas de Administración '!$B$16:$F$53,MATCH('5- Identificación de Riesgos'!J57,'8- Políticas de Administración '!$C$16:$C$54,0),1)," - ",L57),"")</f>
        <v/>
      </c>
      <c r="L57" s="167" t="str">
        <f>IFERROR(VLOOKUP(INDEX('8- Políticas de Administración '!$B$16:$F$63,MATCH('5- Identificación de Riesgos'!J57,'8- Políticas de Administración '!$C$16:$C$64,0),1),'8- Políticas de Administración '!$B$16:$F$64,5,FALSE),"")</f>
        <v/>
      </c>
      <c r="M57" s="485"/>
      <c r="N57" s="500"/>
      <c r="O57" s="505"/>
    </row>
    <row r="58" spans="1:25">
      <c r="A58" s="512"/>
      <c r="B58" s="515"/>
      <c r="C58" s="480"/>
      <c r="D58" s="291"/>
      <c r="E58" s="485"/>
      <c r="F58" s="485"/>
      <c r="G58" s="490"/>
      <c r="H58" s="498"/>
      <c r="I58" s="273"/>
      <c r="J58" s="274"/>
      <c r="K58" s="273" t="str">
        <f>IFERROR(CONCATENATE(INDEX('8- Políticas de Administración '!$B$16:$F$53,MATCH('5- Identificación de Riesgos'!J58,'8- Políticas de Administración '!$C$16:$C$54,0),1)," - ",L58),"")</f>
        <v/>
      </c>
      <c r="L58" s="167" t="str">
        <f>IFERROR(VLOOKUP(INDEX('8- Políticas de Administración '!$B$16:$F$63,MATCH('5- Identificación de Riesgos'!J58,'8- Políticas de Administración '!$C$16:$C$64,0),1),'8- Políticas de Administración '!$B$16:$F$64,5,FALSE),"")</f>
        <v/>
      </c>
      <c r="M58" s="485"/>
      <c r="N58" s="500"/>
      <c r="O58" s="505"/>
    </row>
    <row r="59" spans="1:25" ht="15" thickBot="1">
      <c r="A59" s="513"/>
      <c r="B59" s="516"/>
      <c r="C59" s="517"/>
      <c r="D59" s="273"/>
      <c r="E59" s="485"/>
      <c r="F59" s="485"/>
      <c r="G59" s="490"/>
      <c r="H59" s="498"/>
      <c r="I59" s="273"/>
      <c r="J59" s="274"/>
      <c r="K59" s="273" t="str">
        <f>IFERROR(CONCATENATE(INDEX('8- Políticas de Administración '!$B$16:$F$53,MATCH('5- Identificación de Riesgos'!J59,'8- Políticas de Administración '!$C$16:$C$54,0),1)," - ",L59),"")</f>
        <v/>
      </c>
      <c r="L59" s="167" t="str">
        <f>IFERROR(VLOOKUP(INDEX('8- Políticas de Administración '!$B$16:$F$63,MATCH('5- Identificación de Riesgos'!J59,'8- Políticas de Administración '!$C$16:$C$64,0),1),'8- Políticas de Administración '!$B$16:$F$64,5,FALSE),"")</f>
        <v/>
      </c>
      <c r="M59" s="485"/>
      <c r="N59" s="500"/>
      <c r="O59" s="506"/>
    </row>
    <row r="60" spans="1:25" ht="43.15" hidden="1">
      <c r="A60" s="564">
        <v>6</v>
      </c>
      <c r="B60" s="574" t="s">
        <v>314</v>
      </c>
      <c r="C60" s="480" t="s">
        <v>315</v>
      </c>
      <c r="D60" s="143" t="s">
        <v>316</v>
      </c>
      <c r="E60" s="482">
        <v>200</v>
      </c>
      <c r="F60" s="474">
        <v>1</v>
      </c>
      <c r="G60" s="476">
        <f>F60/E60</f>
        <v>5.0000000000000001E-3</v>
      </c>
      <c r="H60" s="47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7" t="s">
        <v>287</v>
      </c>
      <c r="J60" s="207" t="s">
        <v>317</v>
      </c>
      <c r="K60" s="147" t="str">
        <f>IFERROR(CONCATENATE(INDEX('8- Políticas de Administración '!$B$16:$F$53,MATCH('5- Identificación de Riesgos'!J60,'8- Políticas de Administración '!$C$16:$C$54,0),1)," - ",L60),"")</f>
        <v>Mayor - 4</v>
      </c>
      <c r="L60" s="180">
        <f>IFERROR(VLOOKUP(INDEX('8- Políticas de Administración '!$B$16:$F$63,MATCH('5- Identificación de Riesgos'!J60,'8- Políticas de Administración '!$C$16:$C$64,0),1),'8- Políticas de Administración '!$B$16:$F$64,5,FALSE),"")</f>
        <v>4</v>
      </c>
      <c r="M60" s="484" t="str">
        <f>IFERROR(CONCATENATE(INDEX('8- Políticas de Administración '!$B$16:$F$53,MATCH(ROUND(AVERAGE(L60:L69),0),'8- Políticas de Administración '!$F$16:$F$53,0),1)," - ",ROUND(AVERAGE(L60:L69),0)),"")</f>
        <v>Mayor - 4</v>
      </c>
      <c r="N60" s="482" t="str">
        <f>IFERROR(CONCATENATE(VLOOKUP((LEFT(H60,LEN(H60)-4)&amp;LEFT(M60,LEN(M60)-4)),'9- Matriz de Calor '!$D$18:$E$42,2,0)," - ",RIGHT(H60,1)*RIGHT(M60,1)),"")</f>
        <v>Alto  - 4</v>
      </c>
      <c r="Q60" s="471"/>
      <c r="R60" s="472"/>
      <c r="S60" s="472"/>
      <c r="T60" s="472"/>
      <c r="U60" s="472"/>
      <c r="V60" s="472"/>
      <c r="W60" s="472"/>
      <c r="X60" s="472"/>
      <c r="Y60" s="473"/>
    </row>
    <row r="61" spans="1:25" hidden="1">
      <c r="A61" s="565"/>
      <c r="B61" s="574"/>
      <c r="C61" s="480"/>
      <c r="D61" s="175" t="s">
        <v>318</v>
      </c>
      <c r="E61" s="482"/>
      <c r="F61" s="474"/>
      <c r="G61" s="476"/>
      <c r="H61" s="478"/>
      <c r="I61" s="145"/>
      <c r="J61" s="82"/>
      <c r="K61" s="145" t="str">
        <f>IFERROR(CONCATENATE(INDEX('8- Políticas de Administración '!$B$16:$F$53,MATCH('5- Identificación de Riesgos'!J61,'8- Políticas de Administración '!$C$16:$C$54,0),1)," - ",L61),"")</f>
        <v/>
      </c>
      <c r="L61" s="167" t="str">
        <f>IFERROR(VLOOKUP(INDEX('8- Políticas de Administración '!$B$16:$F$63,MATCH('5- Identificación de Riesgos'!J61,'8- Políticas de Administración '!$C$16:$C$64,0),1),'8- Políticas de Administración '!$B$16:$F$64,5,FALSE),"")</f>
        <v/>
      </c>
      <c r="M61" s="485"/>
      <c r="N61" s="482"/>
      <c r="Q61" s="471"/>
      <c r="R61" s="472"/>
      <c r="S61" s="472"/>
      <c r="T61" s="472"/>
      <c r="U61" s="472"/>
      <c r="V61" s="472"/>
      <c r="W61" s="472"/>
      <c r="X61" s="472"/>
      <c r="Y61" s="473"/>
    </row>
    <row r="62" spans="1:25" hidden="1">
      <c r="A62" s="565"/>
      <c r="B62" s="574"/>
      <c r="C62" s="480"/>
      <c r="D62" s="175"/>
      <c r="E62" s="482"/>
      <c r="F62" s="474"/>
      <c r="G62" s="476"/>
      <c r="H62" s="478"/>
      <c r="I62" s="145"/>
      <c r="J62" s="82"/>
      <c r="K62" s="145" t="str">
        <f>IFERROR(CONCATENATE(INDEX('8- Políticas de Administración '!$B$16:$F$53,MATCH('5- Identificación de Riesgos'!J62,'8- Políticas de Administración '!$C$16:$C$54,0),1)," - ",L62),"")</f>
        <v/>
      </c>
      <c r="L62" s="167" t="str">
        <f>IFERROR(VLOOKUP(INDEX('8- Políticas de Administración '!$B$16:$F$63,MATCH('5- Identificación de Riesgos'!J62,'8- Políticas de Administración '!$C$16:$C$64,0),1),'8- Políticas de Administración '!$B$16:$F$64,5,FALSE),"")</f>
        <v/>
      </c>
      <c r="M62" s="485"/>
      <c r="N62" s="482"/>
      <c r="Q62" s="471"/>
      <c r="R62" s="472"/>
      <c r="S62" s="472"/>
      <c r="T62" s="472"/>
      <c r="U62" s="472"/>
      <c r="V62" s="472"/>
      <c r="W62" s="472"/>
      <c r="X62" s="472"/>
      <c r="Y62" s="473"/>
    </row>
    <row r="63" spans="1:25" hidden="1">
      <c r="A63" s="565"/>
      <c r="B63" s="574"/>
      <c r="C63" s="480"/>
      <c r="D63" s="153"/>
      <c r="E63" s="482"/>
      <c r="F63" s="474"/>
      <c r="G63" s="476"/>
      <c r="H63" s="478"/>
      <c r="I63" s="145"/>
      <c r="J63" s="82"/>
      <c r="K63" s="145" t="str">
        <f>IFERROR(CONCATENATE(INDEX('8- Políticas de Administración '!$B$16:$F$53,MATCH('5- Identificación de Riesgos'!J63,'8- Políticas de Administración '!$C$16:$C$54,0),1)," - ",L63),"")</f>
        <v/>
      </c>
      <c r="L63" s="167" t="str">
        <f>IFERROR(VLOOKUP(INDEX('8- Políticas de Administración '!$B$16:$F$63,MATCH('5- Identificación de Riesgos'!J63,'8- Políticas de Administración '!$C$16:$C$64,0),1),'8- Políticas de Administración '!$B$16:$F$64,5,FALSE),"")</f>
        <v/>
      </c>
      <c r="M63" s="485"/>
      <c r="N63" s="482"/>
      <c r="Q63" s="471"/>
      <c r="R63" s="472"/>
      <c r="S63" s="472"/>
      <c r="T63" s="472"/>
      <c r="U63" s="472"/>
      <c r="V63" s="472"/>
      <c r="W63" s="472"/>
      <c r="X63" s="472"/>
      <c r="Y63" s="473"/>
    </row>
    <row r="64" spans="1:25" hidden="1">
      <c r="A64" s="565"/>
      <c r="B64" s="574"/>
      <c r="C64" s="480"/>
      <c r="D64" s="153"/>
      <c r="E64" s="482"/>
      <c r="F64" s="474"/>
      <c r="G64" s="476"/>
      <c r="H64" s="478"/>
      <c r="I64" s="145"/>
      <c r="J64" s="82"/>
      <c r="K64" s="145" t="str">
        <f>IFERROR(CONCATENATE(INDEX('8- Políticas de Administración '!$B$16:$F$53,MATCH('5- Identificación de Riesgos'!J64,'8- Políticas de Administración '!$C$16:$C$54,0),1)," - ",L64),"")</f>
        <v/>
      </c>
      <c r="L64" s="167" t="str">
        <f>IFERROR(VLOOKUP(INDEX('8- Políticas de Administración '!$B$16:$F$63,MATCH('5- Identificación de Riesgos'!J64,'8- Políticas de Administración '!$C$16:$C$64,0),1),'8- Políticas de Administración '!$B$16:$F$64,5,FALSE),"")</f>
        <v/>
      </c>
      <c r="M64" s="485"/>
      <c r="N64" s="482"/>
      <c r="Q64" s="471"/>
      <c r="R64" s="472"/>
      <c r="S64" s="472"/>
      <c r="T64" s="472"/>
      <c r="U64" s="472"/>
      <c r="V64" s="472"/>
      <c r="W64" s="472"/>
      <c r="X64" s="472"/>
      <c r="Y64" s="473"/>
    </row>
    <row r="65" spans="1:25" hidden="1">
      <c r="A65" s="565"/>
      <c r="B65" s="574"/>
      <c r="C65" s="480"/>
      <c r="D65" s="153"/>
      <c r="E65" s="482"/>
      <c r="F65" s="474"/>
      <c r="G65" s="476"/>
      <c r="H65" s="478"/>
      <c r="I65" s="145"/>
      <c r="J65" s="82"/>
      <c r="K65" s="145" t="str">
        <f>IFERROR(CONCATENATE(INDEX('8- Políticas de Administración '!$B$16:$F$53,MATCH('5- Identificación de Riesgos'!J65,'8- Políticas de Administración '!$C$16:$C$54,0),1)," - ",L65),"")</f>
        <v/>
      </c>
      <c r="L65" s="167" t="str">
        <f>IFERROR(VLOOKUP(INDEX('8- Políticas de Administración '!$B$16:$F$63,MATCH('5- Identificación de Riesgos'!J65,'8- Políticas de Administración '!$C$16:$C$64,0),1),'8- Políticas de Administración '!$B$16:$F$64,5,FALSE),"")</f>
        <v/>
      </c>
      <c r="M65" s="485"/>
      <c r="N65" s="482"/>
      <c r="Q65" s="471"/>
      <c r="R65" s="472"/>
      <c r="S65" s="472"/>
      <c r="T65" s="472"/>
      <c r="U65" s="472"/>
      <c r="V65" s="472"/>
      <c r="W65" s="472"/>
      <c r="X65" s="472"/>
      <c r="Y65" s="473"/>
    </row>
    <row r="66" spans="1:25" hidden="1">
      <c r="A66" s="565"/>
      <c r="B66" s="574"/>
      <c r="C66" s="480"/>
      <c r="D66" s="153"/>
      <c r="E66" s="482"/>
      <c r="F66" s="474"/>
      <c r="G66" s="476"/>
      <c r="H66" s="478"/>
      <c r="I66" s="145"/>
      <c r="J66" s="82"/>
      <c r="K66" s="145" t="str">
        <f>IFERROR(CONCATENATE(INDEX('8- Políticas de Administración '!$B$16:$F$53,MATCH('5- Identificación de Riesgos'!J66,'8- Políticas de Administración '!$C$16:$C$54,0),1)," - ",L66),"")</f>
        <v/>
      </c>
      <c r="L66" s="167" t="str">
        <f>IFERROR(VLOOKUP(INDEX('8- Políticas de Administración '!$B$16:$F$63,MATCH('5- Identificación de Riesgos'!J66,'8- Políticas de Administración '!$C$16:$C$64,0),1),'8- Políticas de Administración '!$B$16:$F$64,5,FALSE),"")</f>
        <v/>
      </c>
      <c r="M66" s="485"/>
      <c r="N66" s="482"/>
      <c r="Q66" s="471"/>
      <c r="R66" s="472"/>
      <c r="S66" s="472"/>
      <c r="T66" s="472"/>
      <c r="U66" s="472"/>
      <c r="V66" s="472"/>
      <c r="W66" s="472"/>
      <c r="X66" s="472"/>
      <c r="Y66" s="473"/>
    </row>
    <row r="67" spans="1:25" ht="15" hidden="1" thickBot="1">
      <c r="A67" s="565"/>
      <c r="B67" s="574"/>
      <c r="C67" s="480"/>
      <c r="D67" s="153"/>
      <c r="E67" s="482"/>
      <c r="F67" s="474"/>
      <c r="G67" s="476"/>
      <c r="H67" s="478"/>
      <c r="I67" s="145"/>
      <c r="J67" s="82"/>
      <c r="K67" s="145" t="str">
        <f>IFERROR(CONCATENATE(INDEX('8- Políticas de Administración '!$B$16:$F$53,MATCH('5- Identificación de Riesgos'!J67,'8- Políticas de Administración '!$C$16:$C$54,0),1)," - ",L67),"")</f>
        <v/>
      </c>
      <c r="L67" s="168" t="str">
        <f>IFERROR(VLOOKUP(INDEX('8- Políticas de Administración '!$B$16:$F$63,MATCH('5- Identificación de Riesgos'!J67,'8- Políticas de Administración '!$C$16:$C$64,0),1),'8- Políticas de Administración '!$B$16:$F$64,5,FALSE),"")</f>
        <v/>
      </c>
      <c r="M67" s="485"/>
      <c r="N67" s="482"/>
      <c r="Q67" s="471"/>
      <c r="R67" s="472"/>
      <c r="S67" s="472"/>
      <c r="T67" s="472"/>
      <c r="U67" s="472"/>
      <c r="V67" s="472"/>
      <c r="W67" s="472"/>
      <c r="X67" s="472"/>
      <c r="Y67" s="473"/>
    </row>
    <row r="68" spans="1:25" hidden="1">
      <c r="A68" s="565"/>
      <c r="B68" s="574"/>
      <c r="C68" s="480"/>
      <c r="D68" s="153"/>
      <c r="E68" s="482"/>
      <c r="F68" s="474"/>
      <c r="G68" s="476"/>
      <c r="H68" s="478"/>
      <c r="I68" s="145"/>
      <c r="J68" s="82"/>
      <c r="K68" s="145" t="str">
        <f>IFERROR(CONCATENATE(INDEX('8- Políticas de Administración '!$B$16:$F$53,MATCH('5- Identificación de Riesgos'!J68,'8- Políticas de Administración '!$C$16:$C$54,0),1)," - ",L68),"")</f>
        <v/>
      </c>
      <c r="L68" s="180" t="str">
        <f>IFERROR(VLOOKUP(INDEX('8- Políticas de Administración '!$B$16:$F$63,MATCH('5- Identificación de Riesgos'!J68,'8- Políticas de Administración '!$C$16:$C$64,0),1),'8- Políticas de Administración '!$B$16:$F$64,5,FALSE),"")</f>
        <v/>
      </c>
      <c r="M68" s="485"/>
      <c r="N68" s="482"/>
      <c r="Q68" s="471"/>
      <c r="R68" s="472"/>
      <c r="S68" s="472"/>
      <c r="T68" s="472"/>
      <c r="U68" s="472"/>
      <c r="V68" s="472"/>
      <c r="W68" s="472"/>
      <c r="X68" s="472"/>
      <c r="Y68" s="473"/>
    </row>
    <row r="69" spans="1:25" ht="15" hidden="1" thickBot="1">
      <c r="A69" s="566"/>
      <c r="B69" s="575"/>
      <c r="C69" s="481"/>
      <c r="D69" s="193"/>
      <c r="E69" s="483"/>
      <c r="F69" s="475"/>
      <c r="G69" s="477"/>
      <c r="H69" s="479"/>
      <c r="I69" s="146"/>
      <c r="J69" s="156"/>
      <c r="K69" s="146" t="str">
        <f>IFERROR(CONCATENATE(INDEX('8- Políticas de Administración '!$B$16:$F$53,MATCH('5- Identificación de Riesgos'!J69,'8- Políticas de Administración '!$C$16:$C$54,0),1)," - ",L69),"")</f>
        <v/>
      </c>
      <c r="L69" s="168" t="str">
        <f>IFERROR(VLOOKUP(INDEX('8- Políticas de Administración '!$B$16:$F$63,MATCH('5- Identificación de Riesgos'!J69,'8- Políticas de Administración '!$C$16:$C$64,0),1),'8- Políticas de Administración '!$B$16:$F$64,5,FALSE),"")</f>
        <v/>
      </c>
      <c r="M69" s="486"/>
      <c r="N69" s="483"/>
    </row>
    <row r="70" spans="1:25" ht="43.15" hidden="1">
      <c r="A70" s="567">
        <v>7</v>
      </c>
      <c r="B70" s="570" t="s">
        <v>319</v>
      </c>
      <c r="C70" s="572" t="s">
        <v>320</v>
      </c>
      <c r="D70" s="143" t="s">
        <v>316</v>
      </c>
      <c r="E70" s="482">
        <v>200</v>
      </c>
      <c r="F70" s="474">
        <v>1</v>
      </c>
      <c r="G70" s="476">
        <f>F70/E70</f>
        <v>5.0000000000000001E-3</v>
      </c>
      <c r="H70" s="478"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7" t="s">
        <v>287</v>
      </c>
      <c r="J70" s="207" t="s">
        <v>317</v>
      </c>
      <c r="K70" s="147" t="str">
        <f>IFERROR(CONCATENATE(INDEX('8- Políticas de Administración '!$B$16:$F$53,MATCH('5- Identificación de Riesgos'!J70,'8- Políticas de Administración '!$C$16:$C$54,0),1)," - ",L70),"")</f>
        <v>Mayor - 4</v>
      </c>
      <c r="L70" s="180">
        <f>IFERROR(VLOOKUP(INDEX('8- Políticas de Administración '!$B$16:$F$63,MATCH('5- Identificación de Riesgos'!J70,'8- Políticas de Administración '!$C$16:$C$64,0),1),'8- Políticas de Administración '!$B$16:$F$64,5,FALSE),"")</f>
        <v>4</v>
      </c>
      <c r="M70" s="484" t="str">
        <f>IFERROR(CONCATENATE(INDEX('8- Políticas de Administración '!$B$16:$F$53,MATCH(ROUND(AVERAGE(L70:L79),0),'8- Políticas de Administración '!$F$16:$F$53,0),1)," - ",ROUND(AVERAGE(L70:L79),0)),"")</f>
        <v>Mayor - 4</v>
      </c>
      <c r="N70" s="482" t="str">
        <f>IFERROR(CONCATENATE(VLOOKUP((LEFT(H70,LEN(H70)-4)&amp;LEFT(M70,LEN(M70)-4)),'9- Matriz de Calor '!$D$18:$E$42,2,0)," - ",RIGHT(H70,1)*RIGHT(M70,1)),"")</f>
        <v>Alto  - 4</v>
      </c>
    </row>
    <row r="71" spans="1:25" hidden="1">
      <c r="A71" s="568"/>
      <c r="B71" s="570"/>
      <c r="C71" s="572"/>
      <c r="D71" s="202" t="s">
        <v>321</v>
      </c>
      <c r="E71" s="482"/>
      <c r="F71" s="474"/>
      <c r="G71" s="476"/>
      <c r="H71" s="478"/>
      <c r="I71" s="145"/>
      <c r="J71" s="82"/>
      <c r="K71" s="145" t="str">
        <f>IFERROR(CONCATENATE(INDEX('8- Políticas de Administración '!$B$16:$F$53,MATCH('5- Identificación de Riesgos'!J71,'8- Políticas de Administración '!$C$16:$C$54,0),1)," - ",L71),"")</f>
        <v/>
      </c>
      <c r="L71" s="167" t="str">
        <f>IFERROR(VLOOKUP(INDEX('8- Políticas de Administración '!$B$16:$F$63,MATCH('5- Identificación de Riesgos'!J71,'8- Políticas de Administración '!$C$16:$C$64,0),1),'8- Políticas de Administración '!$B$16:$F$64,5,FALSE),"")</f>
        <v/>
      </c>
      <c r="M71" s="485"/>
      <c r="N71" s="482"/>
    </row>
    <row r="72" spans="1:25" hidden="1">
      <c r="A72" s="568"/>
      <c r="B72" s="570"/>
      <c r="C72" s="572"/>
      <c r="D72" s="203"/>
      <c r="E72" s="482"/>
      <c r="F72" s="474"/>
      <c r="G72" s="476"/>
      <c r="H72" s="478"/>
      <c r="I72" s="145"/>
      <c r="J72" s="82"/>
      <c r="K72" s="145" t="str">
        <f>IFERROR(CONCATENATE(INDEX('8- Políticas de Administración '!$B$16:$F$53,MATCH('5- Identificación de Riesgos'!J72,'8- Políticas de Administración '!$C$16:$C$54,0),1)," - ",L72),"")</f>
        <v/>
      </c>
      <c r="L72" s="167" t="str">
        <f>IFERROR(VLOOKUP(INDEX('8- Políticas de Administración '!$B$16:$F$63,MATCH('5- Identificación de Riesgos'!J72,'8- Políticas de Administración '!$C$16:$C$64,0),1),'8- Políticas de Administración '!$B$16:$F$64,5,FALSE),"")</f>
        <v/>
      </c>
      <c r="M72" s="485"/>
      <c r="N72" s="482"/>
    </row>
    <row r="73" spans="1:25" hidden="1">
      <c r="A73" s="568"/>
      <c r="B73" s="570"/>
      <c r="C73" s="572"/>
      <c r="D73" s="203"/>
      <c r="E73" s="482"/>
      <c r="F73" s="474"/>
      <c r="G73" s="476"/>
      <c r="H73" s="478"/>
      <c r="I73" s="145"/>
      <c r="J73" s="82"/>
      <c r="K73" s="145" t="str">
        <f>IFERROR(CONCATENATE(INDEX('8- Políticas de Administración '!$B$16:$F$53,MATCH('5- Identificación de Riesgos'!J73,'8- Políticas de Administración '!$C$16:$C$54,0),1)," - ",L73),"")</f>
        <v/>
      </c>
      <c r="L73" s="167" t="str">
        <f>IFERROR(VLOOKUP(INDEX('8- Políticas de Administración '!$B$16:$F$63,MATCH('5- Identificación de Riesgos'!J73,'8- Políticas de Administración '!$C$16:$C$64,0),1),'8- Políticas de Administración '!$B$16:$F$64,5,FALSE),"")</f>
        <v/>
      </c>
      <c r="M73" s="485"/>
      <c r="N73" s="482"/>
    </row>
    <row r="74" spans="1:25" hidden="1">
      <c r="A74" s="568"/>
      <c r="B74" s="570"/>
      <c r="C74" s="572"/>
      <c r="D74" s="204"/>
      <c r="E74" s="482"/>
      <c r="F74" s="474"/>
      <c r="G74" s="476"/>
      <c r="H74" s="478"/>
      <c r="I74" s="145"/>
      <c r="J74" s="82"/>
      <c r="K74" s="145" t="str">
        <f>IFERROR(CONCATENATE(INDEX('8- Políticas de Administración '!$B$16:$F$53,MATCH('5- Identificación de Riesgos'!J74,'8- Políticas de Administración '!$C$16:$C$54,0),1)," - ",L74),"")</f>
        <v/>
      </c>
      <c r="L74" s="167" t="str">
        <f>IFERROR(VLOOKUP(INDEX('8- Políticas de Administración '!$B$16:$F$63,MATCH('5- Identificación de Riesgos'!J74,'8- Políticas de Administración '!$C$16:$C$64,0),1),'8- Políticas de Administración '!$B$16:$F$64,5,FALSE),"")</f>
        <v/>
      </c>
      <c r="M74" s="485"/>
      <c r="N74" s="482"/>
    </row>
    <row r="75" spans="1:25" hidden="1">
      <c r="A75" s="568"/>
      <c r="B75" s="570"/>
      <c r="C75" s="572"/>
      <c r="D75" s="202"/>
      <c r="E75" s="482"/>
      <c r="F75" s="474"/>
      <c r="G75" s="476"/>
      <c r="H75" s="478"/>
      <c r="I75" s="145"/>
      <c r="J75" s="82"/>
      <c r="K75" s="145" t="str">
        <f>IFERROR(CONCATENATE(INDEX('8- Políticas de Administración '!$B$16:$F$53,MATCH('5- Identificación de Riesgos'!J75,'8- Políticas de Administración '!$C$16:$C$54,0),1)," - ",L75),"")</f>
        <v/>
      </c>
      <c r="L75" s="167" t="str">
        <f>IFERROR(VLOOKUP(INDEX('8- Políticas de Administración '!$B$16:$F$63,MATCH('5- Identificación de Riesgos'!J75,'8- Políticas de Administración '!$C$16:$C$64,0),1),'8- Políticas de Administración '!$B$16:$F$64,5,FALSE),"")</f>
        <v/>
      </c>
      <c r="M75" s="485"/>
      <c r="N75" s="482"/>
    </row>
    <row r="76" spans="1:25" hidden="1">
      <c r="A76" s="568"/>
      <c r="B76" s="570"/>
      <c r="C76" s="572"/>
      <c r="D76" s="202"/>
      <c r="E76" s="482"/>
      <c r="F76" s="474"/>
      <c r="G76" s="476"/>
      <c r="H76" s="478"/>
      <c r="I76" s="145"/>
      <c r="J76" s="82"/>
      <c r="K76" s="145" t="str">
        <f>IFERROR(CONCATENATE(INDEX('8- Políticas de Administración '!$B$16:$F$53,MATCH('5- Identificación de Riesgos'!J76,'8- Políticas de Administración '!$C$16:$C$54,0),1)," - ",L76),"")</f>
        <v/>
      </c>
      <c r="L76" s="167" t="str">
        <f>IFERROR(VLOOKUP(INDEX('8- Políticas de Administración '!$B$16:$F$63,MATCH('5- Identificación de Riesgos'!J76,'8- Políticas de Administración '!$C$16:$C$64,0),1),'8- Políticas de Administración '!$B$16:$F$64,5,FALSE),"")</f>
        <v/>
      </c>
      <c r="M76" s="485"/>
      <c r="N76" s="482"/>
    </row>
    <row r="77" spans="1:25" ht="15" hidden="1" thickBot="1">
      <c r="A77" s="568"/>
      <c r="B77" s="570"/>
      <c r="C77" s="572"/>
      <c r="D77" s="202"/>
      <c r="E77" s="482"/>
      <c r="F77" s="474"/>
      <c r="G77" s="476"/>
      <c r="H77" s="478"/>
      <c r="I77" s="145"/>
      <c r="J77" s="82"/>
      <c r="K77" s="145" t="str">
        <f>IFERROR(CONCATENATE(INDEX('8- Políticas de Administración '!$B$16:$F$53,MATCH('5- Identificación de Riesgos'!J77,'8- Políticas de Administración '!$C$16:$C$54,0),1)," - ",L77),"")</f>
        <v/>
      </c>
      <c r="L77" s="168" t="str">
        <f>IFERROR(VLOOKUP(INDEX('8- Políticas de Administración '!$B$16:$F$63,MATCH('5- Identificación de Riesgos'!J77,'8- Políticas de Administración '!$C$16:$C$64,0),1),'8- Políticas de Administración '!$B$16:$F$64,5,FALSE),"")</f>
        <v/>
      </c>
      <c r="M77" s="485"/>
      <c r="N77" s="482"/>
    </row>
    <row r="78" spans="1:25" hidden="1">
      <c r="A78" s="568"/>
      <c r="B78" s="570"/>
      <c r="C78" s="572"/>
      <c r="D78" s="202"/>
      <c r="E78" s="482"/>
      <c r="F78" s="474"/>
      <c r="G78" s="476"/>
      <c r="H78" s="478"/>
      <c r="I78" s="145"/>
      <c r="J78" s="82"/>
      <c r="K78" s="145" t="str">
        <f>IFERROR(CONCATENATE(INDEX('8- Políticas de Administración '!$B$16:$F$53,MATCH('5- Identificación de Riesgos'!J78,'8- Políticas de Administración '!$C$16:$C$54,0),1)," - ",L78),"")</f>
        <v/>
      </c>
      <c r="L78" s="180" t="str">
        <f>IFERROR(VLOOKUP(INDEX('8- Políticas de Administración '!$B$16:$F$63,MATCH('5- Identificación de Riesgos'!J78,'8- Políticas de Administración '!$C$16:$C$64,0),1),'8- Políticas de Administración '!$B$16:$F$64,5,FALSE),"")</f>
        <v/>
      </c>
      <c r="M78" s="485"/>
      <c r="N78" s="482"/>
    </row>
    <row r="79" spans="1:25" ht="13.5" hidden="1" customHeight="1" thickBot="1">
      <c r="A79" s="569"/>
      <c r="B79" s="571"/>
      <c r="C79" s="573"/>
      <c r="D79" s="205"/>
      <c r="E79" s="482"/>
      <c r="F79" s="474"/>
      <c r="G79" s="476"/>
      <c r="H79" s="478"/>
      <c r="I79" s="176"/>
      <c r="J79" s="191"/>
      <c r="K79" s="176" t="str">
        <f>IFERROR(CONCATENATE(INDEX('8- Políticas de Administración '!$B$16:$F$53,MATCH('5- Identificación de Riesgos'!J79,'8- Políticas de Administración '!$C$16:$C$54,0),1)," - ",L79),"")</f>
        <v/>
      </c>
      <c r="L79" s="192" t="str">
        <f>IFERROR(VLOOKUP(INDEX('8- Políticas de Administración '!$B$16:$F$63,MATCH('5- Identificación de Riesgos'!J79,'8- Políticas de Administración '!$C$16:$C$64,0),1),'8- Políticas de Administración '!$B$16:$F$64,5,FALSE),"")</f>
        <v/>
      </c>
      <c r="M79" s="488"/>
      <c r="N79" s="482"/>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578" priority="726" operator="containsText" text="Muy Baja">
      <formula>NOT(ISERROR(SEARCH("Muy Baja",H10)))</formula>
    </cfRule>
    <cfRule type="containsText" dxfId="577" priority="727" operator="containsText" text="Baja">
      <formula>NOT(ISERROR(SEARCH("Baja",H10)))</formula>
    </cfRule>
    <cfRule type="containsText" dxfId="576" priority="728" operator="containsText" text="Muy Alta">
      <formula>NOT(ISERROR(SEARCH("Muy Alta",H10)))</formula>
    </cfRule>
    <cfRule type="containsText" dxfId="575" priority="730" operator="containsText" text="Alta">
      <formula>NOT(ISERROR(SEARCH("Alta",H10)))</formula>
    </cfRule>
    <cfRule type="containsText" dxfId="574" priority="731" operator="containsText" text="Media">
      <formula>NOT(ISERROR(SEARCH("Media",H10)))</formula>
    </cfRule>
    <cfRule type="containsText" dxfId="573" priority="732" operator="containsText" text="Media">
      <formula>NOT(ISERROR(SEARCH("Media",H10)))</formula>
    </cfRule>
    <cfRule type="containsText" dxfId="572" priority="733" operator="containsText" text="Media">
      <formula>NOT(ISERROR(SEARCH("Media",H10)))</formula>
    </cfRule>
    <cfRule type="containsText" dxfId="571" priority="734" operator="containsText" text="Muy Baja">
      <formula>NOT(ISERROR(SEARCH("Muy Baja",H10)))</formula>
    </cfRule>
    <cfRule type="containsText" dxfId="570" priority="735" operator="containsText" text="Baja">
      <formula>NOT(ISERROR(SEARCH("Baja",H10)))</formula>
    </cfRule>
    <cfRule type="containsText" dxfId="569" priority="736" operator="containsText" text="Muy Baja">
      <formula>NOT(ISERROR(SEARCH("Muy Baja",H10)))</formula>
    </cfRule>
    <cfRule type="containsText" dxfId="568" priority="737" operator="containsText" text="Muy Baja">
      <formula>NOT(ISERROR(SEARCH("Muy Baja",H10)))</formula>
    </cfRule>
    <cfRule type="containsText" dxfId="567" priority="738" operator="containsText" text="Muy Baja">
      <formula>NOT(ISERROR(SEARCH("Muy Baja",H10)))</formula>
    </cfRule>
    <cfRule type="containsText" dxfId="566" priority="739" operator="containsText" text="Muy Baja'Tabla probabilidad'!">
      <formula>NOT(ISERROR(SEARCH("Muy Baja'Tabla probabilidad'!",H10)))</formula>
    </cfRule>
    <cfRule type="containsText" dxfId="565" priority="740" operator="containsText" text="Muy bajo">
      <formula>NOT(ISERROR(SEARCH("Muy bajo",H10)))</formula>
    </cfRule>
    <cfRule type="containsText" dxfId="564" priority="741" operator="containsText" text="Alta">
      <formula>NOT(ISERROR(SEARCH("Alta",H10)))</formula>
    </cfRule>
    <cfRule type="containsText" dxfId="563" priority="742" operator="containsText" text="Media">
      <formula>NOT(ISERROR(SEARCH("Media",H10)))</formula>
    </cfRule>
    <cfRule type="containsText" dxfId="562" priority="743" operator="containsText" text="Baja">
      <formula>NOT(ISERROR(SEARCH("Baja",H10)))</formula>
    </cfRule>
    <cfRule type="containsText" dxfId="561" priority="744" operator="containsText" text="Muy baja">
      <formula>NOT(ISERROR(SEARCH("Muy baja",H10)))</formula>
    </cfRule>
    <cfRule type="cellIs" dxfId="560" priority="747" operator="between">
      <formula>1</formula>
      <formula>2</formula>
    </cfRule>
    <cfRule type="cellIs" dxfId="559" priority="748" operator="between">
      <formula>0</formula>
      <formula>2</formula>
    </cfRule>
  </conditionalFormatting>
  <conditionalFormatting sqref="H30">
    <cfRule type="containsText" dxfId="558" priority="333" operator="containsText" text="Muy Baja">
      <formula>NOT(ISERROR(SEARCH("Muy Baja",H30)))</formula>
    </cfRule>
    <cfRule type="containsText" dxfId="557" priority="334" operator="containsText" text="Baja">
      <formula>NOT(ISERROR(SEARCH("Baja",H30)))</formula>
    </cfRule>
    <cfRule type="containsText" dxfId="556" priority="335" operator="containsText" text="Muy Alta">
      <formula>NOT(ISERROR(SEARCH("Muy Alta",H30)))</formula>
    </cfRule>
    <cfRule type="containsText" dxfId="555" priority="337" operator="containsText" text="Alta">
      <formula>NOT(ISERROR(SEARCH("Alta",H30)))</formula>
    </cfRule>
    <cfRule type="containsText" dxfId="554" priority="338" operator="containsText" text="Media">
      <formula>NOT(ISERROR(SEARCH("Media",H30)))</formula>
    </cfRule>
    <cfRule type="containsText" dxfId="553" priority="339" operator="containsText" text="Media">
      <formula>NOT(ISERROR(SEARCH("Media",H30)))</formula>
    </cfRule>
    <cfRule type="containsText" dxfId="552" priority="340" operator="containsText" text="Media">
      <formula>NOT(ISERROR(SEARCH("Media",H30)))</formula>
    </cfRule>
    <cfRule type="containsText" dxfId="551" priority="341" operator="containsText" text="Muy Baja">
      <formula>NOT(ISERROR(SEARCH("Muy Baja",H30)))</formula>
    </cfRule>
    <cfRule type="containsText" dxfId="550" priority="342" operator="containsText" text="Baja">
      <formula>NOT(ISERROR(SEARCH("Baja",H30)))</formula>
    </cfRule>
    <cfRule type="containsText" dxfId="549" priority="343" operator="containsText" text="Muy Baja">
      <formula>NOT(ISERROR(SEARCH("Muy Baja",H30)))</formula>
    </cfRule>
    <cfRule type="containsText" dxfId="548" priority="344" operator="containsText" text="Muy Baja">
      <formula>NOT(ISERROR(SEARCH("Muy Baja",H30)))</formula>
    </cfRule>
    <cfRule type="containsText" dxfId="547" priority="345" operator="containsText" text="Muy Baja">
      <formula>NOT(ISERROR(SEARCH("Muy Baja",H30)))</formula>
    </cfRule>
    <cfRule type="containsText" dxfId="546" priority="346" operator="containsText" text="Muy Baja'Tabla probabilidad'!">
      <formula>NOT(ISERROR(SEARCH("Muy Baja'Tabla probabilidad'!",H30)))</formula>
    </cfRule>
    <cfRule type="containsText" dxfId="545" priority="347" operator="containsText" text="Muy bajo">
      <formula>NOT(ISERROR(SEARCH("Muy bajo",H30)))</formula>
    </cfRule>
    <cfRule type="containsText" dxfId="544" priority="348" operator="containsText" text="Alta">
      <formula>NOT(ISERROR(SEARCH("Alta",H30)))</formula>
    </cfRule>
    <cfRule type="containsText" dxfId="543" priority="349" operator="containsText" text="Media">
      <formula>NOT(ISERROR(SEARCH("Media",H30)))</formula>
    </cfRule>
    <cfRule type="containsText" dxfId="542" priority="350" operator="containsText" text="Baja">
      <formula>NOT(ISERROR(SEARCH("Baja",H30)))</formula>
    </cfRule>
    <cfRule type="containsText" dxfId="541" priority="351" operator="containsText" text="Muy baja">
      <formula>NOT(ISERROR(SEARCH("Muy baja",H30)))</formula>
    </cfRule>
    <cfRule type="cellIs" dxfId="540" priority="354" operator="between">
      <formula>1</formula>
      <formula>2</formula>
    </cfRule>
    <cfRule type="cellIs" dxfId="539" priority="355" operator="between">
      <formula>0</formula>
      <formula>2</formula>
    </cfRule>
  </conditionalFormatting>
  <conditionalFormatting sqref="H40">
    <cfRule type="containsText" dxfId="538" priority="403" operator="containsText" text="Muy Baja">
      <formula>NOT(ISERROR(SEARCH("Muy Baja",H40)))</formula>
    </cfRule>
    <cfRule type="containsText" dxfId="537" priority="404" operator="containsText" text="Baja">
      <formula>NOT(ISERROR(SEARCH("Baja",H40)))</formula>
    </cfRule>
    <cfRule type="containsText" dxfId="536" priority="405" operator="containsText" text="Muy Alta">
      <formula>NOT(ISERROR(SEARCH("Muy Alta",H40)))</formula>
    </cfRule>
    <cfRule type="containsText" dxfId="535" priority="407" operator="containsText" text="Alta">
      <formula>NOT(ISERROR(SEARCH("Alta",H40)))</formula>
    </cfRule>
    <cfRule type="containsText" dxfId="534" priority="408" operator="containsText" text="Media">
      <formula>NOT(ISERROR(SEARCH("Media",H40)))</formula>
    </cfRule>
    <cfRule type="containsText" dxfId="533" priority="409" operator="containsText" text="Media">
      <formula>NOT(ISERROR(SEARCH("Media",H40)))</formula>
    </cfRule>
    <cfRule type="containsText" dxfId="532" priority="410" operator="containsText" text="Media">
      <formula>NOT(ISERROR(SEARCH("Media",H40)))</formula>
    </cfRule>
    <cfRule type="containsText" dxfId="531" priority="411" operator="containsText" text="Muy Baja">
      <formula>NOT(ISERROR(SEARCH("Muy Baja",H40)))</formula>
    </cfRule>
    <cfRule type="containsText" dxfId="530" priority="412" operator="containsText" text="Baja">
      <formula>NOT(ISERROR(SEARCH("Baja",H40)))</formula>
    </cfRule>
    <cfRule type="containsText" dxfId="529" priority="413" operator="containsText" text="Muy Baja">
      <formula>NOT(ISERROR(SEARCH("Muy Baja",H40)))</formula>
    </cfRule>
    <cfRule type="containsText" dxfId="528" priority="414" operator="containsText" text="Muy Baja">
      <formula>NOT(ISERROR(SEARCH("Muy Baja",H40)))</formula>
    </cfRule>
    <cfRule type="containsText" dxfId="527" priority="415" operator="containsText" text="Muy Baja">
      <formula>NOT(ISERROR(SEARCH("Muy Baja",H40)))</formula>
    </cfRule>
    <cfRule type="containsText" dxfId="526" priority="416" operator="containsText" text="Muy Baja'Tabla probabilidad'!">
      <formula>NOT(ISERROR(SEARCH("Muy Baja'Tabla probabilidad'!",H40)))</formula>
    </cfRule>
    <cfRule type="containsText" dxfId="525" priority="417" operator="containsText" text="Muy bajo">
      <formula>NOT(ISERROR(SEARCH("Muy bajo",H40)))</formula>
    </cfRule>
    <cfRule type="containsText" dxfId="524" priority="418" operator="containsText" text="Alta">
      <formula>NOT(ISERROR(SEARCH("Alta",H40)))</formula>
    </cfRule>
    <cfRule type="containsText" dxfId="523" priority="419" operator="containsText" text="Media">
      <formula>NOT(ISERROR(SEARCH("Media",H40)))</formula>
    </cfRule>
    <cfRule type="containsText" dxfId="522" priority="420" operator="containsText" text="Baja">
      <formula>NOT(ISERROR(SEARCH("Baja",H40)))</formula>
    </cfRule>
    <cfRule type="containsText" dxfId="521" priority="421" operator="containsText" text="Muy baja">
      <formula>NOT(ISERROR(SEARCH("Muy baja",H40)))</formula>
    </cfRule>
    <cfRule type="cellIs" dxfId="520" priority="422" operator="between">
      <formula>1</formula>
      <formula>2</formula>
    </cfRule>
    <cfRule type="cellIs" dxfId="519" priority="423" operator="between">
      <formula>0</formula>
      <formula>2</formula>
    </cfRule>
  </conditionalFormatting>
  <conditionalFormatting sqref="H50">
    <cfRule type="containsText" dxfId="518" priority="506" operator="containsText" text="Muy Baja">
      <formula>NOT(ISERROR(SEARCH("Muy Baja",H50)))</formula>
    </cfRule>
    <cfRule type="containsText" dxfId="517" priority="507" operator="containsText" text="Baja">
      <formula>NOT(ISERROR(SEARCH("Baja",H50)))</formula>
    </cfRule>
    <cfRule type="containsText" dxfId="516" priority="508" operator="containsText" text="Muy Alta">
      <formula>NOT(ISERROR(SEARCH("Muy Alta",H50)))</formula>
    </cfRule>
    <cfRule type="containsText" dxfId="515" priority="510" operator="containsText" text="Alta">
      <formula>NOT(ISERROR(SEARCH("Alta",H50)))</formula>
    </cfRule>
    <cfRule type="containsText" dxfId="514" priority="511" operator="containsText" text="Media">
      <formula>NOT(ISERROR(SEARCH("Media",H50)))</formula>
    </cfRule>
    <cfRule type="containsText" dxfId="513" priority="512" operator="containsText" text="Media">
      <formula>NOT(ISERROR(SEARCH("Media",H50)))</formula>
    </cfRule>
    <cfRule type="containsText" dxfId="512" priority="513" operator="containsText" text="Media">
      <formula>NOT(ISERROR(SEARCH("Media",H50)))</formula>
    </cfRule>
    <cfRule type="containsText" dxfId="511" priority="514" operator="containsText" text="Muy Baja">
      <formula>NOT(ISERROR(SEARCH("Muy Baja",H50)))</formula>
    </cfRule>
    <cfRule type="containsText" dxfId="510" priority="515" operator="containsText" text="Baja">
      <formula>NOT(ISERROR(SEARCH("Baja",H50)))</formula>
    </cfRule>
    <cfRule type="containsText" dxfId="509" priority="516" operator="containsText" text="Muy Baja">
      <formula>NOT(ISERROR(SEARCH("Muy Baja",H50)))</formula>
    </cfRule>
    <cfRule type="containsText" dxfId="508" priority="517" operator="containsText" text="Muy Baja">
      <formula>NOT(ISERROR(SEARCH("Muy Baja",H50)))</formula>
    </cfRule>
    <cfRule type="containsText" dxfId="507" priority="518" operator="containsText" text="Muy Baja">
      <formula>NOT(ISERROR(SEARCH("Muy Baja",H50)))</formula>
    </cfRule>
    <cfRule type="containsText" dxfId="506" priority="519" operator="containsText" text="Muy Baja'Tabla probabilidad'!">
      <formula>NOT(ISERROR(SEARCH("Muy Baja'Tabla probabilidad'!",H50)))</formula>
    </cfRule>
    <cfRule type="containsText" dxfId="505" priority="520" operator="containsText" text="Muy bajo">
      <formula>NOT(ISERROR(SEARCH("Muy bajo",H50)))</formula>
    </cfRule>
    <cfRule type="containsText" dxfId="504" priority="521" operator="containsText" text="Alta">
      <formula>NOT(ISERROR(SEARCH("Alta",H50)))</formula>
    </cfRule>
    <cfRule type="containsText" dxfId="503" priority="522" operator="containsText" text="Media">
      <formula>NOT(ISERROR(SEARCH("Media",H50)))</formula>
    </cfRule>
    <cfRule type="containsText" dxfId="502" priority="523" operator="containsText" text="Baja">
      <formula>NOT(ISERROR(SEARCH("Baja",H50)))</formula>
    </cfRule>
    <cfRule type="containsText" dxfId="501" priority="524" operator="containsText" text="Muy baja">
      <formula>NOT(ISERROR(SEARCH("Muy baja",H50)))</formula>
    </cfRule>
    <cfRule type="cellIs" dxfId="500" priority="527" operator="between">
      <formula>1</formula>
      <formula>2</formula>
    </cfRule>
    <cfRule type="cellIs" dxfId="499" priority="528" operator="between">
      <formula>0</formula>
      <formula>2</formula>
    </cfRule>
  </conditionalFormatting>
  <conditionalFormatting sqref="H60">
    <cfRule type="containsText" dxfId="498" priority="187" operator="containsText" text="Muy Baja">
      <formula>NOT(ISERROR(SEARCH("Muy Baja",H60)))</formula>
    </cfRule>
    <cfRule type="containsText" dxfId="497" priority="188" operator="containsText" text="Baja">
      <formula>NOT(ISERROR(SEARCH("Baja",H60)))</formula>
    </cfRule>
    <cfRule type="containsText" dxfId="496" priority="189" operator="containsText" text="Muy Alta">
      <formula>NOT(ISERROR(SEARCH("Muy Alta",H60)))</formula>
    </cfRule>
    <cfRule type="containsText" dxfId="495" priority="190" operator="containsText" text="Alta">
      <formula>NOT(ISERROR(SEARCH("Alta",H60)))</formula>
    </cfRule>
    <cfRule type="containsText" dxfId="494" priority="191" operator="containsText" text="Media">
      <formula>NOT(ISERROR(SEARCH("Media",H60)))</formula>
    </cfRule>
    <cfRule type="containsText" dxfId="493" priority="192" operator="containsText" text="Media">
      <formula>NOT(ISERROR(SEARCH("Media",H60)))</formula>
    </cfRule>
    <cfRule type="containsText" dxfId="492" priority="193" operator="containsText" text="Media">
      <formula>NOT(ISERROR(SEARCH("Media",H60)))</formula>
    </cfRule>
    <cfRule type="containsText" dxfId="491" priority="194" operator="containsText" text="Muy Baja">
      <formula>NOT(ISERROR(SEARCH("Muy Baja",H60)))</formula>
    </cfRule>
    <cfRule type="containsText" dxfId="490" priority="195" operator="containsText" text="Baja">
      <formula>NOT(ISERROR(SEARCH("Baja",H60)))</formula>
    </cfRule>
    <cfRule type="containsText" dxfId="489" priority="196" operator="containsText" text="Muy Baja">
      <formula>NOT(ISERROR(SEARCH("Muy Baja",H60)))</formula>
    </cfRule>
    <cfRule type="containsText" dxfId="488" priority="197" operator="containsText" text="Muy Baja">
      <formula>NOT(ISERROR(SEARCH("Muy Baja",H60)))</formula>
    </cfRule>
    <cfRule type="containsText" dxfId="487" priority="198" operator="containsText" text="Muy Baja">
      <formula>NOT(ISERROR(SEARCH("Muy Baja",H60)))</formula>
    </cfRule>
    <cfRule type="containsText" dxfId="486" priority="199" operator="containsText" text="Muy Baja'Tabla probabilidad'!">
      <formula>NOT(ISERROR(SEARCH("Muy Baja'Tabla probabilidad'!",H60)))</formula>
    </cfRule>
    <cfRule type="containsText" dxfId="485" priority="200" operator="containsText" text="Muy bajo">
      <formula>NOT(ISERROR(SEARCH("Muy bajo",H60)))</formula>
    </cfRule>
    <cfRule type="containsText" dxfId="484" priority="201" operator="containsText" text="Alta">
      <formula>NOT(ISERROR(SEARCH("Alta",H60)))</formula>
    </cfRule>
    <cfRule type="containsText" dxfId="483" priority="202" operator="containsText" text="Media">
      <formula>NOT(ISERROR(SEARCH("Media",H60)))</formula>
    </cfRule>
    <cfRule type="containsText" dxfId="482" priority="203" operator="containsText" text="Baja">
      <formula>NOT(ISERROR(SEARCH("Baja",H60)))</formula>
    </cfRule>
    <cfRule type="containsText" dxfId="481" priority="204" operator="containsText" text="Muy baja">
      <formula>NOT(ISERROR(SEARCH("Muy baja",H60)))</formula>
    </cfRule>
    <cfRule type="cellIs" dxfId="480" priority="207" operator="between">
      <formula>1</formula>
      <formula>2</formula>
    </cfRule>
    <cfRule type="cellIs" dxfId="479" priority="208" operator="between">
      <formula>0</formula>
      <formula>2</formula>
    </cfRule>
  </conditionalFormatting>
  <conditionalFormatting sqref="H70">
    <cfRule type="containsText" dxfId="478" priority="11" operator="containsText" text="Muy Baja">
      <formula>NOT(ISERROR(SEARCH("Muy Baja",H70)))</formula>
    </cfRule>
    <cfRule type="containsText" dxfId="477" priority="12" operator="containsText" text="Baja">
      <formula>NOT(ISERROR(SEARCH("Baja",H70)))</formula>
    </cfRule>
    <cfRule type="containsText" dxfId="476" priority="13" operator="containsText" text="Muy Alta">
      <formula>NOT(ISERROR(SEARCH("Muy Alta",H70)))</formula>
    </cfRule>
    <cfRule type="containsText" dxfId="475" priority="14" operator="containsText" text="Alta">
      <formula>NOT(ISERROR(SEARCH("Alta",H70)))</formula>
    </cfRule>
    <cfRule type="containsText" dxfId="474" priority="15" operator="containsText" text="Media">
      <formula>NOT(ISERROR(SEARCH("Media",H70)))</formula>
    </cfRule>
    <cfRule type="containsText" dxfId="473" priority="16" operator="containsText" text="Media">
      <formula>NOT(ISERROR(SEARCH("Media",H70)))</formula>
    </cfRule>
    <cfRule type="containsText" dxfId="472" priority="17" operator="containsText" text="Media">
      <formula>NOT(ISERROR(SEARCH("Media",H70)))</formula>
    </cfRule>
    <cfRule type="containsText" dxfId="471" priority="18" operator="containsText" text="Muy Baja">
      <formula>NOT(ISERROR(SEARCH("Muy Baja",H70)))</formula>
    </cfRule>
    <cfRule type="containsText" dxfId="470" priority="19" operator="containsText" text="Baja">
      <formula>NOT(ISERROR(SEARCH("Baja",H70)))</formula>
    </cfRule>
    <cfRule type="containsText" dxfId="469" priority="20" operator="containsText" text="Muy Baja">
      <formula>NOT(ISERROR(SEARCH("Muy Baja",H70)))</formula>
    </cfRule>
    <cfRule type="containsText" dxfId="468" priority="21" operator="containsText" text="Muy Baja">
      <formula>NOT(ISERROR(SEARCH("Muy Baja",H70)))</formula>
    </cfRule>
    <cfRule type="containsText" dxfId="467" priority="22" operator="containsText" text="Muy Baja">
      <formula>NOT(ISERROR(SEARCH("Muy Baja",H70)))</formula>
    </cfRule>
    <cfRule type="containsText" dxfId="466" priority="23" operator="containsText" text="Muy Baja'Tabla probabilidad'!">
      <formula>NOT(ISERROR(SEARCH("Muy Baja'Tabla probabilidad'!",H70)))</formula>
    </cfRule>
    <cfRule type="containsText" dxfId="465" priority="24" operator="containsText" text="Muy bajo">
      <formula>NOT(ISERROR(SEARCH("Muy bajo",H70)))</formula>
    </cfRule>
    <cfRule type="containsText" dxfId="464" priority="25" operator="containsText" text="Alta">
      <formula>NOT(ISERROR(SEARCH("Alta",H70)))</formula>
    </cfRule>
    <cfRule type="containsText" dxfId="463" priority="26" operator="containsText" text="Media">
      <formula>NOT(ISERROR(SEARCH("Media",H70)))</formula>
    </cfRule>
    <cfRule type="containsText" dxfId="462" priority="27" operator="containsText" text="Baja">
      <formula>NOT(ISERROR(SEARCH("Baja",H70)))</formula>
    </cfRule>
    <cfRule type="containsText" dxfId="461" priority="28" operator="containsText" text="Muy baja">
      <formula>NOT(ISERROR(SEARCH("Muy baja",H70)))</formula>
    </cfRule>
    <cfRule type="cellIs" dxfId="460" priority="31" operator="between">
      <formula>1</formula>
      <formula>2</formula>
    </cfRule>
    <cfRule type="cellIs" dxfId="459" priority="32" operator="between">
      <formula>0</formula>
      <formula>2</formula>
    </cfRule>
  </conditionalFormatting>
  <conditionalFormatting sqref="M10 M20 K10:K79">
    <cfRule type="containsText" dxfId="458" priority="720" operator="containsText" text="Catastrófico">
      <formula>NOT(ISERROR(SEARCH("Catastrófico",K10)))</formula>
    </cfRule>
    <cfRule type="containsText" dxfId="457" priority="721" operator="containsText" text="Mayor">
      <formula>NOT(ISERROR(SEARCH("Mayor",K10)))</formula>
    </cfRule>
    <cfRule type="containsText" dxfId="456" priority="722" operator="containsText" text="Alta">
      <formula>NOT(ISERROR(SEARCH("Alta",K10)))</formula>
    </cfRule>
    <cfRule type="containsText" dxfId="455" priority="724" operator="containsText" text="Menor">
      <formula>NOT(ISERROR(SEARCH("Menor",K10)))</formula>
    </cfRule>
    <cfRule type="containsText" dxfId="454" priority="725" operator="containsText" text="Leve">
      <formula>NOT(ISERROR(SEARCH("Leve",K10)))</formula>
    </cfRule>
  </conditionalFormatting>
  <conditionalFormatting sqref="M30">
    <cfRule type="containsText" dxfId="453" priority="327" operator="containsText" text="Catastrófico">
      <formula>NOT(ISERROR(SEARCH("Catastrófico",M30)))</formula>
    </cfRule>
    <cfRule type="containsText" dxfId="452" priority="328" operator="containsText" text="Mayor">
      <formula>NOT(ISERROR(SEARCH("Mayor",M30)))</formula>
    </cfRule>
    <cfRule type="containsText" dxfId="451" priority="329" operator="containsText" text="Alta">
      <formula>NOT(ISERROR(SEARCH("Alta",M30)))</formula>
    </cfRule>
    <cfRule type="containsText" dxfId="450" priority="330" operator="containsText" text="Moderado">
      <formula>NOT(ISERROR(SEARCH("Moderado",M30)))</formula>
    </cfRule>
    <cfRule type="containsText" dxfId="449" priority="331" operator="containsText" text="Menor">
      <formula>NOT(ISERROR(SEARCH("Menor",M30)))</formula>
    </cfRule>
    <cfRule type="containsText" dxfId="448" priority="332" operator="containsText" text="Leve">
      <formula>NOT(ISERROR(SEARCH("Leve",M30)))</formula>
    </cfRule>
  </conditionalFormatting>
  <conditionalFormatting sqref="M40">
    <cfRule type="containsText" dxfId="447" priority="239" operator="containsText" text="Catastrófico">
      <formula>NOT(ISERROR(SEARCH("Catastrófico",M40)))</formula>
    </cfRule>
    <cfRule type="containsText" dxfId="446" priority="240" operator="containsText" text="Mayor">
      <formula>NOT(ISERROR(SEARCH("Mayor",M40)))</formula>
    </cfRule>
    <cfRule type="containsText" dxfId="445" priority="241" operator="containsText" text="Alta">
      <formula>NOT(ISERROR(SEARCH("Alta",M40)))</formula>
    </cfRule>
    <cfRule type="containsText" dxfId="444" priority="242" operator="containsText" text="Moderado">
      <formula>NOT(ISERROR(SEARCH("Moderado",M40)))</formula>
    </cfRule>
    <cfRule type="containsText" dxfId="443" priority="243" operator="containsText" text="Menor">
      <formula>NOT(ISERROR(SEARCH("Menor",M40)))</formula>
    </cfRule>
    <cfRule type="containsText" dxfId="442" priority="244" operator="containsText" text="Leve">
      <formula>NOT(ISERROR(SEARCH("Leve",M40)))</formula>
    </cfRule>
  </conditionalFormatting>
  <conditionalFormatting sqref="M50">
    <cfRule type="containsText" dxfId="441" priority="229" operator="containsText" text="Catastrófico">
      <formula>NOT(ISERROR(SEARCH("Catastrófico",M50)))</formula>
    </cfRule>
    <cfRule type="containsText" dxfId="440" priority="230" operator="containsText" text="Mayor">
      <formula>NOT(ISERROR(SEARCH("Mayor",M50)))</formula>
    </cfRule>
    <cfRule type="containsText" dxfId="439" priority="231" operator="containsText" text="Alta">
      <formula>NOT(ISERROR(SEARCH("Alta",M50)))</formula>
    </cfRule>
    <cfRule type="containsText" dxfId="438" priority="232" operator="containsText" text="Moderado">
      <formula>NOT(ISERROR(SEARCH("Moderado",M50)))</formula>
    </cfRule>
    <cfRule type="containsText" dxfId="437" priority="233" operator="containsText" text="Menor">
      <formula>NOT(ISERROR(SEARCH("Menor",M50)))</formula>
    </cfRule>
    <cfRule type="containsText" dxfId="436" priority="234" operator="containsText" text="Leve">
      <formula>NOT(ISERROR(SEARCH("Leve",M50)))</formula>
    </cfRule>
  </conditionalFormatting>
  <conditionalFormatting sqref="M60">
    <cfRule type="containsText" dxfId="435" priority="93" operator="containsText" text="Catastrófico">
      <formula>NOT(ISERROR(SEARCH("Catastrófico",M60)))</formula>
    </cfRule>
    <cfRule type="containsText" dxfId="434" priority="94" operator="containsText" text="Mayor">
      <formula>NOT(ISERROR(SEARCH("Mayor",M60)))</formula>
    </cfRule>
    <cfRule type="containsText" dxfId="433" priority="95" operator="containsText" text="Alta">
      <formula>NOT(ISERROR(SEARCH("Alta",M60)))</formula>
    </cfRule>
    <cfRule type="containsText" dxfId="432" priority="96" operator="containsText" text="Moderado">
      <formula>NOT(ISERROR(SEARCH("Moderado",M60)))</formula>
    </cfRule>
    <cfRule type="containsText" dxfId="431" priority="97" operator="containsText" text="Menor">
      <formula>NOT(ISERROR(SEARCH("Menor",M60)))</formula>
    </cfRule>
    <cfRule type="containsText" dxfId="430" priority="98" operator="containsText" text="Leve">
      <formula>NOT(ISERROR(SEARCH("Leve",M60)))</formula>
    </cfRule>
  </conditionalFormatting>
  <conditionalFormatting sqref="M70">
    <cfRule type="containsText" dxfId="429" priority="1" operator="containsText" text="Catastrófico">
      <formula>NOT(ISERROR(SEARCH("Catastrófico",M70)))</formula>
    </cfRule>
    <cfRule type="containsText" dxfId="428" priority="2" operator="containsText" text="Mayor">
      <formula>NOT(ISERROR(SEARCH("Mayor",M70)))</formula>
    </cfRule>
    <cfRule type="containsText" dxfId="427" priority="3" operator="containsText" text="Alta">
      <formula>NOT(ISERROR(SEARCH("Alta",M70)))</formula>
    </cfRule>
    <cfRule type="containsText" dxfId="426" priority="4" operator="containsText" text="Moderado">
      <formula>NOT(ISERROR(SEARCH("Moderado",M70)))</formula>
    </cfRule>
    <cfRule type="containsText" dxfId="425" priority="5" operator="containsText" text="Menor">
      <formula>NOT(ISERROR(SEARCH("Menor",M70)))</formula>
    </cfRule>
    <cfRule type="containsText" dxfId="424" priority="6" operator="containsText" text="Leve">
      <formula>NOT(ISERROR(SEARCH("Leve",M70)))</formula>
    </cfRule>
  </conditionalFormatting>
  <conditionalFormatting sqref="M10:N10 M20 K10:K79">
    <cfRule type="containsText" dxfId="423" priority="723" operator="containsText" text="Moderado">
      <formula>NOT(ISERROR(SEARCH("Moderado",K10)))</formula>
    </cfRule>
  </conditionalFormatting>
  <conditionalFormatting sqref="N60">
    <cfRule type="containsText" dxfId="422" priority="161" operator="containsText" text="Extremo">
      <formula>NOT(ISERROR(SEARCH("Extremo",N60)))</formula>
    </cfRule>
    <cfRule type="containsText" dxfId="421" priority="162" operator="containsText" text="Alto">
      <formula>NOT(ISERROR(SEARCH("Alto",N60)))</formula>
    </cfRule>
    <cfRule type="containsText" dxfId="420" priority="163" operator="containsText" text="Bajo">
      <formula>NOT(ISERROR(SEARCH("Bajo",N60)))</formula>
    </cfRule>
    <cfRule type="containsText" dxfId="419" priority="164" operator="containsText" text="Moderado">
      <formula>NOT(ISERROR(SEARCH("Moderado",N60)))</formula>
    </cfRule>
  </conditionalFormatting>
  <conditionalFormatting sqref="N70">
    <cfRule type="containsText" dxfId="418" priority="7" operator="containsText" text="Extremo">
      <formula>NOT(ISERROR(SEARCH("Extremo",N70)))</formula>
    </cfRule>
    <cfRule type="containsText" dxfId="417" priority="8" operator="containsText" text="Alto">
      <formula>NOT(ISERROR(SEARCH("Alto",N70)))</formula>
    </cfRule>
    <cfRule type="containsText" dxfId="416" priority="9" operator="containsText" text="Bajo">
      <formula>NOT(ISERROR(SEARCH("Bajo",N70)))</formula>
    </cfRule>
    <cfRule type="containsText" dxfId="415" priority="10" operator="containsText" text="Moderado">
      <formula>NOT(ISERROR(SEARCH("Moderado",N70)))</formula>
    </cfRule>
  </conditionalFormatting>
  <conditionalFormatting sqref="N8:O8">
    <cfRule type="containsText" dxfId="414" priority="285" operator="containsText" text="3- Moderado">
      <formula>NOT(ISERROR(SEARCH("3- Moderado",N8)))</formula>
    </cfRule>
    <cfRule type="containsText" dxfId="413" priority="286" operator="containsText" text="6- Moderado">
      <formula>NOT(ISERROR(SEARCH("6- Moderado",N8)))</formula>
    </cfRule>
    <cfRule type="containsText" dxfId="412" priority="287" operator="containsText" text="4- Moderado">
      <formula>NOT(ISERROR(SEARCH("4- Moderado",N8)))</formula>
    </cfRule>
    <cfRule type="containsText" dxfId="411" priority="288" operator="containsText" text="3- Bajo">
      <formula>NOT(ISERROR(SEARCH("3- Bajo",N8)))</formula>
    </cfRule>
    <cfRule type="containsText" dxfId="410" priority="289" operator="containsText" text="4- Bajo">
      <formula>NOT(ISERROR(SEARCH("4- Bajo",N8)))</formula>
    </cfRule>
    <cfRule type="containsText" dxfId="409" priority="290" operator="containsText" text="1- Bajo">
      <formula>NOT(ISERROR(SEARCH("1- Bajo",N8)))</formula>
    </cfRule>
  </conditionalFormatting>
  <conditionalFormatting sqref="N10:O10">
    <cfRule type="containsText" dxfId="408" priority="281" operator="containsText" text="Extremo">
      <formula>NOT(ISERROR(SEARCH("Extremo",N10)))</formula>
    </cfRule>
    <cfRule type="containsText" dxfId="407" priority="282" operator="containsText" text="Alto">
      <formula>NOT(ISERROR(SEARCH("Alto",N10)))</formula>
    </cfRule>
    <cfRule type="containsText" dxfId="406" priority="283" operator="containsText" text="Bajo">
      <formula>NOT(ISERROR(SEARCH("Bajo",N10)))</formula>
    </cfRule>
  </conditionalFormatting>
  <conditionalFormatting sqref="N20:O20">
    <cfRule type="containsText" dxfId="405" priority="1307" operator="containsText" text="Extremo">
      <formula>NOT(ISERROR(SEARCH("Extremo",N20)))</formula>
    </cfRule>
    <cfRule type="containsText" dxfId="404" priority="1308" operator="containsText" text="Alto">
      <formula>NOT(ISERROR(SEARCH("Alto",N20)))</formula>
    </cfRule>
    <cfRule type="containsText" dxfId="403" priority="1309" operator="containsText" text="Bajo">
      <formula>NOT(ISERROR(SEARCH("Bajo",N20)))</formula>
    </cfRule>
    <cfRule type="containsText" dxfId="402" priority="1310" operator="containsText" text="Moderado">
      <formula>NOT(ISERROR(SEARCH("Moderado",N20)))</formula>
    </cfRule>
  </conditionalFormatting>
  <conditionalFormatting sqref="N30:O30">
    <cfRule type="containsText" dxfId="401" priority="356" operator="containsText" text="Extremo">
      <formula>NOT(ISERROR(SEARCH("Extremo",N30)))</formula>
    </cfRule>
    <cfRule type="containsText" dxfId="400" priority="357" operator="containsText" text="Alto">
      <formula>NOT(ISERROR(SEARCH("Alto",N30)))</formula>
    </cfRule>
    <cfRule type="containsText" dxfId="399" priority="358" operator="containsText" text="Bajo">
      <formula>NOT(ISERROR(SEARCH("Bajo",N30)))</formula>
    </cfRule>
    <cfRule type="containsText" dxfId="398" priority="359" operator="containsText" text="Moderado">
      <formula>NOT(ISERROR(SEARCH("Moderado",N30)))</formula>
    </cfRule>
  </conditionalFormatting>
  <conditionalFormatting sqref="N40:O40">
    <cfRule type="containsText" dxfId="397" priority="245" operator="containsText" text="Extremo">
      <formula>NOT(ISERROR(SEARCH("Extremo",N40)))</formula>
    </cfRule>
    <cfRule type="containsText" dxfId="396" priority="246" operator="containsText" text="Alto">
      <formula>NOT(ISERROR(SEARCH("Alto",N40)))</formula>
    </cfRule>
    <cfRule type="containsText" dxfId="395" priority="247" operator="containsText" text="Bajo">
      <formula>NOT(ISERROR(SEARCH("Bajo",N40)))</formula>
    </cfRule>
    <cfRule type="containsText" dxfId="394" priority="248" operator="containsText" text="Moderado">
      <formula>NOT(ISERROR(SEARCH("Moderado",N40)))</formula>
    </cfRule>
  </conditionalFormatting>
  <conditionalFormatting sqref="N50:O50">
    <cfRule type="containsText" dxfId="393" priority="235" operator="containsText" text="Extremo">
      <formula>NOT(ISERROR(SEARCH("Extremo",N50)))</formula>
    </cfRule>
    <cfRule type="containsText" dxfId="392" priority="236" operator="containsText" text="Alto">
      <formula>NOT(ISERROR(SEARCH("Alto",N50)))</formula>
    </cfRule>
    <cfRule type="containsText" dxfId="391" priority="237" operator="containsText" text="Bajo">
      <formula>NOT(ISERROR(SEARCH("Bajo",N50)))</formula>
    </cfRule>
    <cfRule type="containsText" dxfId="390" priority="238" operator="containsText" text="Moderado">
      <formula>NOT(ISERROR(SEARCH("Moderado",N50)))</formula>
    </cfRule>
  </conditionalFormatting>
  <conditionalFormatting sqref="O10">
    <cfRule type="containsText" dxfId="38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paperSize="5" scale="44" fitToHeight="0" orientation="landscape" horizont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I42:I79 I10:I11 I13:I40</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J13:J79 J10:J11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zoomScale="62" zoomScaleNormal="62" zoomScalePageLayoutView="70" workbookViewId="0">
      <selection activeCell="E52" sqref="E52"/>
    </sheetView>
  </sheetViews>
  <sheetFormatPr defaultColWidth="11.42578125" defaultRowHeight="14.45"/>
  <cols>
    <col min="1" max="1" width="7" customWidth="1"/>
    <col min="2" max="2" width="35.85546875" customWidth="1"/>
    <col min="3" max="3" width="37.5703125" style="39"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66.7109375" customWidth="1"/>
    <col min="14" max="14" width="12.7109375" customWidth="1"/>
    <col min="15" max="15" width="15.7109375" customWidth="1"/>
    <col min="16" max="17" width="10" customWidth="1"/>
    <col min="18" max="18" width="9.42578125" hidden="1" customWidth="1"/>
    <col min="19" max="19" width="11.42578125" customWidth="1"/>
    <col min="20" max="20" width="26.28515625" style="24" customWidth="1"/>
    <col min="21" max="21" width="18.5703125" style="23" customWidth="1"/>
    <col min="22" max="22" width="22.5703125" style="25" customWidth="1"/>
    <col min="23" max="278" width="11.42578125" style="15"/>
    <col min="279" max="16384" width="11.42578125" style="20"/>
  </cols>
  <sheetData>
    <row r="1" spans="1:278" s="17" customFormat="1" ht="28.9" thickTop="1">
      <c r="A1" s="591"/>
      <c r="B1" s="592"/>
      <c r="C1" s="593"/>
      <c r="D1" s="32"/>
      <c r="E1" s="587" t="s">
        <v>322</v>
      </c>
      <c r="F1" s="588"/>
      <c r="G1" s="588"/>
      <c r="H1" s="588"/>
      <c r="I1" s="588"/>
      <c r="J1" s="588"/>
      <c r="K1" s="588"/>
      <c r="L1" s="588"/>
      <c r="M1" s="588"/>
      <c r="N1" s="588"/>
      <c r="O1" s="588"/>
      <c r="P1" s="588"/>
      <c r="Q1" s="588"/>
      <c r="R1" s="588"/>
      <c r="S1" s="588"/>
      <c r="T1" s="588"/>
      <c r="U1" s="588"/>
      <c r="V1" s="588"/>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8.15">
      <c r="A2" s="594"/>
      <c r="B2" s="547"/>
      <c r="C2" s="595"/>
      <c r="D2" s="32"/>
      <c r="E2" s="589"/>
      <c r="F2" s="590"/>
      <c r="G2" s="590"/>
      <c r="H2" s="590"/>
      <c r="I2" s="590"/>
      <c r="J2" s="590"/>
      <c r="K2" s="590"/>
      <c r="L2" s="590"/>
      <c r="M2" s="590"/>
      <c r="N2" s="590"/>
      <c r="O2" s="590"/>
      <c r="P2" s="590"/>
      <c r="Q2" s="590"/>
      <c r="R2" s="590"/>
      <c r="S2" s="590"/>
      <c r="T2" s="590"/>
      <c r="U2" s="590"/>
      <c r="V2" s="590"/>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8.15">
      <c r="A3" s="594"/>
      <c r="B3" s="547"/>
      <c r="C3" s="595"/>
      <c r="D3" s="140"/>
      <c r="E3" s="589"/>
      <c r="F3" s="590"/>
      <c r="G3" s="590"/>
      <c r="H3" s="590"/>
      <c r="I3" s="590"/>
      <c r="J3" s="590"/>
      <c r="K3" s="590"/>
      <c r="L3" s="590"/>
      <c r="M3" s="590"/>
      <c r="N3" s="590"/>
      <c r="O3" s="590"/>
      <c r="P3" s="590"/>
      <c r="Q3" s="590"/>
      <c r="R3" s="590"/>
      <c r="S3" s="590"/>
      <c r="T3" s="590"/>
      <c r="U3" s="590"/>
      <c r="V3" s="590"/>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56" customHeight="1">
      <c r="A4" s="524" t="s">
        <v>258</v>
      </c>
      <c r="B4" s="524"/>
      <c r="C4" s="609" t="s">
        <v>323</v>
      </c>
      <c r="D4" s="610"/>
      <c r="E4" s="610"/>
      <c r="F4" s="610"/>
      <c r="G4" s="610"/>
      <c r="H4" s="610"/>
      <c r="I4" s="610"/>
      <c r="J4" s="610"/>
      <c r="K4" s="610"/>
      <c r="L4" s="610"/>
      <c r="M4" s="610"/>
      <c r="N4" s="610"/>
      <c r="O4" s="610"/>
      <c r="P4" s="610"/>
      <c r="Q4" s="610"/>
      <c r="R4" s="610"/>
      <c r="S4" s="610"/>
      <c r="T4" s="610"/>
      <c r="U4" s="610"/>
      <c r="V4" s="610"/>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145.15" customHeight="1">
      <c r="A5" s="524" t="s">
        <v>260</v>
      </c>
      <c r="B5" s="524"/>
      <c r="C5" s="609" t="s">
        <v>324</v>
      </c>
      <c r="D5" s="615"/>
      <c r="E5" s="615"/>
      <c r="F5" s="615"/>
      <c r="G5" s="615"/>
      <c r="H5" s="615"/>
      <c r="I5" s="615"/>
      <c r="J5" s="615"/>
      <c r="K5" s="615"/>
      <c r="L5" s="615"/>
      <c r="M5" s="615"/>
      <c r="N5" s="615"/>
      <c r="O5" s="615"/>
      <c r="P5" s="615"/>
      <c r="Q5" s="615"/>
      <c r="R5" s="615"/>
      <c r="S5" s="615"/>
      <c r="T5" s="615"/>
      <c r="U5" s="615"/>
      <c r="V5" s="615"/>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28.9" customHeight="1">
      <c r="A6" s="524" t="s">
        <v>262</v>
      </c>
      <c r="B6" s="524"/>
      <c r="C6" s="616" t="s">
        <v>9</v>
      </c>
      <c r="D6" s="610"/>
      <c r="E6" s="610"/>
      <c r="F6" s="610"/>
      <c r="G6" s="610"/>
      <c r="H6" s="610"/>
      <c r="I6" s="610"/>
      <c r="J6" s="610"/>
      <c r="K6" s="610"/>
      <c r="L6" s="610"/>
      <c r="M6" s="610"/>
      <c r="N6" s="610"/>
      <c r="O6" s="610"/>
      <c r="P6" s="610"/>
      <c r="Q6" s="610"/>
      <c r="R6" s="610"/>
      <c r="S6" s="610"/>
      <c r="T6" s="610"/>
      <c r="U6" s="610"/>
      <c r="V6" s="610"/>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thickBot="1">
      <c r="A7" s="596" t="s">
        <v>264</v>
      </c>
      <c r="B7" s="596"/>
      <c r="C7" s="596"/>
      <c r="D7" s="597" t="s">
        <v>325</v>
      </c>
      <c r="E7" s="542"/>
      <c r="F7" s="542"/>
      <c r="G7" s="542"/>
      <c r="H7" s="542"/>
      <c r="I7" s="542"/>
      <c r="J7" s="542"/>
      <c r="K7" s="542"/>
      <c r="L7" s="542"/>
      <c r="M7" s="542"/>
      <c r="N7" s="542"/>
      <c r="O7" s="542"/>
      <c r="P7" s="542"/>
      <c r="Q7" s="542"/>
      <c r="R7" s="543"/>
      <c r="S7" s="116"/>
      <c r="T7" s="596" t="s">
        <v>326</v>
      </c>
      <c r="U7" s="596"/>
      <c r="V7" s="59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598" t="s">
        <v>269</v>
      </c>
      <c r="B8" s="599" t="s">
        <v>327</v>
      </c>
      <c r="C8" s="601" t="s">
        <v>265</v>
      </c>
      <c r="D8" s="603" t="s">
        <v>328</v>
      </c>
      <c r="E8" s="605" t="s">
        <v>233</v>
      </c>
      <c r="F8" s="606" t="s">
        <v>329</v>
      </c>
      <c r="G8" s="607"/>
      <c r="H8" s="607"/>
      <c r="I8" s="607"/>
      <c r="J8" s="607"/>
      <c r="K8" s="608"/>
      <c r="L8" s="606" t="s">
        <v>330</v>
      </c>
      <c r="M8" s="607"/>
      <c r="N8" s="607"/>
      <c r="O8" s="607"/>
      <c r="P8" s="607"/>
      <c r="Q8" s="607"/>
      <c r="R8" s="607"/>
      <c r="S8" s="608"/>
      <c r="T8" s="46"/>
      <c r="U8" s="47"/>
      <c r="V8" s="75" t="s">
        <v>331</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548"/>
      <c r="B9" s="600"/>
      <c r="C9" s="602"/>
      <c r="D9" s="604"/>
      <c r="E9" s="540"/>
      <c r="F9" s="37" t="s">
        <v>235</v>
      </c>
      <c r="G9" s="37" t="s">
        <v>237</v>
      </c>
      <c r="H9" s="37" t="s">
        <v>332</v>
      </c>
      <c r="I9" s="37" t="s">
        <v>239</v>
      </c>
      <c r="J9" s="118" t="s">
        <v>333</v>
      </c>
      <c r="K9" s="37" t="s">
        <v>245</v>
      </c>
      <c r="L9" s="37" t="s">
        <v>334</v>
      </c>
      <c r="M9" s="111" t="s">
        <v>242</v>
      </c>
      <c r="N9" s="37" t="s">
        <v>335</v>
      </c>
      <c r="O9" s="37" t="s">
        <v>336</v>
      </c>
      <c r="P9" s="37" t="s">
        <v>337</v>
      </c>
      <c r="Q9" s="37" t="s">
        <v>338</v>
      </c>
      <c r="R9" s="118" t="s">
        <v>333</v>
      </c>
      <c r="S9" s="37" t="s">
        <v>339</v>
      </c>
      <c r="T9" s="40" t="s">
        <v>247</v>
      </c>
      <c r="U9" s="40" t="s">
        <v>249</v>
      </c>
      <c r="V9" s="41" t="s">
        <v>340</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60.5" customHeight="1">
      <c r="A10" s="576">
        <f>'5- Identificación de Riesgos'!A10</f>
        <v>1</v>
      </c>
      <c r="B10" s="612" t="str">
        <f>'5- Identificación de Riesgos'!B10</f>
        <v>Vencimiento de Términos</v>
      </c>
      <c r="C10" s="159" t="str">
        <f>'5- Identificación de Riesgos'!D10</f>
        <v>1. Insuficiencia de  personal  para atender la función misional y la atención a las partes interesadas en los despachos judiciales y centro de servicios</v>
      </c>
      <c r="D10" s="152"/>
      <c r="E10" s="160" t="s">
        <v>341</v>
      </c>
      <c r="F10" s="144" t="s">
        <v>342</v>
      </c>
      <c r="G10" s="144" t="s">
        <v>342</v>
      </c>
      <c r="H10" s="144" t="s">
        <v>343</v>
      </c>
      <c r="I10" s="144" t="s">
        <v>343</v>
      </c>
      <c r="J10" s="151">
        <f>COUNTIF(F10:I10,"SI")/4</f>
        <v>0.5</v>
      </c>
      <c r="K10" s="579">
        <f>AVERAGE(J10:J19)</f>
        <v>0.8125</v>
      </c>
      <c r="L10" s="268" t="str">
        <f>'5- Identificación de Riesgos'!I10</f>
        <v>Afectación de reputacion,imagén,  credibilidad, satisfacción de usuarios y PI</v>
      </c>
      <c r="M10" s="322" t="s">
        <v>344</v>
      </c>
      <c r="N10" s="268" t="s">
        <v>342</v>
      </c>
      <c r="O10" s="268" t="s">
        <v>342</v>
      </c>
      <c r="P10" s="268" t="s">
        <v>342</v>
      </c>
      <c r="Q10" s="268" t="s">
        <v>342</v>
      </c>
      <c r="R10" s="316">
        <f>SUM(COUNTIF(N10,"SI")*25%,COUNTIF(O10,"SI")*40%,COUNTIF(P10,"SI")*25%,COUNTIF(Q10,"SI")*10%)</f>
        <v>1</v>
      </c>
      <c r="S10" s="582">
        <f>AVERAGE(R10:R19)</f>
        <v>1</v>
      </c>
      <c r="T10" s="61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8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99" t="str">
        <f>CONCATENATE(VLOOKUP((LEFT(T10,LEN(T10)-4)&amp;LEFT(U10,LEN(U10)-4)),'9- Matriz de Calor '!$D$18:$E$42,2,0)," - ",RIGHT(T10,1)*RIGHT(U10,1))</f>
        <v>Bajo - 2</v>
      </c>
    </row>
    <row r="11" spans="1:278" ht="135" customHeight="1">
      <c r="A11" s="577"/>
      <c r="B11" s="613"/>
      <c r="C11" s="159" t="str">
        <f>'5- Identificación de Riesgos'!D11</f>
        <v>2. Complejidad de los procesos judiciales y solicitudes, lo cual incrementa los tiempos para su resolución.</v>
      </c>
      <c r="D11" s="153"/>
      <c r="E11" s="160" t="s">
        <v>345</v>
      </c>
      <c r="F11" s="145" t="s">
        <v>342</v>
      </c>
      <c r="G11" s="145" t="s">
        <v>342</v>
      </c>
      <c r="H11" s="145" t="s">
        <v>343</v>
      </c>
      <c r="I11" s="145" t="s">
        <v>342</v>
      </c>
      <c r="J11" s="149">
        <f t="shared" ref="J11:J23" si="0">COUNTIF(F11:I11,"SI")/4</f>
        <v>0.75</v>
      </c>
      <c r="K11" s="580"/>
      <c r="L11" s="273"/>
      <c r="M11" s="297"/>
      <c r="N11" s="273"/>
      <c r="O11" s="314"/>
      <c r="P11" s="273"/>
      <c r="Q11" s="273"/>
      <c r="R11" s="317"/>
      <c r="S11" s="583"/>
      <c r="T11" s="618"/>
      <c r="U11" s="485"/>
      <c r="V11" s="500"/>
    </row>
    <row r="12" spans="1:278" ht="178.15" customHeight="1">
      <c r="A12" s="577"/>
      <c r="B12" s="613"/>
      <c r="C12" s="159" t="str">
        <f>'5- Identificación de Riesgos'!D12</f>
        <v>3.Fallas en la planeación  para el desarrollo de las tareas propias del despacho.</v>
      </c>
      <c r="D12" s="153"/>
      <c r="E12" s="327" t="s">
        <v>346</v>
      </c>
      <c r="F12" s="145" t="s">
        <v>342</v>
      </c>
      <c r="G12" s="145" t="s">
        <v>342</v>
      </c>
      <c r="H12" s="145" t="s">
        <v>342</v>
      </c>
      <c r="I12" s="145" t="s">
        <v>342</v>
      </c>
      <c r="J12" s="149">
        <f t="shared" si="0"/>
        <v>1</v>
      </c>
      <c r="K12" s="580"/>
      <c r="L12" s="273"/>
      <c r="M12" s="270"/>
      <c r="N12" s="270"/>
      <c r="O12" s="270"/>
      <c r="P12" s="270"/>
      <c r="Q12" s="270"/>
      <c r="R12" s="317"/>
      <c r="S12" s="583"/>
      <c r="T12" s="618"/>
      <c r="U12" s="485"/>
      <c r="V12" s="500"/>
    </row>
    <row r="13" spans="1:278" ht="157.9" customHeight="1">
      <c r="A13" s="577"/>
      <c r="B13" s="613"/>
      <c r="C13" s="159" t="str">
        <f>'5- Identificación de Riesgos'!D23</f>
        <v>4.  Fallas e insuficiencia de las herramientas tecnológicas.</v>
      </c>
      <c r="D13" s="153"/>
      <c r="E13" s="327" t="s">
        <v>347</v>
      </c>
      <c r="F13" s="145" t="s">
        <v>342</v>
      </c>
      <c r="G13" s="259" t="s">
        <v>342</v>
      </c>
      <c r="H13" s="259" t="s">
        <v>342</v>
      </c>
      <c r="I13" s="259" t="s">
        <v>342</v>
      </c>
      <c r="J13" s="149">
        <f t="shared" si="0"/>
        <v>1</v>
      </c>
      <c r="K13" s="580"/>
      <c r="L13" s="273"/>
      <c r="M13" s="315"/>
      <c r="N13" s="273"/>
      <c r="O13" s="273"/>
      <c r="P13" s="273"/>
      <c r="Q13" s="273"/>
      <c r="R13" s="317"/>
      <c r="S13" s="583"/>
      <c r="T13" s="618"/>
      <c r="U13" s="485"/>
      <c r="V13" s="500"/>
    </row>
    <row r="14" spans="1:278" hidden="1">
      <c r="A14" s="577"/>
      <c r="B14" s="613"/>
      <c r="C14" s="293"/>
      <c r="D14" s="271"/>
      <c r="E14" s="289"/>
      <c r="F14" s="273"/>
      <c r="G14" s="273"/>
      <c r="H14" s="273"/>
      <c r="I14" s="273"/>
      <c r="J14" s="149"/>
      <c r="K14" s="580"/>
      <c r="L14" s="273"/>
      <c r="M14" s="318"/>
      <c r="N14" s="273"/>
      <c r="O14" s="273"/>
      <c r="P14" s="273"/>
      <c r="Q14" s="273"/>
      <c r="R14" s="317"/>
      <c r="S14" s="583"/>
      <c r="T14" s="618"/>
      <c r="U14" s="485"/>
      <c r="V14" s="500"/>
    </row>
    <row r="15" spans="1:278" ht="14.45" hidden="1" customHeight="1">
      <c r="A15" s="577"/>
      <c r="B15" s="613"/>
      <c r="C15" s="290"/>
      <c r="D15" s="271"/>
      <c r="E15" s="294"/>
      <c r="F15" s="273"/>
      <c r="G15" s="273"/>
      <c r="H15" s="273"/>
      <c r="I15" s="273"/>
      <c r="J15" s="149"/>
      <c r="K15" s="580"/>
      <c r="L15" s="273"/>
      <c r="M15" s="297"/>
      <c r="N15" s="273"/>
      <c r="O15" s="273"/>
      <c r="P15" s="273"/>
      <c r="Q15" s="273"/>
      <c r="R15" s="317"/>
      <c r="S15" s="583"/>
      <c r="T15" s="618"/>
      <c r="U15" s="485"/>
      <c r="V15" s="500"/>
    </row>
    <row r="16" spans="1:278" ht="14.45" hidden="1" customHeight="1">
      <c r="A16" s="577"/>
      <c r="B16" s="613"/>
      <c r="C16" s="290"/>
      <c r="D16" s="271"/>
      <c r="E16" s="294"/>
      <c r="F16" s="273"/>
      <c r="G16" s="273"/>
      <c r="H16" s="273"/>
      <c r="I16" s="273"/>
      <c r="J16" s="149"/>
      <c r="K16" s="580"/>
      <c r="L16" s="273"/>
      <c r="M16" s="297"/>
      <c r="N16" s="273"/>
      <c r="O16" s="273"/>
      <c r="P16" s="273"/>
      <c r="Q16" s="273"/>
      <c r="R16" s="317"/>
      <c r="S16" s="583"/>
      <c r="T16" s="618"/>
      <c r="U16" s="485"/>
      <c r="V16" s="500"/>
    </row>
    <row r="17" spans="1:22" ht="14.45" hidden="1" customHeight="1">
      <c r="A17" s="577"/>
      <c r="B17" s="613"/>
      <c r="C17" s="290"/>
      <c r="D17" s="271"/>
      <c r="E17" s="294"/>
      <c r="F17" s="273"/>
      <c r="G17" s="273"/>
      <c r="H17" s="273"/>
      <c r="I17" s="273"/>
      <c r="J17" s="149"/>
      <c r="K17" s="580"/>
      <c r="L17" s="273"/>
      <c r="M17" s="297"/>
      <c r="N17" s="273"/>
      <c r="O17" s="273"/>
      <c r="P17" s="273"/>
      <c r="Q17" s="273"/>
      <c r="R17" s="317"/>
      <c r="S17" s="583"/>
      <c r="T17" s="618"/>
      <c r="U17" s="485"/>
      <c r="V17" s="500"/>
    </row>
    <row r="18" spans="1:22" ht="14.45" hidden="1" customHeight="1">
      <c r="A18" s="577"/>
      <c r="B18" s="613"/>
      <c r="C18" s="290"/>
      <c r="D18" s="271"/>
      <c r="E18" s="294"/>
      <c r="F18" s="273"/>
      <c r="G18" s="273"/>
      <c r="H18" s="273"/>
      <c r="I18" s="273"/>
      <c r="J18" s="149"/>
      <c r="K18" s="580"/>
      <c r="L18" s="273"/>
      <c r="M18" s="297"/>
      <c r="N18" s="273"/>
      <c r="O18" s="273"/>
      <c r="P18" s="273"/>
      <c r="Q18" s="273"/>
      <c r="R18" s="317"/>
      <c r="S18" s="583"/>
      <c r="T18" s="618"/>
      <c r="U18" s="485"/>
      <c r="V18" s="500"/>
    </row>
    <row r="19" spans="1:22" ht="15" hidden="1" customHeight="1" thickBot="1">
      <c r="A19" s="578"/>
      <c r="B19" s="614"/>
      <c r="C19" s="295"/>
      <c r="D19" s="272"/>
      <c r="E19" s="296"/>
      <c r="F19" s="279"/>
      <c r="G19" s="279"/>
      <c r="H19" s="279"/>
      <c r="I19" s="279"/>
      <c r="J19" s="150"/>
      <c r="K19" s="581"/>
      <c r="L19" s="273"/>
      <c r="M19" s="297"/>
      <c r="N19" s="273"/>
      <c r="O19" s="273"/>
      <c r="P19" s="273"/>
      <c r="Q19" s="273"/>
      <c r="R19" s="317"/>
      <c r="S19" s="584"/>
      <c r="T19" s="619"/>
      <c r="U19" s="486"/>
      <c r="V19" s="510"/>
    </row>
    <row r="20" spans="1:22" ht="193.15">
      <c r="A20" s="576">
        <f>'5- Identificación de Riesgos'!A20</f>
        <v>2</v>
      </c>
      <c r="B20" s="485" t="str">
        <f>'5- Identificación de Riesgos'!B20</f>
        <v xml:space="preserve">Incumplimientos en la realizacion de audiencias </v>
      </c>
      <c r="C20" s="159" t="str">
        <f>'5- Identificación de Riesgos'!D20</f>
        <v xml:space="preserve">1. Inasistencia del Juez </v>
      </c>
      <c r="D20" s="143"/>
      <c r="E20" s="160" t="s">
        <v>348</v>
      </c>
      <c r="F20" s="147" t="s">
        <v>342</v>
      </c>
      <c r="G20" s="147" t="s">
        <v>342</v>
      </c>
      <c r="H20" s="147" t="s">
        <v>343</v>
      </c>
      <c r="I20" s="147" t="s">
        <v>343</v>
      </c>
      <c r="J20" s="148">
        <f t="shared" si="0"/>
        <v>0.5</v>
      </c>
      <c r="K20" s="585">
        <f>AVERAGE(J20:J29)</f>
        <v>0.8125</v>
      </c>
      <c r="L20" s="147" t="str">
        <f>'5- Identificación de Riesgos'!I20</f>
        <v>Interrupción o afectación en la prestación del servicio judicial</v>
      </c>
      <c r="M20" s="323" t="s">
        <v>349</v>
      </c>
      <c r="N20" s="147" t="s">
        <v>342</v>
      </c>
      <c r="O20" s="147" t="s">
        <v>342</v>
      </c>
      <c r="P20" s="147" t="s">
        <v>342</v>
      </c>
      <c r="Q20" s="147" t="s">
        <v>342</v>
      </c>
      <c r="R20" s="148">
        <f t="shared" ref="R20" si="1">SUM(COUNTIF(N20,"SI")*25%,COUNTIF(O20,"SI")*40%,COUNTIF(P20,"SI")*25%,COUNTIF(Q20,"SI")*10%)</f>
        <v>1</v>
      </c>
      <c r="S20" s="585">
        <f>AVERAGE(R20:R29)</f>
        <v>1</v>
      </c>
      <c r="T20" s="50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8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99" t="str">
        <f>CONCATENATE(VLOOKUP((LEFT(T20,LEN(T20)-4)&amp;LEFT(U20,LEN(U20)-4)),'9- Matriz de Calor '!$D$18:$E$42,2,0)," - ",RIGHT(T20,1)*RIGHT(U20,1))</f>
        <v>Bajo - 2</v>
      </c>
    </row>
    <row r="21" spans="1:22" ht="165" customHeight="1">
      <c r="A21" s="577"/>
      <c r="B21" s="485"/>
      <c r="C21" s="261" t="str">
        <f>'5- Identificación de Riesgos'!D21</f>
        <v xml:space="preserve">2.Notificaciones judiciales erradas o inoportunas </v>
      </c>
      <c r="D21" s="153"/>
      <c r="E21" s="328" t="s">
        <v>350</v>
      </c>
      <c r="F21" s="145" t="s">
        <v>342</v>
      </c>
      <c r="G21" s="145" t="s">
        <v>342</v>
      </c>
      <c r="H21" s="145" t="s">
        <v>342</v>
      </c>
      <c r="I21" s="145" t="s">
        <v>342</v>
      </c>
      <c r="J21" s="149">
        <f t="shared" si="0"/>
        <v>1</v>
      </c>
      <c r="K21" s="580"/>
      <c r="L21" s="273"/>
      <c r="M21" s="307"/>
      <c r="N21" s="273"/>
      <c r="O21" s="273"/>
      <c r="P21" s="273"/>
      <c r="Q21" s="273"/>
      <c r="R21" s="148"/>
      <c r="S21" s="580"/>
      <c r="T21" s="498"/>
      <c r="U21" s="485"/>
      <c r="V21" s="500"/>
    </row>
    <row r="22" spans="1:22" ht="219" customHeight="1" thickBot="1">
      <c r="A22" s="577"/>
      <c r="B22" s="485"/>
      <c r="C22" s="262" t="s">
        <v>296</v>
      </c>
      <c r="D22" s="153"/>
      <c r="E22" s="337" t="s">
        <v>351</v>
      </c>
      <c r="F22" s="145" t="s">
        <v>342</v>
      </c>
      <c r="G22" s="145" t="s">
        <v>342</v>
      </c>
      <c r="H22" s="145" t="s">
        <v>343</v>
      </c>
      <c r="I22" s="145" t="s">
        <v>342</v>
      </c>
      <c r="J22" s="149">
        <f t="shared" si="0"/>
        <v>0.75</v>
      </c>
      <c r="K22" s="580"/>
      <c r="L22" s="273"/>
      <c r="M22" s="319"/>
      <c r="N22" s="273"/>
      <c r="O22" s="273"/>
      <c r="P22" s="273"/>
      <c r="Q22" s="273"/>
      <c r="R22" s="148"/>
      <c r="S22" s="580"/>
      <c r="T22" s="498"/>
      <c r="U22" s="485"/>
      <c r="V22" s="500"/>
    </row>
    <row r="23" spans="1:22" ht="154.5" customHeight="1">
      <c r="A23" s="577"/>
      <c r="B23" s="485"/>
      <c r="C23" s="263" t="s">
        <v>297</v>
      </c>
      <c r="D23" s="153"/>
      <c r="E23" s="327" t="s">
        <v>352</v>
      </c>
      <c r="F23" s="145" t="s">
        <v>342</v>
      </c>
      <c r="G23" s="145" t="s">
        <v>342</v>
      </c>
      <c r="H23" s="145" t="s">
        <v>342</v>
      </c>
      <c r="I23" s="145" t="s">
        <v>342</v>
      </c>
      <c r="J23" s="149">
        <f t="shared" si="0"/>
        <v>1</v>
      </c>
      <c r="K23" s="580"/>
      <c r="L23" s="273"/>
      <c r="M23" s="297"/>
      <c r="N23" s="273"/>
      <c r="O23" s="273"/>
      <c r="P23" s="273"/>
      <c r="Q23" s="273"/>
      <c r="R23" s="148"/>
      <c r="S23" s="580"/>
      <c r="T23" s="498"/>
      <c r="U23" s="485"/>
      <c r="V23" s="500"/>
    </row>
    <row r="24" spans="1:22" hidden="1">
      <c r="A24" s="577"/>
      <c r="B24" s="485"/>
      <c r="C24" s="302"/>
      <c r="D24" s="271"/>
      <c r="E24" s="303"/>
      <c r="F24" s="273"/>
      <c r="G24" s="273"/>
      <c r="H24" s="273"/>
      <c r="I24" s="273"/>
      <c r="J24" s="149"/>
      <c r="K24" s="580"/>
      <c r="L24" s="273"/>
      <c r="M24" s="300"/>
      <c r="N24" s="273"/>
      <c r="O24" s="273"/>
      <c r="P24" s="273"/>
      <c r="Q24" s="273"/>
      <c r="R24" s="149"/>
      <c r="S24" s="580"/>
      <c r="T24" s="498"/>
      <c r="U24" s="485"/>
      <c r="V24" s="500"/>
    </row>
    <row r="25" spans="1:22" hidden="1">
      <c r="A25" s="577"/>
      <c r="B25" s="485"/>
      <c r="C25" s="302"/>
      <c r="D25" s="271"/>
      <c r="E25" s="294"/>
      <c r="F25" s="273"/>
      <c r="G25" s="273"/>
      <c r="H25" s="273"/>
      <c r="I25" s="273"/>
      <c r="J25" s="149"/>
      <c r="K25" s="580"/>
      <c r="L25" s="273"/>
      <c r="M25" s="297"/>
      <c r="N25" s="273"/>
      <c r="O25" s="273"/>
      <c r="P25" s="273"/>
      <c r="Q25" s="273"/>
      <c r="R25" s="149"/>
      <c r="S25" s="580"/>
      <c r="T25" s="498"/>
      <c r="U25" s="485"/>
      <c r="V25" s="500"/>
    </row>
    <row r="26" spans="1:22" hidden="1">
      <c r="A26" s="577"/>
      <c r="B26" s="485"/>
      <c r="C26" s="302"/>
      <c r="D26" s="271"/>
      <c r="E26" s="294"/>
      <c r="F26" s="273"/>
      <c r="G26" s="273"/>
      <c r="H26" s="273"/>
      <c r="I26" s="273"/>
      <c r="J26" s="149"/>
      <c r="K26" s="580"/>
      <c r="L26" s="273"/>
      <c r="M26" s="297"/>
      <c r="N26" s="273"/>
      <c r="O26" s="273"/>
      <c r="P26" s="273"/>
      <c r="Q26" s="273"/>
      <c r="R26" s="149"/>
      <c r="S26" s="580"/>
      <c r="T26" s="498"/>
      <c r="U26" s="485"/>
      <c r="V26" s="500"/>
    </row>
    <row r="27" spans="1:22" hidden="1">
      <c r="A27" s="577"/>
      <c r="B27" s="485"/>
      <c r="C27" s="302"/>
      <c r="D27" s="271"/>
      <c r="E27" s="294"/>
      <c r="F27" s="273"/>
      <c r="G27" s="273"/>
      <c r="H27" s="273"/>
      <c r="I27" s="273"/>
      <c r="J27" s="149"/>
      <c r="K27" s="580"/>
      <c r="L27" s="273"/>
      <c r="M27" s="297"/>
      <c r="N27" s="273"/>
      <c r="O27" s="273"/>
      <c r="P27" s="273"/>
      <c r="Q27" s="273"/>
      <c r="R27" s="149"/>
      <c r="S27" s="580"/>
      <c r="T27" s="498"/>
      <c r="U27" s="485"/>
      <c r="V27" s="500"/>
    </row>
    <row r="28" spans="1:22" hidden="1">
      <c r="A28" s="577"/>
      <c r="B28" s="485"/>
      <c r="C28" s="302"/>
      <c r="D28" s="271"/>
      <c r="E28" s="294"/>
      <c r="F28" s="273"/>
      <c r="G28" s="273"/>
      <c r="H28" s="273"/>
      <c r="I28" s="273"/>
      <c r="J28" s="149"/>
      <c r="K28" s="580"/>
      <c r="L28" s="273"/>
      <c r="M28" s="297"/>
      <c r="N28" s="273"/>
      <c r="O28" s="273"/>
      <c r="P28" s="273"/>
      <c r="Q28" s="273"/>
      <c r="R28" s="149"/>
      <c r="S28" s="580"/>
      <c r="T28" s="498"/>
      <c r="U28" s="485"/>
      <c r="V28" s="500"/>
    </row>
    <row r="29" spans="1:22" hidden="1">
      <c r="A29" s="620"/>
      <c r="B29" s="485"/>
      <c r="C29" s="304"/>
      <c r="D29" s="305"/>
      <c r="E29" s="306"/>
      <c r="F29" s="277"/>
      <c r="G29" s="277"/>
      <c r="H29" s="277"/>
      <c r="I29" s="277"/>
      <c r="J29" s="181"/>
      <c r="K29" s="586"/>
      <c r="L29" s="273"/>
      <c r="M29" s="301"/>
      <c r="N29" s="277"/>
      <c r="O29" s="277"/>
      <c r="P29" s="277"/>
      <c r="Q29" s="277"/>
      <c r="R29" s="181"/>
      <c r="S29" s="586"/>
      <c r="T29" s="509"/>
      <c r="U29" s="488"/>
      <c r="V29" s="511"/>
    </row>
    <row r="30" spans="1:22" ht="214.9" customHeight="1">
      <c r="A30" s="576">
        <f>'5- Identificación de Riesgos'!A30</f>
        <v>3</v>
      </c>
      <c r="B30" s="485" t="str">
        <f>'5- Identificación de Riesgos'!B30</f>
        <v xml:space="preserve"> Efectuar notificaciones que no cumplan con los requistos</v>
      </c>
      <c r="C30" s="157" t="str">
        <f>'5- Identificación de Riesgos'!D30</f>
        <v>1. Errores en la digitación</v>
      </c>
      <c r="D30" s="152"/>
      <c r="E30" s="329" t="s">
        <v>353</v>
      </c>
      <c r="F30" s="144" t="s">
        <v>342</v>
      </c>
      <c r="G30" s="144" t="s">
        <v>342</v>
      </c>
      <c r="H30" s="144" t="s">
        <v>342</v>
      </c>
      <c r="I30" s="144" t="s">
        <v>343</v>
      </c>
      <c r="J30" s="151">
        <f t="shared" ref="J30:J52" si="2">COUNTIF(F30:I30,"SI")/4</f>
        <v>0.75</v>
      </c>
      <c r="K30" s="579">
        <f>AVERAGE(J30:J39)</f>
        <v>0.83333333333333337</v>
      </c>
      <c r="L30" s="144" t="str">
        <f>'5- Identificación de Riesgos'!I30</f>
        <v>Afectación de reputacion,imagén,  credibilidad, satisfacción de usuarios y PI</v>
      </c>
      <c r="M30" s="324" t="s">
        <v>354</v>
      </c>
      <c r="N30" s="144" t="s">
        <v>342</v>
      </c>
      <c r="O30" s="144" t="s">
        <v>342</v>
      </c>
      <c r="P30" s="144" t="s">
        <v>342</v>
      </c>
      <c r="Q30" s="144" t="s">
        <v>342</v>
      </c>
      <c r="R30" s="148">
        <f>SUM(COUNTIF(N30,"SI")*25%,COUNTIF(O30,"SI")*40%,COUNTIF(P30,"SI")*25%,COUNTIF(Q30,"SI")*10%)</f>
        <v>1</v>
      </c>
      <c r="S30" s="582">
        <f>AVERAGE(R30:R39)</f>
        <v>0.16666666666666666</v>
      </c>
      <c r="T30" s="61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8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99" t="str">
        <f>CONCATENATE(VLOOKUP((LEFT(T30,LEN(T30)-4)&amp;LEFT(U30,LEN(U30)-4)),'9- Matriz de Calor '!$D$18:$E$42,2,0)," - ",RIGHT(T30,1)*RIGHT(U30,1))</f>
        <v>Bajo - 2</v>
      </c>
    </row>
    <row r="31" spans="1:22" ht="199.9" customHeight="1">
      <c r="A31" s="577"/>
      <c r="B31" s="485"/>
      <c r="C31" s="159" t="str">
        <f>'5- Identificación de Riesgos'!D31</f>
        <v>2. Falta de comunicación y de oportunidad en la  actualización de las novedades por los Juzgados</v>
      </c>
      <c r="D31" s="153"/>
      <c r="E31" s="160" t="s">
        <v>355</v>
      </c>
      <c r="F31" s="145" t="s">
        <v>342</v>
      </c>
      <c r="G31" s="145" t="s">
        <v>342</v>
      </c>
      <c r="H31" s="145" t="s">
        <v>342</v>
      </c>
      <c r="I31" s="145" t="s">
        <v>342</v>
      </c>
      <c r="J31" s="149">
        <f t="shared" si="2"/>
        <v>1</v>
      </c>
      <c r="K31" s="580"/>
      <c r="L31" s="273"/>
      <c r="M31" s="319"/>
      <c r="N31" s="273"/>
      <c r="O31" s="273"/>
      <c r="P31" s="273"/>
      <c r="Q31" s="273"/>
      <c r="R31" s="317"/>
      <c r="S31" s="583"/>
      <c r="T31" s="618"/>
      <c r="U31" s="485"/>
      <c r="V31" s="500"/>
    </row>
    <row r="32" spans="1:22" ht="215.25" customHeight="1">
      <c r="A32" s="577"/>
      <c r="B32" s="485"/>
      <c r="C32" s="159" t="str">
        <f>'5- Identificación de Riesgos'!D32</f>
        <v xml:space="preserve">3.  Direcciones físicas o electrónicas  de las partes interesadas erradas. </v>
      </c>
      <c r="D32" s="153"/>
      <c r="E32" s="160" t="s">
        <v>356</v>
      </c>
      <c r="F32" s="145" t="s">
        <v>342</v>
      </c>
      <c r="G32" s="145" t="s">
        <v>343</v>
      </c>
      <c r="H32" s="145" t="s">
        <v>342</v>
      </c>
      <c r="I32" s="145" t="s">
        <v>342</v>
      </c>
      <c r="J32" s="149">
        <f t="shared" si="2"/>
        <v>0.75</v>
      </c>
      <c r="K32" s="580"/>
      <c r="L32" s="273"/>
      <c r="M32" s="297"/>
      <c r="N32" s="273"/>
      <c r="O32" s="273"/>
      <c r="P32" s="273"/>
      <c r="Q32" s="273"/>
      <c r="R32" s="317"/>
      <c r="S32" s="583"/>
      <c r="T32" s="618"/>
      <c r="U32" s="485"/>
      <c r="V32" s="500"/>
    </row>
    <row r="33" spans="1:278" hidden="1">
      <c r="A33" s="577"/>
      <c r="B33" s="485"/>
      <c r="C33" s="290"/>
      <c r="D33" s="271"/>
      <c r="E33" s="294"/>
      <c r="F33" s="273"/>
      <c r="G33" s="273"/>
      <c r="H33" s="273"/>
      <c r="I33" s="273"/>
      <c r="J33" s="149"/>
      <c r="K33" s="580"/>
      <c r="L33" s="273"/>
      <c r="M33" s="297"/>
      <c r="N33" s="273"/>
      <c r="O33" s="273"/>
      <c r="P33" s="273"/>
      <c r="Q33" s="273"/>
      <c r="R33" s="317">
        <f t="shared" ref="R33:R50" si="3">SUM(COUNTIF(N33,"SI")*25%,COUNTIF(O33,"SI")*40%,COUNTIF(P33,"SI")*25%,COUNTIF(Q33,"SI")*10%)</f>
        <v>0</v>
      </c>
      <c r="S33" s="583"/>
      <c r="T33" s="618"/>
      <c r="U33" s="485"/>
      <c r="V33" s="500"/>
    </row>
    <row r="34" spans="1:278" hidden="1">
      <c r="A34" s="577"/>
      <c r="B34" s="485"/>
      <c r="C34" s="290"/>
      <c r="D34" s="271"/>
      <c r="E34" s="294"/>
      <c r="F34" s="273"/>
      <c r="G34" s="273"/>
      <c r="H34" s="273"/>
      <c r="I34" s="273"/>
      <c r="J34" s="149"/>
      <c r="K34" s="580"/>
      <c r="L34" s="273"/>
      <c r="M34" s="297"/>
      <c r="N34" s="273"/>
      <c r="O34" s="273"/>
      <c r="P34" s="273"/>
      <c r="Q34" s="273"/>
      <c r="R34" s="317">
        <f t="shared" si="3"/>
        <v>0</v>
      </c>
      <c r="S34" s="583"/>
      <c r="T34" s="618"/>
      <c r="U34" s="485"/>
      <c r="V34" s="500"/>
    </row>
    <row r="35" spans="1:278" hidden="1">
      <c r="A35" s="577"/>
      <c r="B35" s="485"/>
      <c r="C35" s="290"/>
      <c r="D35" s="271"/>
      <c r="E35" s="294"/>
      <c r="F35" s="273"/>
      <c r="G35" s="273"/>
      <c r="H35" s="273"/>
      <c r="I35" s="273"/>
      <c r="J35" s="149"/>
      <c r="K35" s="580"/>
      <c r="L35" s="273"/>
      <c r="M35" s="297"/>
      <c r="N35" s="273"/>
      <c r="O35" s="273"/>
      <c r="P35" s="273"/>
      <c r="Q35" s="273"/>
      <c r="R35" s="317">
        <f t="shared" si="3"/>
        <v>0</v>
      </c>
      <c r="S35" s="583"/>
      <c r="T35" s="618"/>
      <c r="U35" s="485"/>
      <c r="V35" s="500"/>
    </row>
    <row r="36" spans="1:278" hidden="1">
      <c r="A36" s="577"/>
      <c r="B36" s="485"/>
      <c r="C36" s="290"/>
      <c r="D36" s="271"/>
      <c r="E36" s="294"/>
      <c r="F36" s="273"/>
      <c r="G36" s="273"/>
      <c r="H36" s="273"/>
      <c r="I36" s="273"/>
      <c r="J36" s="149"/>
      <c r="K36" s="580"/>
      <c r="L36" s="273"/>
      <c r="M36" s="297"/>
      <c r="N36" s="273"/>
      <c r="O36" s="273"/>
      <c r="P36" s="273"/>
      <c r="Q36" s="273"/>
      <c r="R36" s="317"/>
      <c r="S36" s="583"/>
      <c r="T36" s="618"/>
      <c r="U36" s="485"/>
      <c r="V36" s="500"/>
    </row>
    <row r="37" spans="1:278" hidden="1">
      <c r="A37" s="577"/>
      <c r="B37" s="485"/>
      <c r="C37" s="290"/>
      <c r="D37" s="271"/>
      <c r="E37" s="294"/>
      <c r="F37" s="273"/>
      <c r="G37" s="273"/>
      <c r="H37" s="273"/>
      <c r="I37" s="273"/>
      <c r="J37" s="149"/>
      <c r="K37" s="580"/>
      <c r="L37" s="273"/>
      <c r="M37" s="297"/>
      <c r="N37" s="273"/>
      <c r="O37" s="273"/>
      <c r="P37" s="273"/>
      <c r="Q37" s="273"/>
      <c r="R37" s="317"/>
      <c r="S37" s="583"/>
      <c r="T37" s="618"/>
      <c r="U37" s="485"/>
      <c r="V37" s="500"/>
    </row>
    <row r="38" spans="1:278" hidden="1">
      <c r="A38" s="577"/>
      <c r="B38" s="485"/>
      <c r="C38" s="290"/>
      <c r="D38" s="271"/>
      <c r="E38" s="294"/>
      <c r="F38" s="273"/>
      <c r="G38" s="273"/>
      <c r="H38" s="273"/>
      <c r="I38" s="273"/>
      <c r="J38" s="149"/>
      <c r="K38" s="580"/>
      <c r="L38" s="273"/>
      <c r="M38" s="297"/>
      <c r="N38" s="273"/>
      <c r="O38" s="273"/>
      <c r="P38" s="273"/>
      <c r="Q38" s="273"/>
      <c r="R38" s="317">
        <f t="shared" si="3"/>
        <v>0</v>
      </c>
      <c r="S38" s="583"/>
      <c r="T38" s="618"/>
      <c r="U38" s="485"/>
      <c r="V38" s="500"/>
    </row>
    <row r="39" spans="1:278" ht="15" hidden="1" thickBot="1">
      <c r="A39" s="578"/>
      <c r="B39" s="485"/>
      <c r="C39" s="290"/>
      <c r="D39" s="305"/>
      <c r="E39" s="306"/>
      <c r="F39" s="277"/>
      <c r="G39" s="277"/>
      <c r="H39" s="277"/>
      <c r="I39" s="277"/>
      <c r="J39" s="181"/>
      <c r="K39" s="581"/>
      <c r="L39" s="273"/>
      <c r="M39" s="297"/>
      <c r="N39" s="277"/>
      <c r="O39" s="277"/>
      <c r="P39" s="277"/>
      <c r="Q39" s="277"/>
      <c r="R39" s="320">
        <f t="shared" si="3"/>
        <v>0</v>
      </c>
      <c r="S39" s="584"/>
      <c r="T39" s="619"/>
      <c r="U39" s="486"/>
      <c r="V39" s="510"/>
    </row>
    <row r="40" spans="1:278" s="187" customFormat="1" ht="175.9" customHeight="1">
      <c r="A40" s="576">
        <f>'5- Identificación de Riesgos'!A40</f>
        <v>4</v>
      </c>
      <c r="B40" s="485" t="str">
        <f>'5- Identificación de Riesgos'!B40</f>
        <v>Efectuar el reparto judicial incumpliendo requisitos</v>
      </c>
      <c r="C40" s="157" t="str">
        <f>'5- Identificación de Riesgos'!D40</f>
        <v>1. Envio de las solicitudes sin la informacion necesaria por las partes interesadas</v>
      </c>
      <c r="D40" s="152"/>
      <c r="E40" s="160" t="s">
        <v>357</v>
      </c>
      <c r="F40" s="144" t="s">
        <v>343</v>
      </c>
      <c r="G40" s="144" t="s">
        <v>342</v>
      </c>
      <c r="H40" s="144" t="s">
        <v>343</v>
      </c>
      <c r="I40" s="144" t="s">
        <v>343</v>
      </c>
      <c r="J40" s="151">
        <f t="shared" si="2"/>
        <v>0.25</v>
      </c>
      <c r="K40" s="579">
        <f>AVERAGE(J40:J49)</f>
        <v>0.5</v>
      </c>
      <c r="L40" s="145" t="str">
        <f>'5- Identificación de Riesgos'!I40</f>
        <v>Afectación de reputacion,imagén,  credibilidad, satisfacción de usuarios y PI</v>
      </c>
      <c r="M40" s="324" t="s">
        <v>358</v>
      </c>
      <c r="N40" s="144" t="s">
        <v>342</v>
      </c>
      <c r="O40" s="144" t="s">
        <v>342</v>
      </c>
      <c r="P40" s="144" t="s">
        <v>342</v>
      </c>
      <c r="Q40" s="144" t="s">
        <v>342</v>
      </c>
      <c r="R40" s="151">
        <f t="shared" si="3"/>
        <v>1</v>
      </c>
      <c r="S40" s="579">
        <f>AVERAGE(R40:R49)</f>
        <v>1</v>
      </c>
      <c r="T40" s="508"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8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99" t="str">
        <f>CONCATENATE(VLOOKUP((LEFT(T40,LEN(T40)-4)&amp;LEFT(U40,LEN(U40)-4)),'9- Matriz de Calor '!$D$18:$E$42,2,0)," - ",RIGHT(T40,1)*RIGHT(U40,1))</f>
        <v>Bajo - 1</v>
      </c>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c r="IW40" s="186"/>
      <c r="IX40" s="186"/>
      <c r="IY40" s="186"/>
      <c r="IZ40" s="186"/>
      <c r="JA40" s="186"/>
      <c r="JB40" s="186"/>
      <c r="JC40" s="186"/>
      <c r="JD40" s="186"/>
      <c r="JE40" s="186"/>
      <c r="JF40" s="186"/>
      <c r="JG40" s="186"/>
      <c r="JH40" s="186"/>
      <c r="JI40" s="186"/>
      <c r="JJ40" s="186"/>
      <c r="JK40" s="186"/>
      <c r="JL40" s="186"/>
      <c r="JM40" s="186"/>
      <c r="JN40" s="186"/>
      <c r="JO40" s="186"/>
      <c r="JP40" s="186"/>
      <c r="JQ40" s="186"/>
      <c r="JR40" s="186"/>
    </row>
    <row r="41" spans="1:278" ht="135" customHeight="1" thickBot="1">
      <c r="A41" s="577"/>
      <c r="B41" s="485"/>
      <c r="C41" s="159" t="str">
        <f>'5- Identificación de Riesgos'!D41</f>
        <v>2. No incluir en el reparto la totalidad de las solicitudes o escritos de acusación recibidos por correo electrónico.</v>
      </c>
      <c r="D41" s="153"/>
      <c r="E41" s="160" t="s">
        <v>359</v>
      </c>
      <c r="F41" s="145" t="s">
        <v>343</v>
      </c>
      <c r="G41" s="145" t="s">
        <v>343</v>
      </c>
      <c r="H41" s="145" t="s">
        <v>342</v>
      </c>
      <c r="I41" s="145" t="s">
        <v>342</v>
      </c>
      <c r="J41" s="149">
        <f t="shared" si="2"/>
        <v>0.5</v>
      </c>
      <c r="K41" s="580"/>
      <c r="L41" s="273"/>
      <c r="M41" s="308"/>
      <c r="N41" s="273"/>
      <c r="O41" s="273"/>
      <c r="P41" s="273"/>
      <c r="Q41" s="273"/>
      <c r="R41" s="149"/>
      <c r="S41" s="580"/>
      <c r="T41" s="498"/>
      <c r="U41" s="485"/>
      <c r="V41" s="500"/>
    </row>
    <row r="42" spans="1:278" ht="147" customHeight="1">
      <c r="A42" s="577"/>
      <c r="B42" s="485"/>
      <c r="C42" s="157" t="str">
        <f>'5- Identificación de Riesgos'!D42</f>
        <v>3.Incumplimiento del procedimiento de reparto.</v>
      </c>
      <c r="D42" s="153"/>
      <c r="E42" s="257" t="s">
        <v>360</v>
      </c>
      <c r="F42" s="145" t="s">
        <v>343</v>
      </c>
      <c r="G42" s="145" t="s">
        <v>342</v>
      </c>
      <c r="H42" s="145" t="s">
        <v>342</v>
      </c>
      <c r="I42" s="145" t="s">
        <v>342</v>
      </c>
      <c r="J42" s="149">
        <f t="shared" si="2"/>
        <v>0.75</v>
      </c>
      <c r="K42" s="580"/>
      <c r="L42" s="273"/>
      <c r="M42" s="309"/>
      <c r="N42" s="273"/>
      <c r="O42" s="273"/>
      <c r="P42" s="273"/>
      <c r="Q42" s="273"/>
      <c r="R42" s="149"/>
      <c r="S42" s="580"/>
      <c r="T42" s="498"/>
      <c r="U42" s="485"/>
      <c r="V42" s="500"/>
    </row>
    <row r="43" spans="1:278" hidden="1">
      <c r="A43" s="577"/>
      <c r="B43" s="485"/>
      <c r="C43" s="290"/>
      <c r="D43" s="271"/>
      <c r="E43" s="310"/>
      <c r="F43" s="273"/>
      <c r="G43" s="273"/>
      <c r="H43" s="273"/>
      <c r="I43" s="273"/>
      <c r="J43" s="149"/>
      <c r="K43" s="580"/>
      <c r="L43" s="273"/>
      <c r="M43" s="297"/>
      <c r="N43" s="273"/>
      <c r="O43" s="273"/>
      <c r="P43" s="273"/>
      <c r="Q43" s="273"/>
      <c r="R43" s="149"/>
      <c r="S43" s="580"/>
      <c r="T43" s="498"/>
      <c r="U43" s="485"/>
      <c r="V43" s="500"/>
    </row>
    <row r="44" spans="1:278" hidden="1">
      <c r="A44" s="577"/>
      <c r="B44" s="485"/>
      <c r="C44" s="290"/>
      <c r="D44" s="271"/>
      <c r="E44" s="271"/>
      <c r="F44" s="273"/>
      <c r="G44" s="273"/>
      <c r="H44" s="273"/>
      <c r="I44" s="273"/>
      <c r="J44" s="149"/>
      <c r="K44" s="580"/>
      <c r="L44" s="273"/>
      <c r="M44" s="297"/>
      <c r="N44" s="273"/>
      <c r="O44" s="273"/>
      <c r="P44" s="273"/>
      <c r="Q44" s="273"/>
      <c r="R44" s="149"/>
      <c r="S44" s="580"/>
      <c r="T44" s="498"/>
      <c r="U44" s="485"/>
      <c r="V44" s="500"/>
    </row>
    <row r="45" spans="1:278" hidden="1">
      <c r="A45" s="577"/>
      <c r="B45" s="485"/>
      <c r="C45" s="290"/>
      <c r="D45" s="271"/>
      <c r="E45" s="294"/>
      <c r="F45" s="273"/>
      <c r="G45" s="273"/>
      <c r="H45" s="273"/>
      <c r="I45" s="273"/>
      <c r="J45" s="149"/>
      <c r="K45" s="580"/>
      <c r="L45" s="273"/>
      <c r="M45" s="297"/>
      <c r="N45" s="273"/>
      <c r="O45" s="273"/>
      <c r="P45" s="273"/>
      <c r="Q45" s="273"/>
      <c r="R45" s="149"/>
      <c r="S45" s="580"/>
      <c r="T45" s="498"/>
      <c r="U45" s="485"/>
      <c r="V45" s="500"/>
    </row>
    <row r="46" spans="1:278" hidden="1">
      <c r="A46" s="577"/>
      <c r="B46" s="485"/>
      <c r="C46" s="290"/>
      <c r="D46" s="271"/>
      <c r="E46" s="294"/>
      <c r="F46" s="273"/>
      <c r="G46" s="273"/>
      <c r="H46" s="273"/>
      <c r="I46" s="273"/>
      <c r="J46" s="149"/>
      <c r="K46" s="580"/>
      <c r="L46" s="273"/>
      <c r="M46" s="297"/>
      <c r="N46" s="273"/>
      <c r="O46" s="273"/>
      <c r="P46" s="273"/>
      <c r="Q46" s="273"/>
      <c r="R46" s="149"/>
      <c r="S46" s="580"/>
      <c r="T46" s="498"/>
      <c r="U46" s="485"/>
      <c r="V46" s="500"/>
    </row>
    <row r="47" spans="1:278" hidden="1">
      <c r="A47" s="577"/>
      <c r="B47" s="485"/>
      <c r="C47" s="290"/>
      <c r="D47" s="271"/>
      <c r="E47" s="294"/>
      <c r="F47" s="273"/>
      <c r="G47" s="273"/>
      <c r="H47" s="273"/>
      <c r="I47" s="273"/>
      <c r="J47" s="149"/>
      <c r="K47" s="580"/>
      <c r="L47" s="273"/>
      <c r="M47" s="297"/>
      <c r="N47" s="273"/>
      <c r="O47" s="273"/>
      <c r="P47" s="273"/>
      <c r="Q47" s="273"/>
      <c r="R47" s="149"/>
      <c r="S47" s="580"/>
      <c r="T47" s="498"/>
      <c r="U47" s="485"/>
      <c r="V47" s="500"/>
    </row>
    <row r="48" spans="1:278" hidden="1">
      <c r="A48" s="577"/>
      <c r="B48" s="485"/>
      <c r="C48" s="290"/>
      <c r="D48" s="271"/>
      <c r="E48" s="294"/>
      <c r="F48" s="273"/>
      <c r="G48" s="273"/>
      <c r="H48" s="273"/>
      <c r="I48" s="273"/>
      <c r="J48" s="149"/>
      <c r="K48" s="580"/>
      <c r="L48" s="273"/>
      <c r="M48" s="297"/>
      <c r="N48" s="273"/>
      <c r="O48" s="273"/>
      <c r="P48" s="273"/>
      <c r="Q48" s="273"/>
      <c r="R48" s="149"/>
      <c r="S48" s="580"/>
      <c r="T48" s="498"/>
      <c r="U48" s="485"/>
      <c r="V48" s="500"/>
    </row>
    <row r="49" spans="1:278" s="189" customFormat="1" ht="15" hidden="1" thickBot="1">
      <c r="A49" s="578"/>
      <c r="B49" s="485"/>
      <c r="C49" s="311"/>
      <c r="D49" s="272"/>
      <c r="E49" s="312"/>
      <c r="F49" s="279"/>
      <c r="G49" s="279"/>
      <c r="H49" s="279"/>
      <c r="I49" s="279"/>
      <c r="J49" s="150"/>
      <c r="K49" s="581"/>
      <c r="L49" s="273"/>
      <c r="M49" s="298"/>
      <c r="N49" s="279"/>
      <c r="O49" s="279"/>
      <c r="P49" s="279"/>
      <c r="Q49" s="279"/>
      <c r="R49" s="150"/>
      <c r="S49" s="581"/>
      <c r="T49" s="520"/>
      <c r="U49" s="486"/>
      <c r="V49" s="510"/>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8"/>
      <c r="GE49" s="188"/>
      <c r="GF49" s="188"/>
      <c r="GG49" s="188"/>
      <c r="GH49" s="188"/>
      <c r="GI49" s="188"/>
      <c r="GJ49" s="188"/>
      <c r="GK49" s="188"/>
      <c r="GL49" s="188"/>
      <c r="GM49" s="188"/>
      <c r="GN49" s="188"/>
      <c r="GO49" s="188"/>
      <c r="GP49" s="188"/>
      <c r="GQ49" s="188"/>
      <c r="GR49" s="188"/>
      <c r="GS49" s="188"/>
      <c r="GT49" s="188"/>
      <c r="GU49" s="188"/>
      <c r="GV49" s="188"/>
      <c r="GW49" s="188"/>
      <c r="GX49" s="188"/>
      <c r="GY49" s="188"/>
      <c r="GZ49" s="188"/>
      <c r="HA49" s="188"/>
      <c r="HB49" s="188"/>
      <c r="HC49" s="188"/>
      <c r="HD49" s="188"/>
      <c r="HE49" s="188"/>
      <c r="HF49" s="188"/>
      <c r="HG49" s="188"/>
      <c r="HH49" s="188"/>
      <c r="HI49" s="188"/>
      <c r="HJ49" s="188"/>
      <c r="HK49" s="188"/>
      <c r="HL49" s="188"/>
      <c r="HM49" s="188"/>
      <c r="HN49" s="188"/>
      <c r="HO49" s="188"/>
      <c r="HP49" s="188"/>
      <c r="HQ49" s="188"/>
      <c r="HR49" s="188"/>
      <c r="HS49" s="188"/>
      <c r="HT49" s="188"/>
      <c r="HU49" s="188"/>
      <c r="HV49" s="188"/>
      <c r="HW49" s="188"/>
      <c r="HX49" s="188"/>
      <c r="HY49" s="188"/>
      <c r="HZ49" s="188"/>
      <c r="IA49" s="188"/>
      <c r="IB49" s="188"/>
      <c r="IC49" s="188"/>
      <c r="ID49" s="188"/>
      <c r="IE49" s="188"/>
      <c r="IF49" s="188"/>
      <c r="IG49" s="188"/>
      <c r="IH49" s="188"/>
      <c r="II49" s="188"/>
      <c r="IJ49" s="188"/>
      <c r="IK49" s="188"/>
      <c r="IL49" s="188"/>
      <c r="IM49" s="188"/>
      <c r="IN49" s="188"/>
      <c r="IO49" s="188"/>
      <c r="IP49" s="188"/>
      <c r="IQ49" s="188"/>
      <c r="IR49" s="188"/>
      <c r="IS49" s="188"/>
      <c r="IT49" s="188"/>
      <c r="IU49" s="188"/>
      <c r="IV49" s="188"/>
      <c r="IW49" s="188"/>
      <c r="IX49" s="188"/>
      <c r="IY49" s="188"/>
      <c r="IZ49" s="188"/>
      <c r="JA49" s="188"/>
      <c r="JB49" s="188"/>
      <c r="JC49" s="188"/>
      <c r="JD49" s="188"/>
      <c r="JE49" s="188"/>
      <c r="JF49" s="188"/>
      <c r="JG49" s="188"/>
      <c r="JH49" s="188"/>
      <c r="JI49" s="188"/>
      <c r="JJ49" s="188"/>
      <c r="JK49" s="188"/>
      <c r="JL49" s="188"/>
      <c r="JM49" s="188"/>
      <c r="JN49" s="188"/>
      <c r="JO49" s="188"/>
      <c r="JP49" s="188"/>
      <c r="JQ49" s="188"/>
      <c r="JR49" s="188"/>
    </row>
    <row r="50" spans="1:278" ht="173.45" thickBot="1">
      <c r="A50" s="576">
        <v>5</v>
      </c>
      <c r="B50" s="484" t="str">
        <f>'5- Identificación de Riesgos'!B50</f>
        <v>Pérdida de documentos</v>
      </c>
      <c r="C50" s="157" t="str">
        <f>'5- Identificación de Riesgos'!D50</f>
        <v xml:space="preserve">1. Falta de implementación del expediente electrónico en todas las dependencias y juzgados.
</v>
      </c>
      <c r="D50" s="152"/>
      <c r="E50" s="258" t="s">
        <v>361</v>
      </c>
      <c r="F50" s="144" t="s">
        <v>342</v>
      </c>
      <c r="G50" s="144" t="s">
        <v>342</v>
      </c>
      <c r="H50" s="144" t="s">
        <v>343</v>
      </c>
      <c r="I50" s="144" t="s">
        <v>343</v>
      </c>
      <c r="J50" s="151">
        <f t="shared" si="2"/>
        <v>0.5</v>
      </c>
      <c r="K50" s="579">
        <f>AVERAGE(J50:J58)</f>
        <v>0.75</v>
      </c>
      <c r="L50" s="144" t="str">
        <f>'5- Identificación de Riesgos'!I50</f>
        <v>Afectación de reputacion,imagén,  credibilidad, satisfacción de usuarios y PI</v>
      </c>
      <c r="M50" s="325" t="s">
        <v>362</v>
      </c>
      <c r="N50" s="144" t="s">
        <v>342</v>
      </c>
      <c r="O50" s="144" t="s">
        <v>342</v>
      </c>
      <c r="P50" s="144" t="s">
        <v>342</v>
      </c>
      <c r="Q50" s="144" t="s">
        <v>342</v>
      </c>
      <c r="R50" s="151">
        <f t="shared" si="3"/>
        <v>1</v>
      </c>
      <c r="S50" s="579">
        <f>AVERAGE(R50:R58)</f>
        <v>1</v>
      </c>
      <c r="T50" s="508"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8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99" t="str">
        <f>CONCATENATE(VLOOKUP((LEFT(T50,LEN(T50)-4)&amp;LEFT(U50,LEN(U50)-4)),'9- Matriz de Calor '!$D$18:$E$42,2,0)," - ",RIGHT(T50,1)*RIGHT(U50,1))</f>
        <v>Bajo - 1</v>
      </c>
    </row>
    <row r="51" spans="1:278" ht="138">
      <c r="A51" s="577"/>
      <c r="B51" s="485"/>
      <c r="C51" s="159" t="str">
        <f>'5- Identificación de Riesgos'!D51</f>
        <v>2.Falta de software institucional estandarizado para la especialidad para el control del archivo de documentos tanto físicos como virtuales.</v>
      </c>
      <c r="D51" s="153"/>
      <c r="E51" s="266" t="s">
        <v>363</v>
      </c>
      <c r="F51" s="145" t="s">
        <v>342</v>
      </c>
      <c r="G51" s="145" t="s">
        <v>342</v>
      </c>
      <c r="H51" s="145" t="s">
        <v>343</v>
      </c>
      <c r="I51" s="145" t="s">
        <v>342</v>
      </c>
      <c r="J51" s="149">
        <f t="shared" si="2"/>
        <v>0.75</v>
      </c>
      <c r="K51" s="580"/>
      <c r="L51" s="299"/>
      <c r="M51" s="309"/>
      <c r="N51" s="273"/>
      <c r="O51" s="273"/>
      <c r="P51" s="273"/>
      <c r="Q51" s="273"/>
      <c r="R51" s="317"/>
      <c r="S51" s="580"/>
      <c r="T51" s="498"/>
      <c r="U51" s="485"/>
      <c r="V51" s="500"/>
    </row>
    <row r="52" spans="1:278" ht="162.75" customHeight="1">
      <c r="A52" s="577"/>
      <c r="B52" s="485"/>
      <c r="C52" s="159" t="str">
        <f>'5- Identificación de Riesgos'!D52</f>
        <v>3.Desconocimiento e inaplicabilidad de las Tablas de Retención Documental (TRD)</v>
      </c>
      <c r="D52" s="153"/>
      <c r="E52" s="267" t="s">
        <v>364</v>
      </c>
      <c r="F52" s="145" t="s">
        <v>342</v>
      </c>
      <c r="G52" s="145" t="s">
        <v>342</v>
      </c>
      <c r="H52" s="145" t="s">
        <v>342</v>
      </c>
      <c r="I52" s="145" t="s">
        <v>342</v>
      </c>
      <c r="J52" s="149">
        <f t="shared" si="2"/>
        <v>1</v>
      </c>
      <c r="K52" s="580"/>
      <c r="L52" s="299"/>
      <c r="M52" s="297"/>
      <c r="N52" s="273"/>
      <c r="O52" s="273"/>
      <c r="P52" s="273"/>
      <c r="Q52" s="273"/>
      <c r="R52" s="317"/>
      <c r="S52" s="580"/>
      <c r="T52" s="498"/>
      <c r="U52" s="485"/>
      <c r="V52" s="500"/>
    </row>
    <row r="53" spans="1:278" ht="15" hidden="1" thickBot="1">
      <c r="A53" s="577"/>
      <c r="B53" s="485"/>
      <c r="C53" s="290"/>
      <c r="D53" s="271"/>
      <c r="E53" s="271"/>
      <c r="F53" s="273"/>
      <c r="G53" s="273"/>
      <c r="H53" s="273"/>
      <c r="I53" s="273"/>
      <c r="J53" s="149"/>
      <c r="K53" s="580"/>
      <c r="L53" s="299"/>
      <c r="M53" s="297"/>
      <c r="N53" s="273"/>
      <c r="O53" s="273"/>
      <c r="P53" s="273"/>
      <c r="Q53" s="273"/>
      <c r="R53" s="317"/>
      <c r="S53" s="580"/>
      <c r="T53" s="498"/>
      <c r="U53" s="485"/>
      <c r="V53" s="500"/>
    </row>
    <row r="54" spans="1:278" ht="15" hidden="1" thickBot="1">
      <c r="A54" s="577"/>
      <c r="B54" s="485"/>
      <c r="C54" s="290"/>
      <c r="D54" s="271"/>
      <c r="E54" s="294"/>
      <c r="F54" s="273"/>
      <c r="G54" s="273"/>
      <c r="H54" s="273"/>
      <c r="I54" s="273"/>
      <c r="J54" s="149"/>
      <c r="K54" s="580"/>
      <c r="L54" s="299"/>
      <c r="M54" s="297"/>
      <c r="N54" s="273"/>
      <c r="O54" s="273"/>
      <c r="P54" s="273"/>
      <c r="Q54" s="273"/>
      <c r="R54" s="317"/>
      <c r="S54" s="580"/>
      <c r="T54" s="498"/>
      <c r="U54" s="485"/>
      <c r="V54" s="500"/>
    </row>
    <row r="55" spans="1:278" ht="15" hidden="1" thickBot="1">
      <c r="A55" s="577"/>
      <c r="B55" s="485"/>
      <c r="C55" s="290"/>
      <c r="D55" s="271"/>
      <c r="E55" s="294"/>
      <c r="F55" s="273"/>
      <c r="G55" s="273"/>
      <c r="H55" s="273"/>
      <c r="I55" s="273"/>
      <c r="J55" s="149"/>
      <c r="K55" s="580"/>
      <c r="L55" s="299"/>
      <c r="M55" s="297"/>
      <c r="N55" s="273"/>
      <c r="O55" s="273"/>
      <c r="P55" s="273"/>
      <c r="Q55" s="273"/>
      <c r="R55" s="317"/>
      <c r="S55" s="580"/>
      <c r="T55" s="498"/>
      <c r="U55" s="485"/>
      <c r="V55" s="500"/>
    </row>
    <row r="56" spans="1:278" ht="15" hidden="1" thickBot="1">
      <c r="A56" s="577"/>
      <c r="B56" s="485"/>
      <c r="C56" s="290"/>
      <c r="D56" s="271"/>
      <c r="E56" s="294"/>
      <c r="F56" s="273"/>
      <c r="G56" s="273"/>
      <c r="H56" s="273"/>
      <c r="I56" s="273"/>
      <c r="J56" s="149"/>
      <c r="K56" s="580"/>
      <c r="L56" s="299"/>
      <c r="M56" s="297"/>
      <c r="N56" s="273"/>
      <c r="O56" s="273"/>
      <c r="P56" s="273"/>
      <c r="Q56" s="273"/>
      <c r="R56" s="317"/>
      <c r="S56" s="580"/>
      <c r="T56" s="498"/>
      <c r="U56" s="485"/>
      <c r="V56" s="500"/>
    </row>
    <row r="57" spans="1:278" hidden="1">
      <c r="A57" s="577"/>
      <c r="B57" s="485"/>
      <c r="C57" s="290"/>
      <c r="D57" s="271"/>
      <c r="E57" s="294"/>
      <c r="F57" s="273"/>
      <c r="G57" s="273"/>
      <c r="H57" s="273"/>
      <c r="I57" s="273"/>
      <c r="J57" s="149"/>
      <c r="K57" s="580"/>
      <c r="L57" s="299"/>
      <c r="M57" s="297"/>
      <c r="N57" s="273"/>
      <c r="O57" s="273"/>
      <c r="P57" s="273"/>
      <c r="Q57" s="273"/>
      <c r="R57" s="317"/>
      <c r="S57" s="580"/>
      <c r="T57" s="498"/>
      <c r="U57" s="485"/>
      <c r="V57" s="500"/>
    </row>
    <row r="58" spans="1:278" ht="11.45" hidden="1" customHeight="1" thickBot="1">
      <c r="A58" s="578"/>
      <c r="B58" s="486"/>
      <c r="C58" s="311"/>
      <c r="D58" s="272"/>
      <c r="E58" s="312"/>
      <c r="F58" s="279"/>
      <c r="G58" s="279"/>
      <c r="H58" s="279"/>
      <c r="I58" s="279"/>
      <c r="J58" s="150"/>
      <c r="K58" s="581"/>
      <c r="L58" s="299"/>
      <c r="M58" s="298"/>
      <c r="N58" s="279"/>
      <c r="O58" s="279"/>
      <c r="P58" s="279"/>
      <c r="Q58" s="279"/>
      <c r="R58" s="321"/>
      <c r="S58" s="581"/>
      <c r="T58" s="520"/>
      <c r="U58" s="486"/>
      <c r="V58" s="510"/>
    </row>
    <row r="59" spans="1:278" ht="57.6" hidden="1">
      <c r="A59" s="622">
        <v>6</v>
      </c>
      <c r="B59" s="487" t="str">
        <f>'5- Identificación de Riesgos'!B60</f>
        <v xml:space="preserve">Recibir , ofrecer, prometer , entregar o aceptar dádivas o beneficios a nombre propio o de terceros para  expedir, alterar,retener , extraviar o entregar  documentos  sin el lleno de requisitos legales </v>
      </c>
      <c r="C59" s="157" t="str">
        <f>'5- Identificación de Riesgos'!D60</f>
        <v xml:space="preserve">2.Falta de ética  de los servidores judiciales 
</v>
      </c>
      <c r="D59" s="152"/>
      <c r="E59" s="158"/>
      <c r="F59" s="144"/>
      <c r="G59" s="144"/>
      <c r="H59" s="144"/>
      <c r="I59" s="144"/>
      <c r="J59" s="151">
        <f t="shared" ref="J59:J66" si="4">COUNTIF(F59:I59,"SI")/4</f>
        <v>0</v>
      </c>
      <c r="K59" s="625">
        <f>AVERAGE(J59:J66)</f>
        <v>0</v>
      </c>
      <c r="L59" s="144" t="str">
        <f>'5- Identificación de Riesgos'!I60</f>
        <v>Afectación de reputacion,imagén,  credibilidad, satisfacción de usuarios y PI</v>
      </c>
      <c r="M59" s="177"/>
      <c r="N59" s="144"/>
      <c r="O59" s="144"/>
      <c r="P59" s="144"/>
      <c r="Q59" s="144"/>
      <c r="R59" s="151">
        <f t="shared" ref="R59:R66" si="5">SUM(COUNTIF(N59,"SI")*25%,COUNTIF(O59,"SI")*40%,COUNTIF(P59,"SI")*25%,COUNTIF(Q59,"SI")*10%)</f>
        <v>0</v>
      </c>
      <c r="S59" s="625">
        <f>AVERAGE(R59:R66)</f>
        <v>0</v>
      </c>
      <c r="T59" s="621" t="str">
        <f>CONCATENATE(INDEX('8- Políticas de Administración '!$B$6:$F$10,MATCH(ROUND(IF((RIGHT('5- Identificación de Riesgos'!H60,1)-'6- Valoración Controles'!K59)&lt;1,1,(RIGHT('5- Identificación de Riesgos'!H60,1)-'6- Valoración Controles'!K59)),0),'8- Políticas de Administración '!$F$6:$F$10,0),1)," - ",ROUND(IF((RIGHT('5- Identificación de Riesgos'!H60,1)-'6- Valoración Controles'!K59)&lt;1,1,(RIGHT('5- Identificación de Riesgos'!H60,1)-'6- Valoración Controles'!K59)),0))</f>
        <v>Muy Baja - 1</v>
      </c>
      <c r="U59" s="497" t="str">
        <f>CONCATENATE(INDEX('8- Políticas de Administración '!$B$17:$F$21,MATCH(ROUND(IF((RIGHT('5- Identificación de Riesgos'!M60,1)-'6- Valoración Controles'!S59)&lt;1,1,(RIGHT('5- Identificación de Riesgos'!M60,1)-'6- Valoración Controles'!S59)),0),'8- Políticas de Administración '!$F$17:$F$21,0),1)," - ",ROUND(IF((RIGHT('5- Identificación de Riesgos'!M60,1)-'6- Valoración Controles'!S59)&lt;1,1,(RIGHT('5- Identificación de Riesgos'!M60,1)-'6- Valoración Controles'!S59)),0))</f>
        <v>Mayor - 4</v>
      </c>
      <c r="V59" s="611" t="str">
        <f>CONCATENATE(VLOOKUP((LEFT(T59,LEN(T59)-4)&amp;LEFT(U59,LEN(U59)-4)),'9- Matriz de Calor '!$D$18:$E$42,2,0)," - ",RIGHT(T59,1)*RIGHT(U59,1))</f>
        <v>Alto  - 4</v>
      </c>
    </row>
    <row r="60" spans="1:278" hidden="1">
      <c r="A60" s="623"/>
      <c r="B60" s="485"/>
      <c r="C60" s="159" t="str">
        <f>'5- Identificación de Riesgos'!D61</f>
        <v xml:space="preserve">3 Fallas en los controles de los procesos </v>
      </c>
      <c r="D60" s="153"/>
      <c r="E60" s="160"/>
      <c r="F60" s="145"/>
      <c r="G60" s="145"/>
      <c r="H60" s="145"/>
      <c r="I60" s="145"/>
      <c r="J60" s="149">
        <f t="shared" si="4"/>
        <v>0</v>
      </c>
      <c r="K60" s="626"/>
      <c r="L60" s="145">
        <f>'5- Identificación de Riesgos'!I61</f>
        <v>0</v>
      </c>
      <c r="M60" s="206"/>
      <c r="N60" s="145"/>
      <c r="O60" s="145"/>
      <c r="P60" s="145"/>
      <c r="Q60" s="145"/>
      <c r="R60" s="149">
        <f t="shared" si="5"/>
        <v>0</v>
      </c>
      <c r="S60" s="626"/>
      <c r="T60" s="478"/>
      <c r="U60" s="480"/>
      <c r="V60" s="482"/>
    </row>
    <row r="61" spans="1:278" hidden="1">
      <c r="A61" s="623"/>
      <c r="B61" s="485"/>
      <c r="C61" s="159"/>
      <c r="D61" s="153"/>
      <c r="E61" s="160"/>
      <c r="F61" s="145"/>
      <c r="G61" s="145"/>
      <c r="H61" s="145"/>
      <c r="I61" s="145"/>
      <c r="J61" s="149">
        <f t="shared" si="4"/>
        <v>0</v>
      </c>
      <c r="K61" s="626"/>
      <c r="L61" s="145">
        <f>'5- Identificación de Riesgos'!I62</f>
        <v>0</v>
      </c>
      <c r="M61" s="178"/>
      <c r="N61" s="145"/>
      <c r="O61" s="145"/>
      <c r="P61" s="145"/>
      <c r="Q61" s="145"/>
      <c r="R61" s="149">
        <f t="shared" si="5"/>
        <v>0</v>
      </c>
      <c r="S61" s="626"/>
      <c r="T61" s="478"/>
      <c r="U61" s="480"/>
      <c r="V61" s="482"/>
    </row>
    <row r="62" spans="1:278" hidden="1">
      <c r="A62" s="623"/>
      <c r="B62" s="485"/>
      <c r="C62" s="159"/>
      <c r="D62" s="153"/>
      <c r="E62" s="160"/>
      <c r="F62" s="145"/>
      <c r="G62" s="145"/>
      <c r="H62" s="145"/>
      <c r="I62" s="145"/>
      <c r="J62" s="149">
        <f t="shared" si="4"/>
        <v>0</v>
      </c>
      <c r="K62" s="626"/>
      <c r="L62" s="145">
        <f>'5- Identificación de Riesgos'!I63</f>
        <v>0</v>
      </c>
      <c r="M62" s="178"/>
      <c r="N62" s="145"/>
      <c r="O62" s="145"/>
      <c r="P62" s="145"/>
      <c r="Q62" s="145"/>
      <c r="R62" s="149">
        <f t="shared" si="5"/>
        <v>0</v>
      </c>
      <c r="S62" s="626"/>
      <c r="T62" s="478"/>
      <c r="U62" s="480"/>
      <c r="V62" s="482"/>
    </row>
    <row r="63" spans="1:278" hidden="1">
      <c r="A63" s="623"/>
      <c r="B63" s="485"/>
      <c r="C63" s="159"/>
      <c r="D63" s="153"/>
      <c r="E63" s="153"/>
      <c r="F63" s="145"/>
      <c r="G63" s="145"/>
      <c r="H63" s="145"/>
      <c r="I63" s="145"/>
      <c r="J63" s="149">
        <f t="shared" si="4"/>
        <v>0</v>
      </c>
      <c r="K63" s="626"/>
      <c r="L63" s="145">
        <f>'5- Identificación de Riesgos'!I64</f>
        <v>0</v>
      </c>
      <c r="M63" s="178"/>
      <c r="N63" s="145"/>
      <c r="O63" s="145"/>
      <c r="P63" s="145"/>
      <c r="Q63" s="145"/>
      <c r="R63" s="149">
        <f t="shared" si="5"/>
        <v>0</v>
      </c>
      <c r="S63" s="626"/>
      <c r="T63" s="478"/>
      <c r="U63" s="480"/>
      <c r="V63" s="482"/>
    </row>
    <row r="64" spans="1:278" hidden="1">
      <c r="A64" s="623"/>
      <c r="B64" s="485"/>
      <c r="C64" s="159"/>
      <c r="D64" s="153"/>
      <c r="E64" s="160"/>
      <c r="F64" s="145"/>
      <c r="G64" s="145"/>
      <c r="H64" s="145"/>
      <c r="I64" s="145"/>
      <c r="J64" s="149">
        <f t="shared" si="4"/>
        <v>0</v>
      </c>
      <c r="K64" s="626"/>
      <c r="L64" s="145">
        <f>'5- Identificación de Riesgos'!I65</f>
        <v>0</v>
      </c>
      <c r="M64" s="178"/>
      <c r="N64" s="145"/>
      <c r="O64" s="145"/>
      <c r="P64" s="145"/>
      <c r="Q64" s="145"/>
      <c r="R64" s="149">
        <f t="shared" si="5"/>
        <v>0</v>
      </c>
      <c r="S64" s="626"/>
      <c r="T64" s="478"/>
      <c r="U64" s="480"/>
      <c r="V64" s="482"/>
    </row>
    <row r="65" spans="1:22" hidden="1">
      <c r="A65" s="623"/>
      <c r="B65" s="485"/>
      <c r="C65" s="159"/>
      <c r="D65" s="153"/>
      <c r="E65" s="160"/>
      <c r="F65" s="145"/>
      <c r="G65" s="145"/>
      <c r="H65" s="145"/>
      <c r="I65" s="145"/>
      <c r="J65" s="149">
        <f t="shared" si="4"/>
        <v>0</v>
      </c>
      <c r="K65" s="626"/>
      <c r="L65" s="145">
        <f>'5- Identificación de Riesgos'!I66</f>
        <v>0</v>
      </c>
      <c r="M65" s="178"/>
      <c r="N65" s="145"/>
      <c r="O65" s="145"/>
      <c r="P65" s="145"/>
      <c r="Q65" s="145"/>
      <c r="R65" s="149">
        <f t="shared" si="5"/>
        <v>0</v>
      </c>
      <c r="S65" s="626"/>
      <c r="T65" s="478"/>
      <c r="U65" s="480"/>
      <c r="V65" s="482"/>
    </row>
    <row r="66" spans="1:22" hidden="1">
      <c r="A66" s="623"/>
      <c r="B66" s="485"/>
      <c r="C66" s="159"/>
      <c r="D66" s="153"/>
      <c r="E66" s="160"/>
      <c r="F66" s="145"/>
      <c r="G66" s="145"/>
      <c r="H66" s="145"/>
      <c r="I66" s="145"/>
      <c r="J66" s="149">
        <f t="shared" si="4"/>
        <v>0</v>
      </c>
      <c r="K66" s="626"/>
      <c r="L66" s="145">
        <f>'5- Identificación de Riesgos'!I67</f>
        <v>0</v>
      </c>
      <c r="M66" s="178"/>
      <c r="N66" s="145"/>
      <c r="O66" s="145"/>
      <c r="P66" s="145"/>
      <c r="Q66" s="145"/>
      <c r="R66" s="149">
        <f t="shared" si="5"/>
        <v>0</v>
      </c>
      <c r="S66" s="626"/>
      <c r="T66" s="478"/>
      <c r="U66" s="480"/>
      <c r="V66" s="482"/>
    </row>
    <row r="67" spans="1:22" hidden="1">
      <c r="A67" s="623"/>
      <c r="B67" s="485"/>
      <c r="C67" s="159"/>
      <c r="D67" s="153"/>
      <c r="E67" s="160"/>
      <c r="F67" s="145"/>
      <c r="G67" s="145"/>
      <c r="H67" s="145"/>
      <c r="I67" s="145"/>
      <c r="J67" s="149"/>
      <c r="K67" s="626"/>
      <c r="L67" s="145">
        <f>'5- Identificación de Riesgos'!I68</f>
        <v>0</v>
      </c>
      <c r="M67" s="178"/>
      <c r="N67" s="145"/>
      <c r="O67" s="145"/>
      <c r="P67" s="145"/>
      <c r="Q67" s="145"/>
      <c r="R67" s="149">
        <f t="shared" ref="R67:R76" si="6">SUM(COUNTIF(N67,"SI")*25%,COUNTIF(O67,"SI")*40%,COUNTIF(P67,"SI")*25%,COUNTIF(Q67,"SI")*10%)</f>
        <v>0</v>
      </c>
      <c r="S67" s="626"/>
      <c r="T67" s="478"/>
      <c r="U67" s="480"/>
      <c r="V67" s="482"/>
    </row>
    <row r="68" spans="1:22" hidden="1">
      <c r="A68" s="624"/>
      <c r="B68" s="486"/>
      <c r="C68" s="161"/>
      <c r="D68" s="154"/>
      <c r="E68" s="162"/>
      <c r="F68" s="146"/>
      <c r="G68" s="146"/>
      <c r="H68" s="146"/>
      <c r="I68" s="146"/>
      <c r="J68" s="150"/>
      <c r="K68" s="627"/>
      <c r="L68" s="146">
        <f>'5- Identificación de Riesgos'!I69</f>
        <v>0</v>
      </c>
      <c r="M68" s="190"/>
      <c r="N68" s="146"/>
      <c r="O68" s="146"/>
      <c r="P68" s="146"/>
      <c r="Q68" s="146"/>
      <c r="R68" s="150">
        <f t="shared" si="6"/>
        <v>0</v>
      </c>
      <c r="S68" s="627"/>
      <c r="T68" s="479"/>
      <c r="U68" s="481"/>
      <c r="V68" s="483"/>
    </row>
    <row r="69" spans="1:22" ht="57.6" hidden="1">
      <c r="A69" s="622">
        <v>7</v>
      </c>
      <c r="B69" s="487" t="str">
        <f>'5- Identificación de Riesgos'!B70</f>
        <v xml:space="preserve">Recibir, ofrecer, prometer, entregar o aceptar dadivas  o beneficios a nombre propio o de terceros para  demorar, retener, alterar o direccionar fallos judiciales </v>
      </c>
      <c r="C69" s="157" t="str">
        <f>'5- Identificación de Riesgos'!D70</f>
        <v xml:space="preserve">2.Falta de ética  de los servidores judiciales 
</v>
      </c>
      <c r="D69" s="152"/>
      <c r="E69" s="158"/>
      <c r="F69" s="144"/>
      <c r="G69" s="144"/>
      <c r="H69" s="144"/>
      <c r="I69" s="144"/>
      <c r="J69" s="151">
        <f t="shared" ref="J69:J76" si="7">COUNTIF(F69:I69,"SI")/4</f>
        <v>0</v>
      </c>
      <c r="K69" s="625">
        <f>AVERAGE(J69:J76)</f>
        <v>0</v>
      </c>
      <c r="L69" s="144" t="str">
        <f>'5- Identificación de Riesgos'!I70</f>
        <v>Afectación de reputacion,imagén,  credibilidad, satisfacción de usuarios y PI</v>
      </c>
      <c r="M69" s="177"/>
      <c r="N69" s="144"/>
      <c r="O69" s="144"/>
      <c r="P69" s="144"/>
      <c r="Q69" s="144"/>
      <c r="R69" s="151">
        <f t="shared" si="6"/>
        <v>0</v>
      </c>
      <c r="S69" s="625">
        <f>AVERAGE(R69:R76)</f>
        <v>0</v>
      </c>
      <c r="T69" s="621" t="str">
        <f>CONCATENATE(INDEX('8- Políticas de Administración '!$B$6:$F$10,MATCH(ROUND(IF((RIGHT('5- Identificación de Riesgos'!H70,1)-'6- Valoración Controles'!K69)&lt;1,1,(RIGHT('5- Identificación de Riesgos'!H70,1)-'6- Valoración Controles'!K69)),0),'8- Políticas de Administración '!$F$6:$F$10,0),1)," - ",ROUND(IF((RIGHT('5- Identificación de Riesgos'!H70,1)-'6- Valoración Controles'!K69)&lt;1,1,(RIGHT('5- Identificación de Riesgos'!H70,1)-'6- Valoración Controles'!K69)),0))</f>
        <v>Muy Baja - 1</v>
      </c>
      <c r="U69" s="497" t="str">
        <f>CONCATENATE(INDEX('8- Políticas de Administración '!$B$17:$F$21,MATCH(ROUND(IF((RIGHT('5- Identificación de Riesgos'!M70,1)-'6- Valoración Controles'!S69)&lt;1,1,(RIGHT('5- Identificación de Riesgos'!M70,1)-'6- Valoración Controles'!S69)),0),'8- Políticas de Administración '!$F$17:$F$21,0),1)," - ",ROUND(IF((RIGHT('5- Identificación de Riesgos'!M70,1)-'6- Valoración Controles'!S69)&lt;1,1,(RIGHT('5- Identificación de Riesgos'!M70,1)-'6- Valoración Controles'!S69)),0))</f>
        <v>Mayor - 4</v>
      </c>
      <c r="V69" s="611" t="str">
        <f>CONCATENATE(VLOOKUP((LEFT(T69,LEN(T69)-4)&amp;LEFT(U69,LEN(U69)-4)),'9- Matriz de Calor '!$D$18:$E$42,2,0)," - ",RIGHT(T69,1)*RIGHT(U69,1))</f>
        <v>Alto  - 4</v>
      </c>
    </row>
    <row r="70" spans="1:22" hidden="1">
      <c r="A70" s="623"/>
      <c r="B70" s="485"/>
      <c r="C70" s="159" t="str">
        <f>'5- Identificación de Riesgos'!D71</f>
        <v xml:space="preserve">2. Desconocimiento del Código de Etica y Buen Gobierno.   </v>
      </c>
      <c r="D70" s="153"/>
      <c r="E70" s="160"/>
      <c r="F70" s="145"/>
      <c r="G70" s="145"/>
      <c r="H70" s="145"/>
      <c r="I70" s="145"/>
      <c r="J70" s="149">
        <f t="shared" si="7"/>
        <v>0</v>
      </c>
      <c r="K70" s="626"/>
      <c r="L70" s="145">
        <f>'5- Identificación de Riesgos'!I71</f>
        <v>0</v>
      </c>
      <c r="M70" s="177"/>
      <c r="N70" s="145"/>
      <c r="O70" s="145"/>
      <c r="P70" s="145"/>
      <c r="Q70" s="145"/>
      <c r="R70" s="149">
        <f t="shared" si="6"/>
        <v>0</v>
      </c>
      <c r="S70" s="626"/>
      <c r="T70" s="478"/>
      <c r="U70" s="480"/>
      <c r="V70" s="482"/>
    </row>
    <row r="71" spans="1:22" hidden="1">
      <c r="A71" s="623"/>
      <c r="B71" s="485"/>
      <c r="C71" s="159"/>
      <c r="D71" s="153"/>
      <c r="E71" s="160"/>
      <c r="F71" s="145"/>
      <c r="G71" s="145"/>
      <c r="H71" s="145"/>
      <c r="I71" s="145"/>
      <c r="J71" s="149">
        <f t="shared" si="7"/>
        <v>0</v>
      </c>
      <c r="K71" s="626"/>
      <c r="L71" s="145"/>
      <c r="M71" s="179"/>
      <c r="N71" s="145"/>
      <c r="O71" s="145"/>
      <c r="P71" s="145"/>
      <c r="Q71" s="145"/>
      <c r="R71" s="149">
        <f t="shared" si="6"/>
        <v>0</v>
      </c>
      <c r="S71" s="626"/>
      <c r="T71" s="478"/>
      <c r="U71" s="480"/>
      <c r="V71" s="482"/>
    </row>
    <row r="72" spans="1:22" hidden="1">
      <c r="A72" s="623"/>
      <c r="B72" s="485"/>
      <c r="C72" s="159"/>
      <c r="D72" s="153"/>
      <c r="E72" s="160"/>
      <c r="F72" s="145"/>
      <c r="G72" s="145"/>
      <c r="H72" s="145"/>
      <c r="I72" s="145"/>
      <c r="J72" s="149">
        <f t="shared" si="7"/>
        <v>0</v>
      </c>
      <c r="K72" s="626"/>
      <c r="L72" s="145">
        <f>'5- Identificación de Riesgos'!I73</f>
        <v>0</v>
      </c>
      <c r="M72" s="178"/>
      <c r="N72" s="145"/>
      <c r="O72" s="145"/>
      <c r="P72" s="145"/>
      <c r="Q72" s="145"/>
      <c r="R72" s="149">
        <f t="shared" si="6"/>
        <v>0</v>
      </c>
      <c r="S72" s="626"/>
      <c r="T72" s="478"/>
      <c r="U72" s="480"/>
      <c r="V72" s="482"/>
    </row>
    <row r="73" spans="1:22" hidden="1">
      <c r="A73" s="623"/>
      <c r="B73" s="485"/>
      <c r="C73" s="159"/>
      <c r="D73" s="153"/>
      <c r="E73" s="153"/>
      <c r="F73" s="145"/>
      <c r="G73" s="145"/>
      <c r="H73" s="145"/>
      <c r="I73" s="145"/>
      <c r="J73" s="149">
        <f t="shared" si="7"/>
        <v>0</v>
      </c>
      <c r="K73" s="626"/>
      <c r="L73" s="145">
        <f>'5- Identificación de Riesgos'!I74</f>
        <v>0</v>
      </c>
      <c r="M73" s="178"/>
      <c r="N73" s="145"/>
      <c r="O73" s="145"/>
      <c r="P73" s="145"/>
      <c r="Q73" s="145"/>
      <c r="R73" s="149">
        <f t="shared" si="6"/>
        <v>0</v>
      </c>
      <c r="S73" s="626"/>
      <c r="T73" s="478"/>
      <c r="U73" s="480"/>
      <c r="V73" s="482"/>
    </row>
    <row r="74" spans="1:22" hidden="1">
      <c r="A74" s="623"/>
      <c r="B74" s="485"/>
      <c r="C74" s="159"/>
      <c r="D74" s="153"/>
      <c r="E74" s="160"/>
      <c r="F74" s="145"/>
      <c r="G74" s="145"/>
      <c r="H74" s="145"/>
      <c r="I74" s="145"/>
      <c r="J74" s="149">
        <f t="shared" si="7"/>
        <v>0</v>
      </c>
      <c r="K74" s="626"/>
      <c r="L74" s="145">
        <f>'5- Identificación de Riesgos'!I75</f>
        <v>0</v>
      </c>
      <c r="M74" s="178"/>
      <c r="N74" s="145"/>
      <c r="O74" s="145"/>
      <c r="P74" s="145"/>
      <c r="Q74" s="145"/>
      <c r="R74" s="149">
        <f t="shared" si="6"/>
        <v>0</v>
      </c>
      <c r="S74" s="626"/>
      <c r="T74" s="478"/>
      <c r="U74" s="480"/>
      <c r="V74" s="482"/>
    </row>
    <row r="75" spans="1:22" hidden="1">
      <c r="A75" s="623"/>
      <c r="B75" s="485"/>
      <c r="C75" s="159"/>
      <c r="D75" s="153"/>
      <c r="E75" s="160"/>
      <c r="F75" s="145"/>
      <c r="G75" s="145"/>
      <c r="H75" s="145"/>
      <c r="I75" s="145"/>
      <c r="J75" s="149">
        <f t="shared" si="7"/>
        <v>0</v>
      </c>
      <c r="K75" s="626"/>
      <c r="L75" s="145">
        <f>'5- Identificación de Riesgos'!I76</f>
        <v>0</v>
      </c>
      <c r="M75" s="178"/>
      <c r="N75" s="145"/>
      <c r="O75" s="145"/>
      <c r="P75" s="145"/>
      <c r="Q75" s="145"/>
      <c r="R75" s="149">
        <f t="shared" si="6"/>
        <v>0</v>
      </c>
      <c r="S75" s="626"/>
      <c r="T75" s="478"/>
      <c r="U75" s="480"/>
      <c r="V75" s="482"/>
    </row>
    <row r="76" spans="1:22" hidden="1">
      <c r="A76" s="623"/>
      <c r="B76" s="485"/>
      <c r="C76" s="159"/>
      <c r="D76" s="153"/>
      <c r="E76" s="160"/>
      <c r="F76" s="145"/>
      <c r="G76" s="145"/>
      <c r="H76" s="145"/>
      <c r="I76" s="145"/>
      <c r="J76" s="149">
        <f t="shared" si="7"/>
        <v>0</v>
      </c>
      <c r="K76" s="626"/>
      <c r="L76" s="145">
        <f>'5- Identificación de Riesgos'!I77</f>
        <v>0</v>
      </c>
      <c r="M76" s="178"/>
      <c r="N76" s="145"/>
      <c r="O76" s="145"/>
      <c r="P76" s="145"/>
      <c r="Q76" s="145"/>
      <c r="R76" s="149">
        <f t="shared" si="6"/>
        <v>0</v>
      </c>
      <c r="S76" s="626"/>
      <c r="T76" s="478"/>
      <c r="U76" s="480"/>
      <c r="V76" s="482"/>
    </row>
    <row r="77" spans="1:22" hidden="1">
      <c r="A77" s="623"/>
      <c r="B77" s="485"/>
      <c r="C77" s="159"/>
      <c r="D77" s="153"/>
      <c r="E77" s="160"/>
      <c r="F77" s="145"/>
      <c r="G77" s="145"/>
      <c r="H77" s="145"/>
      <c r="I77" s="145"/>
      <c r="J77" s="149"/>
      <c r="K77" s="626"/>
      <c r="L77" s="145">
        <f>'5- Identificación de Riesgos'!I78</f>
        <v>0</v>
      </c>
      <c r="M77" s="178"/>
      <c r="N77" s="145"/>
      <c r="O77" s="145"/>
      <c r="P77" s="145"/>
      <c r="Q77" s="145"/>
      <c r="R77" s="149">
        <f>SUM(COUNTIF(N77,"SI")*25%,COUNTIF(O77,"SI")*40%,COUNTIF(P77,"SI")*25%,COUNTIF(Q77,"SI")*10%)</f>
        <v>0</v>
      </c>
      <c r="S77" s="626"/>
      <c r="T77" s="478"/>
      <c r="U77" s="480"/>
      <c r="V77" s="482"/>
    </row>
    <row r="78" spans="1:22" hidden="1">
      <c r="A78" s="624"/>
      <c r="B78" s="486"/>
      <c r="C78" s="161"/>
      <c r="D78" s="154"/>
      <c r="E78" s="162"/>
      <c r="F78" s="146"/>
      <c r="G78" s="146"/>
      <c r="H78" s="146"/>
      <c r="I78" s="146"/>
      <c r="J78" s="150"/>
      <c r="K78" s="627"/>
      <c r="L78" s="146">
        <f>'5- Identificación de Riesgos'!I79</f>
        <v>0</v>
      </c>
      <c r="M78" s="190"/>
      <c r="N78" s="146"/>
      <c r="O78" s="146"/>
      <c r="P78" s="146"/>
      <c r="Q78" s="146"/>
      <c r="R78" s="150">
        <f>SUM(COUNTIF(N78,"SI")*25%,COUNTIF(O78,"SI")*40%,COUNTIF(P78,"SI")*25%,COUNTIF(Q78,"SI")*10%)</f>
        <v>0</v>
      </c>
      <c r="S78" s="627"/>
      <c r="T78" s="479"/>
      <c r="U78" s="481"/>
      <c r="V78" s="483"/>
    </row>
    <row r="79" spans="1:22" hidden="1"/>
  </sheetData>
  <mergeCells count="67">
    <mergeCell ref="T59:T68"/>
    <mergeCell ref="U59:U68"/>
    <mergeCell ref="A69:A78"/>
    <mergeCell ref="B69:B78"/>
    <mergeCell ref="B59:B68"/>
    <mergeCell ref="A59:A68"/>
    <mergeCell ref="T69:T78"/>
    <mergeCell ref="U69:U78"/>
    <mergeCell ref="S69:S78"/>
    <mergeCell ref="S59:S68"/>
    <mergeCell ref="K59:K68"/>
    <mergeCell ref="K69:K78"/>
    <mergeCell ref="V69:V78"/>
    <mergeCell ref="V59:V68"/>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8"/>
    <mergeCell ref="U50:U58"/>
    <mergeCell ref="V50:V58"/>
    <mergeCell ref="A50:A58"/>
    <mergeCell ref="B50:B58"/>
    <mergeCell ref="K50:K58"/>
    <mergeCell ref="S50:S58"/>
  </mergeCells>
  <conditionalFormatting sqref="T10 T20 T30 T40">
    <cfRule type="containsText" dxfId="378" priority="466" operator="containsText" text="Muy Baja">
      <formula>NOT(ISERROR(SEARCH("Muy Baja",T10)))</formula>
    </cfRule>
    <cfRule type="containsText" dxfId="377" priority="467" operator="containsText" text="Baja">
      <formula>NOT(ISERROR(SEARCH("Baja",T10)))</formula>
    </cfRule>
    <cfRule type="containsText" dxfId="376" priority="468" operator="containsText" text="Muy Alta">
      <formula>NOT(ISERROR(SEARCH("Muy Alta",T10)))</formula>
    </cfRule>
    <cfRule type="containsText" dxfId="375" priority="470" operator="containsText" text="Alta">
      <formula>NOT(ISERROR(SEARCH("Alta",T10)))</formula>
    </cfRule>
    <cfRule type="containsText" dxfId="374" priority="471" operator="containsText" text="Media">
      <formula>NOT(ISERROR(SEARCH("Media",T10)))</formula>
    </cfRule>
    <cfRule type="containsText" dxfId="373" priority="472" operator="containsText" text="Media">
      <formula>NOT(ISERROR(SEARCH("Media",T10)))</formula>
    </cfRule>
    <cfRule type="containsText" dxfId="372" priority="473" operator="containsText" text="Media">
      <formula>NOT(ISERROR(SEARCH("Media",T10)))</formula>
    </cfRule>
    <cfRule type="containsText" dxfId="371" priority="474" operator="containsText" text="Muy Baja">
      <formula>NOT(ISERROR(SEARCH("Muy Baja",T10)))</formula>
    </cfRule>
    <cfRule type="containsText" dxfId="370" priority="475" operator="containsText" text="Baja">
      <formula>NOT(ISERROR(SEARCH("Baja",T10)))</formula>
    </cfRule>
    <cfRule type="containsText" dxfId="369" priority="476" operator="containsText" text="Muy Baja">
      <formula>NOT(ISERROR(SEARCH("Muy Baja",T10)))</formula>
    </cfRule>
    <cfRule type="containsText" dxfId="368" priority="477" operator="containsText" text="Muy Baja">
      <formula>NOT(ISERROR(SEARCH("Muy Baja",T10)))</formula>
    </cfRule>
    <cfRule type="containsText" dxfId="367" priority="478" operator="containsText" text="Muy Baja">
      <formula>NOT(ISERROR(SEARCH("Muy Baja",T10)))</formula>
    </cfRule>
    <cfRule type="containsText" dxfId="366" priority="479" operator="containsText" text="Muy Baja'Tabla probabilidad'!">
      <formula>NOT(ISERROR(SEARCH("Muy Baja'Tabla probabilidad'!",T10)))</formula>
    </cfRule>
    <cfRule type="containsText" dxfId="365" priority="480" operator="containsText" text="Muy bajo">
      <formula>NOT(ISERROR(SEARCH("Muy bajo",T10)))</formula>
    </cfRule>
    <cfRule type="containsText" dxfId="364" priority="481" operator="containsText" text="Alta">
      <formula>NOT(ISERROR(SEARCH("Alta",T10)))</formula>
    </cfRule>
    <cfRule type="containsText" dxfId="363" priority="482" operator="containsText" text="Media">
      <formula>NOT(ISERROR(SEARCH("Media",T10)))</formula>
    </cfRule>
    <cfRule type="containsText" dxfId="362" priority="483" operator="containsText" text="Baja">
      <formula>NOT(ISERROR(SEARCH("Baja",T10)))</formula>
    </cfRule>
    <cfRule type="containsText" dxfId="361" priority="484" operator="containsText" text="Muy baja">
      <formula>NOT(ISERROR(SEARCH("Muy baja",T10)))</formula>
    </cfRule>
    <cfRule type="cellIs" dxfId="360" priority="487" operator="between">
      <formula>1</formula>
      <formula>2</formula>
    </cfRule>
    <cfRule type="cellIs" dxfId="359" priority="488" operator="between">
      <formula>0</formula>
      <formula>2</formula>
    </cfRule>
  </conditionalFormatting>
  <conditionalFormatting sqref="T50 T59">
    <cfRule type="containsText" dxfId="358" priority="236" operator="containsText" text="Muy Baja">
      <formula>NOT(ISERROR(SEARCH("Muy Baja",T50)))</formula>
    </cfRule>
    <cfRule type="containsText" dxfId="357" priority="237" operator="containsText" text="Baja">
      <formula>NOT(ISERROR(SEARCH("Baja",T50)))</formula>
    </cfRule>
    <cfRule type="containsText" dxfId="356" priority="238" operator="containsText" text="Muy Alta">
      <formula>NOT(ISERROR(SEARCH("Muy Alta",T50)))</formula>
    </cfRule>
    <cfRule type="containsText" dxfId="355" priority="240" operator="containsText" text="Alta">
      <formula>NOT(ISERROR(SEARCH("Alta",T50)))</formula>
    </cfRule>
    <cfRule type="containsText" dxfId="354" priority="241" operator="containsText" text="Media">
      <formula>NOT(ISERROR(SEARCH("Media",T50)))</formula>
    </cfRule>
    <cfRule type="containsText" dxfId="353" priority="242" operator="containsText" text="Media">
      <formula>NOT(ISERROR(SEARCH("Media",T50)))</formula>
    </cfRule>
    <cfRule type="containsText" dxfId="352" priority="243" operator="containsText" text="Media">
      <formula>NOT(ISERROR(SEARCH("Media",T50)))</formula>
    </cfRule>
    <cfRule type="containsText" dxfId="351" priority="244" operator="containsText" text="Muy Baja">
      <formula>NOT(ISERROR(SEARCH("Muy Baja",T50)))</formula>
    </cfRule>
    <cfRule type="containsText" dxfId="350" priority="245" operator="containsText" text="Baja">
      <formula>NOT(ISERROR(SEARCH("Baja",T50)))</formula>
    </cfRule>
    <cfRule type="containsText" dxfId="349" priority="246" operator="containsText" text="Muy Baja">
      <formula>NOT(ISERROR(SEARCH("Muy Baja",T50)))</formula>
    </cfRule>
    <cfRule type="containsText" dxfId="348" priority="247" operator="containsText" text="Muy Baja">
      <formula>NOT(ISERROR(SEARCH("Muy Baja",T50)))</formula>
    </cfRule>
    <cfRule type="containsText" dxfId="347" priority="248" operator="containsText" text="Muy Baja">
      <formula>NOT(ISERROR(SEARCH("Muy Baja",T50)))</formula>
    </cfRule>
    <cfRule type="containsText" dxfId="346" priority="249" operator="containsText" text="Muy Baja'Tabla probabilidad'!">
      <formula>NOT(ISERROR(SEARCH("Muy Baja'Tabla probabilidad'!",T50)))</formula>
    </cfRule>
    <cfRule type="containsText" dxfId="345" priority="250" operator="containsText" text="Muy bajo">
      <formula>NOT(ISERROR(SEARCH("Muy bajo",T50)))</formula>
    </cfRule>
    <cfRule type="containsText" dxfId="344" priority="251" operator="containsText" text="Alta">
      <formula>NOT(ISERROR(SEARCH("Alta",T50)))</formula>
    </cfRule>
    <cfRule type="containsText" dxfId="343" priority="252" operator="containsText" text="Media">
      <formula>NOT(ISERROR(SEARCH("Media",T50)))</formula>
    </cfRule>
    <cfRule type="containsText" dxfId="342" priority="253" operator="containsText" text="Baja">
      <formula>NOT(ISERROR(SEARCH("Baja",T50)))</formula>
    </cfRule>
    <cfRule type="containsText" dxfId="341" priority="254" operator="containsText" text="Muy baja">
      <formula>NOT(ISERROR(SEARCH("Muy baja",T50)))</formula>
    </cfRule>
    <cfRule type="cellIs" dxfId="340" priority="257" operator="between">
      <formula>1</formula>
      <formula>2</formula>
    </cfRule>
    <cfRule type="cellIs" dxfId="339" priority="258" operator="between">
      <formula>0</formula>
      <formula>2</formula>
    </cfRule>
  </conditionalFormatting>
  <conditionalFormatting sqref="T69">
    <cfRule type="containsText" dxfId="338" priority="11" operator="containsText" text="Muy Baja">
      <formula>NOT(ISERROR(SEARCH("Muy Baja",T69)))</formula>
    </cfRule>
    <cfRule type="containsText" dxfId="337" priority="12" operator="containsText" text="Baja">
      <formula>NOT(ISERROR(SEARCH("Baja",T69)))</formula>
    </cfRule>
    <cfRule type="containsText" dxfId="336" priority="13" operator="containsText" text="Muy Alta">
      <formula>NOT(ISERROR(SEARCH("Muy Alta",T69)))</formula>
    </cfRule>
    <cfRule type="containsText" dxfId="335" priority="14" operator="containsText" text="Alta">
      <formula>NOT(ISERROR(SEARCH("Alta",T69)))</formula>
    </cfRule>
    <cfRule type="containsText" dxfId="334" priority="15" operator="containsText" text="Media">
      <formula>NOT(ISERROR(SEARCH("Media",T69)))</formula>
    </cfRule>
    <cfRule type="containsText" dxfId="333" priority="16" operator="containsText" text="Media">
      <formula>NOT(ISERROR(SEARCH("Media",T69)))</formula>
    </cfRule>
    <cfRule type="containsText" dxfId="332" priority="17" operator="containsText" text="Media">
      <formula>NOT(ISERROR(SEARCH("Media",T69)))</formula>
    </cfRule>
    <cfRule type="containsText" dxfId="331" priority="18" operator="containsText" text="Muy Baja">
      <formula>NOT(ISERROR(SEARCH("Muy Baja",T69)))</formula>
    </cfRule>
    <cfRule type="containsText" dxfId="330" priority="19" operator="containsText" text="Baja">
      <formula>NOT(ISERROR(SEARCH("Baja",T69)))</formula>
    </cfRule>
    <cfRule type="containsText" dxfId="329" priority="20" operator="containsText" text="Muy Baja">
      <formula>NOT(ISERROR(SEARCH("Muy Baja",T69)))</formula>
    </cfRule>
    <cfRule type="containsText" dxfId="328" priority="21" operator="containsText" text="Muy Baja">
      <formula>NOT(ISERROR(SEARCH("Muy Baja",T69)))</formula>
    </cfRule>
    <cfRule type="containsText" dxfId="327" priority="22" operator="containsText" text="Muy Baja">
      <formula>NOT(ISERROR(SEARCH("Muy Baja",T69)))</formula>
    </cfRule>
    <cfRule type="containsText" dxfId="326" priority="23" operator="containsText" text="Muy Baja'Tabla probabilidad'!">
      <formula>NOT(ISERROR(SEARCH("Muy Baja'Tabla probabilidad'!",T69)))</formula>
    </cfRule>
    <cfRule type="containsText" dxfId="325" priority="24" operator="containsText" text="Muy bajo">
      <formula>NOT(ISERROR(SEARCH("Muy bajo",T69)))</formula>
    </cfRule>
    <cfRule type="containsText" dxfId="324" priority="25" operator="containsText" text="Alta">
      <formula>NOT(ISERROR(SEARCH("Alta",T69)))</formula>
    </cfRule>
    <cfRule type="containsText" dxfId="323" priority="26" operator="containsText" text="Media">
      <formula>NOT(ISERROR(SEARCH("Media",T69)))</formula>
    </cfRule>
    <cfRule type="containsText" dxfId="322" priority="27" operator="containsText" text="Baja">
      <formula>NOT(ISERROR(SEARCH("Baja",T69)))</formula>
    </cfRule>
    <cfRule type="containsText" dxfId="321" priority="28" operator="containsText" text="Muy baja">
      <formula>NOT(ISERROR(SEARCH("Muy baja",T69)))</formula>
    </cfRule>
    <cfRule type="cellIs" dxfId="320" priority="31" operator="between">
      <formula>1</formula>
      <formula>2</formula>
    </cfRule>
    <cfRule type="cellIs" dxfId="319" priority="32" operator="between">
      <formula>0</formula>
      <formula>2</formula>
    </cfRule>
  </conditionalFormatting>
  <conditionalFormatting sqref="U10 U20 U30 U40">
    <cfRule type="containsText" dxfId="318" priority="460" operator="containsText" text="Catastrófico">
      <formula>NOT(ISERROR(SEARCH("Catastrófico",U10)))</formula>
    </cfRule>
    <cfRule type="containsText" dxfId="317" priority="461" operator="containsText" text="Mayor">
      <formula>NOT(ISERROR(SEARCH("Mayor",U10)))</formula>
    </cfRule>
    <cfRule type="containsText" dxfId="316" priority="462" operator="containsText" text="Alta">
      <formula>NOT(ISERROR(SEARCH("Alta",U10)))</formula>
    </cfRule>
    <cfRule type="containsText" dxfId="315" priority="463" operator="containsText" text="Moderado">
      <formula>NOT(ISERROR(SEARCH("Moderado",U10)))</formula>
    </cfRule>
    <cfRule type="containsText" dxfId="314" priority="464" operator="containsText" text="Menor">
      <formula>NOT(ISERROR(SEARCH("Menor",U10)))</formula>
    </cfRule>
    <cfRule type="containsText" dxfId="313" priority="465" operator="containsText" text="Leve">
      <formula>NOT(ISERROR(SEARCH("Leve",U10)))</formula>
    </cfRule>
  </conditionalFormatting>
  <conditionalFormatting sqref="U50 U59">
    <cfRule type="containsText" dxfId="312" priority="230" operator="containsText" text="Catastrófico">
      <formula>NOT(ISERROR(SEARCH("Catastrófico",U50)))</formula>
    </cfRule>
    <cfRule type="containsText" dxfId="311" priority="231" operator="containsText" text="Mayor">
      <formula>NOT(ISERROR(SEARCH("Mayor",U50)))</formula>
    </cfRule>
    <cfRule type="containsText" dxfId="310" priority="232" operator="containsText" text="Alta">
      <formula>NOT(ISERROR(SEARCH("Alta",U50)))</formula>
    </cfRule>
    <cfRule type="containsText" dxfId="309" priority="233" operator="containsText" text="Moderado">
      <formula>NOT(ISERROR(SEARCH("Moderado",U50)))</formula>
    </cfRule>
    <cfRule type="containsText" dxfId="308" priority="234" operator="containsText" text="Menor">
      <formula>NOT(ISERROR(SEARCH("Menor",U50)))</formula>
    </cfRule>
    <cfRule type="containsText" dxfId="307" priority="235" operator="containsText" text="Leve">
      <formula>NOT(ISERROR(SEARCH("Leve",U50)))</formula>
    </cfRule>
  </conditionalFormatting>
  <conditionalFormatting sqref="U69">
    <cfRule type="containsText" dxfId="306" priority="5" operator="containsText" text="Catastrófico">
      <formula>NOT(ISERROR(SEARCH("Catastrófico",U69)))</formula>
    </cfRule>
    <cfRule type="containsText" dxfId="305" priority="6" operator="containsText" text="Mayor">
      <formula>NOT(ISERROR(SEARCH("Mayor",U69)))</formula>
    </cfRule>
    <cfRule type="containsText" dxfId="304" priority="7" operator="containsText" text="Alta">
      <formula>NOT(ISERROR(SEARCH("Alta",U69)))</formula>
    </cfRule>
    <cfRule type="containsText" dxfId="303" priority="8" operator="containsText" text="Moderado">
      <formula>NOT(ISERROR(SEARCH("Moderado",U69)))</formula>
    </cfRule>
    <cfRule type="containsText" dxfId="302" priority="9" operator="containsText" text="Menor">
      <formula>NOT(ISERROR(SEARCH("Menor",U69)))</formula>
    </cfRule>
    <cfRule type="containsText" dxfId="301" priority="10" operator="containsText" text="Leve">
      <formula>NOT(ISERROR(SEARCH("Leve",U69)))</formula>
    </cfRule>
  </conditionalFormatting>
  <conditionalFormatting sqref="V10 V20">
    <cfRule type="containsText" dxfId="300" priority="424" operator="containsText" text="Extremo">
      <formula>NOT(ISERROR(SEARCH("Extremo",V10)))</formula>
    </cfRule>
    <cfRule type="containsText" dxfId="299" priority="425" operator="containsText" text="Alto">
      <formula>NOT(ISERROR(SEARCH("Alto",V10)))</formula>
    </cfRule>
    <cfRule type="containsText" dxfId="298" priority="426" operator="containsText" text="Bajo">
      <formula>NOT(ISERROR(SEARCH("Bajo",V10)))</formula>
    </cfRule>
    <cfRule type="containsText" dxfId="297" priority="427" operator="containsText" text="Moderado">
      <formula>NOT(ISERROR(SEARCH("Moderado",V10)))</formula>
    </cfRule>
  </conditionalFormatting>
  <conditionalFormatting sqref="V30">
    <cfRule type="containsText" dxfId="296" priority="391" operator="containsText" text="Extremo">
      <formula>NOT(ISERROR(SEARCH("Extremo",V30)))</formula>
    </cfRule>
    <cfRule type="containsText" dxfId="295" priority="392" operator="containsText" text="Alto">
      <formula>NOT(ISERROR(SEARCH("Alto",V30)))</formula>
    </cfRule>
    <cfRule type="containsText" dxfId="294" priority="393" operator="containsText" text="Bajo">
      <formula>NOT(ISERROR(SEARCH("Bajo",V30)))</formula>
    </cfRule>
    <cfRule type="containsText" dxfId="293" priority="394" operator="containsText" text="Moderado">
      <formula>NOT(ISERROR(SEARCH("Moderado",V30)))</formula>
    </cfRule>
  </conditionalFormatting>
  <conditionalFormatting sqref="V40">
    <cfRule type="containsText" dxfId="292" priority="358" operator="containsText" text="Extremo">
      <formula>NOT(ISERROR(SEARCH("Extremo",V40)))</formula>
    </cfRule>
    <cfRule type="containsText" dxfId="291" priority="359" operator="containsText" text="Alto">
      <formula>NOT(ISERROR(SEARCH("Alto",V40)))</formula>
    </cfRule>
    <cfRule type="containsText" dxfId="290" priority="360" operator="containsText" text="Bajo">
      <formula>NOT(ISERROR(SEARCH("Bajo",V40)))</formula>
    </cfRule>
    <cfRule type="containsText" dxfId="289" priority="361" operator="containsText" text="Moderado">
      <formula>NOT(ISERROR(SEARCH("Moderado",V40)))</formula>
    </cfRule>
  </conditionalFormatting>
  <conditionalFormatting sqref="V50 V59">
    <cfRule type="containsText" dxfId="288" priority="226" operator="containsText" text="Extremo">
      <formula>NOT(ISERROR(SEARCH("Extremo",V50)))</formula>
    </cfRule>
    <cfRule type="containsText" dxfId="287" priority="227" operator="containsText" text="Alto">
      <formula>NOT(ISERROR(SEARCH("Alto",V50)))</formula>
    </cfRule>
    <cfRule type="containsText" dxfId="286" priority="228" operator="containsText" text="Bajo">
      <formula>NOT(ISERROR(SEARCH("Bajo",V50)))</formula>
    </cfRule>
    <cfRule type="containsText" dxfId="285" priority="229" operator="containsText" text="Moderado">
      <formula>NOT(ISERROR(SEARCH("Moderado",V50)))</formula>
    </cfRule>
  </conditionalFormatting>
  <conditionalFormatting sqref="V69">
    <cfRule type="containsText" dxfId="284" priority="1" operator="containsText" text="Extremo">
      <formula>NOT(ISERROR(SEARCH("Extremo",V69)))</formula>
    </cfRule>
    <cfRule type="containsText" dxfId="283" priority="2" operator="containsText" text="Alto">
      <formula>NOT(ISERROR(SEARCH("Alto",V69)))</formula>
    </cfRule>
    <cfRule type="containsText" dxfId="282" priority="3" operator="containsText" text="Bajo">
      <formula>NOT(ISERROR(SEARCH("Bajo",V69)))</formula>
    </cfRule>
    <cfRule type="containsText" dxfId="281" priority="4" operator="containsText" text="Moderado">
      <formula>NOT(ISERROR(SEARCH("Moderado",V69)))</formula>
    </cfRule>
  </conditionalFormatting>
  <dataValidations xWindow="767" yWindow="457" count="2">
    <dataValidation allowBlank="1" showInputMessage="1" showErrorMessage="1" prompt="Enunciar cuál es el control" sqref="E54:E57 E25:E28 E72 E59:E60 E62 E45:E48 E50:E52 E64:E70 E74:E78 M10 E40:E43 E32:E38 E10:E12 E15:E23" xr:uid="{00000000-0002-0000-0600-000000000000}"/>
    <dataValidation type="list" allowBlank="1" showInputMessage="1" showErrorMessage="1" sqref="F10:I78 N10:Q11 N13:Q7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T59</xm:sqref>
        </x14:conditionalFormatting>
        <x14:conditionalFormatting xmlns:xm="http://schemas.microsoft.com/office/excel/2006/main">
          <x14:cfRule type="containsText" priority="29" operator="containsText" id="{ADE80DBC-25DB-4C91-949B-C7D172DA4BF7}">
            <xm:f>NOT(ISERROR(SEARCH('8- Políticas de Administración '!$B$5,T69)))</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'!$B$5,T69)))</xm:f>
            <xm:f>'8- Políticas de Administración '!$B$5</xm:f>
            <x14:dxf>
              <font>
                <color rgb="FF9C0006"/>
              </font>
              <fill>
                <patternFill>
                  <bgColor rgb="FFFFC7CE"/>
                </patternFill>
              </fill>
            </x14:dxf>
          </x14:cfRule>
          <xm:sqref>T69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80"/>
  <sheetViews>
    <sheetView showGridLines="0" topLeftCell="C40" zoomScale="55" zoomScaleNormal="55" zoomScalePageLayoutView="70" workbookViewId="0">
      <selection activeCell="M50" sqref="M50"/>
    </sheetView>
  </sheetViews>
  <sheetFormatPr defaultColWidth="11.42578125" defaultRowHeight="14.4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37.7109375" style="15" customWidth="1"/>
    <col min="16" max="16" width="31.5703125" style="15" customWidth="1"/>
    <col min="17" max="17" width="34.140625" style="15" customWidth="1"/>
    <col min="18" max="269" width="11.42578125" style="15"/>
    <col min="270" max="16384" width="11.42578125" style="20"/>
  </cols>
  <sheetData>
    <row r="1" spans="1:269" s="17" customFormat="1" ht="27.75" customHeight="1">
      <c r="A1" s="678"/>
      <c r="B1" s="678"/>
      <c r="C1" s="678"/>
      <c r="D1" s="678"/>
      <c r="E1" s="678"/>
      <c r="F1" s="677" t="s">
        <v>365</v>
      </c>
      <c r="G1" s="677"/>
      <c r="H1" s="677"/>
      <c r="I1" s="677"/>
      <c r="J1" s="677"/>
      <c r="K1" s="677"/>
      <c r="L1" s="677"/>
      <c r="M1" s="677"/>
      <c r="N1" s="677"/>
      <c r="O1" s="677"/>
      <c r="P1" s="677"/>
      <c r="Q1" s="677"/>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678"/>
      <c r="B2" s="678"/>
      <c r="C2" s="678"/>
      <c r="D2" s="678"/>
      <c r="E2" s="678"/>
      <c r="F2" s="677"/>
      <c r="G2" s="677"/>
      <c r="H2" s="677"/>
      <c r="I2" s="677"/>
      <c r="J2" s="677"/>
      <c r="K2" s="677"/>
      <c r="L2" s="677"/>
      <c r="M2" s="677"/>
      <c r="N2" s="677"/>
      <c r="O2" s="677"/>
      <c r="P2" s="677"/>
      <c r="Q2" s="677"/>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678"/>
      <c r="B3" s="678"/>
      <c r="C3" s="678"/>
      <c r="D3" s="678"/>
      <c r="E3" s="678"/>
      <c r="F3" s="677"/>
      <c r="G3" s="677"/>
      <c r="H3" s="677"/>
      <c r="I3" s="677"/>
      <c r="J3" s="677"/>
      <c r="K3" s="677"/>
      <c r="L3" s="677"/>
      <c r="M3" s="677"/>
      <c r="N3" s="677"/>
      <c r="O3" s="677"/>
      <c r="P3" s="677"/>
      <c r="Q3" s="677"/>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183.6" customHeight="1">
      <c r="A4" s="524" t="s">
        <v>258</v>
      </c>
      <c r="B4" s="524"/>
      <c r="C4" s="615" t="s">
        <v>366</v>
      </c>
      <c r="D4" s="615"/>
      <c r="E4" s="615"/>
      <c r="F4" s="615"/>
      <c r="G4" s="615"/>
      <c r="H4" s="615"/>
      <c r="I4" s="615"/>
      <c r="J4" s="615"/>
      <c r="K4" s="615"/>
      <c r="L4" s="615"/>
      <c r="M4" s="615"/>
      <c r="N4" s="615"/>
      <c r="O4" s="615"/>
      <c r="P4" s="615"/>
      <c r="Q4" s="615"/>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168" customHeight="1">
      <c r="A5" s="524" t="s">
        <v>260</v>
      </c>
      <c r="B5" s="524"/>
      <c r="C5" s="615" t="s">
        <v>324</v>
      </c>
      <c r="D5" s="615"/>
      <c r="E5" s="615"/>
      <c r="F5" s="615"/>
      <c r="G5" s="615"/>
      <c r="H5" s="615"/>
      <c r="I5" s="615"/>
      <c r="J5" s="615"/>
      <c r="K5" s="615"/>
      <c r="L5" s="615"/>
      <c r="M5" s="615"/>
      <c r="N5" s="615"/>
      <c r="O5" s="615"/>
      <c r="P5" s="615"/>
      <c r="Q5" s="615"/>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28.5" customHeight="1">
      <c r="A6" s="524" t="s">
        <v>262</v>
      </c>
      <c r="B6" s="524"/>
      <c r="C6" s="610" t="s">
        <v>9</v>
      </c>
      <c r="D6" s="610"/>
      <c r="E6" s="610"/>
      <c r="F6" s="610"/>
      <c r="G6" s="610"/>
      <c r="H6" s="610"/>
      <c r="I6" s="610"/>
      <c r="J6" s="610"/>
      <c r="K6" s="610"/>
      <c r="L6" s="610"/>
      <c r="M6" s="610"/>
      <c r="N6" s="610"/>
      <c r="O6" s="610"/>
      <c r="P6" s="610"/>
      <c r="Q6" s="610"/>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thickBot="1">
      <c r="A7" s="596" t="s">
        <v>367</v>
      </c>
      <c r="B7" s="596"/>
      <c r="C7" s="596"/>
      <c r="D7" s="596"/>
      <c r="E7" s="596"/>
      <c r="F7" s="596" t="s">
        <v>279</v>
      </c>
      <c r="G7" s="596"/>
      <c r="H7" s="596"/>
      <c r="I7" s="76"/>
      <c r="J7" s="542" t="s">
        <v>368</v>
      </c>
      <c r="K7" s="542"/>
      <c r="L7" s="542"/>
      <c r="M7" s="542"/>
      <c r="N7" s="543"/>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598" t="s">
        <v>269</v>
      </c>
      <c r="B8" s="599" t="s">
        <v>327</v>
      </c>
      <c r="C8" s="679" t="s">
        <v>271</v>
      </c>
      <c r="D8" s="681" t="s">
        <v>281</v>
      </c>
      <c r="E8" s="599" t="s">
        <v>265</v>
      </c>
      <c r="F8" s="670" t="s">
        <v>369</v>
      </c>
      <c r="G8" s="670" t="s">
        <v>370</v>
      </c>
      <c r="H8" s="670" t="s">
        <v>371</v>
      </c>
      <c r="I8" s="672"/>
      <c r="J8" s="670" t="s">
        <v>372</v>
      </c>
      <c r="K8" s="670" t="s">
        <v>373</v>
      </c>
      <c r="L8" s="670" t="s">
        <v>374</v>
      </c>
      <c r="M8" s="670" t="s">
        <v>375</v>
      </c>
      <c r="N8" s="670" t="s">
        <v>376</v>
      </c>
      <c r="O8" s="670" t="s">
        <v>377</v>
      </c>
      <c r="P8" s="670" t="s">
        <v>378</v>
      </c>
      <c r="Q8" s="670" t="s">
        <v>379</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thickBot="1">
      <c r="A9" s="548"/>
      <c r="B9" s="600"/>
      <c r="C9" s="680"/>
      <c r="D9" s="682"/>
      <c r="E9" s="600"/>
      <c r="F9" s="671"/>
      <c r="G9" s="671"/>
      <c r="H9" s="671"/>
      <c r="I9" s="673"/>
      <c r="J9" s="671"/>
      <c r="K9" s="671"/>
      <c r="L9" s="671"/>
      <c r="M9" s="671"/>
      <c r="N9" s="671"/>
      <c r="O9" s="671"/>
      <c r="P9" s="671"/>
      <c r="Q9" s="671"/>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3.5" customHeight="1">
      <c r="A10" s="612">
        <f>'5- Identificación de Riesgos'!A10</f>
        <v>1</v>
      </c>
      <c r="B10" s="497" t="str">
        <f>'5- Identificación de Riesgos'!B10</f>
        <v>Vencimiento de Términos</v>
      </c>
      <c r="C10" s="487"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87" t="s">
        <v>380</v>
      </c>
      <c r="E10" s="163" t="e">
        <f>'5- Identificación de Riesgos'!#REF!</f>
        <v>#REF!</v>
      </c>
      <c r="F10" s="508" t="str">
        <f>'5- Identificación de Riesgos'!H10</f>
        <v>Media - 3</v>
      </c>
      <c r="G10" s="487" t="str">
        <f>'5- Identificación de Riesgos'!M10</f>
        <v>Menor - 2</v>
      </c>
      <c r="H10" s="487" t="str">
        <f>'5- Identificación de Riesgos'!N10</f>
        <v>Moderado - 6</v>
      </c>
      <c r="I10" s="141"/>
      <c r="J10" s="675" t="str">
        <f>'6- Valoración Controles'!T10</f>
        <v>Baja - 2</v>
      </c>
      <c r="K10" s="675" t="str">
        <f>'6- Valoración Controles'!U10</f>
        <v>Leve - 1</v>
      </c>
      <c r="L10" s="674" t="e">
        <f>AVERAGE(#REF!)</f>
        <v>#REF!</v>
      </c>
      <c r="M10" s="497" t="str">
        <f>'6- Valoración Controles'!V10</f>
        <v>Bajo - 2</v>
      </c>
      <c r="N10" s="497" t="s">
        <v>381</v>
      </c>
      <c r="O10" s="648" t="s">
        <v>382</v>
      </c>
      <c r="P10" s="654" t="s">
        <v>383</v>
      </c>
      <c r="Q10" s="645" t="s">
        <v>384</v>
      </c>
    </row>
    <row r="11" spans="1:269" ht="13.5" customHeight="1">
      <c r="A11" s="613"/>
      <c r="B11" s="480"/>
      <c r="C11" s="485"/>
      <c r="D11" s="485"/>
      <c r="E11" s="164" t="str">
        <f>'5- Identificación de Riesgos'!D10</f>
        <v>1. Insuficiencia de  personal  para atender la función misional y la atención a las partes interesadas en los despachos judiciales y centro de servicios</v>
      </c>
      <c r="F11" s="498"/>
      <c r="G11" s="669"/>
      <c r="H11" s="485"/>
      <c r="I11" s="77"/>
      <c r="J11" s="660"/>
      <c r="K11" s="660"/>
      <c r="L11" s="662"/>
      <c r="M11" s="480"/>
      <c r="N11" s="480"/>
      <c r="O11" s="649"/>
      <c r="P11" s="655"/>
      <c r="Q11" s="646"/>
    </row>
    <row r="12" spans="1:269" ht="13.5" customHeight="1">
      <c r="A12" s="613"/>
      <c r="B12" s="480"/>
      <c r="C12" s="485"/>
      <c r="D12" s="485"/>
      <c r="E12" s="171" t="str">
        <f>'5- Identificación de Riesgos'!D11</f>
        <v>2. Complejidad de los procesos judiciales y solicitudes, lo cual incrementa los tiempos para su resolución.</v>
      </c>
      <c r="F12" s="498"/>
      <c r="G12" s="669"/>
      <c r="H12" s="485"/>
      <c r="I12" s="77"/>
      <c r="J12" s="660"/>
      <c r="K12" s="660"/>
      <c r="L12" s="662"/>
      <c r="M12" s="480"/>
      <c r="N12" s="480"/>
      <c r="O12" s="649"/>
      <c r="P12" s="655"/>
      <c r="Q12" s="646"/>
    </row>
    <row r="13" spans="1:269" ht="13.5" customHeight="1">
      <c r="A13" s="613"/>
      <c r="B13" s="480"/>
      <c r="C13" s="485"/>
      <c r="D13" s="485"/>
      <c r="E13" s="164" t="str">
        <f>'5- Identificación de Riesgos'!D12</f>
        <v>3.Fallas en la planeación  para el desarrollo de las tareas propias del despacho.</v>
      </c>
      <c r="F13" s="498"/>
      <c r="G13" s="669"/>
      <c r="H13" s="485"/>
      <c r="I13" s="77"/>
      <c r="J13" s="660"/>
      <c r="K13" s="660"/>
      <c r="L13" s="662"/>
      <c r="M13" s="480"/>
      <c r="N13" s="480"/>
      <c r="O13" s="649"/>
      <c r="P13" s="655"/>
      <c r="Q13" s="646"/>
    </row>
    <row r="14" spans="1:269" ht="13.5" customHeight="1">
      <c r="A14" s="613"/>
      <c r="B14" s="480"/>
      <c r="C14" s="485"/>
      <c r="D14" s="485"/>
      <c r="E14" s="164" t="str">
        <f>'5- Identificación de Riesgos'!D23</f>
        <v>4.  Fallas e insuficiencia de las herramientas tecnológicas.</v>
      </c>
      <c r="F14" s="498"/>
      <c r="G14" s="669"/>
      <c r="H14" s="485"/>
      <c r="I14" s="77"/>
      <c r="J14" s="660"/>
      <c r="K14" s="660"/>
      <c r="L14" s="662"/>
      <c r="M14" s="480"/>
      <c r="N14" s="480"/>
      <c r="O14" s="649"/>
      <c r="P14" s="655"/>
      <c r="Q14" s="646"/>
    </row>
    <row r="15" spans="1:269" ht="13.5" customHeight="1">
      <c r="A15" s="613"/>
      <c r="B15" s="480"/>
      <c r="C15" s="485"/>
      <c r="D15" s="485"/>
      <c r="E15" s="164">
        <f>'5- Identificación de Riesgos'!D15</f>
        <v>0</v>
      </c>
      <c r="F15" s="498"/>
      <c r="G15" s="669"/>
      <c r="H15" s="485"/>
      <c r="I15" s="77"/>
      <c r="J15" s="660"/>
      <c r="K15" s="660"/>
      <c r="L15" s="662"/>
      <c r="M15" s="480"/>
      <c r="N15" s="480"/>
      <c r="O15" s="649"/>
      <c r="P15" s="655"/>
      <c r="Q15" s="646"/>
    </row>
    <row r="16" spans="1:269" ht="13.5" customHeight="1">
      <c r="A16" s="613"/>
      <c r="B16" s="480"/>
      <c r="C16" s="485"/>
      <c r="D16" s="485"/>
      <c r="E16" s="164">
        <f>'5- Identificación de Riesgos'!D16</f>
        <v>0</v>
      </c>
      <c r="F16" s="498"/>
      <c r="G16" s="669"/>
      <c r="H16" s="485"/>
      <c r="I16" s="77"/>
      <c r="J16" s="660"/>
      <c r="K16" s="660"/>
      <c r="L16" s="662"/>
      <c r="M16" s="480"/>
      <c r="N16" s="480"/>
      <c r="O16" s="649"/>
      <c r="P16" s="655"/>
      <c r="Q16" s="646"/>
    </row>
    <row r="17" spans="1:17" ht="13.5" customHeight="1">
      <c r="A17" s="613"/>
      <c r="B17" s="480"/>
      <c r="C17" s="485"/>
      <c r="D17" s="485"/>
      <c r="E17" s="164">
        <f>'5- Identificación de Riesgos'!D17</f>
        <v>0</v>
      </c>
      <c r="F17" s="498"/>
      <c r="G17" s="669"/>
      <c r="H17" s="485"/>
      <c r="I17" s="77"/>
      <c r="J17" s="660"/>
      <c r="K17" s="660"/>
      <c r="L17" s="662"/>
      <c r="M17" s="480"/>
      <c r="N17" s="480"/>
      <c r="O17" s="649"/>
      <c r="P17" s="655"/>
      <c r="Q17" s="646"/>
    </row>
    <row r="18" spans="1:17" ht="13.5" customHeight="1">
      <c r="A18" s="613"/>
      <c r="B18" s="480"/>
      <c r="C18" s="485"/>
      <c r="D18" s="485"/>
      <c r="E18" s="164">
        <f>'5- Identificación de Riesgos'!D18</f>
        <v>0</v>
      </c>
      <c r="F18" s="498"/>
      <c r="G18" s="669"/>
      <c r="H18" s="485"/>
      <c r="I18" s="77"/>
      <c r="J18" s="660"/>
      <c r="K18" s="660"/>
      <c r="L18" s="662"/>
      <c r="M18" s="480"/>
      <c r="N18" s="480"/>
      <c r="O18" s="649"/>
      <c r="P18" s="655"/>
      <c r="Q18" s="646"/>
    </row>
    <row r="19" spans="1:17" ht="13.5" customHeight="1" thickBot="1">
      <c r="A19" s="613"/>
      <c r="B19" s="484"/>
      <c r="C19" s="485"/>
      <c r="D19" s="485"/>
      <c r="E19" s="164">
        <f>'5- Identificación de Riesgos'!D19</f>
        <v>0</v>
      </c>
      <c r="F19" s="498"/>
      <c r="G19" s="669"/>
      <c r="H19" s="485"/>
      <c r="I19" s="78"/>
      <c r="J19" s="661"/>
      <c r="K19" s="661"/>
      <c r="L19" s="663"/>
      <c r="M19" s="484"/>
      <c r="N19" s="484"/>
      <c r="O19" s="650"/>
      <c r="P19" s="656"/>
      <c r="Q19" s="647"/>
    </row>
    <row r="20" spans="1:17" ht="13.5" customHeight="1">
      <c r="A20" s="668">
        <f>'5- Identificación de Riesgos'!A20</f>
        <v>2</v>
      </c>
      <c r="B20" s="480" t="str">
        <f>'5- Identificación de Riesgos'!B20</f>
        <v xml:space="preserve">Incumplimientos en la realizacion de audiencias </v>
      </c>
      <c r="C20" s="484" t="str">
        <f>'5- Identificación de Riesgos'!C20</f>
        <v xml:space="preserve">No se atiende la  solicitud  de un fiscal o parte interesada para la realización de una audiencia preliminar o no se cumple  la programción de audiencias de Conocimiento. </v>
      </c>
      <c r="D20" s="484" t="s">
        <v>380</v>
      </c>
      <c r="E20" s="164" t="str">
        <f>'5- Identificación de Riesgos'!D20</f>
        <v xml:space="preserve">1. Inasistencia del Juez </v>
      </c>
      <c r="F20" s="667" t="str">
        <f>'5- Identificación de Riesgos'!H20</f>
        <v>Media - 3</v>
      </c>
      <c r="G20" s="484" t="str">
        <f>'5- Identificación de Riesgos'!M20</f>
        <v>Menor - 2</v>
      </c>
      <c r="H20" s="484" t="str">
        <f>'5- Identificación de Riesgos'!N20</f>
        <v>Moderado - 6</v>
      </c>
      <c r="I20" s="77"/>
      <c r="J20" s="660" t="str">
        <f>'6- Valoración Controles'!T20</f>
        <v>Baja - 2</v>
      </c>
      <c r="K20" s="660" t="str">
        <f>'6- Valoración Controles'!U20</f>
        <v>Leve - 1</v>
      </c>
      <c r="L20" s="662" t="e">
        <f>AVERAGE(#REF!)</f>
        <v>#REF!</v>
      </c>
      <c r="M20" s="480" t="str">
        <f>'6- Valoración Controles'!V20</f>
        <v>Bajo - 2</v>
      </c>
      <c r="N20" s="480" t="s">
        <v>381</v>
      </c>
      <c r="O20" s="648" t="s">
        <v>385</v>
      </c>
      <c r="P20" s="654" t="s">
        <v>383</v>
      </c>
      <c r="Q20" s="645" t="s">
        <v>384</v>
      </c>
    </row>
    <row r="21" spans="1:17" ht="13.5" customHeight="1">
      <c r="A21" s="613"/>
      <c r="B21" s="480"/>
      <c r="C21" s="485"/>
      <c r="D21" s="485"/>
      <c r="E21" s="164" t="e">
        <f>'5- Identificación de Riesgos'!#REF!</f>
        <v>#REF!</v>
      </c>
      <c r="F21" s="498"/>
      <c r="G21" s="669"/>
      <c r="H21" s="485"/>
      <c r="I21" s="77"/>
      <c r="J21" s="660"/>
      <c r="K21" s="660"/>
      <c r="L21" s="662"/>
      <c r="M21" s="480"/>
      <c r="N21" s="480"/>
      <c r="O21" s="649"/>
      <c r="P21" s="655"/>
      <c r="Q21" s="646"/>
    </row>
    <row r="22" spans="1:17" ht="13.5" customHeight="1">
      <c r="A22" s="613"/>
      <c r="B22" s="480"/>
      <c r="C22" s="485"/>
      <c r="D22" s="485"/>
      <c r="E22" s="164" t="e">
        <f>'5- Identificación de Riesgos'!#REF!</f>
        <v>#REF!</v>
      </c>
      <c r="F22" s="498"/>
      <c r="G22" s="669"/>
      <c r="H22" s="485"/>
      <c r="I22" s="77"/>
      <c r="J22" s="660"/>
      <c r="K22" s="660"/>
      <c r="L22" s="662"/>
      <c r="M22" s="480"/>
      <c r="N22" s="480"/>
      <c r="O22" s="649"/>
      <c r="P22" s="655"/>
      <c r="Q22" s="646"/>
    </row>
    <row r="23" spans="1:17" ht="13.5" customHeight="1">
      <c r="A23" s="613"/>
      <c r="B23" s="480"/>
      <c r="C23" s="485"/>
      <c r="D23" s="485"/>
      <c r="E23" s="164" t="str">
        <f>'5- Identificación de Riesgos'!D21</f>
        <v xml:space="preserve">2.Notificaciones judiciales erradas o inoportunas </v>
      </c>
      <c r="F23" s="498"/>
      <c r="G23" s="669"/>
      <c r="H23" s="485"/>
      <c r="I23" s="77"/>
      <c r="J23" s="660"/>
      <c r="K23" s="660"/>
      <c r="L23" s="662"/>
      <c r="M23" s="480"/>
      <c r="N23" s="480"/>
      <c r="O23" s="649"/>
      <c r="P23" s="655"/>
      <c r="Q23" s="646"/>
    </row>
    <row r="24" spans="1:17" ht="13.5" customHeight="1">
      <c r="A24" s="613"/>
      <c r="B24" s="480"/>
      <c r="C24" s="485"/>
      <c r="D24" s="485"/>
      <c r="E24" s="164">
        <f>'5- Identificación de Riesgos'!D24</f>
        <v>0</v>
      </c>
      <c r="F24" s="498"/>
      <c r="G24" s="669"/>
      <c r="H24" s="485"/>
      <c r="I24" s="77"/>
      <c r="J24" s="660"/>
      <c r="K24" s="660"/>
      <c r="L24" s="662"/>
      <c r="M24" s="480"/>
      <c r="N24" s="480"/>
      <c r="O24" s="649"/>
      <c r="P24" s="655"/>
      <c r="Q24" s="646"/>
    </row>
    <row r="25" spans="1:17" ht="13.5" customHeight="1">
      <c r="A25" s="613"/>
      <c r="B25" s="480"/>
      <c r="C25" s="485"/>
      <c r="D25" s="485"/>
      <c r="E25" s="164" t="e">
        <f>'5- Identificación de Riesgos'!#REF!</f>
        <v>#REF!</v>
      </c>
      <c r="F25" s="498"/>
      <c r="G25" s="669"/>
      <c r="H25" s="485"/>
      <c r="I25" s="77"/>
      <c r="J25" s="660"/>
      <c r="K25" s="660"/>
      <c r="L25" s="662"/>
      <c r="M25" s="480"/>
      <c r="N25" s="480"/>
      <c r="O25" s="649"/>
      <c r="P25" s="655"/>
      <c r="Q25" s="646"/>
    </row>
    <row r="26" spans="1:17" ht="13.5" customHeight="1">
      <c r="A26" s="613"/>
      <c r="B26" s="480"/>
      <c r="C26" s="485"/>
      <c r="D26" s="485"/>
      <c r="E26" s="164" t="e">
        <f>'5- Identificación de Riesgos'!#REF!</f>
        <v>#REF!</v>
      </c>
      <c r="F26" s="498"/>
      <c r="G26" s="669"/>
      <c r="H26" s="485"/>
      <c r="I26" s="77"/>
      <c r="J26" s="660"/>
      <c r="K26" s="660"/>
      <c r="L26" s="662"/>
      <c r="M26" s="480"/>
      <c r="N26" s="480"/>
      <c r="O26" s="649"/>
      <c r="P26" s="655"/>
      <c r="Q26" s="646"/>
    </row>
    <row r="27" spans="1:17" ht="13.5" customHeight="1">
      <c r="A27" s="613"/>
      <c r="B27" s="480"/>
      <c r="C27" s="485"/>
      <c r="D27" s="485"/>
      <c r="E27" s="164">
        <f>'5- Identificación de Riesgos'!D26</f>
        <v>0</v>
      </c>
      <c r="F27" s="498"/>
      <c r="G27" s="669"/>
      <c r="H27" s="485"/>
      <c r="I27" s="77"/>
      <c r="J27" s="660"/>
      <c r="K27" s="660"/>
      <c r="L27" s="662"/>
      <c r="M27" s="480"/>
      <c r="N27" s="480"/>
      <c r="O27" s="649"/>
      <c r="P27" s="655"/>
      <c r="Q27" s="646"/>
    </row>
    <row r="28" spans="1:17" ht="13.5" customHeight="1">
      <c r="A28" s="613"/>
      <c r="B28" s="480"/>
      <c r="C28" s="485"/>
      <c r="D28" s="485"/>
      <c r="E28" s="164">
        <f>'5- Identificación de Riesgos'!D27</f>
        <v>0</v>
      </c>
      <c r="F28" s="498"/>
      <c r="G28" s="669"/>
      <c r="H28" s="485"/>
      <c r="I28" s="77"/>
      <c r="J28" s="660"/>
      <c r="K28" s="660"/>
      <c r="L28" s="662"/>
      <c r="M28" s="480"/>
      <c r="N28" s="480"/>
      <c r="O28" s="649"/>
      <c r="P28" s="655"/>
      <c r="Q28" s="646"/>
    </row>
    <row r="29" spans="1:17" ht="13.5" customHeight="1" thickBot="1">
      <c r="A29" s="613"/>
      <c r="B29" s="484"/>
      <c r="C29" s="485"/>
      <c r="D29" s="485"/>
      <c r="E29" s="164">
        <f>'5- Identificación de Riesgos'!D29</f>
        <v>0</v>
      </c>
      <c r="F29" s="498"/>
      <c r="G29" s="669"/>
      <c r="H29" s="485"/>
      <c r="I29" s="78"/>
      <c r="J29" s="661"/>
      <c r="K29" s="661"/>
      <c r="L29" s="663"/>
      <c r="M29" s="484"/>
      <c r="N29" s="484"/>
      <c r="O29" s="650"/>
      <c r="P29" s="656"/>
      <c r="Q29" s="647"/>
    </row>
    <row r="30" spans="1:17" ht="13.5" customHeight="1">
      <c r="A30" s="668">
        <f>'5- Identificación de Riesgos'!A30</f>
        <v>3</v>
      </c>
      <c r="B30" s="480" t="str">
        <f>'5- Identificación de Riesgos'!B30</f>
        <v xml:space="preserve"> Efectuar notificaciones que no cumplan con los requistos</v>
      </c>
      <c r="C30" s="484" t="str">
        <f>'5- Identificación de Riesgos'!C30</f>
        <v xml:space="preserve">No se realizan las  notificaciones , no se erfectuan  oportunamente o no se aplica  la normatividad </v>
      </c>
      <c r="D30" s="484" t="s">
        <v>380</v>
      </c>
      <c r="E30" s="164" t="str">
        <f>'5- Identificación de Riesgos'!D30</f>
        <v>1. Errores en la digitación</v>
      </c>
      <c r="F30" s="667" t="str">
        <f>'5- Identificación de Riesgos'!H30</f>
        <v>Baja - 2</v>
      </c>
      <c r="G30" s="484" t="str">
        <f>'5- Identificación de Riesgos'!M30</f>
        <v>Menor - 2</v>
      </c>
      <c r="H30" s="484" t="str">
        <f>'5- Identificación de Riesgos'!N30</f>
        <v>Moderado - 4</v>
      </c>
      <c r="I30" s="77"/>
      <c r="J30" s="660" t="str">
        <f>'6- Valoración Controles'!T30</f>
        <v>Muy Baja - 1</v>
      </c>
      <c r="K30" s="660" t="str">
        <f>'6- Valoración Controles'!U30</f>
        <v>Menor - 2</v>
      </c>
      <c r="L30" s="662" t="e">
        <f>AVERAGE(#REF!)</f>
        <v>#REF!</v>
      </c>
      <c r="M30" s="480" t="str">
        <f>'6- Valoración Controles'!V30</f>
        <v>Bajo - 2</v>
      </c>
      <c r="N30" s="480" t="s">
        <v>381</v>
      </c>
      <c r="O30" s="648" t="s">
        <v>386</v>
      </c>
      <c r="P30" s="657" t="s">
        <v>387</v>
      </c>
      <c r="Q30" s="645" t="s">
        <v>384</v>
      </c>
    </row>
    <row r="31" spans="1:17" ht="13.5" customHeight="1">
      <c r="A31" s="613"/>
      <c r="B31" s="480"/>
      <c r="C31" s="485"/>
      <c r="D31" s="485"/>
      <c r="E31" s="164" t="str">
        <f>'5- Identificación de Riesgos'!D42</f>
        <v>3.Incumplimiento del procedimiento de reparto.</v>
      </c>
      <c r="F31" s="498"/>
      <c r="G31" s="669"/>
      <c r="H31" s="485"/>
      <c r="I31" s="77"/>
      <c r="J31" s="660"/>
      <c r="K31" s="660"/>
      <c r="L31" s="662"/>
      <c r="M31" s="480"/>
      <c r="N31" s="480"/>
      <c r="O31" s="649"/>
      <c r="P31" s="658"/>
      <c r="Q31" s="646"/>
    </row>
    <row r="32" spans="1:17" ht="13.5" customHeight="1">
      <c r="A32" s="613"/>
      <c r="B32" s="480"/>
      <c r="C32" s="485"/>
      <c r="D32" s="485"/>
      <c r="E32" s="164" t="str">
        <f>'5- Identificación de Riesgos'!D31</f>
        <v>2. Falta de comunicación y de oportunidad en la  actualización de las novedades por los Juzgados</v>
      </c>
      <c r="F32" s="498"/>
      <c r="G32" s="669"/>
      <c r="H32" s="485"/>
      <c r="I32" s="77"/>
      <c r="J32" s="660"/>
      <c r="K32" s="660"/>
      <c r="L32" s="662"/>
      <c r="M32" s="480"/>
      <c r="N32" s="480"/>
      <c r="O32" s="649"/>
      <c r="P32" s="658"/>
      <c r="Q32" s="646"/>
    </row>
    <row r="33" spans="1:17" ht="13.5" customHeight="1">
      <c r="A33" s="613"/>
      <c r="B33" s="480"/>
      <c r="C33" s="485"/>
      <c r="D33" s="485"/>
      <c r="E33" s="164" t="str">
        <f>'5- Identificación de Riesgos'!D32</f>
        <v xml:space="preserve">3.  Direcciones físicas o electrónicas  de las partes interesadas erradas. </v>
      </c>
      <c r="F33" s="498"/>
      <c r="G33" s="669"/>
      <c r="H33" s="485"/>
      <c r="I33" s="77"/>
      <c r="J33" s="660"/>
      <c r="K33" s="660"/>
      <c r="L33" s="662"/>
      <c r="M33" s="480"/>
      <c r="N33" s="480"/>
      <c r="O33" s="649"/>
      <c r="P33" s="658"/>
      <c r="Q33" s="646"/>
    </row>
    <row r="34" spans="1:17" ht="13.5" customHeight="1">
      <c r="A34" s="613"/>
      <c r="B34" s="480"/>
      <c r="C34" s="485"/>
      <c r="D34" s="485"/>
      <c r="E34" s="164" t="str">
        <f>'5- Identificación de Riesgos'!D41</f>
        <v>2. No incluir en el reparto la totalidad de las solicitudes o escritos de acusación recibidos por correo electrónico.</v>
      </c>
      <c r="F34" s="498"/>
      <c r="G34" s="669"/>
      <c r="H34" s="485"/>
      <c r="I34" s="77"/>
      <c r="J34" s="660"/>
      <c r="K34" s="660"/>
      <c r="L34" s="662"/>
      <c r="M34" s="480"/>
      <c r="N34" s="480"/>
      <c r="O34" s="649"/>
      <c r="P34" s="658"/>
      <c r="Q34" s="646"/>
    </row>
    <row r="35" spans="1:17" ht="13.5" customHeight="1">
      <c r="A35" s="613"/>
      <c r="B35" s="480"/>
      <c r="C35" s="485"/>
      <c r="D35" s="485"/>
      <c r="E35" s="164">
        <f>'5- Identificación de Riesgos'!D34</f>
        <v>0</v>
      </c>
      <c r="F35" s="498"/>
      <c r="G35" s="669"/>
      <c r="H35" s="485"/>
      <c r="I35" s="77"/>
      <c r="J35" s="660"/>
      <c r="K35" s="660"/>
      <c r="L35" s="662"/>
      <c r="M35" s="480"/>
      <c r="N35" s="480"/>
      <c r="O35" s="649"/>
      <c r="P35" s="658"/>
      <c r="Q35" s="646"/>
    </row>
    <row r="36" spans="1:17" ht="13.5" customHeight="1">
      <c r="A36" s="613"/>
      <c r="B36" s="480"/>
      <c r="C36" s="485"/>
      <c r="D36" s="485"/>
      <c r="E36" s="164">
        <f>'5- Identificación de Riesgos'!D35</f>
        <v>0</v>
      </c>
      <c r="F36" s="498"/>
      <c r="G36" s="669"/>
      <c r="H36" s="485"/>
      <c r="I36" s="77"/>
      <c r="J36" s="660"/>
      <c r="K36" s="660"/>
      <c r="L36" s="662"/>
      <c r="M36" s="480"/>
      <c r="N36" s="480"/>
      <c r="O36" s="649"/>
      <c r="P36" s="658"/>
      <c r="Q36" s="646"/>
    </row>
    <row r="37" spans="1:17" ht="13.5" customHeight="1">
      <c r="A37" s="613"/>
      <c r="B37" s="480"/>
      <c r="C37" s="485"/>
      <c r="D37" s="485"/>
      <c r="E37" s="164">
        <f>'5- Identificación de Riesgos'!D36</f>
        <v>0</v>
      </c>
      <c r="F37" s="498"/>
      <c r="G37" s="669"/>
      <c r="H37" s="485"/>
      <c r="I37" s="77"/>
      <c r="J37" s="660"/>
      <c r="K37" s="660"/>
      <c r="L37" s="662"/>
      <c r="M37" s="480"/>
      <c r="N37" s="480"/>
      <c r="O37" s="649"/>
      <c r="P37" s="658"/>
      <c r="Q37" s="646"/>
    </row>
    <row r="38" spans="1:17" ht="13.5" customHeight="1">
      <c r="A38" s="613"/>
      <c r="B38" s="480"/>
      <c r="C38" s="485"/>
      <c r="D38" s="485"/>
      <c r="E38" s="164">
        <f>'5- Identificación de Riesgos'!D37</f>
        <v>0</v>
      </c>
      <c r="F38" s="498"/>
      <c r="G38" s="669"/>
      <c r="H38" s="485"/>
      <c r="I38" s="77"/>
      <c r="J38" s="660"/>
      <c r="K38" s="660"/>
      <c r="L38" s="662"/>
      <c r="M38" s="480"/>
      <c r="N38" s="480"/>
      <c r="O38" s="649"/>
      <c r="P38" s="658"/>
      <c r="Q38" s="646"/>
    </row>
    <row r="39" spans="1:17" ht="13.5" customHeight="1" thickBot="1">
      <c r="A39" s="613"/>
      <c r="B39" s="484"/>
      <c r="C39" s="485"/>
      <c r="D39" s="485"/>
      <c r="E39" s="164">
        <f>'5- Identificación de Riesgos'!D39</f>
        <v>0</v>
      </c>
      <c r="F39" s="498"/>
      <c r="G39" s="669"/>
      <c r="H39" s="485"/>
      <c r="I39" s="78"/>
      <c r="J39" s="661"/>
      <c r="K39" s="661"/>
      <c r="L39" s="663"/>
      <c r="M39" s="484"/>
      <c r="N39" s="484"/>
      <c r="O39" s="650"/>
      <c r="P39" s="659"/>
      <c r="Q39" s="647"/>
    </row>
    <row r="40" spans="1:17" ht="13.5" customHeight="1">
      <c r="A40" s="664">
        <f>'5- Identificación de Riesgos'!A40</f>
        <v>4</v>
      </c>
      <c r="B40" s="480" t="str">
        <f>'5- Identificación de Riesgos'!B40</f>
        <v>Efectuar el reparto judicial incumpliendo requisitos</v>
      </c>
      <c r="C40" s="484" t="str">
        <f>'5- Identificación de Riesgos'!C40</f>
        <v>Realizar el reparto incumplimiento los principios  y condiciones establecidas para su realización</v>
      </c>
      <c r="D40" s="484" t="s">
        <v>380</v>
      </c>
      <c r="E40" s="164" t="e">
        <f>'5- Identificación de Riesgos'!#REF!</f>
        <v>#REF!</v>
      </c>
      <c r="F40" s="667" t="str">
        <f>'5- Identificación de Riesgos'!H40</f>
        <v>Muy Baja - 1</v>
      </c>
      <c r="G40" s="484" t="str">
        <f>'5- Identificación de Riesgos'!M40</f>
        <v>Menor - 2</v>
      </c>
      <c r="H40" s="484" t="str">
        <f>'5- Identificación de Riesgos'!N40</f>
        <v>Bajo - 2</v>
      </c>
      <c r="I40" s="77"/>
      <c r="J40" s="660" t="str">
        <f>'6- Valoración Controles'!T40</f>
        <v>Muy Baja - 1</v>
      </c>
      <c r="K40" s="660" t="str">
        <f>'6- Valoración Controles'!U40</f>
        <v>Leve - 1</v>
      </c>
      <c r="L40" s="662" t="e">
        <f>AVERAGE(#REF!)</f>
        <v>#REF!</v>
      </c>
      <c r="M40" s="480" t="str">
        <f>'6- Valoración Controles'!V40</f>
        <v>Bajo - 1</v>
      </c>
      <c r="N40" s="480" t="s">
        <v>381</v>
      </c>
      <c r="O40" s="651" t="s">
        <v>388</v>
      </c>
      <c r="P40" s="657" t="s">
        <v>389</v>
      </c>
      <c r="Q40" s="645" t="s">
        <v>384</v>
      </c>
    </row>
    <row r="41" spans="1:17" ht="13.5" customHeight="1">
      <c r="A41" s="665"/>
      <c r="B41" s="480"/>
      <c r="C41" s="485"/>
      <c r="D41" s="485"/>
      <c r="E41" s="164">
        <f>'5- Identificación de Riesgos'!D45</f>
        <v>0</v>
      </c>
      <c r="F41" s="498"/>
      <c r="G41" s="669"/>
      <c r="H41" s="485"/>
      <c r="I41" s="77"/>
      <c r="J41" s="660"/>
      <c r="K41" s="660"/>
      <c r="L41" s="662"/>
      <c r="M41" s="480"/>
      <c r="N41" s="480"/>
      <c r="O41" s="652"/>
      <c r="P41" s="658"/>
      <c r="Q41" s="646"/>
    </row>
    <row r="42" spans="1:17" ht="13.5" customHeight="1">
      <c r="A42" s="665"/>
      <c r="B42" s="480"/>
      <c r="C42" s="485"/>
      <c r="D42" s="485"/>
      <c r="E42" s="164" t="str">
        <f>'5- Identificación de Riesgos'!D40</f>
        <v>1. Envio de las solicitudes sin la informacion necesaria por las partes interesadas</v>
      </c>
      <c r="F42" s="498"/>
      <c r="G42" s="669"/>
      <c r="H42" s="485"/>
      <c r="I42" s="77"/>
      <c r="J42" s="660"/>
      <c r="K42" s="660"/>
      <c r="L42" s="662"/>
      <c r="M42" s="480"/>
      <c r="N42" s="480"/>
      <c r="O42" s="652"/>
      <c r="P42" s="658"/>
      <c r="Q42" s="646"/>
    </row>
    <row r="43" spans="1:17" ht="13.5" customHeight="1">
      <c r="A43" s="665"/>
      <c r="B43" s="480"/>
      <c r="C43" s="485"/>
      <c r="D43" s="485"/>
      <c r="E43" s="164" t="e">
        <f>'5- Identificación de Riesgos'!#REF!</f>
        <v>#REF!</v>
      </c>
      <c r="F43" s="498"/>
      <c r="G43" s="669"/>
      <c r="H43" s="485"/>
      <c r="I43" s="77"/>
      <c r="J43" s="660"/>
      <c r="K43" s="660"/>
      <c r="L43" s="662"/>
      <c r="M43" s="480"/>
      <c r="N43" s="480"/>
      <c r="O43" s="652"/>
      <c r="P43" s="658"/>
      <c r="Q43" s="646"/>
    </row>
    <row r="44" spans="1:17" ht="13.5" customHeight="1">
      <c r="A44" s="665"/>
      <c r="B44" s="480"/>
      <c r="C44" s="485"/>
      <c r="D44" s="485"/>
      <c r="E44" s="164" t="e">
        <f>'5- Identificación de Riesgos'!#REF!</f>
        <v>#REF!</v>
      </c>
      <c r="F44" s="498"/>
      <c r="G44" s="669"/>
      <c r="H44" s="485"/>
      <c r="I44" s="77"/>
      <c r="J44" s="660"/>
      <c r="K44" s="660"/>
      <c r="L44" s="662"/>
      <c r="M44" s="480"/>
      <c r="N44" s="480"/>
      <c r="O44" s="652"/>
      <c r="P44" s="658"/>
      <c r="Q44" s="646"/>
    </row>
    <row r="45" spans="1:17" ht="13.5" customHeight="1">
      <c r="A45" s="665"/>
      <c r="B45" s="480"/>
      <c r="C45" s="485"/>
      <c r="D45" s="485"/>
      <c r="E45" s="164" t="e">
        <f>'5- Identificación de Riesgos'!#REF!</f>
        <v>#REF!</v>
      </c>
      <c r="F45" s="498"/>
      <c r="G45" s="669"/>
      <c r="H45" s="485"/>
      <c r="I45" s="77"/>
      <c r="J45" s="660"/>
      <c r="K45" s="660"/>
      <c r="L45" s="662"/>
      <c r="M45" s="480"/>
      <c r="N45" s="480"/>
      <c r="O45" s="652"/>
      <c r="P45" s="658"/>
      <c r="Q45" s="646"/>
    </row>
    <row r="46" spans="1:17" ht="13.5" customHeight="1">
      <c r="A46" s="665"/>
      <c r="B46" s="480"/>
      <c r="C46" s="485"/>
      <c r="D46" s="485"/>
      <c r="E46" s="164">
        <f>'5- Identificación de Riesgos'!D46</f>
        <v>0</v>
      </c>
      <c r="F46" s="498"/>
      <c r="G46" s="669"/>
      <c r="H46" s="485"/>
      <c r="I46" s="77"/>
      <c r="J46" s="660"/>
      <c r="K46" s="660"/>
      <c r="L46" s="662"/>
      <c r="M46" s="480"/>
      <c r="N46" s="480"/>
      <c r="O46" s="652"/>
      <c r="P46" s="658"/>
      <c r="Q46" s="646"/>
    </row>
    <row r="47" spans="1:17" ht="13.5" customHeight="1">
      <c r="A47" s="665"/>
      <c r="B47" s="480"/>
      <c r="C47" s="485"/>
      <c r="D47" s="485"/>
      <c r="E47" s="164">
        <f>'5- Identificación de Riesgos'!D47</f>
        <v>0</v>
      </c>
      <c r="F47" s="498"/>
      <c r="G47" s="669"/>
      <c r="H47" s="485"/>
      <c r="I47" s="77"/>
      <c r="J47" s="660"/>
      <c r="K47" s="660"/>
      <c r="L47" s="662"/>
      <c r="M47" s="480"/>
      <c r="N47" s="480"/>
      <c r="O47" s="652"/>
      <c r="P47" s="658"/>
      <c r="Q47" s="646"/>
    </row>
    <row r="48" spans="1:17" ht="13.5" customHeight="1">
      <c r="A48" s="665"/>
      <c r="B48" s="480"/>
      <c r="C48" s="485"/>
      <c r="D48" s="485"/>
      <c r="E48" s="164">
        <f>'5- Identificación de Riesgos'!D48</f>
        <v>0</v>
      </c>
      <c r="F48" s="498"/>
      <c r="G48" s="669"/>
      <c r="H48" s="485"/>
      <c r="I48" s="77"/>
      <c r="J48" s="660"/>
      <c r="K48" s="660"/>
      <c r="L48" s="662"/>
      <c r="M48" s="480"/>
      <c r="N48" s="480"/>
      <c r="O48" s="652"/>
      <c r="P48" s="658"/>
      <c r="Q48" s="646"/>
    </row>
    <row r="49" spans="1:17" ht="13.5" customHeight="1" thickBot="1">
      <c r="A49" s="665"/>
      <c r="B49" s="484"/>
      <c r="C49" s="485"/>
      <c r="D49" s="485"/>
      <c r="E49" s="164">
        <f>'5- Identificación de Riesgos'!D49</f>
        <v>0</v>
      </c>
      <c r="F49" s="498"/>
      <c r="G49" s="669"/>
      <c r="H49" s="485"/>
      <c r="I49" s="78"/>
      <c r="J49" s="661"/>
      <c r="K49" s="661"/>
      <c r="L49" s="663"/>
      <c r="M49" s="484"/>
      <c r="N49" s="484"/>
      <c r="O49" s="653"/>
      <c r="P49" s="659"/>
      <c r="Q49" s="647"/>
    </row>
    <row r="50" spans="1:17" ht="13.5" customHeight="1">
      <c r="A50" s="664">
        <v>5</v>
      </c>
      <c r="B50" s="480" t="str">
        <f>'5- Identificación de Riesgos'!B50</f>
        <v>Pérdida de documentos</v>
      </c>
      <c r="C50" s="484" t="str">
        <f>'5- Identificación de Riesgos'!C50</f>
        <v>Extravío temporal o definitivo de los  documentos de los procesos judiciales</v>
      </c>
      <c r="D50" s="484" t="s">
        <v>380</v>
      </c>
      <c r="E50" s="164" t="str">
        <f>'5- Identificación de Riesgos'!D50</f>
        <v xml:space="preserve">1. Falta de implementación del expediente electrónico en todas las dependencias y juzgados.
</v>
      </c>
      <c r="F50" s="667" t="str">
        <f>'5- Identificación de Riesgos'!H50</f>
        <v>Muy Baja - 1</v>
      </c>
      <c r="G50" s="484" t="str">
        <f>'5- Identificación de Riesgos'!M50</f>
        <v>Menor - 2</v>
      </c>
      <c r="H50" s="484" t="str">
        <f>'5- Identificación de Riesgos'!N50</f>
        <v>Bajo - 2</v>
      </c>
      <c r="I50" s="77"/>
      <c r="J50" s="660" t="str">
        <f>'6- Valoración Controles'!T50</f>
        <v>Muy Baja - 1</v>
      </c>
      <c r="K50" s="660" t="str">
        <f>'6- Valoración Controles'!U50</f>
        <v>Leve - 1</v>
      </c>
      <c r="L50" s="662" t="e">
        <f>AVERAGE(#REF!)</f>
        <v>#REF!</v>
      </c>
      <c r="M50" s="480" t="str">
        <f>'6- Valoración Controles'!V50</f>
        <v>Bajo - 1</v>
      </c>
      <c r="N50" s="480" t="s">
        <v>381</v>
      </c>
      <c r="O50" s="651" t="s">
        <v>390</v>
      </c>
      <c r="P50" s="643" t="s">
        <v>391</v>
      </c>
      <c r="Q50" s="645" t="s">
        <v>384</v>
      </c>
    </row>
    <row r="51" spans="1:17" ht="13.5" customHeight="1">
      <c r="A51" s="665"/>
      <c r="B51" s="480"/>
      <c r="C51" s="485"/>
      <c r="D51" s="485"/>
      <c r="E51" s="164" t="str">
        <f>'5- Identificación de Riesgos'!D51</f>
        <v>2.Falta de software institucional estandarizado para la especialidad para el control del archivo de documentos tanto físicos como virtuales.</v>
      </c>
      <c r="F51" s="498"/>
      <c r="G51" s="669"/>
      <c r="H51" s="485"/>
      <c r="I51" s="77"/>
      <c r="J51" s="660"/>
      <c r="K51" s="660"/>
      <c r="L51" s="662"/>
      <c r="M51" s="480"/>
      <c r="N51" s="480"/>
      <c r="O51" s="652"/>
      <c r="P51" s="644"/>
      <c r="Q51" s="646"/>
    </row>
    <row r="52" spans="1:17" ht="13.5" customHeight="1">
      <c r="A52" s="665"/>
      <c r="B52" s="480"/>
      <c r="C52" s="485"/>
      <c r="D52" s="485"/>
      <c r="E52" s="164" t="str">
        <f>'5- Identificación de Riesgos'!D52</f>
        <v>3.Desconocimiento e inaplicabilidad de las Tablas de Retención Documental (TRD)</v>
      </c>
      <c r="F52" s="498"/>
      <c r="G52" s="669"/>
      <c r="H52" s="485"/>
      <c r="I52" s="77"/>
      <c r="J52" s="660"/>
      <c r="K52" s="660"/>
      <c r="L52" s="662"/>
      <c r="M52" s="480"/>
      <c r="N52" s="480"/>
      <c r="O52" s="652"/>
      <c r="P52" s="644"/>
      <c r="Q52" s="646"/>
    </row>
    <row r="53" spans="1:17" ht="13.5" customHeight="1">
      <c r="A53" s="665"/>
      <c r="B53" s="480"/>
      <c r="C53" s="485"/>
      <c r="D53" s="485"/>
      <c r="E53" s="164" t="e">
        <f>'5- Identificación de Riesgos'!#REF!</f>
        <v>#REF!</v>
      </c>
      <c r="F53" s="498"/>
      <c r="G53" s="669"/>
      <c r="H53" s="485"/>
      <c r="I53" s="77"/>
      <c r="J53" s="660"/>
      <c r="K53" s="660"/>
      <c r="L53" s="662"/>
      <c r="M53" s="480"/>
      <c r="N53" s="480"/>
      <c r="O53" s="652"/>
      <c r="P53" s="644"/>
      <c r="Q53" s="646"/>
    </row>
    <row r="54" spans="1:17" ht="13.5" customHeight="1">
      <c r="A54" s="665"/>
      <c r="B54" s="480"/>
      <c r="C54" s="485"/>
      <c r="D54" s="485"/>
      <c r="E54" s="164">
        <f>'5- Identificación de Riesgos'!D53</f>
        <v>0</v>
      </c>
      <c r="F54" s="498"/>
      <c r="G54" s="669"/>
      <c r="H54" s="485"/>
      <c r="I54" s="77"/>
      <c r="J54" s="660"/>
      <c r="K54" s="660"/>
      <c r="L54" s="662"/>
      <c r="M54" s="480"/>
      <c r="N54" s="480"/>
      <c r="O54" s="652"/>
      <c r="P54" s="644"/>
      <c r="Q54" s="646"/>
    </row>
    <row r="55" spans="1:17" ht="13.5" customHeight="1">
      <c r="A55" s="665"/>
      <c r="B55" s="480"/>
      <c r="C55" s="485"/>
      <c r="D55" s="485"/>
      <c r="E55" s="164">
        <f>'5- Identificación de Riesgos'!D55</f>
        <v>0</v>
      </c>
      <c r="F55" s="498"/>
      <c r="G55" s="669"/>
      <c r="H55" s="485"/>
      <c r="I55" s="77"/>
      <c r="J55" s="660"/>
      <c r="K55" s="660"/>
      <c r="L55" s="662"/>
      <c r="M55" s="480"/>
      <c r="N55" s="480"/>
      <c r="O55" s="652"/>
      <c r="P55" s="644"/>
      <c r="Q55" s="646"/>
    </row>
    <row r="56" spans="1:17" ht="13.5" customHeight="1">
      <c r="A56" s="665"/>
      <c r="B56" s="480"/>
      <c r="C56" s="485"/>
      <c r="D56" s="485"/>
      <c r="E56" s="164">
        <f>'5- Identificación de Riesgos'!D56</f>
        <v>0</v>
      </c>
      <c r="F56" s="498"/>
      <c r="G56" s="669"/>
      <c r="H56" s="485"/>
      <c r="I56" s="77"/>
      <c r="J56" s="660"/>
      <c r="K56" s="660"/>
      <c r="L56" s="662"/>
      <c r="M56" s="480"/>
      <c r="N56" s="480"/>
      <c r="O56" s="652"/>
      <c r="P56" s="644"/>
      <c r="Q56" s="646"/>
    </row>
    <row r="57" spans="1:17" ht="13.5" customHeight="1">
      <c r="A57" s="665"/>
      <c r="B57" s="480"/>
      <c r="C57" s="485"/>
      <c r="D57" s="485"/>
      <c r="E57" s="164">
        <f>'5- Identificación de Riesgos'!D57</f>
        <v>0</v>
      </c>
      <c r="F57" s="498"/>
      <c r="G57" s="669"/>
      <c r="H57" s="485"/>
      <c r="I57" s="77"/>
      <c r="J57" s="660"/>
      <c r="K57" s="660"/>
      <c r="L57" s="662"/>
      <c r="M57" s="480"/>
      <c r="N57" s="480"/>
      <c r="O57" s="652"/>
      <c r="P57" s="644"/>
      <c r="Q57" s="646"/>
    </row>
    <row r="58" spans="1:17" ht="13.15" customHeight="1">
      <c r="A58" s="665"/>
      <c r="B58" s="480"/>
      <c r="C58" s="485"/>
      <c r="D58" s="485"/>
      <c r="E58" s="164">
        <f>'5- Identificación de Riesgos'!D58</f>
        <v>0</v>
      </c>
      <c r="F58" s="498"/>
      <c r="G58" s="669"/>
      <c r="H58" s="485"/>
      <c r="I58" s="77"/>
      <c r="J58" s="660"/>
      <c r="K58" s="660"/>
      <c r="L58" s="662"/>
      <c r="M58" s="480"/>
      <c r="N58" s="480"/>
      <c r="O58" s="652"/>
      <c r="P58" s="644"/>
      <c r="Q58" s="646"/>
    </row>
    <row r="59" spans="1:17" ht="13.15" customHeight="1" thickBot="1">
      <c r="A59" s="666"/>
      <c r="B59" s="481"/>
      <c r="C59" s="486"/>
      <c r="D59" s="486"/>
      <c r="E59" s="165">
        <f>'5- Identificación de Riesgos'!D59</f>
        <v>0</v>
      </c>
      <c r="F59" s="520"/>
      <c r="G59" s="676"/>
      <c r="H59" s="486"/>
      <c r="I59" s="142"/>
      <c r="J59" s="661"/>
      <c r="K59" s="661"/>
      <c r="L59" s="663"/>
      <c r="M59" s="484"/>
      <c r="N59" s="481"/>
      <c r="O59" s="652"/>
      <c r="P59" s="644"/>
      <c r="Q59" s="647"/>
    </row>
    <row r="60" spans="1:17" ht="13.5" hidden="1" customHeight="1">
      <c r="A60" s="564">
        <v>6</v>
      </c>
      <c r="B60" s="480" t="str">
        <f>'5- Identificación de Riesgos'!B60</f>
        <v xml:space="preserve">Recibir , ofrecer, prometer , entregar o aceptar dádivas o beneficios a nombre propio o de terceros para  expedir, alterar,retener , extraviar o entregar  documentos  sin el lleno de requisitos legales </v>
      </c>
      <c r="C60" s="484" t="str">
        <f>'5- Identificación de Riesgos'!C60</f>
        <v xml:space="preserve"> Realizar trámites sin el cumplimiento de los requisitos legales  o  con informacionfalsa</v>
      </c>
      <c r="D60" s="484" t="s">
        <v>380</v>
      </c>
      <c r="E60" s="164" t="str">
        <f>'5- Identificación de Riesgos'!D60</f>
        <v xml:space="preserve">2.Falta de ética  de los servidores judiciales 
</v>
      </c>
      <c r="F60" s="667" t="str">
        <f>'5- Identificación de Riesgos'!H60</f>
        <v>Muy Baja - 1</v>
      </c>
      <c r="G60" s="484" t="str">
        <f>'5- Identificación de Riesgos'!M60</f>
        <v>Mayor - 4</v>
      </c>
      <c r="H60" s="484" t="str">
        <f>'5- Identificación de Riesgos'!N60</f>
        <v>Alto  - 4</v>
      </c>
      <c r="I60" s="77"/>
      <c r="J60" s="660" t="str">
        <f>'6- Valoración Controles'!T59</f>
        <v>Muy Baja - 1</v>
      </c>
      <c r="K60" s="660" t="str">
        <f>'6- Valoración Controles'!U59</f>
        <v>Mayor - 4</v>
      </c>
      <c r="L60" s="662" t="e">
        <f>AVERAGE(#REF!)</f>
        <v>#REF!</v>
      </c>
      <c r="M60" s="480" t="str">
        <f>'6- Valoración Controles'!V59</f>
        <v>Alto  - 4</v>
      </c>
      <c r="N60" s="523" t="s">
        <v>392</v>
      </c>
      <c r="O60" s="634"/>
      <c r="P60" s="634"/>
      <c r="Q60" s="628" t="s">
        <v>384</v>
      </c>
    </row>
    <row r="61" spans="1:17" ht="13.15" hidden="1" customHeight="1">
      <c r="A61" s="565"/>
      <c r="B61" s="480"/>
      <c r="C61" s="485"/>
      <c r="D61" s="485"/>
      <c r="E61" s="164" t="str">
        <f>'5- Identificación de Riesgos'!D61</f>
        <v xml:space="preserve">3 Fallas en los controles de los procesos </v>
      </c>
      <c r="F61" s="498"/>
      <c r="G61" s="669"/>
      <c r="H61" s="485"/>
      <c r="I61" s="77"/>
      <c r="J61" s="660"/>
      <c r="K61" s="660"/>
      <c r="L61" s="662"/>
      <c r="M61" s="480"/>
      <c r="N61" s="523"/>
      <c r="O61" s="635"/>
      <c r="P61" s="635"/>
      <c r="Q61" s="629"/>
    </row>
    <row r="62" spans="1:17" ht="13.5" hidden="1" customHeight="1">
      <c r="A62" s="565"/>
      <c r="B62" s="480"/>
      <c r="C62" s="485"/>
      <c r="D62" s="485"/>
      <c r="E62" s="164">
        <f>'5- Identificación de Riesgos'!D62</f>
        <v>0</v>
      </c>
      <c r="F62" s="498"/>
      <c r="G62" s="669"/>
      <c r="H62" s="485"/>
      <c r="I62" s="77"/>
      <c r="J62" s="660"/>
      <c r="K62" s="660"/>
      <c r="L62" s="662"/>
      <c r="M62" s="480"/>
      <c r="N62" s="523"/>
      <c r="O62" s="635"/>
      <c r="P62" s="635"/>
      <c r="Q62" s="629"/>
    </row>
    <row r="63" spans="1:17" ht="13.5" hidden="1" customHeight="1">
      <c r="A63" s="565"/>
      <c r="B63" s="480"/>
      <c r="C63" s="485"/>
      <c r="D63" s="485"/>
      <c r="E63" s="164">
        <f>'5- Identificación de Riesgos'!D63</f>
        <v>0</v>
      </c>
      <c r="F63" s="498"/>
      <c r="G63" s="669"/>
      <c r="H63" s="485"/>
      <c r="I63" s="77"/>
      <c r="J63" s="660"/>
      <c r="K63" s="660"/>
      <c r="L63" s="662"/>
      <c r="M63" s="480"/>
      <c r="N63" s="523"/>
      <c r="O63" s="635"/>
      <c r="P63" s="635"/>
      <c r="Q63" s="629"/>
    </row>
    <row r="64" spans="1:17" ht="13.5" hidden="1" customHeight="1">
      <c r="A64" s="565"/>
      <c r="B64" s="480"/>
      <c r="C64" s="485"/>
      <c r="D64" s="485"/>
      <c r="E64" s="164">
        <f>'5- Identificación de Riesgos'!D64</f>
        <v>0</v>
      </c>
      <c r="F64" s="498"/>
      <c r="G64" s="669"/>
      <c r="H64" s="485"/>
      <c r="I64" s="77"/>
      <c r="J64" s="660"/>
      <c r="K64" s="660"/>
      <c r="L64" s="662"/>
      <c r="M64" s="480"/>
      <c r="N64" s="523"/>
      <c r="O64" s="635"/>
      <c r="P64" s="635"/>
      <c r="Q64" s="629"/>
    </row>
    <row r="65" spans="1:17" ht="13.15" hidden="1" customHeight="1">
      <c r="A65" s="565"/>
      <c r="B65" s="480"/>
      <c r="C65" s="485"/>
      <c r="D65" s="485"/>
      <c r="E65" s="164">
        <f>'5- Identificación de Riesgos'!D65</f>
        <v>0</v>
      </c>
      <c r="F65" s="498"/>
      <c r="G65" s="669"/>
      <c r="H65" s="485"/>
      <c r="I65" s="77"/>
      <c r="J65" s="660"/>
      <c r="K65" s="660"/>
      <c r="L65" s="662"/>
      <c r="M65" s="480"/>
      <c r="N65" s="523"/>
      <c r="O65" s="635"/>
      <c r="P65" s="635"/>
      <c r="Q65" s="629"/>
    </row>
    <row r="66" spans="1:17" ht="13.5" hidden="1" customHeight="1">
      <c r="A66" s="565"/>
      <c r="B66" s="480"/>
      <c r="C66" s="485"/>
      <c r="D66" s="485"/>
      <c r="E66" s="164">
        <f>'5- Identificación de Riesgos'!D66</f>
        <v>0</v>
      </c>
      <c r="F66" s="498"/>
      <c r="G66" s="669"/>
      <c r="H66" s="485"/>
      <c r="I66" s="77"/>
      <c r="J66" s="660"/>
      <c r="K66" s="660"/>
      <c r="L66" s="662"/>
      <c r="M66" s="480"/>
      <c r="N66" s="523"/>
      <c r="O66" s="635"/>
      <c r="P66" s="635"/>
      <c r="Q66" s="629"/>
    </row>
    <row r="67" spans="1:17" ht="13.5" hidden="1" customHeight="1">
      <c r="A67" s="565"/>
      <c r="B67" s="480"/>
      <c r="C67" s="485"/>
      <c r="D67" s="485"/>
      <c r="E67" s="164">
        <f>'5- Identificación de Riesgos'!D67</f>
        <v>0</v>
      </c>
      <c r="F67" s="498"/>
      <c r="G67" s="669"/>
      <c r="H67" s="485"/>
      <c r="I67" s="77"/>
      <c r="J67" s="660"/>
      <c r="K67" s="660"/>
      <c r="L67" s="662"/>
      <c r="M67" s="480"/>
      <c r="N67" s="523"/>
      <c r="O67" s="635"/>
      <c r="P67" s="635"/>
      <c r="Q67" s="629"/>
    </row>
    <row r="68" spans="1:17" ht="13.5" hidden="1" customHeight="1">
      <c r="A68" s="565"/>
      <c r="B68" s="480"/>
      <c r="C68" s="485"/>
      <c r="D68" s="485"/>
      <c r="E68" s="164">
        <f>'5- Identificación de Riesgos'!D68</f>
        <v>0</v>
      </c>
      <c r="F68" s="498"/>
      <c r="G68" s="669"/>
      <c r="H68" s="485"/>
      <c r="I68" s="77"/>
      <c r="J68" s="660"/>
      <c r="K68" s="660"/>
      <c r="L68" s="662"/>
      <c r="M68" s="480"/>
      <c r="N68" s="523"/>
      <c r="O68" s="635"/>
      <c r="P68" s="635"/>
      <c r="Q68" s="629"/>
    </row>
    <row r="69" spans="1:17" ht="13.5" hidden="1" customHeight="1" thickBot="1">
      <c r="A69" s="566"/>
      <c r="B69" s="481"/>
      <c r="C69" s="486"/>
      <c r="D69" s="486"/>
      <c r="E69" s="165">
        <f>'5- Identificación de Riesgos'!D69</f>
        <v>0</v>
      </c>
      <c r="F69" s="520"/>
      <c r="G69" s="676"/>
      <c r="H69" s="486"/>
      <c r="I69" s="142"/>
      <c r="J69" s="661"/>
      <c r="K69" s="661"/>
      <c r="L69" s="663"/>
      <c r="M69" s="484"/>
      <c r="N69" s="517"/>
      <c r="O69" s="636"/>
      <c r="P69" s="636"/>
      <c r="Q69" s="630"/>
    </row>
    <row r="70" spans="1:17" ht="13.5" hidden="1" customHeight="1">
      <c r="A70" s="564">
        <v>7</v>
      </c>
      <c r="B70" s="480" t="str">
        <f>'5- Identificación de Riesgos'!B70</f>
        <v xml:space="preserve">Recibir, ofrecer, prometer, entregar o aceptar dadivas  o beneficios a nombre propio o de terceros para  demorar, retener, alterar o direccionar fallos judiciales </v>
      </c>
      <c r="C70" s="484" t="str">
        <f>'5- Identificación de Riesgos'!C70</f>
        <v xml:space="preserve">Proferir  sentencias judiciales incumplmiendo los principios de la administracion de justicia o sin la observancia de los Codigos  Procesales en la materia </v>
      </c>
      <c r="D70" s="484" t="s">
        <v>380</v>
      </c>
      <c r="E70" s="164" t="e">
        <f>'5- Identificación de Riesgos'!#REF!</f>
        <v>#REF!</v>
      </c>
      <c r="F70" s="667" t="str">
        <f>'5- Identificación de Riesgos'!H70</f>
        <v>Muy Baja - 1</v>
      </c>
      <c r="G70" s="484" t="str">
        <f>'5- Identificación de Riesgos'!M70</f>
        <v>Mayor - 4</v>
      </c>
      <c r="H70" s="484" t="str">
        <f>'5- Identificación de Riesgos'!N70</f>
        <v>Alto  - 4</v>
      </c>
      <c r="I70" s="77"/>
      <c r="J70" s="660" t="str">
        <f>'6- Valoración Controles'!T69</f>
        <v>Muy Baja - 1</v>
      </c>
      <c r="K70" s="660" t="str">
        <f>'6- Valoración Controles'!U69</f>
        <v>Mayor - 4</v>
      </c>
      <c r="L70" s="662" t="e">
        <f>AVERAGE(#REF!)</f>
        <v>#REF!</v>
      </c>
      <c r="M70" s="480" t="str">
        <f>'6- Valoración Controles'!V69</f>
        <v>Alto  - 4</v>
      </c>
      <c r="N70" s="480" t="s">
        <v>392</v>
      </c>
      <c r="O70" s="637"/>
      <c r="P70" s="640"/>
      <c r="Q70" s="631" t="s">
        <v>384</v>
      </c>
    </row>
    <row r="71" spans="1:17" ht="13.5" hidden="1" customHeight="1">
      <c r="A71" s="565"/>
      <c r="B71" s="480"/>
      <c r="C71" s="485"/>
      <c r="D71" s="485"/>
      <c r="E71" s="164" t="e">
        <f>'5- Identificación de Riesgos'!#REF!</f>
        <v>#REF!</v>
      </c>
      <c r="F71" s="498"/>
      <c r="G71" s="669"/>
      <c r="H71" s="485"/>
      <c r="I71" s="77"/>
      <c r="J71" s="660"/>
      <c r="K71" s="660"/>
      <c r="L71" s="662"/>
      <c r="M71" s="480"/>
      <c r="N71" s="480"/>
      <c r="O71" s="638"/>
      <c r="P71" s="641"/>
      <c r="Q71" s="632"/>
    </row>
    <row r="72" spans="1:17" ht="13.5" hidden="1" customHeight="1">
      <c r="A72" s="565"/>
      <c r="B72" s="480"/>
      <c r="C72" s="485"/>
      <c r="D72" s="485"/>
      <c r="E72" s="164" t="e">
        <f>'5- Identificación de Riesgos'!#REF!</f>
        <v>#REF!</v>
      </c>
      <c r="F72" s="498"/>
      <c r="G72" s="669"/>
      <c r="H72" s="485"/>
      <c r="I72" s="77"/>
      <c r="J72" s="660"/>
      <c r="K72" s="660"/>
      <c r="L72" s="662"/>
      <c r="M72" s="480"/>
      <c r="N72" s="480"/>
      <c r="O72" s="638"/>
      <c r="P72" s="641"/>
      <c r="Q72" s="632"/>
    </row>
    <row r="73" spans="1:17" ht="13.5" hidden="1" customHeight="1">
      <c r="A73" s="565"/>
      <c r="B73" s="480"/>
      <c r="C73" s="485"/>
      <c r="D73" s="485"/>
      <c r="E73" s="164" t="e">
        <f>'5- Identificación de Riesgos'!#REF!</f>
        <v>#REF!</v>
      </c>
      <c r="F73" s="498"/>
      <c r="G73" s="669"/>
      <c r="H73" s="485"/>
      <c r="I73" s="77"/>
      <c r="J73" s="660"/>
      <c r="K73" s="660"/>
      <c r="L73" s="662"/>
      <c r="M73" s="480"/>
      <c r="N73" s="480"/>
      <c r="O73" s="638"/>
      <c r="P73" s="641"/>
      <c r="Q73" s="632"/>
    </row>
    <row r="74" spans="1:17" ht="13.5" hidden="1" customHeight="1">
      <c r="A74" s="565"/>
      <c r="B74" s="480"/>
      <c r="C74" s="485"/>
      <c r="D74" s="485"/>
      <c r="E74" s="164" t="e">
        <f>'5- Identificación de Riesgos'!#REF!</f>
        <v>#REF!</v>
      </c>
      <c r="F74" s="498"/>
      <c r="G74" s="669"/>
      <c r="H74" s="485"/>
      <c r="I74" s="77"/>
      <c r="J74" s="660"/>
      <c r="K74" s="660"/>
      <c r="L74" s="662"/>
      <c r="M74" s="480"/>
      <c r="N74" s="480"/>
      <c r="O74" s="638"/>
      <c r="P74" s="641"/>
      <c r="Q74" s="632"/>
    </row>
    <row r="75" spans="1:17" ht="13.5" hidden="1" customHeight="1">
      <c r="A75" s="565"/>
      <c r="B75" s="480"/>
      <c r="C75" s="485"/>
      <c r="D75" s="485"/>
      <c r="E75" s="164" t="e">
        <f>'5- Identificación de Riesgos'!#REF!</f>
        <v>#REF!</v>
      </c>
      <c r="F75" s="498"/>
      <c r="G75" s="669"/>
      <c r="H75" s="485"/>
      <c r="I75" s="77"/>
      <c r="J75" s="660"/>
      <c r="K75" s="660"/>
      <c r="L75" s="662"/>
      <c r="M75" s="480"/>
      <c r="N75" s="480"/>
      <c r="O75" s="638"/>
      <c r="P75" s="641"/>
      <c r="Q75" s="632"/>
    </row>
    <row r="76" spans="1:17" ht="13.5" hidden="1" customHeight="1">
      <c r="A76" s="565"/>
      <c r="B76" s="480"/>
      <c r="C76" s="485"/>
      <c r="D76" s="485"/>
      <c r="E76" s="164" t="e">
        <f>'5- Identificación de Riesgos'!#REF!</f>
        <v>#REF!</v>
      </c>
      <c r="F76" s="498"/>
      <c r="G76" s="669"/>
      <c r="H76" s="485"/>
      <c r="I76" s="77"/>
      <c r="J76" s="660"/>
      <c r="K76" s="660"/>
      <c r="L76" s="662"/>
      <c r="M76" s="480"/>
      <c r="N76" s="480"/>
      <c r="O76" s="638"/>
      <c r="P76" s="641"/>
      <c r="Q76" s="632"/>
    </row>
    <row r="77" spans="1:17" ht="13.5" hidden="1" customHeight="1">
      <c r="A77" s="565"/>
      <c r="B77" s="480"/>
      <c r="C77" s="485"/>
      <c r="D77" s="485"/>
      <c r="E77" s="164" t="e">
        <f>'5- Identificación de Riesgos'!#REF!</f>
        <v>#REF!</v>
      </c>
      <c r="F77" s="498"/>
      <c r="G77" s="669"/>
      <c r="H77" s="485"/>
      <c r="I77" s="77"/>
      <c r="J77" s="660"/>
      <c r="K77" s="660"/>
      <c r="L77" s="662"/>
      <c r="M77" s="480"/>
      <c r="N77" s="480"/>
      <c r="O77" s="638"/>
      <c r="P77" s="641"/>
      <c r="Q77" s="632"/>
    </row>
    <row r="78" spans="1:17" ht="13.5" hidden="1" customHeight="1">
      <c r="A78" s="565"/>
      <c r="B78" s="480"/>
      <c r="C78" s="485"/>
      <c r="D78" s="485"/>
      <c r="E78" s="164" t="e">
        <f>'5- Identificación de Riesgos'!#REF!</f>
        <v>#REF!</v>
      </c>
      <c r="F78" s="498"/>
      <c r="G78" s="669"/>
      <c r="H78" s="485"/>
      <c r="I78" s="77"/>
      <c r="J78" s="660"/>
      <c r="K78" s="660"/>
      <c r="L78" s="662"/>
      <c r="M78" s="480"/>
      <c r="N78" s="480"/>
      <c r="O78" s="638"/>
      <c r="P78" s="641"/>
      <c r="Q78" s="632"/>
    </row>
    <row r="79" spans="1:17" ht="13.5" hidden="1" customHeight="1" thickBot="1">
      <c r="A79" s="566"/>
      <c r="B79" s="481"/>
      <c r="C79" s="486"/>
      <c r="D79" s="486"/>
      <c r="E79" s="165" t="e">
        <f>'5- Identificación de Riesgos'!#REF!</f>
        <v>#REF!</v>
      </c>
      <c r="F79" s="520"/>
      <c r="G79" s="676"/>
      <c r="H79" s="486"/>
      <c r="I79" s="142"/>
      <c r="J79" s="661"/>
      <c r="K79" s="661"/>
      <c r="L79" s="663"/>
      <c r="M79" s="484"/>
      <c r="N79" s="481"/>
      <c r="O79" s="639"/>
      <c r="P79" s="642"/>
      <c r="Q79" s="633"/>
    </row>
    <row r="80" spans="1:17" ht="15.6" customHeight="1"/>
  </sheetData>
  <mergeCells count="133">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O10:O19"/>
    <mergeCell ref="P10:P19"/>
    <mergeCell ref="Q10:Q19"/>
    <mergeCell ref="P20:P29"/>
    <mergeCell ref="Q20:Q29"/>
    <mergeCell ref="P30:P39"/>
    <mergeCell ref="Q30:Q39"/>
    <mergeCell ref="P40:P49"/>
    <mergeCell ref="Q40:Q49"/>
    <mergeCell ref="Q60:Q69"/>
    <mergeCell ref="Q70:Q79"/>
    <mergeCell ref="O60:O69"/>
    <mergeCell ref="P60:P69"/>
    <mergeCell ref="O70:O79"/>
    <mergeCell ref="P70:P79"/>
    <mergeCell ref="P50:P59"/>
    <mergeCell ref="Q50:Q59"/>
    <mergeCell ref="O20:O29"/>
    <mergeCell ref="O30:O39"/>
    <mergeCell ref="O40:O49"/>
    <mergeCell ref="O50:O59"/>
  </mergeCells>
  <conditionalFormatting sqref="F10 F20 F30 F40 F50">
    <cfRule type="containsText" dxfId="274" priority="587" operator="containsText" text="Muy Baja">
      <formula>NOT(ISERROR(SEARCH("Muy Baja",F10)))</formula>
    </cfRule>
    <cfRule type="containsText" dxfId="273" priority="588" operator="containsText" text="Baja">
      <formula>NOT(ISERROR(SEARCH("Baja",F10)))</formula>
    </cfRule>
    <cfRule type="containsText" dxfId="272" priority="589" operator="containsText" text="Muy Alta">
      <formula>NOT(ISERROR(SEARCH("Muy Alta",F10)))</formula>
    </cfRule>
    <cfRule type="containsText" dxfId="271" priority="591" operator="containsText" text="Alta">
      <formula>NOT(ISERROR(SEARCH("Alta",F10)))</formula>
    </cfRule>
    <cfRule type="containsText" dxfId="270" priority="592" operator="containsText" text="Media">
      <formula>NOT(ISERROR(SEARCH("Media",F10)))</formula>
    </cfRule>
    <cfRule type="containsText" dxfId="269" priority="593" operator="containsText" text="Media">
      <formula>NOT(ISERROR(SEARCH("Media",F10)))</formula>
    </cfRule>
    <cfRule type="containsText" dxfId="268" priority="594" operator="containsText" text="Media">
      <formula>NOT(ISERROR(SEARCH("Media",F10)))</formula>
    </cfRule>
    <cfRule type="containsText" dxfId="267" priority="595" operator="containsText" text="Muy Baja">
      <formula>NOT(ISERROR(SEARCH("Muy Baja",F10)))</formula>
    </cfRule>
    <cfRule type="containsText" dxfId="266" priority="596" operator="containsText" text="Baja">
      <formula>NOT(ISERROR(SEARCH("Baja",F10)))</formula>
    </cfRule>
    <cfRule type="containsText" dxfId="265" priority="597" operator="containsText" text="Muy Baja">
      <formula>NOT(ISERROR(SEARCH("Muy Baja",F10)))</formula>
    </cfRule>
    <cfRule type="containsText" dxfId="264" priority="598" operator="containsText" text="Muy Baja">
      <formula>NOT(ISERROR(SEARCH("Muy Baja",F10)))</formula>
    </cfRule>
    <cfRule type="containsText" dxfId="263" priority="599" operator="containsText" text="Muy Baja">
      <formula>NOT(ISERROR(SEARCH("Muy Baja",F10)))</formula>
    </cfRule>
    <cfRule type="containsText" dxfId="262" priority="600" operator="containsText" text="Muy Baja'Tabla probabilidad'!">
      <formula>NOT(ISERROR(SEARCH("Muy Baja'Tabla probabilidad'!",F10)))</formula>
    </cfRule>
    <cfRule type="containsText" dxfId="261" priority="601" operator="containsText" text="Muy bajo">
      <formula>NOT(ISERROR(SEARCH("Muy bajo",F10)))</formula>
    </cfRule>
    <cfRule type="containsText" dxfId="260" priority="602" operator="containsText" text="Alta">
      <formula>NOT(ISERROR(SEARCH("Alta",F10)))</formula>
    </cfRule>
    <cfRule type="containsText" dxfId="259" priority="603" operator="containsText" text="Media">
      <formula>NOT(ISERROR(SEARCH("Media",F10)))</formula>
    </cfRule>
    <cfRule type="containsText" dxfId="258" priority="604" operator="containsText" text="Baja">
      <formula>NOT(ISERROR(SEARCH("Baja",F10)))</formula>
    </cfRule>
    <cfRule type="containsText" dxfId="257" priority="605" operator="containsText" text="Muy baja">
      <formula>NOT(ISERROR(SEARCH("Muy baja",F10)))</formula>
    </cfRule>
    <cfRule type="cellIs" dxfId="256" priority="608" operator="between">
      <formula>1</formula>
      <formula>2</formula>
    </cfRule>
    <cfRule type="cellIs" dxfId="255" priority="609" operator="between">
      <formula>0</formula>
      <formula>2</formula>
    </cfRule>
  </conditionalFormatting>
  <conditionalFormatting sqref="F60">
    <cfRule type="containsText" dxfId="254" priority="189" operator="containsText" text="Muy Baja">
      <formula>NOT(ISERROR(SEARCH("Muy Baja",F60)))</formula>
    </cfRule>
    <cfRule type="containsText" dxfId="253" priority="190" operator="containsText" text="Baja">
      <formula>NOT(ISERROR(SEARCH("Baja",F60)))</formula>
    </cfRule>
    <cfRule type="containsText" dxfId="252" priority="191" operator="containsText" text="Muy Alta">
      <formula>NOT(ISERROR(SEARCH("Muy Alta",F60)))</formula>
    </cfRule>
    <cfRule type="containsText" dxfId="251" priority="192" operator="containsText" text="Alta">
      <formula>NOT(ISERROR(SEARCH("Alta",F60)))</formula>
    </cfRule>
    <cfRule type="containsText" dxfId="250" priority="193" operator="containsText" text="Media">
      <formula>NOT(ISERROR(SEARCH("Media",F60)))</formula>
    </cfRule>
    <cfRule type="containsText" dxfId="249" priority="194" operator="containsText" text="Media">
      <formula>NOT(ISERROR(SEARCH("Media",F60)))</formula>
    </cfRule>
    <cfRule type="containsText" dxfId="248" priority="195" operator="containsText" text="Media">
      <formula>NOT(ISERROR(SEARCH("Media",F60)))</formula>
    </cfRule>
    <cfRule type="containsText" dxfId="247" priority="196" operator="containsText" text="Muy Baja">
      <formula>NOT(ISERROR(SEARCH("Muy Baja",F60)))</formula>
    </cfRule>
    <cfRule type="containsText" dxfId="246" priority="197" operator="containsText" text="Baja">
      <formula>NOT(ISERROR(SEARCH("Baja",F60)))</formula>
    </cfRule>
    <cfRule type="containsText" dxfId="245" priority="198" operator="containsText" text="Muy Baja">
      <formula>NOT(ISERROR(SEARCH("Muy Baja",F60)))</formula>
    </cfRule>
    <cfRule type="containsText" dxfId="244" priority="199" operator="containsText" text="Muy Baja">
      <formula>NOT(ISERROR(SEARCH("Muy Baja",F60)))</formula>
    </cfRule>
    <cfRule type="containsText" dxfId="243" priority="200" operator="containsText" text="Muy Baja">
      <formula>NOT(ISERROR(SEARCH("Muy Baja",F60)))</formula>
    </cfRule>
    <cfRule type="containsText" dxfId="242" priority="201" operator="containsText" text="Muy Baja'Tabla probabilidad'!">
      <formula>NOT(ISERROR(SEARCH("Muy Baja'Tabla probabilidad'!",F60)))</formula>
    </cfRule>
    <cfRule type="containsText" dxfId="241" priority="202" operator="containsText" text="Muy bajo">
      <formula>NOT(ISERROR(SEARCH("Muy bajo",F60)))</formula>
    </cfRule>
    <cfRule type="containsText" dxfId="240" priority="203" operator="containsText" text="Alta">
      <formula>NOT(ISERROR(SEARCH("Alta",F60)))</formula>
    </cfRule>
    <cfRule type="containsText" dxfId="239" priority="204" operator="containsText" text="Media">
      <formula>NOT(ISERROR(SEARCH("Media",F60)))</formula>
    </cfRule>
    <cfRule type="containsText" dxfId="238" priority="205" operator="containsText" text="Baja">
      <formula>NOT(ISERROR(SEARCH("Baja",F60)))</formula>
    </cfRule>
    <cfRule type="containsText" dxfId="237" priority="206" operator="containsText" text="Muy baja">
      <formula>NOT(ISERROR(SEARCH("Muy baja",F60)))</formula>
    </cfRule>
    <cfRule type="cellIs" dxfId="236" priority="209" operator="between">
      <formula>1</formula>
      <formula>2</formula>
    </cfRule>
    <cfRule type="cellIs" dxfId="235" priority="210" operator="between">
      <formula>0</formula>
      <formula>2</formula>
    </cfRule>
  </conditionalFormatting>
  <conditionalFormatting sqref="F70">
    <cfRule type="containsText" dxfId="234" priority="63" operator="containsText" text="Muy Baja">
      <formula>NOT(ISERROR(SEARCH("Muy Baja",F70)))</formula>
    </cfRule>
    <cfRule type="containsText" dxfId="233" priority="64" operator="containsText" text="Baja">
      <formula>NOT(ISERROR(SEARCH("Baja",F70)))</formula>
    </cfRule>
    <cfRule type="containsText" dxfId="232" priority="65" operator="containsText" text="Muy Alta">
      <formula>NOT(ISERROR(SEARCH("Muy Alta",F70)))</formula>
    </cfRule>
    <cfRule type="containsText" dxfId="231" priority="66" operator="containsText" text="Alta">
      <formula>NOT(ISERROR(SEARCH("Alta",F70)))</formula>
    </cfRule>
    <cfRule type="containsText" dxfId="230" priority="67" operator="containsText" text="Media">
      <formula>NOT(ISERROR(SEARCH("Media",F70)))</formula>
    </cfRule>
    <cfRule type="containsText" dxfId="229" priority="68" operator="containsText" text="Media">
      <formula>NOT(ISERROR(SEARCH("Media",F70)))</formula>
    </cfRule>
    <cfRule type="containsText" dxfId="228" priority="69" operator="containsText" text="Media">
      <formula>NOT(ISERROR(SEARCH("Media",F70)))</formula>
    </cfRule>
    <cfRule type="containsText" dxfId="227" priority="70" operator="containsText" text="Muy Baja">
      <formula>NOT(ISERROR(SEARCH("Muy Baja",F70)))</formula>
    </cfRule>
    <cfRule type="containsText" dxfId="226" priority="71" operator="containsText" text="Baja">
      <formula>NOT(ISERROR(SEARCH("Baja",F70)))</formula>
    </cfRule>
    <cfRule type="containsText" dxfId="225" priority="72" operator="containsText" text="Muy Baja">
      <formula>NOT(ISERROR(SEARCH("Muy Baja",F70)))</formula>
    </cfRule>
    <cfRule type="containsText" dxfId="224" priority="73" operator="containsText" text="Muy Baja">
      <formula>NOT(ISERROR(SEARCH("Muy Baja",F70)))</formula>
    </cfRule>
    <cfRule type="containsText" dxfId="223" priority="74" operator="containsText" text="Muy Baja">
      <formula>NOT(ISERROR(SEARCH("Muy Baja",F70)))</formula>
    </cfRule>
    <cfRule type="containsText" dxfId="222" priority="75" operator="containsText" text="Muy Baja'Tabla probabilidad'!">
      <formula>NOT(ISERROR(SEARCH("Muy Baja'Tabla probabilidad'!",F70)))</formula>
    </cfRule>
    <cfRule type="containsText" dxfId="221" priority="76" operator="containsText" text="Muy bajo">
      <formula>NOT(ISERROR(SEARCH("Muy bajo",F70)))</formula>
    </cfRule>
    <cfRule type="containsText" dxfId="220" priority="77" operator="containsText" text="Alta">
      <formula>NOT(ISERROR(SEARCH("Alta",F70)))</formula>
    </cfRule>
    <cfRule type="containsText" dxfId="219" priority="78" operator="containsText" text="Media">
      <formula>NOT(ISERROR(SEARCH("Media",F70)))</formula>
    </cfRule>
    <cfRule type="containsText" dxfId="218" priority="79" operator="containsText" text="Baja">
      <formula>NOT(ISERROR(SEARCH("Baja",F70)))</formula>
    </cfRule>
    <cfRule type="containsText" dxfId="217" priority="80" operator="containsText" text="Muy baja">
      <formula>NOT(ISERROR(SEARCH("Muy baja",F70)))</formula>
    </cfRule>
    <cfRule type="cellIs" dxfId="216" priority="83" operator="between">
      <formula>1</formula>
      <formula>2</formula>
    </cfRule>
    <cfRule type="cellIs" dxfId="215" priority="84" operator="between">
      <formula>0</formula>
      <formula>2</formula>
    </cfRule>
  </conditionalFormatting>
  <conditionalFormatting sqref="G10 G20 G30 G40 G50">
    <cfRule type="containsText" dxfId="214" priority="581" operator="containsText" text="Catastrófico">
      <formula>NOT(ISERROR(SEARCH("Catastrófico",G10)))</formula>
    </cfRule>
    <cfRule type="containsText" dxfId="213" priority="582" operator="containsText" text="Mayor">
      <formula>NOT(ISERROR(SEARCH("Mayor",G10)))</formula>
    </cfRule>
    <cfRule type="containsText" dxfId="212" priority="583" operator="containsText" text="Alta">
      <formula>NOT(ISERROR(SEARCH("Alta",G10)))</formula>
    </cfRule>
    <cfRule type="containsText" dxfId="211" priority="584" operator="containsText" text="Moderado">
      <formula>NOT(ISERROR(SEARCH("Moderado",G10)))</formula>
    </cfRule>
    <cfRule type="containsText" dxfId="210" priority="585" operator="containsText" text="Menor">
      <formula>NOT(ISERROR(SEARCH("Menor",G10)))</formula>
    </cfRule>
    <cfRule type="containsText" dxfId="209" priority="586" operator="containsText" text="Leve">
      <formula>NOT(ISERROR(SEARCH("Leve",G10)))</formula>
    </cfRule>
  </conditionalFormatting>
  <conditionalFormatting sqref="G60">
    <cfRule type="containsText" dxfId="208" priority="183" operator="containsText" text="Catastrófico">
      <formula>NOT(ISERROR(SEARCH("Catastrófico",G60)))</formula>
    </cfRule>
    <cfRule type="containsText" dxfId="207" priority="184" operator="containsText" text="Mayor">
      <formula>NOT(ISERROR(SEARCH("Mayor",G60)))</formula>
    </cfRule>
    <cfRule type="containsText" dxfId="206" priority="185" operator="containsText" text="Alta">
      <formula>NOT(ISERROR(SEARCH("Alta",G60)))</formula>
    </cfRule>
    <cfRule type="containsText" dxfId="205" priority="186" operator="containsText" text="Moderado">
      <formula>NOT(ISERROR(SEARCH("Moderado",G60)))</formula>
    </cfRule>
    <cfRule type="containsText" dxfId="204" priority="187" operator="containsText" text="Menor">
      <formula>NOT(ISERROR(SEARCH("Menor",G60)))</formula>
    </cfRule>
    <cfRule type="containsText" dxfId="203" priority="188" operator="containsText" text="Leve">
      <formula>NOT(ISERROR(SEARCH("Leve",G60)))</formula>
    </cfRule>
  </conditionalFormatting>
  <conditionalFormatting sqref="G70">
    <cfRule type="containsText" dxfId="202" priority="57" operator="containsText" text="Catastrófico">
      <formula>NOT(ISERROR(SEARCH("Catastrófico",G70)))</formula>
    </cfRule>
    <cfRule type="containsText" dxfId="201" priority="58" operator="containsText" text="Mayor">
      <formula>NOT(ISERROR(SEARCH("Mayor",G70)))</formula>
    </cfRule>
    <cfRule type="containsText" dxfId="200" priority="59" operator="containsText" text="Alta">
      <formula>NOT(ISERROR(SEARCH("Alta",G70)))</formula>
    </cfRule>
    <cfRule type="containsText" dxfId="199" priority="60" operator="containsText" text="Moderado">
      <formula>NOT(ISERROR(SEARCH("Moderado",G70)))</formula>
    </cfRule>
    <cfRule type="containsText" dxfId="198" priority="61" operator="containsText" text="Menor">
      <formula>NOT(ISERROR(SEARCH("Menor",G70)))</formula>
    </cfRule>
    <cfRule type="containsText" dxfId="197" priority="62" operator="containsText" text="Leve">
      <formula>NOT(ISERROR(SEARCH("Leve",G70)))</formula>
    </cfRule>
  </conditionalFormatting>
  <conditionalFormatting sqref="H10:I10 H20:I20 H30:I30 H40:I40 H50:I50">
    <cfRule type="containsText" dxfId="196" priority="576" operator="containsText" text="Extremo">
      <formula>NOT(ISERROR(SEARCH("Extremo",H10)))</formula>
    </cfRule>
    <cfRule type="containsText" dxfId="195" priority="577" operator="containsText" text="Alto">
      <formula>NOT(ISERROR(SEARCH("Alto",H10)))</formula>
    </cfRule>
    <cfRule type="containsText" dxfId="194" priority="578" operator="containsText" text="Bajo">
      <formula>NOT(ISERROR(SEARCH("Bajo",H10)))</formula>
    </cfRule>
    <cfRule type="containsText" dxfId="193" priority="579" operator="containsText" text="Moderado">
      <formula>NOT(ISERROR(SEARCH("Moderado",H10)))</formula>
    </cfRule>
    <cfRule type="containsText" dxfId="192" priority="580" operator="containsText" text="Extremo">
      <formula>NOT(ISERROR(SEARCH("Extremo",H10)))</formula>
    </cfRule>
  </conditionalFormatting>
  <conditionalFormatting sqref="H60:I60">
    <cfRule type="containsText" dxfId="191" priority="178" operator="containsText" text="Extremo">
      <formula>NOT(ISERROR(SEARCH("Extremo",H60)))</formula>
    </cfRule>
    <cfRule type="containsText" dxfId="190" priority="179" operator="containsText" text="Alto">
      <formula>NOT(ISERROR(SEARCH("Alto",H60)))</formula>
    </cfRule>
    <cfRule type="containsText" dxfId="189" priority="180" operator="containsText" text="Bajo">
      <formula>NOT(ISERROR(SEARCH("Bajo",H60)))</formula>
    </cfRule>
    <cfRule type="containsText" dxfId="188" priority="181" operator="containsText" text="Moderado">
      <formula>NOT(ISERROR(SEARCH("Moderado",H60)))</formula>
    </cfRule>
    <cfRule type="containsText" dxfId="187" priority="182" operator="containsText" text="Extremo">
      <formula>NOT(ISERROR(SEARCH("Extremo",H60)))</formula>
    </cfRule>
  </conditionalFormatting>
  <conditionalFormatting sqref="H70:I70">
    <cfRule type="containsText" dxfId="186" priority="52" operator="containsText" text="Extremo">
      <formula>NOT(ISERROR(SEARCH("Extremo",H70)))</formula>
    </cfRule>
    <cfRule type="containsText" dxfId="185" priority="53" operator="containsText" text="Alto">
      <formula>NOT(ISERROR(SEARCH("Alto",H70)))</formula>
    </cfRule>
    <cfRule type="containsText" dxfId="184" priority="54" operator="containsText" text="Bajo">
      <formula>NOT(ISERROR(SEARCH("Bajo",H70)))</formula>
    </cfRule>
    <cfRule type="containsText" dxfId="183" priority="55" operator="containsText" text="Moderado">
      <formula>NOT(ISERROR(SEARCH("Moderado",H70)))</formula>
    </cfRule>
    <cfRule type="containsText" dxfId="182" priority="56" operator="containsText" text="Extremo">
      <formula>NOT(ISERROR(SEARCH("Extremo",H70)))</formula>
    </cfRule>
  </conditionalFormatting>
  <conditionalFormatting sqref="J10:J49">
    <cfRule type="containsText" dxfId="181" priority="545" operator="containsText" text="Muy Alta">
      <formula>NOT(ISERROR(SEARCH("Muy Alta",J10)))</formula>
    </cfRule>
    <cfRule type="containsText" dxfId="180" priority="546" operator="containsText" text="Alta">
      <formula>NOT(ISERROR(SEARCH("Alta",J10)))</formula>
    </cfRule>
    <cfRule type="containsText" dxfId="179" priority="547" operator="containsText" text="Media">
      <formula>NOT(ISERROR(SEARCH("Media",J10)))</formula>
    </cfRule>
    <cfRule type="containsText" dxfId="178" priority="548" operator="containsText" text="Baja">
      <formula>NOT(ISERROR(SEARCH("Baja",J10)))</formula>
    </cfRule>
    <cfRule type="containsText" dxfId="177" priority="549" operator="containsText" text="Muy Baja">
      <formula>NOT(ISERROR(SEARCH("Muy Baja",J10)))</formula>
    </cfRule>
  </conditionalFormatting>
  <conditionalFormatting sqref="J10:J79">
    <cfRule type="containsText" dxfId="176" priority="263" operator="containsText" text="Muy Baja">
      <formula>NOT(ISERROR(SEARCH("Muy Baja",J10)))</formula>
    </cfRule>
  </conditionalFormatting>
  <conditionalFormatting sqref="J50:J79">
    <cfRule type="containsText" dxfId="175" priority="253" operator="containsText" text="Muy Baja">
      <formula>NOT(ISERROR(SEARCH("Muy Baja",J50)))</formula>
    </cfRule>
    <cfRule type="containsText" dxfId="174" priority="259" operator="containsText" text="Muy Alta">
      <formula>NOT(ISERROR(SEARCH("Muy Alta",J50)))</formula>
    </cfRule>
    <cfRule type="containsText" dxfId="173" priority="260" operator="containsText" text="Alta">
      <formula>NOT(ISERROR(SEARCH("Alta",J50)))</formula>
    </cfRule>
    <cfRule type="containsText" dxfId="172" priority="261" operator="containsText" text="Media">
      <formula>NOT(ISERROR(SEARCH("Media",J50)))</formula>
    </cfRule>
    <cfRule type="containsText" dxfId="171" priority="262" operator="containsText" text="Baja">
      <formula>NOT(ISERROR(SEARCH("Baja",J50)))</formula>
    </cfRule>
  </conditionalFormatting>
  <conditionalFormatting sqref="K10:K79">
    <cfRule type="containsText" dxfId="170" priority="254" operator="containsText" text="Catastrófico">
      <formula>NOT(ISERROR(SEARCH("Catastrófico",K10)))</formula>
    </cfRule>
    <cfRule type="containsText" dxfId="169" priority="255" operator="containsText" text="Moderado">
      <formula>NOT(ISERROR(SEARCH("Moderado",K10)))</formula>
    </cfRule>
    <cfRule type="containsText" dxfId="168" priority="256" operator="containsText" text="Menor">
      <formula>NOT(ISERROR(SEARCH("Menor",K10)))</formula>
    </cfRule>
    <cfRule type="containsText" dxfId="167" priority="257" operator="containsText" text="Leve">
      <formula>NOT(ISERROR(SEARCH("Leve",K10)))</formula>
    </cfRule>
    <cfRule type="containsText" dxfId="166" priority="258" operator="containsText" text="Mayor">
      <formula>NOT(ISERROR(SEARCH("Mayor",K10)))</formula>
    </cfRule>
  </conditionalFormatting>
  <conditionalFormatting sqref="M10 M20 M30 M40">
    <cfRule type="containsText" dxfId="165" priority="550" operator="containsText" text="Extremo">
      <formula>NOT(ISERROR(SEARCH("Extremo",M10)))</formula>
    </cfRule>
    <cfRule type="containsText" dxfId="164" priority="551" operator="containsText" text="Alto">
      <formula>NOT(ISERROR(SEARCH("Alto",M10)))</formula>
    </cfRule>
    <cfRule type="containsText" dxfId="163" priority="552" operator="containsText" text="Moderado">
      <formula>NOT(ISERROR(SEARCH("Moderado",M10)))</formula>
    </cfRule>
    <cfRule type="containsText" dxfId="162" priority="553" operator="containsText" text="Menor">
      <formula>NOT(ISERROR(SEARCH("Menor",M10)))</formula>
    </cfRule>
    <cfRule type="containsText" dxfId="161" priority="554" operator="containsText" text="Bajo">
      <formula>NOT(ISERROR(SEARCH("Bajo",M10)))</formula>
    </cfRule>
    <cfRule type="containsText" dxfId="160" priority="555" operator="containsText" text="Moderado">
      <formula>NOT(ISERROR(SEARCH("Moderado",M10)))</formula>
    </cfRule>
    <cfRule type="containsText" dxfId="159" priority="556" operator="containsText" text="Extremo">
      <formula>NOT(ISERROR(SEARCH("Extremo",M10)))</formula>
    </cfRule>
    <cfRule type="containsText" dxfId="158" priority="557" operator="containsText" text="Baja">
      <formula>NOT(ISERROR(SEARCH("Baja",M10)))</formula>
    </cfRule>
    <cfRule type="containsText" dxfId="157" priority="558" operator="containsText" text="Alto">
      <formula>NOT(ISERROR(SEARCH("Alto",M10)))</formula>
    </cfRule>
  </conditionalFormatting>
  <conditionalFormatting sqref="M50">
    <cfRule type="containsText" dxfId="156" priority="264" operator="containsText" text="Extremo">
      <formula>NOT(ISERROR(SEARCH("Extremo",M50)))</formula>
    </cfRule>
    <cfRule type="containsText" dxfId="155" priority="265" operator="containsText" text="Alto">
      <formula>NOT(ISERROR(SEARCH("Alto",M50)))</formula>
    </cfRule>
    <cfRule type="containsText" dxfId="154" priority="266" operator="containsText" text="Moderado">
      <formula>NOT(ISERROR(SEARCH("Moderado",M50)))</formula>
    </cfRule>
    <cfRule type="containsText" dxfId="153" priority="267" operator="containsText" text="Menor">
      <formula>NOT(ISERROR(SEARCH("Menor",M50)))</formula>
    </cfRule>
    <cfRule type="containsText" dxfId="152" priority="268" operator="containsText" text="Bajo">
      <formula>NOT(ISERROR(SEARCH("Bajo",M50)))</formula>
    </cfRule>
    <cfRule type="containsText" dxfId="151" priority="269" operator="containsText" text="Moderado">
      <formula>NOT(ISERROR(SEARCH("Moderado",M50)))</formula>
    </cfRule>
    <cfRule type="containsText" dxfId="150" priority="270" operator="containsText" text="Extremo">
      <formula>NOT(ISERROR(SEARCH("Extremo",M50)))</formula>
    </cfRule>
    <cfRule type="containsText" dxfId="149" priority="271" operator="containsText" text="Baja">
      <formula>NOT(ISERROR(SEARCH("Baja",M50)))</formula>
    </cfRule>
    <cfRule type="containsText" dxfId="148" priority="272" operator="containsText" text="Alto">
      <formula>NOT(ISERROR(SEARCH("Alto",M50)))</formula>
    </cfRule>
  </conditionalFormatting>
  <conditionalFormatting sqref="M60">
    <cfRule type="containsText" dxfId="147" priority="169" operator="containsText" text="Extremo">
      <formula>NOT(ISERROR(SEARCH("Extremo",M60)))</formula>
    </cfRule>
    <cfRule type="containsText" dxfId="146" priority="170" operator="containsText" text="Alto">
      <formula>NOT(ISERROR(SEARCH("Alto",M60)))</formula>
    </cfRule>
    <cfRule type="containsText" dxfId="145" priority="171" operator="containsText" text="Moderado">
      <formula>NOT(ISERROR(SEARCH("Moderado",M60)))</formula>
    </cfRule>
    <cfRule type="containsText" dxfId="144" priority="172" operator="containsText" text="Menor">
      <formula>NOT(ISERROR(SEARCH("Menor",M60)))</formula>
    </cfRule>
    <cfRule type="containsText" dxfId="143" priority="173" operator="containsText" text="Bajo">
      <formula>NOT(ISERROR(SEARCH("Bajo",M60)))</formula>
    </cfRule>
    <cfRule type="containsText" dxfId="142" priority="174" operator="containsText" text="Moderado">
      <formula>NOT(ISERROR(SEARCH("Moderado",M60)))</formula>
    </cfRule>
    <cfRule type="containsText" dxfId="141" priority="175" operator="containsText" text="Extremo">
      <formula>NOT(ISERROR(SEARCH("Extremo",M60)))</formula>
    </cfRule>
    <cfRule type="containsText" dxfId="140" priority="176" operator="containsText" text="Baja">
      <formula>NOT(ISERROR(SEARCH("Baja",M60)))</formula>
    </cfRule>
    <cfRule type="containsText" dxfId="139" priority="177" operator="containsText" text="Alto">
      <formula>NOT(ISERROR(SEARCH("Alto",M60)))</formula>
    </cfRule>
  </conditionalFormatting>
  <conditionalFormatting sqref="M70">
    <cfRule type="containsText" dxfId="138" priority="43" operator="containsText" text="Extremo">
      <formula>NOT(ISERROR(SEARCH("Extremo",M70)))</formula>
    </cfRule>
    <cfRule type="containsText" dxfId="137" priority="44" operator="containsText" text="Alto">
      <formula>NOT(ISERROR(SEARCH("Alto",M70)))</formula>
    </cfRule>
    <cfRule type="containsText" dxfId="136" priority="45" operator="containsText" text="Moderado">
      <formula>NOT(ISERROR(SEARCH("Moderado",M70)))</formula>
    </cfRule>
    <cfRule type="containsText" dxfId="135" priority="46" operator="containsText" text="Menor">
      <formula>NOT(ISERROR(SEARCH("Menor",M70)))</formula>
    </cfRule>
    <cfRule type="containsText" dxfId="134" priority="47" operator="containsText" text="Bajo">
      <formula>NOT(ISERROR(SEARCH("Bajo",M70)))</formula>
    </cfRule>
    <cfRule type="containsText" dxfId="133" priority="48" operator="containsText" text="Moderado">
      <formula>NOT(ISERROR(SEARCH("Moderado",M70)))</formula>
    </cfRule>
    <cfRule type="containsText" dxfId="132" priority="49" operator="containsText" text="Extremo">
      <formula>NOT(ISERROR(SEARCH("Extremo",M70)))</formula>
    </cfRule>
    <cfRule type="containsText" dxfId="131" priority="50" operator="containsText" text="Baja">
      <formula>NOT(ISERROR(SEARCH("Baja",M70)))</formula>
    </cfRule>
    <cfRule type="containsText" dxfId="130"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M50" sqref="M50"/>
    </sheetView>
  </sheetViews>
  <sheetFormatPr defaultColWidth="11.42578125" defaultRowHeight="14.45"/>
  <cols>
    <col min="2" max="2" width="24.28515625" customWidth="1"/>
    <col min="3" max="3" width="62.85546875" customWidth="1"/>
    <col min="4" max="4" width="10.28515625" bestFit="1" customWidth="1"/>
    <col min="5" max="5" width="84.28515625" style="36" customWidth="1"/>
    <col min="6" max="6" width="24.7109375" customWidth="1"/>
    <col min="7" max="7" width="11.5703125" customWidth="1"/>
    <col min="8" max="8" width="13.7109375" customWidth="1"/>
    <col min="9" max="9" width="38.140625" hidden="1" customWidth="1"/>
    <col min="10" max="13" width="11.5703125" customWidth="1"/>
    <col min="14" max="14" width="11.5703125" style="115"/>
    <col min="15" max="15" width="102.7109375" style="201" customWidth="1"/>
    <col min="16" max="32" width="11.5703125" style="83"/>
    <col min="33" max="36" width="11.42578125" style="3"/>
    <col min="37" max="138" width="11.42578125" style="2"/>
  </cols>
  <sheetData>
    <row r="1" spans="1:138" s="2" customFormat="1">
      <c r="E1" s="33"/>
      <c r="N1" s="112"/>
      <c r="O1" s="196"/>
      <c r="P1" s="3"/>
      <c r="Q1" s="3"/>
      <c r="R1" s="3"/>
      <c r="S1" s="3"/>
      <c r="T1" s="3"/>
      <c r="U1" s="3"/>
      <c r="V1" s="3"/>
      <c r="W1" s="3"/>
      <c r="X1" s="3"/>
      <c r="Y1" s="3"/>
      <c r="Z1" s="3"/>
      <c r="AA1" s="3"/>
      <c r="AB1" s="3"/>
      <c r="AC1" s="3"/>
      <c r="AD1" s="3"/>
      <c r="AE1" s="3"/>
      <c r="AF1" s="3"/>
      <c r="AG1" s="3"/>
      <c r="AH1" s="3"/>
      <c r="AI1" s="3"/>
      <c r="AJ1" s="3"/>
    </row>
    <row r="2" spans="1:138" ht="23.45" thickBot="1">
      <c r="A2" s="2"/>
      <c r="B2" s="692" t="s">
        <v>393</v>
      </c>
      <c r="C2" s="692"/>
      <c r="D2" s="692"/>
      <c r="E2" s="692"/>
      <c r="F2" s="74"/>
      <c r="G2" s="2"/>
      <c r="H2" s="2"/>
      <c r="I2" s="2"/>
      <c r="J2" s="2"/>
      <c r="K2" s="2"/>
      <c r="L2" s="2"/>
      <c r="M2" s="2"/>
      <c r="N2" s="112"/>
      <c r="O2" s="196"/>
      <c r="P2" s="3"/>
      <c r="Q2" s="3"/>
      <c r="R2" s="3"/>
      <c r="S2" s="3"/>
      <c r="T2" s="3"/>
      <c r="U2" s="3"/>
      <c r="V2" s="3"/>
      <c r="W2" s="3"/>
      <c r="X2" s="3"/>
      <c r="Y2" s="3"/>
      <c r="Z2" s="3"/>
      <c r="AA2" s="3"/>
      <c r="AB2" s="3"/>
      <c r="AC2" s="3"/>
      <c r="AD2" s="3"/>
      <c r="AE2" s="3"/>
      <c r="AF2" s="3"/>
    </row>
    <row r="3" spans="1:138" ht="15" thickTop="1">
      <c r="A3" s="2"/>
      <c r="B3" s="14"/>
      <c r="C3" s="14"/>
      <c r="D3" s="14"/>
      <c r="E3" s="34"/>
      <c r="F3" s="2"/>
      <c r="G3" s="2"/>
      <c r="H3" s="2"/>
      <c r="I3" s="2"/>
      <c r="J3" s="2"/>
      <c r="K3" s="2"/>
      <c r="L3" s="2"/>
      <c r="M3" s="2"/>
      <c r="N3" s="112"/>
      <c r="O3" s="196"/>
      <c r="P3" s="3"/>
      <c r="Q3" s="3"/>
      <c r="R3" s="3"/>
      <c r="S3" s="3"/>
      <c r="T3" s="3"/>
      <c r="U3" s="3"/>
      <c r="V3" s="3"/>
      <c r="W3" s="3"/>
      <c r="X3" s="3"/>
      <c r="Y3" s="3"/>
      <c r="Z3" s="3"/>
      <c r="AA3" s="3"/>
      <c r="AB3" s="3"/>
      <c r="AC3" s="3"/>
      <c r="AD3" s="3"/>
      <c r="AE3" s="3"/>
      <c r="AF3" s="3"/>
    </row>
    <row r="4" spans="1:138" ht="21">
      <c r="A4" s="2"/>
      <c r="B4" s="49"/>
      <c r="C4" s="50" t="s">
        <v>394</v>
      </c>
      <c r="D4" s="50"/>
      <c r="E4" s="50" t="s">
        <v>395</v>
      </c>
      <c r="F4" s="51"/>
      <c r="G4" s="2"/>
      <c r="H4" s="2"/>
      <c r="I4" s="2"/>
      <c r="J4" s="2"/>
      <c r="K4" s="2"/>
      <c r="L4" s="2"/>
      <c r="M4" s="2"/>
      <c r="N4" s="112"/>
      <c r="O4" s="196"/>
      <c r="P4" s="3"/>
      <c r="Q4" s="3"/>
      <c r="R4" s="3"/>
      <c r="S4" s="3"/>
      <c r="T4" s="3"/>
      <c r="U4" s="3"/>
      <c r="V4" s="3"/>
      <c r="W4" s="3"/>
      <c r="X4" s="3"/>
      <c r="Y4" s="3"/>
      <c r="Z4" s="3"/>
      <c r="AA4" s="3"/>
      <c r="AB4" s="3"/>
      <c r="AC4" s="3"/>
      <c r="AD4" s="3"/>
      <c r="AE4" s="3"/>
      <c r="AF4" s="3"/>
    </row>
    <row r="5" spans="1:138" ht="42">
      <c r="A5" s="2"/>
      <c r="B5" s="49"/>
      <c r="C5" s="50" t="s">
        <v>396</v>
      </c>
      <c r="D5" s="50"/>
      <c r="E5" s="52" t="s">
        <v>397</v>
      </c>
      <c r="F5" s="50" t="s">
        <v>395</v>
      </c>
      <c r="G5" s="2"/>
      <c r="H5" s="2"/>
      <c r="I5" s="2"/>
      <c r="J5" s="2"/>
      <c r="K5" s="2"/>
      <c r="L5" s="2"/>
      <c r="M5" s="2"/>
      <c r="N5" s="112"/>
      <c r="O5" s="196"/>
      <c r="P5" s="3"/>
      <c r="Q5" s="3"/>
      <c r="R5" s="3"/>
      <c r="S5" s="3"/>
      <c r="T5" s="3"/>
      <c r="U5" s="3"/>
      <c r="V5" s="3"/>
      <c r="W5" s="3"/>
      <c r="X5" s="3"/>
      <c r="Y5" s="3"/>
      <c r="Z5" s="3"/>
      <c r="AA5" s="3"/>
      <c r="AB5" s="3"/>
      <c r="AC5" s="3"/>
      <c r="AD5" s="3"/>
      <c r="AE5" s="3"/>
      <c r="AF5" s="3"/>
    </row>
    <row r="6" spans="1:138" ht="20.45">
      <c r="A6" s="2"/>
      <c r="B6" s="53" t="s">
        <v>398</v>
      </c>
      <c r="C6" s="97" t="s">
        <v>399</v>
      </c>
      <c r="D6" s="54">
        <v>0.04</v>
      </c>
      <c r="E6" s="55" t="s">
        <v>400</v>
      </c>
      <c r="F6" s="56">
        <v>1</v>
      </c>
      <c r="G6" s="2"/>
      <c r="H6" s="38"/>
      <c r="I6" s="2"/>
      <c r="J6" s="2"/>
      <c r="K6" s="2"/>
      <c r="L6" s="2"/>
      <c r="M6" s="2"/>
      <c r="N6" s="112"/>
      <c r="O6" s="197"/>
      <c r="P6" s="3"/>
      <c r="Q6" s="3"/>
      <c r="R6" s="3"/>
      <c r="S6" s="3"/>
      <c r="T6" s="3"/>
      <c r="U6" s="3"/>
      <c r="V6" s="3"/>
      <c r="W6" s="3"/>
      <c r="X6" s="3"/>
      <c r="Y6" s="3"/>
      <c r="Z6" s="3"/>
      <c r="AA6" s="3"/>
      <c r="AB6" s="3"/>
      <c r="AC6" s="3"/>
      <c r="AD6" s="3"/>
      <c r="AE6" s="3"/>
      <c r="AF6" s="3"/>
    </row>
    <row r="7" spans="1:138" ht="20.45">
      <c r="A7" s="2"/>
      <c r="B7" s="57" t="s">
        <v>401</v>
      </c>
      <c r="C7" s="97" t="s">
        <v>402</v>
      </c>
      <c r="D7" s="54">
        <v>0.09</v>
      </c>
      <c r="E7" s="55" t="s">
        <v>403</v>
      </c>
      <c r="F7" s="56">
        <v>2</v>
      </c>
      <c r="G7" s="2"/>
      <c r="H7" s="2"/>
      <c r="I7" s="2"/>
      <c r="J7" s="2"/>
      <c r="K7" s="2"/>
      <c r="L7" s="2"/>
      <c r="M7" s="2"/>
      <c r="N7" s="112"/>
      <c r="O7" s="197"/>
      <c r="P7" s="3"/>
      <c r="Q7" s="3"/>
      <c r="R7" s="3"/>
      <c r="S7" s="3"/>
      <c r="T7" s="3"/>
      <c r="U7" s="3"/>
      <c r="V7" s="3"/>
      <c r="W7" s="3"/>
      <c r="X7" s="3"/>
      <c r="Y7" s="3"/>
      <c r="Z7" s="3"/>
      <c r="AA7" s="3"/>
      <c r="AB7" s="3"/>
      <c r="AC7" s="3"/>
      <c r="AD7" s="3"/>
      <c r="AE7" s="3"/>
      <c r="AF7" s="3"/>
    </row>
    <row r="8" spans="1:138" ht="20.45">
      <c r="A8" s="2"/>
      <c r="B8" s="58" t="s">
        <v>404</v>
      </c>
      <c r="C8" s="97" t="s">
        <v>405</v>
      </c>
      <c r="D8" s="54">
        <v>0.28999999999999998</v>
      </c>
      <c r="E8" s="55" t="s">
        <v>406</v>
      </c>
      <c r="F8" s="56">
        <v>3</v>
      </c>
      <c r="G8" s="2"/>
      <c r="H8" s="2"/>
      <c r="I8" s="2"/>
      <c r="J8" s="2"/>
      <c r="K8" s="2"/>
      <c r="L8" s="2"/>
      <c r="M8" s="2"/>
      <c r="N8" s="112"/>
      <c r="O8" s="197"/>
      <c r="P8" s="3"/>
      <c r="Q8" s="3"/>
      <c r="R8" s="3"/>
      <c r="S8" s="3"/>
      <c r="T8" s="3"/>
      <c r="U8" s="3"/>
      <c r="V8" s="3"/>
      <c r="W8" s="3"/>
      <c r="X8" s="3"/>
      <c r="Y8" s="3"/>
      <c r="Z8" s="3"/>
      <c r="AA8" s="3"/>
      <c r="AB8" s="3"/>
      <c r="AC8" s="3"/>
      <c r="AD8" s="3"/>
      <c r="AE8" s="3"/>
      <c r="AF8" s="3"/>
    </row>
    <row r="9" spans="1:138" ht="20.45">
      <c r="A9" s="2"/>
      <c r="B9" s="59" t="s">
        <v>407</v>
      </c>
      <c r="C9" s="97" t="s">
        <v>408</v>
      </c>
      <c r="D9" s="54">
        <v>0.49</v>
      </c>
      <c r="E9" s="55" t="s">
        <v>409</v>
      </c>
      <c r="F9" s="56">
        <v>4</v>
      </c>
      <c r="G9" s="2"/>
      <c r="H9" s="2"/>
      <c r="I9" s="2"/>
      <c r="J9" s="2"/>
      <c r="K9" s="2"/>
      <c r="L9" s="2"/>
      <c r="M9" s="2"/>
      <c r="N9" s="112"/>
      <c r="O9" s="197"/>
      <c r="P9" s="3"/>
      <c r="Q9" s="3"/>
      <c r="R9" s="3"/>
      <c r="S9" s="3"/>
      <c r="T9" s="3"/>
      <c r="U9" s="3"/>
      <c r="V9" s="3"/>
      <c r="W9" s="3"/>
      <c r="X9" s="3"/>
      <c r="Y9" s="3"/>
      <c r="Z9" s="3"/>
      <c r="AA9" s="3"/>
      <c r="AB9" s="3"/>
      <c r="AC9" s="3"/>
      <c r="AD9" s="3"/>
      <c r="AE9" s="3"/>
      <c r="AF9" s="3"/>
    </row>
    <row r="10" spans="1:138" ht="20.45">
      <c r="A10" s="2"/>
      <c r="B10" s="60" t="s">
        <v>410</v>
      </c>
      <c r="C10" s="97" t="s">
        <v>411</v>
      </c>
      <c r="D10" s="54">
        <v>1</v>
      </c>
      <c r="E10" s="55" t="s">
        <v>412</v>
      </c>
      <c r="F10" s="56">
        <v>5</v>
      </c>
      <c r="G10" s="2"/>
      <c r="H10" s="2"/>
      <c r="I10" s="79" t="s">
        <v>413</v>
      </c>
      <c r="J10" s="2"/>
      <c r="K10" s="2"/>
      <c r="L10" s="2"/>
      <c r="M10" s="2"/>
      <c r="N10" s="112"/>
      <c r="O10" s="197"/>
      <c r="P10" s="3"/>
      <c r="Q10" s="3"/>
      <c r="R10" s="3"/>
      <c r="S10" s="3"/>
      <c r="T10" s="3"/>
      <c r="U10" s="3"/>
      <c r="V10" s="3"/>
      <c r="W10" s="3"/>
      <c r="X10" s="3"/>
      <c r="Y10" s="3"/>
      <c r="Z10" s="3"/>
      <c r="AA10" s="3"/>
      <c r="AB10" s="3"/>
      <c r="AC10" s="3"/>
      <c r="AD10" s="3"/>
      <c r="AE10" s="3"/>
      <c r="AF10" s="3"/>
    </row>
    <row r="11" spans="1:138">
      <c r="A11" s="2"/>
      <c r="B11" s="4"/>
      <c r="C11" s="3"/>
      <c r="D11" s="3"/>
      <c r="E11" s="35"/>
      <c r="F11" s="2"/>
      <c r="G11" s="2"/>
      <c r="H11" s="2"/>
      <c r="I11" s="2"/>
      <c r="J11" s="2"/>
      <c r="K11" s="2"/>
      <c r="L11" s="2"/>
      <c r="M11" s="2"/>
      <c r="N11" s="112"/>
      <c r="O11" s="196"/>
      <c r="P11" s="3"/>
      <c r="Q11" s="3"/>
      <c r="R11" s="3"/>
      <c r="S11" s="3"/>
      <c r="T11" s="3"/>
      <c r="U11" s="3"/>
      <c r="V11" s="3"/>
      <c r="W11" s="3"/>
      <c r="X11" s="3"/>
      <c r="Y11" s="3"/>
      <c r="Z11" s="3"/>
      <c r="AA11" s="3"/>
      <c r="AB11" s="3"/>
      <c r="AC11" s="3"/>
      <c r="AD11" s="3"/>
      <c r="AE11" s="3"/>
      <c r="AF11" s="3"/>
    </row>
    <row r="12" spans="1:138">
      <c r="A12" s="2"/>
      <c r="B12" s="2"/>
      <c r="C12" s="2"/>
      <c r="D12" s="2"/>
      <c r="E12" s="33"/>
      <c r="F12" s="2"/>
      <c r="G12" s="2"/>
      <c r="H12" s="2"/>
      <c r="I12" s="2"/>
      <c r="J12" s="2"/>
      <c r="K12" s="2"/>
      <c r="L12" s="2"/>
      <c r="M12" s="2"/>
      <c r="N12" s="112"/>
      <c r="O12" s="196"/>
      <c r="P12" s="3"/>
      <c r="Q12" s="3"/>
      <c r="R12" s="3"/>
      <c r="S12" s="3"/>
      <c r="T12" s="3"/>
      <c r="U12" s="3"/>
      <c r="V12" s="3"/>
      <c r="W12" s="3"/>
      <c r="X12" s="3"/>
      <c r="Y12" s="3"/>
      <c r="Z12" s="3"/>
      <c r="AA12" s="3"/>
      <c r="AB12" s="3"/>
      <c r="AC12" s="3"/>
      <c r="AD12" s="3"/>
      <c r="AE12" s="3"/>
      <c r="AF12" s="3"/>
    </row>
    <row r="13" spans="1:138">
      <c r="A13" s="2"/>
      <c r="B13" s="2"/>
      <c r="C13" s="2"/>
      <c r="D13" s="2"/>
      <c r="E13" s="33"/>
      <c r="F13" s="2"/>
      <c r="G13" s="2"/>
      <c r="H13" s="2"/>
      <c r="I13" s="2"/>
      <c r="J13" s="2"/>
      <c r="K13" s="2"/>
      <c r="L13" s="2"/>
      <c r="M13" s="2"/>
      <c r="N13" s="112"/>
      <c r="O13" s="196"/>
      <c r="P13" s="3"/>
      <c r="Q13" s="3"/>
      <c r="R13" s="3"/>
      <c r="S13" s="3"/>
      <c r="T13" s="3"/>
      <c r="U13" s="3"/>
      <c r="V13" s="3"/>
      <c r="W13" s="3"/>
      <c r="X13" s="3"/>
      <c r="Y13" s="3"/>
      <c r="Z13" s="3"/>
      <c r="AA13" s="3"/>
      <c r="AB13" s="3"/>
      <c r="AC13" s="3"/>
      <c r="AD13" s="3"/>
      <c r="AE13" s="3"/>
      <c r="AF13" s="3"/>
    </row>
    <row r="14" spans="1:138" ht="22.9">
      <c r="A14" s="2"/>
      <c r="B14" s="693" t="s">
        <v>414</v>
      </c>
      <c r="C14" s="693"/>
      <c r="D14" s="693"/>
      <c r="E14" s="693"/>
      <c r="F14" s="85"/>
      <c r="G14" s="48"/>
      <c r="H14" s="2"/>
      <c r="I14" s="2"/>
      <c r="J14" s="2"/>
      <c r="K14" s="2"/>
      <c r="L14" s="2"/>
      <c r="M14" s="2"/>
      <c r="N14" s="112"/>
      <c r="O14" s="196"/>
      <c r="P14" s="3"/>
      <c r="Q14" s="3"/>
      <c r="R14" s="3"/>
      <c r="S14" s="3"/>
      <c r="T14" s="3"/>
      <c r="U14" s="3"/>
      <c r="V14" s="3"/>
      <c r="W14" s="3"/>
      <c r="X14" s="3"/>
      <c r="Y14" s="3"/>
      <c r="Z14" s="3"/>
      <c r="AA14" s="3"/>
      <c r="AB14" s="3"/>
      <c r="AC14" s="3"/>
      <c r="AD14" s="3"/>
      <c r="AE14" s="3"/>
      <c r="AF14" s="3"/>
    </row>
    <row r="15" spans="1:138">
      <c r="A15" s="2"/>
      <c r="B15" s="84"/>
      <c r="C15" s="84"/>
      <c r="D15" s="84"/>
      <c r="E15" s="84"/>
      <c r="F15" s="86"/>
      <c r="G15" s="2"/>
      <c r="H15" s="2"/>
      <c r="I15" s="2"/>
      <c r="J15" s="2"/>
      <c r="K15" s="2"/>
      <c r="L15" s="2"/>
      <c r="M15" s="2"/>
      <c r="N15" s="112"/>
      <c r="O15" s="196"/>
      <c r="P15" s="3"/>
      <c r="Q15" s="3"/>
      <c r="R15" s="3"/>
      <c r="S15" s="3"/>
      <c r="T15" s="3"/>
      <c r="U15" s="3"/>
      <c r="V15" s="3"/>
      <c r="W15" s="3"/>
      <c r="X15" s="3"/>
      <c r="Y15" s="3"/>
      <c r="Z15" s="3"/>
      <c r="AA15" s="3"/>
      <c r="AB15" s="3"/>
      <c r="AC15" s="3"/>
      <c r="AD15" s="3"/>
      <c r="AE15" s="3"/>
      <c r="AF15" s="3"/>
    </row>
    <row r="16" spans="1:138" s="64" customFormat="1" ht="21">
      <c r="A16" s="62"/>
      <c r="B16" s="87"/>
      <c r="C16" s="691" t="s">
        <v>287</v>
      </c>
      <c r="D16" s="691"/>
      <c r="E16" s="691"/>
      <c r="F16" s="88"/>
      <c r="G16" s="62"/>
      <c r="H16" s="62"/>
      <c r="I16" s="80" t="s">
        <v>281</v>
      </c>
      <c r="J16" s="62"/>
      <c r="K16" s="62"/>
      <c r="L16" s="62"/>
      <c r="M16" s="62"/>
      <c r="N16" s="113"/>
      <c r="O16" s="198"/>
      <c r="P16" s="90"/>
      <c r="Q16" s="90"/>
      <c r="R16" s="90"/>
      <c r="S16" s="90"/>
      <c r="T16" s="90"/>
      <c r="U16" s="90"/>
      <c r="V16" s="90"/>
      <c r="W16" s="90"/>
      <c r="X16" s="90"/>
      <c r="Y16" s="90"/>
      <c r="Z16" s="90"/>
      <c r="AA16" s="90"/>
      <c r="AB16" s="90"/>
      <c r="AC16" s="90"/>
      <c r="AD16" s="90"/>
      <c r="AE16" s="90"/>
      <c r="AF16" s="90"/>
      <c r="AG16" s="90"/>
      <c r="AH16" s="90"/>
      <c r="AI16" s="90"/>
      <c r="AJ16" s="90"/>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415</v>
      </c>
      <c r="C17" s="689" t="s">
        <v>416</v>
      </c>
      <c r="D17" s="689"/>
      <c r="E17" s="689"/>
      <c r="F17" s="89">
        <v>1</v>
      </c>
      <c r="G17" s="62"/>
      <c r="H17" s="62"/>
      <c r="I17" s="79" t="s">
        <v>287</v>
      </c>
      <c r="J17" s="62"/>
      <c r="K17" s="62"/>
      <c r="L17" s="62"/>
      <c r="M17" s="62"/>
      <c r="N17" s="113"/>
      <c r="O17" s="199"/>
      <c r="P17" s="90"/>
      <c r="Q17" s="90"/>
      <c r="R17" s="90"/>
      <c r="S17" s="90"/>
      <c r="T17" s="90"/>
      <c r="U17" s="90"/>
      <c r="V17" s="90"/>
      <c r="W17" s="90"/>
      <c r="X17" s="90"/>
      <c r="Y17" s="90"/>
      <c r="Z17" s="90"/>
      <c r="AA17" s="90"/>
      <c r="AB17" s="90"/>
      <c r="AC17" s="90"/>
      <c r="AD17" s="90"/>
      <c r="AE17" s="90"/>
      <c r="AF17" s="90"/>
      <c r="AG17" s="90"/>
      <c r="AH17" s="90"/>
      <c r="AI17" s="90"/>
      <c r="AJ17" s="90"/>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
      <c r="A18" s="62"/>
      <c r="B18" s="57" t="s">
        <v>417</v>
      </c>
      <c r="C18" s="689" t="s">
        <v>288</v>
      </c>
      <c r="D18" s="689"/>
      <c r="E18" s="689"/>
      <c r="F18" s="89">
        <v>2</v>
      </c>
      <c r="G18" s="62"/>
      <c r="H18" s="62"/>
      <c r="I18" s="79" t="s">
        <v>418</v>
      </c>
      <c r="J18" s="62"/>
      <c r="K18" s="62"/>
      <c r="L18" s="62"/>
      <c r="M18" s="62"/>
      <c r="N18" s="113"/>
      <c r="O18" s="199"/>
      <c r="P18" s="90"/>
      <c r="Q18" s="90"/>
      <c r="R18" s="90"/>
      <c r="S18" s="90"/>
      <c r="T18" s="90"/>
      <c r="U18" s="90"/>
      <c r="V18" s="90"/>
      <c r="W18" s="90"/>
      <c r="X18" s="90"/>
      <c r="Y18" s="90"/>
      <c r="Z18" s="90"/>
      <c r="AA18" s="90"/>
      <c r="AB18" s="90"/>
      <c r="AC18" s="90"/>
      <c r="AD18" s="90"/>
      <c r="AE18" s="90"/>
      <c r="AF18" s="90"/>
      <c r="AG18" s="90"/>
      <c r="AH18" s="90"/>
      <c r="AI18" s="90"/>
      <c r="AJ18" s="90"/>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
      <c r="A19" s="62"/>
      <c r="B19" s="58" t="s">
        <v>419</v>
      </c>
      <c r="C19" s="689" t="s">
        <v>420</v>
      </c>
      <c r="D19" s="689"/>
      <c r="E19" s="689"/>
      <c r="F19" s="89">
        <v>3</v>
      </c>
      <c r="G19" s="62"/>
      <c r="H19" s="62"/>
      <c r="I19" s="79" t="s">
        <v>380</v>
      </c>
      <c r="J19" s="62"/>
      <c r="K19" s="62"/>
      <c r="L19" s="62"/>
      <c r="M19" s="62"/>
      <c r="N19" s="113"/>
      <c r="O19" s="199"/>
      <c r="P19" s="90"/>
      <c r="Q19" s="90"/>
      <c r="R19" s="90"/>
      <c r="S19" s="90"/>
      <c r="T19" s="90"/>
      <c r="U19" s="90"/>
      <c r="V19" s="90"/>
      <c r="W19" s="90"/>
      <c r="X19" s="90"/>
      <c r="Y19" s="90"/>
      <c r="Z19" s="90"/>
      <c r="AA19" s="90"/>
      <c r="AB19" s="90"/>
      <c r="AC19" s="90"/>
      <c r="AD19" s="90"/>
      <c r="AE19" s="90"/>
      <c r="AF19" s="90"/>
      <c r="AG19" s="90"/>
      <c r="AH19" s="90"/>
      <c r="AI19" s="90"/>
      <c r="AJ19" s="90"/>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
      <c r="A20" s="62"/>
      <c r="B20" s="59" t="s">
        <v>421</v>
      </c>
      <c r="C20" s="689" t="s">
        <v>317</v>
      </c>
      <c r="D20" s="689"/>
      <c r="E20" s="689"/>
      <c r="F20" s="89">
        <v>4</v>
      </c>
      <c r="G20" s="62"/>
      <c r="H20" s="62"/>
      <c r="I20" s="79" t="s">
        <v>294</v>
      </c>
      <c r="J20" s="62"/>
      <c r="K20" s="62"/>
      <c r="L20" s="62"/>
      <c r="M20" s="62"/>
      <c r="N20" s="113"/>
      <c r="O20" s="199"/>
      <c r="P20" s="90"/>
      <c r="Q20" s="90"/>
      <c r="R20" s="90"/>
      <c r="S20" s="90"/>
      <c r="T20" s="90"/>
      <c r="U20" s="90"/>
      <c r="V20" s="90"/>
      <c r="W20" s="90"/>
      <c r="X20" s="90"/>
      <c r="Y20" s="90"/>
      <c r="Z20" s="90"/>
      <c r="AA20" s="90"/>
      <c r="AB20" s="90"/>
      <c r="AC20" s="90"/>
      <c r="AD20" s="90"/>
      <c r="AE20" s="90"/>
      <c r="AF20" s="90"/>
      <c r="AG20" s="90"/>
      <c r="AH20" s="90"/>
      <c r="AI20" s="90"/>
      <c r="AJ20" s="90"/>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422</v>
      </c>
      <c r="C21" s="689" t="s">
        <v>423</v>
      </c>
      <c r="D21" s="689"/>
      <c r="E21" s="689"/>
      <c r="F21" s="89">
        <v>5</v>
      </c>
      <c r="G21" s="62"/>
      <c r="H21" s="62"/>
      <c r="I21" s="79" t="str">
        <f>C48</f>
        <v>Interrupción o afectación en la prestación del servicio administrativo</v>
      </c>
      <c r="J21" s="62"/>
      <c r="K21" s="62"/>
      <c r="L21" s="62"/>
      <c r="M21" s="62"/>
      <c r="N21" s="113"/>
      <c r="O21" s="199"/>
      <c r="P21" s="90"/>
      <c r="Q21" s="90"/>
      <c r="R21" s="90"/>
      <c r="S21" s="90"/>
      <c r="T21" s="90"/>
      <c r="U21" s="90"/>
      <c r="V21" s="90"/>
      <c r="W21" s="90"/>
      <c r="X21" s="90"/>
      <c r="Y21" s="90"/>
      <c r="Z21" s="90"/>
      <c r="AA21" s="90"/>
      <c r="AB21" s="90"/>
      <c r="AC21" s="90"/>
      <c r="AD21" s="90"/>
      <c r="AE21" s="90"/>
      <c r="AF21" s="90"/>
      <c r="AG21" s="90"/>
      <c r="AH21" s="90"/>
      <c r="AI21" s="90"/>
      <c r="AJ21" s="90"/>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1">
      <c r="A22" s="62"/>
      <c r="B22" s="70"/>
      <c r="C22" s="61"/>
      <c r="D22" s="61"/>
      <c r="E22" s="61"/>
      <c r="F22" s="71"/>
      <c r="G22" s="62"/>
      <c r="H22" s="62"/>
      <c r="I22" s="79" t="str">
        <f>C56</f>
        <v>Afectación Ambiental</v>
      </c>
      <c r="J22" s="62"/>
      <c r="K22" s="62"/>
      <c r="L22" s="62"/>
      <c r="M22" s="62"/>
      <c r="N22" s="113"/>
      <c r="O22" s="198"/>
      <c r="P22" s="90"/>
      <c r="Q22" s="90"/>
      <c r="R22" s="90"/>
      <c r="S22" s="90"/>
      <c r="T22" s="90"/>
      <c r="U22" s="90"/>
      <c r="V22" s="90"/>
      <c r="W22" s="90"/>
      <c r="X22" s="90"/>
      <c r="Y22" s="90"/>
      <c r="Z22" s="90"/>
      <c r="AA22" s="90"/>
      <c r="AB22" s="90"/>
      <c r="AC22" s="90"/>
      <c r="AD22" s="90"/>
      <c r="AE22" s="90"/>
      <c r="AF22" s="90"/>
      <c r="AG22" s="90"/>
      <c r="AH22" s="90"/>
      <c r="AI22" s="90"/>
      <c r="AJ22" s="90"/>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1">
      <c r="A23" s="62"/>
      <c r="B23" s="70"/>
      <c r="C23" s="61"/>
      <c r="D23" s="61"/>
      <c r="E23" s="61"/>
      <c r="F23" s="71"/>
      <c r="G23" s="62"/>
      <c r="H23" s="62"/>
      <c r="I23" s="62"/>
      <c r="J23" s="62"/>
      <c r="K23" s="62"/>
      <c r="L23" s="62"/>
      <c r="M23" s="62"/>
      <c r="N23" s="113"/>
      <c r="O23" s="198"/>
      <c r="P23" s="90"/>
      <c r="Q23" s="90"/>
      <c r="R23" s="90"/>
      <c r="S23" s="90"/>
      <c r="T23" s="90"/>
      <c r="U23" s="90"/>
      <c r="V23" s="90"/>
      <c r="W23" s="90"/>
      <c r="X23" s="90"/>
      <c r="Y23" s="90"/>
      <c r="Z23" s="90"/>
      <c r="AA23" s="90"/>
      <c r="AB23" s="90"/>
      <c r="AC23" s="90"/>
      <c r="AD23" s="90"/>
      <c r="AE23" s="90"/>
      <c r="AF23" s="90"/>
      <c r="AG23" s="90"/>
      <c r="AH23" s="90"/>
      <c r="AI23" s="90"/>
      <c r="AJ23" s="90"/>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1">
      <c r="A24" s="62"/>
      <c r="B24" s="63"/>
      <c r="C24" s="690" t="s">
        <v>418</v>
      </c>
      <c r="D24" s="690"/>
      <c r="E24" s="690"/>
      <c r="F24" s="71"/>
      <c r="G24" s="62"/>
      <c r="H24" s="62"/>
      <c r="I24" s="62"/>
      <c r="J24" s="62"/>
      <c r="K24" s="62"/>
      <c r="L24" s="62"/>
      <c r="M24" s="62"/>
      <c r="N24" s="113"/>
      <c r="O24" s="198"/>
      <c r="P24" s="90"/>
      <c r="Q24" s="90"/>
      <c r="R24" s="90"/>
      <c r="S24" s="90"/>
      <c r="T24" s="90"/>
      <c r="U24" s="90"/>
      <c r="V24" s="90"/>
      <c r="W24" s="90"/>
      <c r="X24" s="90"/>
      <c r="Y24" s="90"/>
      <c r="Z24" s="90"/>
      <c r="AA24" s="90"/>
      <c r="AB24" s="90"/>
      <c r="AC24" s="90"/>
      <c r="AD24" s="90"/>
      <c r="AE24" s="90"/>
      <c r="AF24" s="90"/>
      <c r="AG24" s="90"/>
      <c r="AH24" s="90"/>
      <c r="AI24" s="90"/>
      <c r="AJ24" s="90"/>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
      <c r="A25" s="62"/>
      <c r="B25" s="65" t="s">
        <v>415</v>
      </c>
      <c r="C25" s="689" t="s">
        <v>424</v>
      </c>
      <c r="D25" s="689"/>
      <c r="E25" s="689"/>
      <c r="F25" s="89">
        <v>1</v>
      </c>
      <c r="G25" s="62"/>
      <c r="H25" s="62"/>
      <c r="I25" s="62"/>
      <c r="J25" s="62"/>
      <c r="K25" s="62"/>
      <c r="L25" s="62"/>
      <c r="M25" s="62"/>
      <c r="N25" s="113"/>
      <c r="O25" s="200"/>
      <c r="P25" s="90"/>
      <c r="Q25" s="90"/>
      <c r="R25" s="90"/>
      <c r="S25" s="90"/>
      <c r="T25" s="90"/>
      <c r="U25" s="90"/>
      <c r="V25" s="90"/>
      <c r="W25" s="90"/>
      <c r="X25" s="90"/>
      <c r="Y25" s="90"/>
      <c r="Z25" s="90"/>
      <c r="AA25" s="90"/>
      <c r="AB25" s="90"/>
      <c r="AC25" s="90"/>
      <c r="AD25" s="90"/>
      <c r="AE25" s="90"/>
      <c r="AF25" s="90"/>
      <c r="AG25" s="90"/>
      <c r="AH25" s="90"/>
      <c r="AI25" s="90"/>
      <c r="AJ25" s="90"/>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
      <c r="A26" s="62"/>
      <c r="B26" s="66" t="s">
        <v>417</v>
      </c>
      <c r="C26" s="689" t="s">
        <v>425</v>
      </c>
      <c r="D26" s="689"/>
      <c r="E26" s="689"/>
      <c r="F26" s="89">
        <v>2</v>
      </c>
      <c r="G26" s="62"/>
      <c r="H26" s="62"/>
      <c r="I26" s="70"/>
      <c r="J26" s="70"/>
      <c r="K26" s="70"/>
      <c r="L26" s="70"/>
      <c r="M26" s="70"/>
      <c r="N26" s="114"/>
      <c r="O26" s="200"/>
      <c r="P26" s="90"/>
      <c r="Q26" s="90"/>
      <c r="R26" s="90"/>
      <c r="S26" s="90"/>
      <c r="T26" s="90"/>
      <c r="U26" s="90"/>
      <c r="V26" s="90"/>
      <c r="W26" s="90"/>
      <c r="X26" s="90"/>
      <c r="Y26" s="90"/>
      <c r="Z26" s="90"/>
      <c r="AA26" s="90"/>
      <c r="AB26" s="90"/>
      <c r="AC26" s="90"/>
      <c r="AD26" s="90"/>
      <c r="AE26" s="90"/>
      <c r="AF26" s="90"/>
      <c r="AG26" s="90"/>
      <c r="AH26" s="90"/>
      <c r="AI26" s="90"/>
      <c r="AJ26" s="90"/>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
      <c r="A27" s="62"/>
      <c r="B27" s="67" t="s">
        <v>419</v>
      </c>
      <c r="C27" s="689" t="s">
        <v>426</v>
      </c>
      <c r="D27" s="689"/>
      <c r="E27" s="689"/>
      <c r="F27" s="89">
        <v>3</v>
      </c>
      <c r="G27" s="62"/>
      <c r="H27" s="62"/>
      <c r="I27" s="70"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4"/>
      <c r="O27" s="200"/>
      <c r="P27" s="90"/>
      <c r="Q27" s="90"/>
      <c r="R27" s="90"/>
      <c r="S27" s="90"/>
      <c r="T27" s="90"/>
      <c r="U27" s="90"/>
      <c r="V27" s="90"/>
      <c r="W27" s="90"/>
      <c r="X27" s="90"/>
      <c r="Y27" s="90"/>
      <c r="Z27" s="90"/>
      <c r="AA27" s="90"/>
      <c r="AB27" s="90"/>
      <c r="AC27" s="90"/>
      <c r="AD27" s="90"/>
      <c r="AE27" s="90"/>
      <c r="AF27" s="90"/>
      <c r="AG27" s="90"/>
      <c r="AH27" s="90"/>
      <c r="AI27" s="90"/>
      <c r="AJ27" s="90"/>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
      <c r="A28" s="62"/>
      <c r="B28" s="68" t="s">
        <v>421</v>
      </c>
      <c r="C28" s="689" t="s">
        <v>427</v>
      </c>
      <c r="D28" s="689"/>
      <c r="E28" s="689"/>
      <c r="F28" s="89">
        <v>4</v>
      </c>
      <c r="G28" s="62"/>
      <c r="H28" s="62"/>
      <c r="I28" s="70" t="str">
        <v xml:space="preserve">Si el hecho llegara a presentarse, tendría bajo impacto o efecto sobre la entidad.
</v>
      </c>
      <c r="J28" s="70"/>
      <c r="K28" s="70"/>
      <c r="L28" s="70"/>
      <c r="M28" s="70"/>
      <c r="N28" s="114"/>
      <c r="O28" s="200"/>
      <c r="P28" s="90"/>
      <c r="Q28" s="90"/>
      <c r="R28" s="90"/>
      <c r="S28" s="90"/>
      <c r="T28" s="90"/>
      <c r="U28" s="90"/>
      <c r="V28" s="90"/>
      <c r="W28" s="90"/>
      <c r="X28" s="90"/>
      <c r="Y28" s="90"/>
      <c r="Z28" s="90"/>
      <c r="AA28" s="90"/>
      <c r="AB28" s="90"/>
      <c r="AC28" s="90"/>
      <c r="AD28" s="90"/>
      <c r="AE28" s="90"/>
      <c r="AF28" s="90"/>
      <c r="AG28" s="90"/>
      <c r="AH28" s="90"/>
      <c r="AI28" s="90"/>
      <c r="AJ28" s="90"/>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
      <c r="A29" s="62"/>
      <c r="B29" s="69" t="s">
        <v>422</v>
      </c>
      <c r="C29" s="689" t="s">
        <v>428</v>
      </c>
      <c r="D29" s="689"/>
      <c r="E29" s="689"/>
      <c r="F29" s="89">
        <v>5</v>
      </c>
      <c r="G29" s="62"/>
      <c r="H29" s="62"/>
      <c r="I29" s="70" t="str">
        <v xml:space="preserve">Si el hecho llegara a presentarse, tendría medianas consecuencias o efectos sobre la entidad.
</v>
      </c>
      <c r="J29" s="70"/>
      <c r="K29" s="70"/>
      <c r="L29" s="70"/>
      <c r="M29" s="70"/>
      <c r="N29" s="114"/>
      <c r="O29" s="200"/>
      <c r="P29" s="90"/>
      <c r="Q29" s="90"/>
      <c r="R29" s="90"/>
      <c r="S29" s="90"/>
      <c r="T29" s="90"/>
      <c r="U29" s="90"/>
      <c r="V29" s="90"/>
      <c r="W29" s="90"/>
      <c r="X29" s="90"/>
      <c r="Y29" s="90"/>
      <c r="Z29" s="90"/>
      <c r="AA29" s="90"/>
      <c r="AB29" s="90"/>
      <c r="AC29" s="90"/>
      <c r="AD29" s="90"/>
      <c r="AE29" s="90"/>
      <c r="AF29" s="90"/>
      <c r="AG29" s="90"/>
      <c r="AH29" s="90"/>
      <c r="AI29" s="90"/>
      <c r="AJ29" s="90"/>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1">
      <c r="A30" s="62"/>
      <c r="B30" s="70"/>
      <c r="C30" s="61"/>
      <c r="D30" s="61"/>
      <c r="E30" s="61"/>
      <c r="F30" s="71"/>
      <c r="G30" s="62"/>
      <c r="H30" s="62"/>
      <c r="I30" s="70" t="str">
        <v xml:space="preserve">Si el hecho llegara a presentarse, tendría altas consecuencias o efectos sobre la entidad
</v>
      </c>
      <c r="J30" s="70"/>
      <c r="K30" s="70"/>
      <c r="L30" s="70"/>
      <c r="M30" s="70"/>
      <c r="N30" s="114"/>
      <c r="O30" s="198"/>
      <c r="P30" s="90"/>
      <c r="Q30" s="90"/>
      <c r="R30" s="90"/>
      <c r="S30" s="90"/>
      <c r="T30" s="90"/>
      <c r="U30" s="90"/>
      <c r="V30" s="90"/>
      <c r="W30" s="90"/>
      <c r="X30" s="90"/>
      <c r="Y30" s="90"/>
      <c r="Z30" s="90"/>
      <c r="AA30" s="90"/>
      <c r="AB30" s="90"/>
      <c r="AC30" s="90"/>
      <c r="AD30" s="90"/>
      <c r="AE30" s="90"/>
      <c r="AF30" s="90"/>
      <c r="AG30" s="90"/>
      <c r="AH30" s="90"/>
      <c r="AI30" s="90"/>
      <c r="AJ30" s="90"/>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1">
      <c r="B31" s="72"/>
      <c r="C31" s="72"/>
      <c r="D31" s="72"/>
      <c r="E31" s="72"/>
      <c r="F31" s="71"/>
      <c r="I31" s="70" t="str">
        <v xml:space="preserve">Si el hecho llegara a presentarse, tendría desastrosas consecuencias o efectos sobre la entidad.
</v>
      </c>
      <c r="J31" s="70"/>
      <c r="K31" s="70"/>
      <c r="L31" s="70"/>
      <c r="M31" s="70"/>
      <c r="N31" s="114"/>
      <c r="O31" s="198"/>
      <c r="P31" s="90"/>
      <c r="Q31" s="90"/>
      <c r="R31" s="90"/>
      <c r="S31" s="90"/>
      <c r="T31" s="90"/>
      <c r="U31" s="90"/>
      <c r="V31" s="90"/>
      <c r="W31" s="90"/>
      <c r="X31" s="90"/>
      <c r="Y31" s="90"/>
      <c r="Z31" s="90"/>
      <c r="AA31" s="90"/>
      <c r="AB31" s="90"/>
      <c r="AC31" s="90"/>
      <c r="AD31" s="90"/>
      <c r="AE31" s="90"/>
      <c r="AF31" s="90"/>
      <c r="AG31" s="90"/>
      <c r="AH31" s="90"/>
      <c r="AI31" s="90"/>
      <c r="AJ31" s="90"/>
    </row>
    <row r="32" spans="1:138" s="62" customFormat="1" ht="21">
      <c r="B32" s="87"/>
      <c r="C32" s="691" t="s">
        <v>380</v>
      </c>
      <c r="D32" s="691"/>
      <c r="E32" s="691"/>
      <c r="F32" s="71"/>
      <c r="I32" s="70"/>
      <c r="J32" s="70"/>
      <c r="K32" s="70"/>
      <c r="L32" s="70"/>
      <c r="M32" s="70"/>
      <c r="N32" s="114"/>
      <c r="O32" s="198"/>
      <c r="P32" s="90"/>
      <c r="Q32" s="90"/>
      <c r="R32" s="90"/>
      <c r="S32" s="90"/>
      <c r="T32" s="90"/>
      <c r="U32" s="90"/>
      <c r="V32" s="90"/>
      <c r="W32" s="90"/>
      <c r="X32" s="90"/>
      <c r="Y32" s="90"/>
      <c r="Z32" s="90"/>
      <c r="AA32" s="90"/>
      <c r="AB32" s="90"/>
      <c r="AC32" s="90"/>
      <c r="AD32" s="90"/>
      <c r="AE32" s="90"/>
      <c r="AF32" s="90"/>
      <c r="AG32" s="90"/>
      <c r="AH32" s="90"/>
      <c r="AI32" s="90"/>
      <c r="AJ32" s="90"/>
    </row>
    <row r="33" spans="2:36" s="62" customFormat="1" ht="21">
      <c r="B33" s="53" t="s">
        <v>415</v>
      </c>
      <c r="C33" s="689" t="s">
        <v>429</v>
      </c>
      <c r="D33" s="689"/>
      <c r="E33" s="689"/>
      <c r="F33" s="91">
        <v>1</v>
      </c>
      <c r="I33" s="70"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4"/>
      <c r="O33" s="198"/>
      <c r="P33" s="90"/>
      <c r="Q33" s="90"/>
      <c r="R33" s="90"/>
      <c r="S33" s="90"/>
      <c r="T33" s="90"/>
      <c r="U33" s="90"/>
      <c r="V33" s="90"/>
      <c r="W33" s="90"/>
      <c r="X33" s="90"/>
      <c r="Y33" s="90"/>
      <c r="Z33" s="90"/>
      <c r="AA33" s="90"/>
      <c r="AB33" s="90"/>
      <c r="AC33" s="90"/>
      <c r="AD33" s="90"/>
      <c r="AE33" s="90"/>
      <c r="AF33" s="90"/>
      <c r="AG33" s="90"/>
      <c r="AH33" s="90"/>
      <c r="AI33" s="90"/>
      <c r="AJ33" s="90"/>
    </row>
    <row r="34" spans="2:36" s="62" customFormat="1" ht="21">
      <c r="B34" s="57" t="s">
        <v>417</v>
      </c>
      <c r="C34" s="689" t="s">
        <v>430</v>
      </c>
      <c r="D34" s="689"/>
      <c r="E34" s="689"/>
      <c r="F34" s="91">
        <v>2</v>
      </c>
      <c r="I34" s="70" t="str">
        <v xml:space="preserve">Si el hecho llegara a presentarse, tendría bajo impacto o efecto sobre la entidad.
</v>
      </c>
      <c r="J34" s="70"/>
      <c r="K34" s="70"/>
      <c r="L34" s="70"/>
      <c r="M34" s="70"/>
      <c r="N34" s="114"/>
      <c r="O34" s="198"/>
      <c r="P34" s="90"/>
      <c r="Q34" s="90"/>
      <c r="R34" s="90"/>
      <c r="S34" s="90"/>
      <c r="T34" s="90"/>
      <c r="U34" s="90"/>
      <c r="V34" s="90"/>
      <c r="W34" s="90"/>
      <c r="X34" s="90"/>
      <c r="Y34" s="90"/>
      <c r="Z34" s="90"/>
      <c r="AA34" s="90"/>
      <c r="AB34" s="90"/>
      <c r="AC34" s="90"/>
      <c r="AD34" s="90"/>
      <c r="AE34" s="90"/>
      <c r="AF34" s="90"/>
      <c r="AG34" s="90"/>
      <c r="AH34" s="90"/>
      <c r="AI34" s="90"/>
      <c r="AJ34" s="90"/>
    </row>
    <row r="35" spans="2:36" s="62" customFormat="1" ht="21">
      <c r="B35" s="58" t="s">
        <v>419</v>
      </c>
      <c r="C35" s="689" t="s">
        <v>431</v>
      </c>
      <c r="D35" s="689"/>
      <c r="E35" s="689"/>
      <c r="F35" s="91">
        <v>3</v>
      </c>
      <c r="I35" s="70" t="str">
        <v xml:space="preserve">Si el hecho llegara a presentarse, tendría medianas consecuencias o efectos sobre la entidad.
</v>
      </c>
      <c r="J35" s="70"/>
      <c r="K35" s="70"/>
      <c r="L35" s="70"/>
      <c r="M35" s="70"/>
      <c r="N35" s="114"/>
      <c r="O35" s="198"/>
      <c r="P35" s="90"/>
      <c r="Q35" s="90"/>
      <c r="R35" s="90"/>
      <c r="S35" s="90"/>
      <c r="T35" s="90"/>
      <c r="U35" s="90"/>
      <c r="V35" s="90"/>
      <c r="W35" s="90"/>
      <c r="X35" s="90"/>
      <c r="Y35" s="90"/>
      <c r="Z35" s="90"/>
      <c r="AA35" s="90"/>
      <c r="AB35" s="90"/>
      <c r="AC35" s="90"/>
      <c r="AD35" s="90"/>
      <c r="AE35" s="90"/>
      <c r="AF35" s="90"/>
      <c r="AG35" s="90"/>
      <c r="AH35" s="90"/>
      <c r="AI35" s="90"/>
      <c r="AJ35" s="90"/>
    </row>
    <row r="36" spans="2:36" s="62" customFormat="1" ht="21">
      <c r="B36" s="59" t="s">
        <v>421</v>
      </c>
      <c r="C36" s="689" t="s">
        <v>432</v>
      </c>
      <c r="D36" s="689"/>
      <c r="E36" s="689"/>
      <c r="F36" s="91">
        <v>4</v>
      </c>
      <c r="I36" s="70" t="str">
        <v xml:space="preserve">Si el hecho llegara a presentarse, tendría altas consecuencias o efectos sobre la entidad
</v>
      </c>
      <c r="J36" s="70"/>
      <c r="K36" s="70"/>
      <c r="L36" s="70"/>
      <c r="M36" s="70"/>
      <c r="N36" s="114"/>
      <c r="O36" s="198"/>
      <c r="P36" s="90"/>
      <c r="Q36" s="90"/>
      <c r="R36" s="90"/>
      <c r="S36" s="90"/>
      <c r="T36" s="90"/>
      <c r="U36" s="90"/>
      <c r="V36" s="90"/>
      <c r="W36" s="90"/>
      <c r="X36" s="90"/>
      <c r="Y36" s="90"/>
      <c r="Z36" s="90"/>
      <c r="AA36" s="90"/>
      <c r="AB36" s="90"/>
      <c r="AC36" s="90"/>
      <c r="AD36" s="90"/>
      <c r="AE36" s="90"/>
      <c r="AF36" s="90"/>
      <c r="AG36" s="90"/>
      <c r="AH36" s="90"/>
      <c r="AI36" s="90"/>
      <c r="AJ36" s="90"/>
    </row>
    <row r="37" spans="2:36" s="62" customFormat="1" ht="21">
      <c r="B37" s="60" t="s">
        <v>422</v>
      </c>
      <c r="C37" s="689" t="s">
        <v>433</v>
      </c>
      <c r="D37" s="689"/>
      <c r="E37" s="689"/>
      <c r="F37" s="91">
        <v>5</v>
      </c>
      <c r="I37" s="70" t="str">
        <v xml:space="preserve">Si el hecho llegara a presentarse, tendría desastrosas consecuencias o efectos sobre la entidad.
</v>
      </c>
      <c r="J37" s="70"/>
      <c r="K37" s="70"/>
      <c r="L37" s="70"/>
      <c r="M37" s="70"/>
      <c r="N37" s="114"/>
      <c r="O37" s="198"/>
      <c r="P37" s="90"/>
      <c r="Q37" s="90"/>
      <c r="R37" s="90"/>
      <c r="S37" s="90"/>
      <c r="T37" s="90"/>
      <c r="U37" s="90"/>
      <c r="V37" s="90"/>
      <c r="W37" s="90"/>
      <c r="X37" s="90"/>
      <c r="Y37" s="90"/>
      <c r="Z37" s="90"/>
      <c r="AA37" s="90"/>
      <c r="AB37" s="90"/>
      <c r="AC37" s="90"/>
      <c r="AD37" s="90"/>
      <c r="AE37" s="90"/>
      <c r="AF37" s="90"/>
      <c r="AG37" s="90"/>
      <c r="AH37" s="90"/>
      <c r="AI37" s="90"/>
      <c r="AJ37" s="90"/>
    </row>
    <row r="38" spans="2:36" s="62" customFormat="1" ht="21">
      <c r="B38" s="72"/>
      <c r="C38" s="72"/>
      <c r="D38" s="72"/>
      <c r="E38" s="72"/>
      <c r="F38" s="71"/>
      <c r="I38" s="70"/>
      <c r="J38" s="70"/>
      <c r="K38" s="70"/>
      <c r="L38" s="70"/>
      <c r="M38" s="70"/>
      <c r="N38" s="114"/>
      <c r="O38" s="198"/>
      <c r="P38" s="90"/>
      <c r="Q38" s="90"/>
      <c r="R38" s="90"/>
      <c r="S38" s="90"/>
      <c r="T38" s="90"/>
      <c r="U38" s="90"/>
      <c r="V38" s="90"/>
      <c r="W38" s="90"/>
      <c r="X38" s="90"/>
      <c r="Y38" s="90"/>
      <c r="Z38" s="90"/>
      <c r="AA38" s="90"/>
      <c r="AB38" s="90"/>
      <c r="AC38" s="90"/>
      <c r="AD38" s="90"/>
      <c r="AE38" s="90"/>
      <c r="AF38" s="90"/>
      <c r="AG38" s="90"/>
      <c r="AH38" s="90"/>
      <c r="AI38" s="90"/>
      <c r="AJ38" s="90"/>
    </row>
    <row r="39" spans="2:36" s="62" customFormat="1" ht="21">
      <c r="B39" s="72"/>
      <c r="C39" s="72"/>
      <c r="D39" s="72"/>
      <c r="E39" s="72"/>
      <c r="F39" s="71"/>
      <c r="N39" s="113"/>
      <c r="O39" s="198"/>
      <c r="P39" s="90"/>
      <c r="Q39" s="90"/>
      <c r="R39" s="90"/>
      <c r="S39" s="90"/>
      <c r="T39" s="90"/>
      <c r="U39" s="90"/>
      <c r="V39" s="90"/>
      <c r="W39" s="90"/>
      <c r="X39" s="90"/>
      <c r="Y39" s="90"/>
      <c r="Z39" s="90"/>
      <c r="AA39" s="90"/>
      <c r="AB39" s="90"/>
      <c r="AC39" s="90"/>
      <c r="AD39" s="90"/>
      <c r="AE39" s="90"/>
      <c r="AF39" s="90"/>
      <c r="AG39" s="90"/>
      <c r="AH39" s="90"/>
      <c r="AI39" s="90"/>
      <c r="AJ39" s="90"/>
    </row>
    <row r="40" spans="2:36" s="62" customFormat="1" ht="21">
      <c r="B40" s="63"/>
      <c r="C40" s="691" t="s">
        <v>294</v>
      </c>
      <c r="D40" s="691"/>
      <c r="E40" s="691"/>
      <c r="F40" s="71"/>
      <c r="N40" s="113"/>
      <c r="O40" s="198"/>
      <c r="P40" s="90"/>
      <c r="Q40" s="90"/>
      <c r="R40" s="90"/>
      <c r="S40" s="90"/>
      <c r="T40" s="90"/>
      <c r="U40" s="90"/>
      <c r="V40" s="90"/>
      <c r="W40" s="90"/>
      <c r="X40" s="90"/>
      <c r="Y40" s="90"/>
      <c r="Z40" s="90"/>
      <c r="AA40" s="90"/>
      <c r="AB40" s="90"/>
      <c r="AC40" s="90"/>
      <c r="AD40" s="90"/>
      <c r="AE40" s="90"/>
      <c r="AF40" s="90"/>
      <c r="AG40" s="90"/>
      <c r="AH40" s="90"/>
      <c r="AI40" s="90"/>
      <c r="AJ40" s="90"/>
    </row>
    <row r="41" spans="2:36" s="62" customFormat="1" ht="21">
      <c r="B41" s="92" t="s">
        <v>415</v>
      </c>
      <c r="C41" s="689" t="s">
        <v>434</v>
      </c>
      <c r="D41" s="689"/>
      <c r="E41" s="689"/>
      <c r="F41" s="91">
        <v>1</v>
      </c>
      <c r="N41" s="113"/>
      <c r="O41" s="198"/>
      <c r="P41" s="90"/>
      <c r="Q41" s="90"/>
      <c r="R41" s="90"/>
      <c r="S41" s="90"/>
      <c r="T41" s="90"/>
      <c r="U41" s="90"/>
      <c r="V41" s="90"/>
      <c r="W41" s="90"/>
      <c r="X41" s="90"/>
      <c r="Y41" s="90"/>
      <c r="Z41" s="90"/>
      <c r="AA41" s="90"/>
      <c r="AB41" s="90"/>
      <c r="AC41" s="90"/>
      <c r="AD41" s="90"/>
      <c r="AE41" s="90"/>
      <c r="AF41" s="90"/>
      <c r="AG41" s="90"/>
      <c r="AH41" s="90"/>
      <c r="AI41" s="90"/>
      <c r="AJ41" s="90"/>
    </row>
    <row r="42" spans="2:36" s="62" customFormat="1" ht="21">
      <c r="B42" s="93" t="s">
        <v>417</v>
      </c>
      <c r="C42" s="689" t="s">
        <v>435</v>
      </c>
      <c r="D42" s="689"/>
      <c r="E42" s="689"/>
      <c r="F42" s="91">
        <v>2</v>
      </c>
      <c r="N42" s="113"/>
      <c r="O42" s="198"/>
      <c r="P42" s="90"/>
      <c r="Q42" s="90"/>
      <c r="R42" s="90"/>
      <c r="S42" s="90"/>
      <c r="T42" s="90"/>
      <c r="U42" s="90"/>
      <c r="V42" s="90"/>
      <c r="W42" s="90"/>
      <c r="X42" s="90"/>
      <c r="Y42" s="90"/>
      <c r="Z42" s="90"/>
      <c r="AA42" s="90"/>
      <c r="AB42" s="90"/>
      <c r="AC42" s="90"/>
      <c r="AD42" s="90"/>
      <c r="AE42" s="90"/>
      <c r="AF42" s="90"/>
      <c r="AG42" s="90"/>
      <c r="AH42" s="90"/>
      <c r="AI42" s="90"/>
      <c r="AJ42" s="90"/>
    </row>
    <row r="43" spans="2:36" s="62" customFormat="1" ht="21">
      <c r="B43" s="94" t="s">
        <v>419</v>
      </c>
      <c r="C43" s="689" t="s">
        <v>436</v>
      </c>
      <c r="D43" s="689"/>
      <c r="E43" s="689"/>
      <c r="F43" s="91">
        <v>3</v>
      </c>
      <c r="N43" s="113"/>
      <c r="O43" s="198"/>
      <c r="P43" s="90"/>
      <c r="Q43" s="90"/>
      <c r="R43" s="90"/>
      <c r="S43" s="90"/>
      <c r="T43" s="90"/>
      <c r="U43" s="90"/>
      <c r="V43" s="90"/>
      <c r="W43" s="90"/>
      <c r="X43" s="90"/>
      <c r="Y43" s="90"/>
      <c r="Z43" s="90"/>
      <c r="AA43" s="90"/>
      <c r="AB43" s="90"/>
      <c r="AC43" s="90"/>
      <c r="AD43" s="90"/>
      <c r="AE43" s="90"/>
      <c r="AF43" s="90"/>
      <c r="AG43" s="90"/>
      <c r="AH43" s="90"/>
      <c r="AI43" s="90"/>
      <c r="AJ43" s="90"/>
    </row>
    <row r="44" spans="2:36" s="62" customFormat="1" ht="21">
      <c r="B44" s="95" t="s">
        <v>421</v>
      </c>
      <c r="C44" s="689" t="s">
        <v>437</v>
      </c>
      <c r="D44" s="689"/>
      <c r="E44" s="689"/>
      <c r="F44" s="91">
        <v>4</v>
      </c>
      <c r="N44" s="113"/>
      <c r="O44" s="198"/>
      <c r="P44" s="90"/>
      <c r="Q44" s="90"/>
      <c r="R44" s="90"/>
      <c r="S44" s="90"/>
      <c r="T44" s="90"/>
      <c r="U44" s="90"/>
      <c r="V44" s="90"/>
      <c r="W44" s="90"/>
      <c r="X44" s="90"/>
      <c r="Y44" s="90"/>
      <c r="Z44" s="90"/>
      <c r="AA44" s="90"/>
      <c r="AB44" s="90"/>
      <c r="AC44" s="90"/>
      <c r="AD44" s="90"/>
      <c r="AE44" s="90"/>
      <c r="AF44" s="90"/>
      <c r="AG44" s="90"/>
      <c r="AH44" s="90"/>
      <c r="AI44" s="90"/>
      <c r="AJ44" s="90"/>
    </row>
    <row r="45" spans="2:36" s="62" customFormat="1" ht="21">
      <c r="B45" s="96" t="s">
        <v>422</v>
      </c>
      <c r="C45" s="689" t="s">
        <v>438</v>
      </c>
      <c r="D45" s="689"/>
      <c r="E45" s="689"/>
      <c r="F45" s="91">
        <v>5</v>
      </c>
      <c r="N45" s="113"/>
      <c r="O45" s="198"/>
      <c r="P45" s="90"/>
      <c r="Q45" s="90"/>
      <c r="R45" s="90"/>
      <c r="S45" s="90"/>
      <c r="T45" s="90"/>
      <c r="U45" s="90"/>
      <c r="V45" s="90"/>
      <c r="W45" s="90"/>
      <c r="X45" s="90"/>
      <c r="Y45" s="90"/>
      <c r="Z45" s="90"/>
      <c r="AA45" s="90"/>
      <c r="AB45" s="90"/>
      <c r="AC45" s="90"/>
      <c r="AD45" s="90"/>
      <c r="AE45" s="90"/>
      <c r="AF45" s="90"/>
      <c r="AG45" s="90"/>
      <c r="AH45" s="90"/>
      <c r="AI45" s="90"/>
      <c r="AJ45" s="90"/>
    </row>
    <row r="46" spans="2:36" s="62" customFormat="1" ht="21">
      <c r="B46" s="70"/>
      <c r="C46" s="70" t="s">
        <v>439</v>
      </c>
      <c r="D46" s="70"/>
      <c r="F46" s="71"/>
      <c r="N46" s="113"/>
      <c r="O46" s="198"/>
      <c r="P46" s="90"/>
      <c r="Q46" s="90"/>
      <c r="R46" s="90"/>
      <c r="S46" s="90"/>
      <c r="T46" s="90"/>
      <c r="U46" s="90"/>
      <c r="V46" s="90"/>
      <c r="W46" s="90"/>
      <c r="X46" s="90"/>
      <c r="Y46" s="90"/>
      <c r="Z46" s="90"/>
      <c r="AA46" s="90"/>
      <c r="AB46" s="90"/>
      <c r="AC46" s="90"/>
      <c r="AD46" s="90"/>
      <c r="AE46" s="90"/>
      <c r="AF46" s="90"/>
      <c r="AG46" s="90"/>
      <c r="AH46" s="90"/>
      <c r="AI46" s="90"/>
      <c r="AJ46" s="90"/>
    </row>
    <row r="47" spans="2:36" s="62" customFormat="1" ht="21">
      <c r="B47" s="70"/>
      <c r="C47" s="70"/>
      <c r="D47" s="70"/>
      <c r="F47" s="71"/>
      <c r="N47" s="113"/>
      <c r="O47" s="198"/>
      <c r="P47" s="90"/>
      <c r="Q47" s="90"/>
      <c r="R47" s="90"/>
      <c r="S47" s="90"/>
      <c r="T47" s="90"/>
      <c r="U47" s="90"/>
      <c r="V47" s="90"/>
      <c r="W47" s="90"/>
      <c r="X47" s="90"/>
      <c r="Y47" s="90"/>
      <c r="Z47" s="90"/>
      <c r="AA47" s="90"/>
      <c r="AB47" s="90"/>
      <c r="AC47" s="90"/>
      <c r="AD47" s="90"/>
      <c r="AE47" s="90"/>
      <c r="AF47" s="90"/>
      <c r="AG47" s="90"/>
      <c r="AH47" s="90"/>
      <c r="AI47" s="90"/>
      <c r="AJ47" s="90"/>
    </row>
    <row r="48" spans="2:36" s="62" customFormat="1" ht="21">
      <c r="B48" s="63"/>
      <c r="C48" s="690" t="s">
        <v>440</v>
      </c>
      <c r="D48" s="690"/>
      <c r="E48" s="690"/>
      <c r="F48" s="71"/>
      <c r="N48" s="113"/>
      <c r="O48" s="198"/>
      <c r="P48" s="90"/>
      <c r="Q48" s="90"/>
      <c r="R48" s="90"/>
      <c r="S48" s="90"/>
      <c r="T48" s="90"/>
      <c r="U48" s="90"/>
      <c r="V48" s="90"/>
      <c r="W48" s="90"/>
      <c r="X48" s="90"/>
      <c r="Y48" s="90"/>
      <c r="Z48" s="90"/>
      <c r="AA48" s="90"/>
      <c r="AB48" s="90"/>
      <c r="AC48" s="90"/>
      <c r="AD48" s="90"/>
      <c r="AE48" s="90"/>
      <c r="AF48" s="90"/>
      <c r="AG48" s="90"/>
      <c r="AH48" s="90"/>
      <c r="AI48" s="90"/>
      <c r="AJ48" s="90"/>
    </row>
    <row r="49" spans="2:36" s="62" customFormat="1" ht="20.25" customHeight="1">
      <c r="B49" s="65" t="s">
        <v>415</v>
      </c>
      <c r="C49" s="686" t="s">
        <v>441</v>
      </c>
      <c r="D49" s="687"/>
      <c r="E49" s="688"/>
      <c r="F49" s="56">
        <v>1</v>
      </c>
      <c r="N49" s="113"/>
      <c r="O49" s="198"/>
      <c r="P49" s="90"/>
      <c r="Q49" s="90"/>
      <c r="R49" s="90"/>
      <c r="S49" s="90"/>
      <c r="T49" s="90"/>
      <c r="U49" s="90"/>
      <c r="V49" s="90"/>
      <c r="W49" s="90"/>
      <c r="X49" s="90"/>
      <c r="Y49" s="90"/>
      <c r="Z49" s="90"/>
      <c r="AA49" s="90"/>
      <c r="AB49" s="90"/>
      <c r="AC49" s="90"/>
      <c r="AD49" s="90"/>
      <c r="AE49" s="90"/>
      <c r="AF49" s="90"/>
      <c r="AG49" s="90"/>
      <c r="AH49" s="90"/>
      <c r="AI49" s="90"/>
      <c r="AJ49" s="90"/>
    </row>
    <row r="50" spans="2:36" s="62" customFormat="1" ht="20.25" customHeight="1">
      <c r="B50" s="66" t="s">
        <v>417</v>
      </c>
      <c r="C50" s="686" t="s">
        <v>442</v>
      </c>
      <c r="D50" s="687"/>
      <c r="E50" s="688"/>
      <c r="F50" s="56">
        <v>2</v>
      </c>
      <c r="N50" s="113"/>
      <c r="O50" s="198"/>
      <c r="P50" s="90"/>
      <c r="Q50" s="90"/>
      <c r="R50" s="90"/>
      <c r="S50" s="90"/>
      <c r="T50" s="90"/>
      <c r="U50" s="90"/>
      <c r="V50" s="90"/>
      <c r="W50" s="90"/>
      <c r="X50" s="90"/>
      <c r="Y50" s="90"/>
      <c r="Z50" s="90"/>
      <c r="AA50" s="90"/>
      <c r="AB50" s="90"/>
      <c r="AC50" s="90"/>
      <c r="AD50" s="90"/>
      <c r="AE50" s="90"/>
      <c r="AF50" s="90"/>
      <c r="AG50" s="90"/>
      <c r="AH50" s="90"/>
      <c r="AI50" s="90"/>
      <c r="AJ50" s="90"/>
    </row>
    <row r="51" spans="2:36" s="62" customFormat="1" ht="20.25" customHeight="1">
      <c r="B51" s="67" t="s">
        <v>419</v>
      </c>
      <c r="C51" s="686" t="s">
        <v>443</v>
      </c>
      <c r="D51" s="687"/>
      <c r="E51" s="688"/>
      <c r="F51" s="56">
        <v>3</v>
      </c>
      <c r="N51" s="113"/>
      <c r="O51" s="198"/>
      <c r="P51" s="90"/>
      <c r="Q51" s="90"/>
      <c r="R51" s="90"/>
      <c r="S51" s="90"/>
      <c r="T51" s="90"/>
      <c r="U51" s="90"/>
      <c r="V51" s="90"/>
      <c r="W51" s="90"/>
      <c r="X51" s="90"/>
      <c r="Y51" s="90"/>
      <c r="Z51" s="90"/>
      <c r="AA51" s="90"/>
      <c r="AB51" s="90"/>
      <c r="AC51" s="90"/>
      <c r="AD51" s="90"/>
      <c r="AE51" s="90"/>
      <c r="AF51" s="90"/>
      <c r="AG51" s="90"/>
      <c r="AH51" s="90"/>
      <c r="AI51" s="90"/>
      <c r="AJ51" s="90"/>
    </row>
    <row r="52" spans="2:36" s="62" customFormat="1" ht="20.25" customHeight="1">
      <c r="B52" s="68" t="s">
        <v>421</v>
      </c>
      <c r="C52" s="686" t="s">
        <v>444</v>
      </c>
      <c r="D52" s="687"/>
      <c r="E52" s="688"/>
      <c r="F52" s="56">
        <v>4</v>
      </c>
      <c r="N52" s="113"/>
      <c r="O52" s="198"/>
      <c r="P52" s="90"/>
      <c r="Q52" s="90"/>
      <c r="R52" s="90"/>
      <c r="S52" s="90"/>
      <c r="T52" s="90"/>
      <c r="U52" s="90"/>
      <c r="V52" s="90"/>
      <c r="W52" s="90"/>
      <c r="X52" s="90"/>
      <c r="Y52" s="90"/>
      <c r="Z52" s="90"/>
      <c r="AA52" s="90"/>
      <c r="AB52" s="90"/>
      <c r="AC52" s="90"/>
      <c r="AD52" s="90"/>
      <c r="AE52" s="90"/>
      <c r="AF52" s="90"/>
      <c r="AG52" s="90"/>
      <c r="AH52" s="90"/>
      <c r="AI52" s="90"/>
      <c r="AJ52" s="90"/>
    </row>
    <row r="53" spans="2:36" s="62" customFormat="1" ht="20.25" customHeight="1">
      <c r="B53" s="69" t="s">
        <v>422</v>
      </c>
      <c r="C53" s="686" t="s">
        <v>445</v>
      </c>
      <c r="D53" s="687"/>
      <c r="E53" s="688"/>
      <c r="F53" s="56">
        <v>5</v>
      </c>
      <c r="N53" s="113"/>
      <c r="O53" s="198"/>
      <c r="P53" s="90"/>
      <c r="Q53" s="90"/>
      <c r="R53" s="90"/>
      <c r="S53" s="90"/>
      <c r="T53" s="90"/>
      <c r="U53" s="90"/>
      <c r="V53" s="90"/>
      <c r="W53" s="90"/>
      <c r="X53" s="90"/>
      <c r="Y53" s="90"/>
      <c r="Z53" s="90"/>
      <c r="AA53" s="90"/>
      <c r="AB53" s="90"/>
      <c r="AC53" s="90"/>
      <c r="AD53" s="90"/>
      <c r="AE53" s="90"/>
      <c r="AF53" s="90"/>
      <c r="AG53" s="90"/>
      <c r="AH53" s="90"/>
      <c r="AI53" s="90"/>
      <c r="AJ53" s="90"/>
    </row>
    <row r="54" spans="2:36" s="62" customFormat="1" ht="21">
      <c r="B54" s="70"/>
      <c r="C54" s="70"/>
      <c r="D54" s="70"/>
      <c r="E54" s="70"/>
      <c r="F54" s="71"/>
      <c r="N54" s="113"/>
      <c r="O54" s="198"/>
      <c r="P54" s="90"/>
      <c r="Q54" s="90"/>
      <c r="R54" s="90"/>
      <c r="S54" s="90"/>
      <c r="T54" s="90"/>
      <c r="U54" s="90"/>
      <c r="V54" s="90"/>
      <c r="W54" s="90"/>
      <c r="X54" s="90"/>
      <c r="Y54" s="90"/>
      <c r="Z54" s="90"/>
      <c r="AA54" s="90"/>
      <c r="AB54" s="90"/>
      <c r="AC54" s="90"/>
      <c r="AD54" s="90"/>
      <c r="AE54" s="90"/>
      <c r="AF54" s="90"/>
      <c r="AG54" s="90"/>
      <c r="AH54" s="90"/>
      <c r="AI54" s="90"/>
      <c r="AJ54" s="90"/>
    </row>
    <row r="55" spans="2:36" s="62" customFormat="1" ht="21">
      <c r="N55" s="113"/>
      <c r="O55" s="198"/>
      <c r="P55" s="90"/>
      <c r="Q55" s="90"/>
      <c r="R55" s="90"/>
      <c r="S55" s="90"/>
      <c r="T55" s="90"/>
      <c r="U55" s="90"/>
      <c r="V55" s="90"/>
      <c r="W55" s="90"/>
      <c r="X55" s="90"/>
      <c r="Y55" s="90"/>
      <c r="Z55" s="90"/>
      <c r="AA55" s="90"/>
      <c r="AB55" s="90"/>
      <c r="AC55" s="90"/>
      <c r="AD55" s="90"/>
      <c r="AE55" s="90"/>
      <c r="AF55" s="90"/>
      <c r="AG55" s="90"/>
      <c r="AH55" s="90"/>
      <c r="AI55" s="90"/>
      <c r="AJ55" s="90"/>
    </row>
    <row r="56" spans="2:36" s="62" customFormat="1" ht="20.25" customHeight="1">
      <c r="B56" s="63"/>
      <c r="C56" s="81" t="s">
        <v>413</v>
      </c>
      <c r="D56" s="81"/>
      <c r="E56" s="81"/>
      <c r="F56" s="71"/>
      <c r="N56" s="113"/>
      <c r="O56" s="198"/>
      <c r="P56" s="90"/>
      <c r="Q56" s="90"/>
      <c r="R56" s="90"/>
      <c r="S56" s="90"/>
      <c r="T56" s="90"/>
      <c r="U56" s="90"/>
      <c r="V56" s="90"/>
      <c r="W56" s="90"/>
      <c r="X56" s="90"/>
      <c r="Y56" s="90"/>
      <c r="Z56" s="90"/>
      <c r="AA56" s="90"/>
      <c r="AB56" s="90"/>
      <c r="AC56" s="90"/>
      <c r="AD56" s="90"/>
      <c r="AE56" s="90"/>
      <c r="AF56" s="90"/>
      <c r="AG56" s="90"/>
      <c r="AH56" s="90"/>
      <c r="AI56" s="90"/>
      <c r="AJ56" s="90"/>
    </row>
    <row r="57" spans="2:36" s="62" customFormat="1" ht="20.25" customHeight="1">
      <c r="B57" s="65" t="s">
        <v>415</v>
      </c>
      <c r="C57" s="683" t="s">
        <v>446</v>
      </c>
      <c r="D57" s="684"/>
      <c r="E57" s="685"/>
      <c r="F57" s="56">
        <v>1</v>
      </c>
      <c r="N57" s="113"/>
      <c r="O57" s="198"/>
      <c r="P57" s="90"/>
      <c r="Q57" s="90"/>
      <c r="R57" s="90"/>
      <c r="S57" s="90"/>
      <c r="T57" s="90"/>
      <c r="U57" s="90"/>
      <c r="V57" s="90"/>
      <c r="W57" s="90"/>
      <c r="X57" s="90"/>
      <c r="Y57" s="90"/>
      <c r="Z57" s="90"/>
      <c r="AA57" s="90"/>
      <c r="AB57" s="90"/>
      <c r="AC57" s="90"/>
      <c r="AD57" s="90"/>
      <c r="AE57" s="90"/>
      <c r="AF57" s="90"/>
      <c r="AG57" s="90"/>
      <c r="AH57" s="90"/>
      <c r="AI57" s="90"/>
      <c r="AJ57" s="90"/>
    </row>
    <row r="58" spans="2:36" s="62" customFormat="1" ht="20.25" customHeight="1">
      <c r="B58" s="66" t="s">
        <v>417</v>
      </c>
      <c r="C58" s="683" t="s">
        <v>447</v>
      </c>
      <c r="D58" s="684"/>
      <c r="E58" s="685"/>
      <c r="F58" s="56">
        <v>2</v>
      </c>
      <c r="N58" s="113"/>
      <c r="O58" s="198"/>
      <c r="P58" s="90"/>
      <c r="Q58" s="90"/>
      <c r="R58" s="90"/>
      <c r="S58" s="90"/>
      <c r="T58" s="90"/>
      <c r="U58" s="90"/>
      <c r="V58" s="90"/>
      <c r="W58" s="90"/>
      <c r="X58" s="90"/>
      <c r="Y58" s="90"/>
      <c r="Z58" s="90"/>
      <c r="AA58" s="90"/>
      <c r="AB58" s="90"/>
      <c r="AC58" s="90"/>
      <c r="AD58" s="90"/>
      <c r="AE58" s="90"/>
      <c r="AF58" s="90"/>
      <c r="AG58" s="90"/>
      <c r="AH58" s="90"/>
      <c r="AI58" s="90"/>
      <c r="AJ58" s="90"/>
    </row>
    <row r="59" spans="2:36" s="62" customFormat="1" ht="20.25" customHeight="1">
      <c r="B59" s="67" t="s">
        <v>419</v>
      </c>
      <c r="C59" s="683" t="s">
        <v>448</v>
      </c>
      <c r="D59" s="684"/>
      <c r="E59" s="685"/>
      <c r="F59" s="56">
        <v>3</v>
      </c>
      <c r="N59" s="113"/>
      <c r="O59" s="198"/>
      <c r="P59" s="90"/>
      <c r="Q59" s="90"/>
      <c r="R59" s="90"/>
      <c r="S59" s="90"/>
      <c r="T59" s="90"/>
      <c r="U59" s="90"/>
      <c r="V59" s="90"/>
      <c r="W59" s="90"/>
      <c r="X59" s="90"/>
      <c r="Y59" s="90"/>
      <c r="Z59" s="90"/>
      <c r="AA59" s="90"/>
      <c r="AB59" s="90"/>
      <c r="AC59" s="90"/>
      <c r="AD59" s="90"/>
      <c r="AE59" s="90"/>
      <c r="AF59" s="90"/>
      <c r="AG59" s="90"/>
      <c r="AH59" s="90"/>
      <c r="AI59" s="90"/>
      <c r="AJ59" s="90"/>
    </row>
    <row r="60" spans="2:36" s="62" customFormat="1" ht="20.25" customHeight="1">
      <c r="B60" s="68" t="s">
        <v>421</v>
      </c>
      <c r="C60" s="683" t="s">
        <v>449</v>
      </c>
      <c r="D60" s="684"/>
      <c r="E60" s="685"/>
      <c r="F60" s="56">
        <v>4</v>
      </c>
      <c r="N60" s="113"/>
      <c r="O60" s="198"/>
      <c r="P60" s="90"/>
      <c r="Q60" s="90"/>
      <c r="R60" s="90"/>
      <c r="S60" s="90"/>
      <c r="T60" s="90"/>
      <c r="U60" s="90"/>
      <c r="V60" s="90"/>
      <c r="W60" s="90"/>
      <c r="X60" s="90"/>
      <c r="Y60" s="90"/>
      <c r="Z60" s="90"/>
      <c r="AA60" s="90"/>
      <c r="AB60" s="90"/>
      <c r="AC60" s="90"/>
      <c r="AD60" s="90"/>
      <c r="AE60" s="90"/>
      <c r="AF60" s="90"/>
      <c r="AG60" s="90"/>
      <c r="AH60" s="90"/>
      <c r="AI60" s="90"/>
      <c r="AJ60" s="90"/>
    </row>
    <row r="61" spans="2:36" s="62" customFormat="1" ht="20.25" customHeight="1">
      <c r="B61" s="69" t="s">
        <v>422</v>
      </c>
      <c r="C61" s="683" t="s">
        <v>450</v>
      </c>
      <c r="D61" s="684"/>
      <c r="E61" s="685"/>
      <c r="F61" s="56">
        <v>5</v>
      </c>
      <c r="N61" s="113"/>
      <c r="O61" s="198"/>
      <c r="P61" s="90"/>
      <c r="Q61" s="90"/>
      <c r="R61" s="90"/>
      <c r="S61" s="90"/>
      <c r="T61" s="90"/>
      <c r="U61" s="90"/>
      <c r="V61" s="90"/>
      <c r="W61" s="90"/>
      <c r="X61" s="90"/>
      <c r="Y61" s="90"/>
      <c r="Z61" s="90"/>
      <c r="AA61" s="90"/>
      <c r="AB61" s="90"/>
      <c r="AC61" s="90"/>
      <c r="AD61" s="90"/>
      <c r="AE61" s="90"/>
      <c r="AF61" s="90"/>
      <c r="AG61" s="90"/>
      <c r="AH61" s="90"/>
      <c r="AI61" s="90"/>
      <c r="AJ61" s="90"/>
    </row>
    <row r="62" spans="2:36" s="62" customFormat="1" ht="21">
      <c r="E62" s="73"/>
      <c r="N62" s="113"/>
      <c r="O62" s="198"/>
      <c r="P62" s="90"/>
      <c r="Q62" s="90"/>
      <c r="R62" s="90"/>
      <c r="S62" s="90"/>
      <c r="T62" s="90"/>
      <c r="U62" s="90"/>
      <c r="V62" s="90"/>
      <c r="W62" s="90"/>
      <c r="X62" s="90"/>
      <c r="Y62" s="90"/>
      <c r="Z62" s="90"/>
      <c r="AA62" s="90"/>
      <c r="AB62" s="90"/>
      <c r="AC62" s="90"/>
      <c r="AD62" s="90"/>
      <c r="AE62" s="90"/>
      <c r="AF62" s="90"/>
      <c r="AG62" s="90"/>
      <c r="AH62" s="90"/>
      <c r="AI62" s="90"/>
      <c r="AJ62" s="90"/>
    </row>
    <row r="63" spans="2:36" s="62" customFormat="1" ht="21">
      <c r="E63" s="73"/>
      <c r="N63" s="113"/>
      <c r="O63" s="198"/>
      <c r="P63" s="90"/>
      <c r="Q63" s="90"/>
      <c r="R63" s="90"/>
      <c r="S63" s="90"/>
      <c r="T63" s="90"/>
      <c r="U63" s="90"/>
      <c r="V63" s="90"/>
      <c r="W63" s="90"/>
      <c r="X63" s="90"/>
      <c r="Y63" s="90"/>
      <c r="Z63" s="90"/>
      <c r="AA63" s="90"/>
      <c r="AB63" s="90"/>
      <c r="AC63" s="90"/>
      <c r="AD63" s="90"/>
      <c r="AE63" s="90"/>
      <c r="AF63" s="90"/>
      <c r="AG63" s="90"/>
      <c r="AH63" s="90"/>
      <c r="AI63" s="90"/>
      <c r="AJ63" s="90"/>
    </row>
    <row r="64" spans="2:36" s="62" customFormat="1" ht="21">
      <c r="E64" s="73"/>
      <c r="N64" s="113"/>
      <c r="O64" s="198"/>
      <c r="P64" s="90"/>
      <c r="Q64" s="90"/>
      <c r="R64" s="90"/>
      <c r="S64" s="90"/>
      <c r="T64" s="90"/>
      <c r="U64" s="90"/>
      <c r="V64" s="90"/>
      <c r="W64" s="90"/>
      <c r="X64" s="90"/>
      <c r="Y64" s="90"/>
      <c r="Z64" s="90"/>
      <c r="AA64" s="90"/>
      <c r="AB64" s="90"/>
      <c r="AC64" s="90"/>
      <c r="AD64" s="90"/>
      <c r="AE64" s="90"/>
      <c r="AF64" s="90"/>
      <c r="AG64" s="90"/>
      <c r="AH64" s="90"/>
      <c r="AI64" s="90"/>
      <c r="AJ64" s="90"/>
    </row>
    <row r="65" spans="5:36" s="62" customFormat="1" ht="21">
      <c r="E65" s="73"/>
      <c r="N65" s="113"/>
      <c r="O65" s="198"/>
      <c r="P65" s="90"/>
      <c r="Q65" s="90"/>
      <c r="R65" s="90"/>
      <c r="S65" s="90"/>
      <c r="T65" s="90"/>
      <c r="U65" s="90"/>
      <c r="V65" s="90"/>
      <c r="W65" s="90"/>
      <c r="X65" s="90"/>
      <c r="Y65" s="90"/>
      <c r="Z65" s="90"/>
      <c r="AA65" s="90"/>
      <c r="AB65" s="90"/>
      <c r="AC65" s="90"/>
      <c r="AD65" s="90"/>
      <c r="AE65" s="90"/>
      <c r="AF65" s="90"/>
      <c r="AG65" s="90"/>
      <c r="AH65" s="90"/>
      <c r="AI65" s="90"/>
      <c r="AJ65" s="90"/>
    </row>
    <row r="66" spans="5:36" s="62" customFormat="1" ht="21">
      <c r="E66" s="73"/>
      <c r="N66" s="113"/>
      <c r="O66" s="198"/>
      <c r="P66" s="90"/>
      <c r="Q66" s="90"/>
      <c r="R66" s="90"/>
      <c r="S66" s="90"/>
      <c r="T66" s="90"/>
      <c r="U66" s="90"/>
      <c r="V66" s="90"/>
      <c r="W66" s="90"/>
      <c r="X66" s="90"/>
      <c r="Y66" s="90"/>
      <c r="Z66" s="90"/>
      <c r="AA66" s="90"/>
      <c r="AB66" s="90"/>
      <c r="AC66" s="90"/>
      <c r="AD66" s="90"/>
      <c r="AE66" s="90"/>
      <c r="AF66" s="90"/>
      <c r="AG66" s="90"/>
      <c r="AH66" s="90"/>
      <c r="AI66" s="90"/>
      <c r="AJ66" s="90"/>
    </row>
    <row r="67" spans="5:36" s="62" customFormat="1" ht="21">
      <c r="E67" s="73"/>
      <c r="N67" s="113"/>
      <c r="O67" s="198"/>
      <c r="P67" s="90"/>
      <c r="Q67" s="90"/>
      <c r="R67" s="90"/>
      <c r="S67" s="90"/>
      <c r="T67" s="90"/>
      <c r="U67" s="90"/>
      <c r="V67" s="90"/>
      <c r="W67" s="90"/>
      <c r="X67" s="90"/>
      <c r="Y67" s="90"/>
      <c r="Z67" s="90"/>
      <c r="AA67" s="90"/>
      <c r="AB67" s="90"/>
      <c r="AC67" s="90"/>
      <c r="AD67" s="90"/>
      <c r="AE67" s="90"/>
      <c r="AF67" s="90"/>
      <c r="AG67" s="90"/>
      <c r="AH67" s="90"/>
      <c r="AI67" s="90"/>
      <c r="AJ67" s="90"/>
    </row>
    <row r="68" spans="5:36" s="62" customFormat="1" ht="21">
      <c r="E68" s="73"/>
      <c r="N68" s="113"/>
      <c r="O68" s="198"/>
      <c r="P68" s="90"/>
      <c r="Q68" s="90"/>
      <c r="R68" s="90"/>
      <c r="S68" s="90"/>
      <c r="T68" s="90"/>
      <c r="U68" s="90"/>
      <c r="V68" s="90"/>
      <c r="W68" s="90"/>
      <c r="X68" s="90"/>
      <c r="Y68" s="90"/>
      <c r="Z68" s="90"/>
      <c r="AA68" s="90"/>
      <c r="AB68" s="90"/>
      <c r="AC68" s="90"/>
      <c r="AD68" s="90"/>
      <c r="AE68" s="90"/>
      <c r="AF68" s="90"/>
      <c r="AG68" s="90"/>
      <c r="AH68" s="90"/>
      <c r="AI68" s="90"/>
      <c r="AJ68" s="90"/>
    </row>
    <row r="69" spans="5:36" s="62" customFormat="1" ht="21">
      <c r="E69" s="73"/>
      <c r="N69" s="113"/>
      <c r="O69" s="198"/>
      <c r="P69" s="90"/>
      <c r="Q69" s="90"/>
      <c r="R69" s="90"/>
      <c r="S69" s="90"/>
      <c r="T69" s="90"/>
      <c r="U69" s="90"/>
      <c r="V69" s="90"/>
      <c r="W69" s="90"/>
      <c r="X69" s="90"/>
      <c r="Y69" s="90"/>
      <c r="Z69" s="90"/>
      <c r="AA69" s="90"/>
      <c r="AB69" s="90"/>
      <c r="AC69" s="90"/>
      <c r="AD69" s="90"/>
      <c r="AE69" s="90"/>
      <c r="AF69" s="90"/>
      <c r="AG69" s="90"/>
      <c r="AH69" s="90"/>
      <c r="AI69" s="90"/>
      <c r="AJ69" s="90"/>
    </row>
    <row r="70" spans="5:36" s="62" customFormat="1" ht="21">
      <c r="E70" s="73"/>
      <c r="N70" s="113"/>
      <c r="O70" s="198"/>
      <c r="P70" s="90"/>
      <c r="Q70" s="90"/>
      <c r="R70" s="90"/>
      <c r="S70" s="90"/>
      <c r="T70" s="90"/>
      <c r="U70" s="90"/>
      <c r="V70" s="90"/>
      <c r="W70" s="90"/>
      <c r="X70" s="90"/>
      <c r="Y70" s="90"/>
      <c r="Z70" s="90"/>
      <c r="AA70" s="90"/>
      <c r="AB70" s="90"/>
      <c r="AC70" s="90"/>
      <c r="AD70" s="90"/>
      <c r="AE70" s="90"/>
      <c r="AF70" s="90"/>
      <c r="AG70" s="90"/>
      <c r="AH70" s="90"/>
      <c r="AI70" s="90"/>
      <c r="AJ70" s="90"/>
    </row>
    <row r="71" spans="5:36" s="62" customFormat="1" ht="21">
      <c r="E71" s="73"/>
      <c r="N71" s="113"/>
      <c r="O71" s="198"/>
      <c r="P71" s="90"/>
      <c r="Q71" s="90"/>
      <c r="R71" s="90"/>
      <c r="S71" s="90"/>
      <c r="T71" s="90"/>
      <c r="U71" s="90"/>
      <c r="V71" s="90"/>
      <c r="W71" s="90"/>
      <c r="X71" s="90"/>
      <c r="Y71" s="90"/>
      <c r="Z71" s="90"/>
      <c r="AA71" s="90"/>
      <c r="AB71" s="90"/>
      <c r="AC71" s="90"/>
      <c r="AD71" s="90"/>
      <c r="AE71" s="90"/>
      <c r="AF71" s="90"/>
      <c r="AG71" s="90"/>
      <c r="AH71" s="90"/>
      <c r="AI71" s="90"/>
      <c r="AJ71" s="90"/>
    </row>
    <row r="72" spans="5:36" s="62" customFormat="1" ht="21">
      <c r="E72" s="73"/>
      <c r="N72" s="113"/>
      <c r="O72" s="198"/>
      <c r="P72" s="90"/>
      <c r="Q72" s="90"/>
      <c r="R72" s="90"/>
      <c r="S72" s="90"/>
      <c r="T72" s="90"/>
      <c r="U72" s="90"/>
      <c r="V72" s="90"/>
      <c r="W72" s="90"/>
      <c r="X72" s="90"/>
      <c r="Y72" s="90"/>
      <c r="Z72" s="90"/>
      <c r="AA72" s="90"/>
      <c r="AB72" s="90"/>
      <c r="AC72" s="90"/>
      <c r="AD72" s="90"/>
      <c r="AE72" s="90"/>
      <c r="AF72" s="90"/>
      <c r="AG72" s="90"/>
      <c r="AH72" s="90"/>
      <c r="AI72" s="90"/>
      <c r="AJ72" s="90"/>
    </row>
    <row r="73" spans="5:36" s="62" customFormat="1" ht="21">
      <c r="E73" s="73"/>
      <c r="N73" s="113"/>
      <c r="O73" s="198"/>
      <c r="P73" s="90"/>
      <c r="Q73" s="90"/>
      <c r="R73" s="90"/>
      <c r="S73" s="90"/>
      <c r="T73" s="90"/>
      <c r="U73" s="90"/>
      <c r="V73" s="90"/>
      <c r="W73" s="90"/>
      <c r="X73" s="90"/>
      <c r="Y73" s="90"/>
      <c r="Z73" s="90"/>
      <c r="AA73" s="90"/>
      <c r="AB73" s="90"/>
      <c r="AC73" s="90"/>
      <c r="AD73" s="90"/>
      <c r="AE73" s="90"/>
      <c r="AF73" s="90"/>
      <c r="AG73" s="90"/>
      <c r="AH73" s="90"/>
      <c r="AI73" s="90"/>
      <c r="AJ73" s="90"/>
    </row>
    <row r="74" spans="5:36" s="62" customFormat="1" ht="21">
      <c r="E74" s="73"/>
      <c r="N74" s="113"/>
      <c r="O74" s="198"/>
      <c r="P74" s="90"/>
      <c r="Q74" s="90"/>
      <c r="R74" s="90"/>
      <c r="S74" s="90"/>
      <c r="T74" s="90"/>
      <c r="U74" s="90"/>
      <c r="V74" s="90"/>
      <c r="W74" s="90"/>
      <c r="X74" s="90"/>
      <c r="Y74" s="90"/>
      <c r="Z74" s="90"/>
      <c r="AA74" s="90"/>
      <c r="AB74" s="90"/>
      <c r="AC74" s="90"/>
      <c r="AD74" s="90"/>
      <c r="AE74" s="90"/>
      <c r="AF74" s="90"/>
      <c r="AG74" s="90"/>
      <c r="AH74" s="90"/>
      <c r="AI74" s="90"/>
      <c r="AJ74" s="90"/>
    </row>
    <row r="75" spans="5:36" s="62" customFormat="1" ht="21">
      <c r="E75" s="73"/>
      <c r="N75" s="113"/>
      <c r="O75" s="198"/>
      <c r="P75" s="90"/>
      <c r="Q75" s="90"/>
      <c r="R75" s="90"/>
      <c r="S75" s="90"/>
      <c r="T75" s="90"/>
      <c r="U75" s="90"/>
      <c r="V75" s="90"/>
      <c r="W75" s="90"/>
      <c r="X75" s="90"/>
      <c r="Y75" s="90"/>
      <c r="Z75" s="90"/>
      <c r="AA75" s="90"/>
      <c r="AB75" s="90"/>
      <c r="AC75" s="90"/>
      <c r="AD75" s="90"/>
      <c r="AE75" s="90"/>
      <c r="AF75" s="90"/>
      <c r="AG75" s="90"/>
      <c r="AH75" s="90"/>
      <c r="AI75" s="90"/>
      <c r="AJ75" s="90"/>
    </row>
    <row r="76" spans="5:36" s="62" customFormat="1" ht="21">
      <c r="E76" s="73"/>
      <c r="N76" s="113"/>
      <c r="O76" s="198"/>
      <c r="P76" s="90"/>
      <c r="Q76" s="90"/>
      <c r="R76" s="90"/>
      <c r="S76" s="90"/>
      <c r="T76" s="90"/>
      <c r="U76" s="90"/>
      <c r="V76" s="90"/>
      <c r="W76" s="90"/>
      <c r="X76" s="90"/>
      <c r="Y76" s="90"/>
      <c r="Z76" s="90"/>
      <c r="AA76" s="90"/>
      <c r="AB76" s="90"/>
      <c r="AC76" s="90"/>
      <c r="AD76" s="90"/>
      <c r="AE76" s="90"/>
      <c r="AF76" s="90"/>
      <c r="AG76" s="90"/>
      <c r="AH76" s="90"/>
      <c r="AI76" s="90"/>
      <c r="AJ76" s="90"/>
    </row>
    <row r="77" spans="5:36" s="62" customFormat="1" ht="21">
      <c r="E77" s="73"/>
      <c r="N77" s="113"/>
      <c r="O77" s="198"/>
      <c r="P77" s="90"/>
      <c r="Q77" s="90"/>
      <c r="R77" s="90"/>
      <c r="S77" s="90"/>
      <c r="T77" s="90"/>
      <c r="U77" s="90"/>
      <c r="V77" s="90"/>
      <c r="W77" s="90"/>
      <c r="X77" s="90"/>
      <c r="Y77" s="90"/>
      <c r="Z77" s="90"/>
      <c r="AA77" s="90"/>
      <c r="AB77" s="90"/>
      <c r="AC77" s="90"/>
      <c r="AD77" s="90"/>
      <c r="AE77" s="90"/>
      <c r="AF77" s="90"/>
      <c r="AG77" s="90"/>
      <c r="AH77" s="90"/>
      <c r="AI77" s="90"/>
      <c r="AJ77" s="90"/>
    </row>
    <row r="78" spans="5:36" s="62" customFormat="1" ht="21">
      <c r="E78" s="73"/>
      <c r="N78" s="113"/>
      <c r="O78" s="198"/>
      <c r="P78" s="90"/>
      <c r="Q78" s="90"/>
      <c r="R78" s="90"/>
      <c r="S78" s="90"/>
      <c r="T78" s="90"/>
      <c r="U78" s="90"/>
      <c r="V78" s="90"/>
      <c r="W78" s="90"/>
      <c r="X78" s="90"/>
      <c r="Y78" s="90"/>
      <c r="Z78" s="90"/>
      <c r="AA78" s="90"/>
      <c r="AB78" s="90"/>
      <c r="AC78" s="90"/>
      <c r="AD78" s="90"/>
      <c r="AE78" s="90"/>
      <c r="AF78" s="90"/>
      <c r="AG78" s="90"/>
      <c r="AH78" s="90"/>
      <c r="AI78" s="90"/>
      <c r="AJ78" s="90"/>
    </row>
    <row r="79" spans="5:36" s="62" customFormat="1" ht="21">
      <c r="E79" s="73"/>
      <c r="N79" s="113"/>
      <c r="O79" s="198"/>
      <c r="P79" s="90"/>
      <c r="Q79" s="90"/>
      <c r="R79" s="90"/>
      <c r="S79" s="90"/>
      <c r="T79" s="90"/>
      <c r="U79" s="90"/>
      <c r="V79" s="90"/>
      <c r="W79" s="90"/>
      <c r="X79" s="90"/>
      <c r="Y79" s="90"/>
      <c r="Z79" s="90"/>
      <c r="AA79" s="90"/>
      <c r="AB79" s="90"/>
      <c r="AC79" s="90"/>
      <c r="AD79" s="90"/>
      <c r="AE79" s="90"/>
      <c r="AF79" s="90"/>
      <c r="AG79" s="90"/>
      <c r="AH79" s="90"/>
      <c r="AI79" s="90"/>
      <c r="AJ79" s="90"/>
    </row>
    <row r="80" spans="5:36" s="62" customFormat="1" ht="21">
      <c r="E80" s="73"/>
      <c r="N80" s="113"/>
      <c r="O80" s="198"/>
      <c r="P80" s="90"/>
      <c r="Q80" s="90"/>
      <c r="R80" s="90"/>
      <c r="S80" s="90"/>
      <c r="T80" s="90"/>
      <c r="U80" s="90"/>
      <c r="V80" s="90"/>
      <c r="W80" s="90"/>
      <c r="X80" s="90"/>
      <c r="Y80" s="90"/>
      <c r="Z80" s="90"/>
      <c r="AA80" s="90"/>
      <c r="AB80" s="90"/>
      <c r="AC80" s="90"/>
      <c r="AD80" s="90"/>
      <c r="AE80" s="90"/>
      <c r="AF80" s="90"/>
      <c r="AG80" s="90"/>
      <c r="AH80" s="90"/>
      <c r="AI80" s="90"/>
      <c r="AJ80" s="90"/>
    </row>
    <row r="81" spans="5:36" s="62" customFormat="1" ht="21">
      <c r="E81" s="73"/>
      <c r="N81" s="113"/>
      <c r="O81" s="198"/>
      <c r="P81" s="90"/>
      <c r="Q81" s="90"/>
      <c r="R81" s="90"/>
      <c r="S81" s="90"/>
      <c r="T81" s="90"/>
      <c r="U81" s="90"/>
      <c r="V81" s="90"/>
      <c r="W81" s="90"/>
      <c r="X81" s="90"/>
      <c r="Y81" s="90"/>
      <c r="Z81" s="90"/>
      <c r="AA81" s="90"/>
      <c r="AB81" s="90"/>
      <c r="AC81" s="90"/>
      <c r="AD81" s="90"/>
      <c r="AE81" s="90"/>
      <c r="AF81" s="90"/>
      <c r="AG81" s="90"/>
      <c r="AH81" s="90"/>
      <c r="AI81" s="90"/>
      <c r="AJ81" s="90"/>
    </row>
    <row r="82" spans="5:36" s="62" customFormat="1" ht="21">
      <c r="E82" s="73"/>
      <c r="N82" s="113"/>
      <c r="O82" s="198"/>
      <c r="P82" s="90"/>
      <c r="Q82" s="90"/>
      <c r="R82" s="90"/>
      <c r="S82" s="90"/>
      <c r="T82" s="90"/>
      <c r="U82" s="90"/>
      <c r="V82" s="90"/>
      <c r="W82" s="90"/>
      <c r="X82" s="90"/>
      <c r="Y82" s="90"/>
      <c r="Z82" s="90"/>
      <c r="AA82" s="90"/>
      <c r="AB82" s="90"/>
      <c r="AC82" s="90"/>
      <c r="AD82" s="90"/>
      <c r="AE82" s="90"/>
      <c r="AF82" s="90"/>
      <c r="AG82" s="90"/>
      <c r="AH82" s="90"/>
      <c r="AI82" s="90"/>
      <c r="AJ82" s="90"/>
    </row>
    <row r="83" spans="5:36" s="62" customFormat="1" ht="21">
      <c r="E83" s="73"/>
      <c r="N83" s="113"/>
      <c r="O83" s="198"/>
      <c r="P83" s="90"/>
      <c r="Q83" s="90"/>
      <c r="R83" s="90"/>
      <c r="S83" s="90"/>
      <c r="T83" s="90"/>
      <c r="U83" s="90"/>
      <c r="V83" s="90"/>
      <c r="W83" s="90"/>
      <c r="X83" s="90"/>
      <c r="Y83" s="90"/>
      <c r="Z83" s="90"/>
      <c r="AA83" s="90"/>
      <c r="AB83" s="90"/>
      <c r="AC83" s="90"/>
      <c r="AD83" s="90"/>
      <c r="AE83" s="90"/>
      <c r="AF83" s="90"/>
      <c r="AG83" s="90"/>
      <c r="AH83" s="90"/>
      <c r="AI83" s="90"/>
      <c r="AJ83" s="90"/>
    </row>
    <row r="84" spans="5:36" s="62" customFormat="1" ht="21">
      <c r="E84" s="73"/>
      <c r="N84" s="113"/>
      <c r="O84" s="198"/>
      <c r="P84" s="90"/>
      <c r="Q84" s="90"/>
      <c r="R84" s="90"/>
      <c r="S84" s="90"/>
      <c r="T84" s="90"/>
      <c r="U84" s="90"/>
      <c r="V84" s="90"/>
      <c r="W84" s="90"/>
      <c r="X84" s="90"/>
      <c r="Y84" s="90"/>
      <c r="Z84" s="90"/>
      <c r="AA84" s="90"/>
      <c r="AB84" s="90"/>
      <c r="AC84" s="90"/>
      <c r="AD84" s="90"/>
      <c r="AE84" s="90"/>
      <c r="AF84" s="90"/>
      <c r="AG84" s="90"/>
      <c r="AH84" s="90"/>
      <c r="AI84" s="90"/>
      <c r="AJ84" s="90"/>
    </row>
    <row r="85" spans="5:36" s="62" customFormat="1" ht="21">
      <c r="E85" s="73"/>
      <c r="N85" s="113"/>
      <c r="O85" s="198"/>
      <c r="P85" s="90"/>
      <c r="Q85" s="90"/>
      <c r="R85" s="90"/>
      <c r="S85" s="90"/>
      <c r="T85" s="90"/>
      <c r="U85" s="90"/>
      <c r="V85" s="90"/>
      <c r="W85" s="90"/>
      <c r="X85" s="90"/>
      <c r="Y85" s="90"/>
      <c r="Z85" s="90"/>
      <c r="AA85" s="90"/>
      <c r="AB85" s="90"/>
      <c r="AC85" s="90"/>
      <c r="AD85" s="90"/>
      <c r="AE85" s="90"/>
      <c r="AF85" s="90"/>
      <c r="AG85" s="90"/>
      <c r="AH85" s="90"/>
      <c r="AI85" s="90"/>
      <c r="AJ85" s="90"/>
    </row>
    <row r="86" spans="5:36" s="62" customFormat="1" ht="21">
      <c r="E86" s="73"/>
      <c r="N86" s="113"/>
      <c r="O86" s="198"/>
      <c r="P86" s="90"/>
      <c r="Q86" s="90"/>
      <c r="R86" s="90"/>
      <c r="S86" s="90"/>
      <c r="T86" s="90"/>
      <c r="U86" s="90"/>
      <c r="V86" s="90"/>
      <c r="W86" s="90"/>
      <c r="X86" s="90"/>
      <c r="Y86" s="90"/>
      <c r="Z86" s="90"/>
      <c r="AA86" s="90"/>
      <c r="AB86" s="90"/>
      <c r="AC86" s="90"/>
      <c r="AD86" s="90"/>
      <c r="AE86" s="90"/>
      <c r="AF86" s="90"/>
      <c r="AG86" s="90"/>
      <c r="AH86" s="90"/>
      <c r="AI86" s="90"/>
      <c r="AJ86" s="90"/>
    </row>
    <row r="87" spans="5:36" s="62" customFormat="1" ht="21">
      <c r="E87" s="73"/>
      <c r="N87" s="113"/>
      <c r="O87" s="198"/>
      <c r="P87" s="90"/>
      <c r="Q87" s="90"/>
      <c r="R87" s="90"/>
      <c r="S87" s="90"/>
      <c r="T87" s="90"/>
      <c r="U87" s="90"/>
      <c r="V87" s="90"/>
      <c r="W87" s="90"/>
      <c r="X87" s="90"/>
      <c r="Y87" s="90"/>
      <c r="Z87" s="90"/>
      <c r="AA87" s="90"/>
      <c r="AB87" s="90"/>
      <c r="AC87" s="90"/>
      <c r="AD87" s="90"/>
      <c r="AE87" s="90"/>
      <c r="AF87" s="90"/>
      <c r="AG87" s="90"/>
      <c r="AH87" s="90"/>
      <c r="AI87" s="90"/>
      <c r="AJ87" s="90"/>
    </row>
    <row r="88" spans="5:36" s="62" customFormat="1" ht="21">
      <c r="E88" s="73"/>
      <c r="N88" s="113"/>
      <c r="O88" s="198"/>
      <c r="P88" s="90"/>
      <c r="Q88" s="90"/>
      <c r="R88" s="90"/>
      <c r="S88" s="90"/>
      <c r="T88" s="90"/>
      <c r="U88" s="90"/>
      <c r="V88" s="90"/>
      <c r="W88" s="90"/>
      <c r="X88" s="90"/>
      <c r="Y88" s="90"/>
      <c r="Z88" s="90"/>
      <c r="AA88" s="90"/>
      <c r="AB88" s="90"/>
      <c r="AC88" s="90"/>
      <c r="AD88" s="90"/>
      <c r="AE88" s="90"/>
      <c r="AF88" s="90"/>
      <c r="AG88" s="90"/>
      <c r="AH88" s="90"/>
      <c r="AI88" s="90"/>
      <c r="AJ88" s="90"/>
    </row>
    <row r="89" spans="5:36" s="62" customFormat="1" ht="21">
      <c r="E89" s="73"/>
      <c r="N89" s="113"/>
      <c r="O89" s="198"/>
      <c r="P89" s="90"/>
      <c r="Q89" s="90"/>
      <c r="R89" s="90"/>
      <c r="S89" s="90"/>
      <c r="T89" s="90"/>
      <c r="U89" s="90"/>
      <c r="V89" s="90"/>
      <c r="W89" s="90"/>
      <c r="X89" s="90"/>
      <c r="Y89" s="90"/>
      <c r="Z89" s="90"/>
      <c r="AA89" s="90"/>
      <c r="AB89" s="90"/>
      <c r="AC89" s="90"/>
      <c r="AD89" s="90"/>
      <c r="AE89" s="90"/>
      <c r="AF89" s="90"/>
      <c r="AG89" s="90"/>
      <c r="AH89" s="90"/>
      <c r="AI89" s="90"/>
      <c r="AJ89" s="90"/>
    </row>
    <row r="90" spans="5:36" s="62" customFormat="1" ht="21">
      <c r="E90" s="73"/>
      <c r="N90" s="113"/>
      <c r="O90" s="198"/>
      <c r="P90" s="90"/>
      <c r="Q90" s="90"/>
      <c r="R90" s="90"/>
      <c r="S90" s="90"/>
      <c r="T90" s="90"/>
      <c r="U90" s="90"/>
      <c r="V90" s="90"/>
      <c r="W90" s="90"/>
      <c r="X90" s="90"/>
      <c r="Y90" s="90"/>
      <c r="Z90" s="90"/>
      <c r="AA90" s="90"/>
      <c r="AB90" s="90"/>
      <c r="AC90" s="90"/>
      <c r="AD90" s="90"/>
      <c r="AE90" s="90"/>
      <c r="AF90" s="90"/>
      <c r="AG90" s="90"/>
      <c r="AH90" s="90"/>
      <c r="AI90" s="90"/>
      <c r="AJ90" s="90"/>
    </row>
    <row r="91" spans="5:36" s="62" customFormat="1" ht="21">
      <c r="E91" s="73"/>
      <c r="N91" s="113"/>
      <c r="O91" s="198"/>
      <c r="P91" s="90"/>
      <c r="Q91" s="90"/>
      <c r="R91" s="90"/>
      <c r="S91" s="90"/>
      <c r="T91" s="90"/>
      <c r="U91" s="90"/>
      <c r="V91" s="90"/>
      <c r="W91" s="90"/>
      <c r="X91" s="90"/>
      <c r="Y91" s="90"/>
      <c r="Z91" s="90"/>
      <c r="AA91" s="90"/>
      <c r="AB91" s="90"/>
      <c r="AC91" s="90"/>
      <c r="AD91" s="90"/>
      <c r="AE91" s="90"/>
      <c r="AF91" s="90"/>
      <c r="AG91" s="90"/>
      <c r="AH91" s="90"/>
      <c r="AI91" s="90"/>
      <c r="AJ91" s="90"/>
    </row>
    <row r="92" spans="5:36" s="62" customFormat="1" ht="21">
      <c r="E92" s="73"/>
      <c r="N92" s="113"/>
      <c r="O92" s="198"/>
      <c r="P92" s="90"/>
      <c r="Q92" s="90"/>
      <c r="R92" s="90"/>
      <c r="S92" s="90"/>
      <c r="T92" s="90"/>
      <c r="U92" s="90"/>
      <c r="V92" s="90"/>
      <c r="W92" s="90"/>
      <c r="X92" s="90"/>
      <c r="Y92" s="90"/>
      <c r="Z92" s="90"/>
      <c r="AA92" s="90"/>
      <c r="AB92" s="90"/>
      <c r="AC92" s="90"/>
      <c r="AD92" s="90"/>
      <c r="AE92" s="90"/>
      <c r="AF92" s="90"/>
      <c r="AG92" s="90"/>
      <c r="AH92" s="90"/>
      <c r="AI92" s="90"/>
      <c r="AJ92" s="90"/>
    </row>
    <row r="93" spans="5:36" s="62" customFormat="1" ht="21">
      <c r="E93" s="73"/>
      <c r="N93" s="113"/>
      <c r="O93" s="198"/>
      <c r="P93" s="90"/>
      <c r="Q93" s="90"/>
      <c r="R93" s="90"/>
      <c r="S93" s="90"/>
      <c r="T93" s="90"/>
      <c r="U93" s="90"/>
      <c r="V93" s="90"/>
      <c r="W93" s="90"/>
      <c r="X93" s="90"/>
      <c r="Y93" s="90"/>
      <c r="Z93" s="90"/>
      <c r="AA93" s="90"/>
      <c r="AB93" s="90"/>
      <c r="AC93" s="90"/>
      <c r="AD93" s="90"/>
      <c r="AE93" s="90"/>
      <c r="AF93" s="90"/>
      <c r="AG93" s="90"/>
      <c r="AH93" s="90"/>
      <c r="AI93" s="90"/>
      <c r="AJ93" s="90"/>
    </row>
    <row r="94" spans="5:36" s="62" customFormat="1" ht="21">
      <c r="E94" s="73"/>
      <c r="N94" s="113"/>
      <c r="O94" s="198"/>
      <c r="P94" s="90"/>
      <c r="Q94" s="90"/>
      <c r="R94" s="90"/>
      <c r="S94" s="90"/>
      <c r="T94" s="90"/>
      <c r="U94" s="90"/>
      <c r="V94" s="90"/>
      <c r="W94" s="90"/>
      <c r="X94" s="90"/>
      <c r="Y94" s="90"/>
      <c r="Z94" s="90"/>
      <c r="AA94" s="90"/>
      <c r="AB94" s="90"/>
      <c r="AC94" s="90"/>
      <c r="AD94" s="90"/>
      <c r="AE94" s="90"/>
      <c r="AF94" s="90"/>
      <c r="AG94" s="90"/>
      <c r="AH94" s="90"/>
      <c r="AI94" s="90"/>
      <c r="AJ94" s="90"/>
    </row>
    <row r="95" spans="5:36" s="62" customFormat="1" ht="21">
      <c r="E95" s="73"/>
      <c r="N95" s="113"/>
      <c r="O95" s="198"/>
      <c r="P95" s="90"/>
      <c r="Q95" s="90"/>
      <c r="R95" s="90"/>
      <c r="S95" s="90"/>
      <c r="T95" s="90"/>
      <c r="U95" s="90"/>
      <c r="V95" s="90"/>
      <c r="W95" s="90"/>
      <c r="X95" s="90"/>
      <c r="Y95" s="90"/>
      <c r="Z95" s="90"/>
      <c r="AA95" s="90"/>
      <c r="AB95" s="90"/>
      <c r="AC95" s="90"/>
      <c r="AD95" s="90"/>
      <c r="AE95" s="90"/>
      <c r="AF95" s="90"/>
      <c r="AG95" s="90"/>
      <c r="AH95" s="90"/>
      <c r="AI95" s="90"/>
      <c r="AJ95" s="90"/>
    </row>
    <row r="96" spans="5:36" s="62" customFormat="1" ht="21">
      <c r="E96" s="73"/>
      <c r="N96" s="113"/>
      <c r="O96" s="198"/>
      <c r="P96" s="90"/>
      <c r="Q96" s="90"/>
      <c r="R96" s="90"/>
      <c r="S96" s="90"/>
      <c r="T96" s="90"/>
      <c r="U96" s="90"/>
      <c r="V96" s="90"/>
      <c r="W96" s="90"/>
      <c r="X96" s="90"/>
      <c r="Y96" s="90"/>
      <c r="Z96" s="90"/>
      <c r="AA96" s="90"/>
      <c r="AB96" s="90"/>
      <c r="AC96" s="90"/>
      <c r="AD96" s="90"/>
      <c r="AE96" s="90"/>
      <c r="AF96" s="90"/>
      <c r="AG96" s="90"/>
      <c r="AH96" s="90"/>
      <c r="AI96" s="90"/>
      <c r="AJ96" s="90"/>
    </row>
    <row r="97" spans="5:36" s="62" customFormat="1" ht="21">
      <c r="E97" s="73"/>
      <c r="N97" s="113"/>
      <c r="O97" s="198"/>
      <c r="P97" s="90"/>
      <c r="Q97" s="90"/>
      <c r="R97" s="90"/>
      <c r="S97" s="90"/>
      <c r="T97" s="90"/>
      <c r="U97" s="90"/>
      <c r="V97" s="90"/>
      <c r="W97" s="90"/>
      <c r="X97" s="90"/>
      <c r="Y97" s="90"/>
      <c r="Z97" s="90"/>
      <c r="AA97" s="90"/>
      <c r="AB97" s="90"/>
      <c r="AC97" s="90"/>
      <c r="AD97" s="90"/>
      <c r="AE97" s="90"/>
      <c r="AF97" s="90"/>
      <c r="AG97" s="90"/>
      <c r="AH97" s="90"/>
      <c r="AI97" s="90"/>
      <c r="AJ97" s="90"/>
    </row>
    <row r="98" spans="5:36" s="62" customFormat="1" ht="21">
      <c r="E98" s="73"/>
      <c r="N98" s="113"/>
      <c r="O98" s="198"/>
      <c r="P98" s="90"/>
      <c r="Q98" s="90"/>
      <c r="R98" s="90"/>
      <c r="S98" s="90"/>
      <c r="T98" s="90"/>
      <c r="U98" s="90"/>
      <c r="V98" s="90"/>
      <c r="W98" s="90"/>
      <c r="X98" s="90"/>
      <c r="Y98" s="90"/>
      <c r="Z98" s="90"/>
      <c r="AA98" s="90"/>
      <c r="AB98" s="90"/>
      <c r="AC98" s="90"/>
      <c r="AD98" s="90"/>
      <c r="AE98" s="90"/>
      <c r="AF98" s="90"/>
      <c r="AG98" s="90"/>
      <c r="AH98" s="90"/>
      <c r="AI98" s="90"/>
      <c r="AJ98" s="90"/>
    </row>
    <row r="99" spans="5:36" s="62" customFormat="1" ht="21">
      <c r="E99" s="73"/>
      <c r="N99" s="113"/>
      <c r="O99" s="198"/>
      <c r="P99" s="90"/>
      <c r="Q99" s="90"/>
      <c r="R99" s="90"/>
      <c r="S99" s="90"/>
      <c r="T99" s="90"/>
      <c r="U99" s="90"/>
      <c r="V99" s="90"/>
      <c r="W99" s="90"/>
      <c r="X99" s="90"/>
      <c r="Y99" s="90"/>
      <c r="Z99" s="90"/>
      <c r="AA99" s="90"/>
      <c r="AB99" s="90"/>
      <c r="AC99" s="90"/>
      <c r="AD99" s="90"/>
      <c r="AE99" s="90"/>
      <c r="AF99" s="90"/>
      <c r="AG99" s="90"/>
      <c r="AH99" s="90"/>
      <c r="AI99" s="90"/>
      <c r="AJ99" s="90"/>
    </row>
    <row r="100" spans="5:36" s="62" customFormat="1" ht="21">
      <c r="E100" s="73"/>
      <c r="N100" s="113"/>
      <c r="O100" s="198"/>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5:36" s="62" customFormat="1" ht="21">
      <c r="E101" s="73"/>
      <c r="N101" s="113"/>
      <c r="O101" s="198"/>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5:36" s="62" customFormat="1" ht="21">
      <c r="E102" s="73"/>
      <c r="N102" s="113"/>
      <c r="O102" s="198"/>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5:36" s="62" customFormat="1" ht="21">
      <c r="E103" s="73"/>
      <c r="N103" s="113"/>
      <c r="O103" s="198"/>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5:36" s="62" customFormat="1" ht="21">
      <c r="E104" s="73"/>
      <c r="N104" s="113"/>
      <c r="O104" s="198"/>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5:36" s="62" customFormat="1" ht="21">
      <c r="E105" s="73"/>
      <c r="N105" s="113"/>
      <c r="O105" s="198"/>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5:36" s="62" customFormat="1" ht="21">
      <c r="E106" s="73"/>
      <c r="N106" s="113"/>
      <c r="O106" s="198"/>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5:36" s="62" customFormat="1" ht="21">
      <c r="E107" s="73"/>
      <c r="N107" s="113"/>
      <c r="O107" s="198"/>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5:36" s="62" customFormat="1" ht="21">
      <c r="E108" s="73"/>
      <c r="N108" s="113"/>
      <c r="O108" s="198"/>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5:36" s="62" customFormat="1" ht="21">
      <c r="E109" s="73"/>
      <c r="N109" s="113"/>
      <c r="O109" s="198"/>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5:36" s="62" customFormat="1" ht="21">
      <c r="E110" s="73"/>
      <c r="N110" s="113"/>
      <c r="O110" s="198"/>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5:36" s="62" customFormat="1" ht="21">
      <c r="E111" s="73"/>
      <c r="N111" s="113"/>
      <c r="O111" s="198"/>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5:36" s="62" customFormat="1" ht="21">
      <c r="E112" s="73"/>
      <c r="N112" s="113"/>
      <c r="O112" s="198"/>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5:36" s="62" customFormat="1" ht="21">
      <c r="E113" s="73"/>
      <c r="N113" s="113"/>
      <c r="O113" s="198"/>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5:36" s="62" customFormat="1" ht="21">
      <c r="E114" s="73"/>
      <c r="N114" s="113"/>
      <c r="O114" s="198"/>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5:36" s="62" customFormat="1" ht="21">
      <c r="E115" s="73"/>
      <c r="N115" s="113"/>
      <c r="O115" s="198"/>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5:36" s="62" customFormat="1" ht="21">
      <c r="E116" s="73"/>
      <c r="N116" s="113"/>
      <c r="O116" s="198"/>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5:36" s="62" customFormat="1" ht="21">
      <c r="E117" s="73"/>
      <c r="N117" s="113"/>
      <c r="O117" s="198"/>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5:36" s="62" customFormat="1" ht="21">
      <c r="E118" s="73"/>
      <c r="N118" s="113"/>
      <c r="O118" s="198"/>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5:36" s="62" customFormat="1" ht="21">
      <c r="E119" s="73"/>
      <c r="N119" s="113"/>
      <c r="O119" s="198"/>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5:36" s="62" customFormat="1" ht="21">
      <c r="E120" s="73"/>
      <c r="N120" s="113"/>
      <c r="O120" s="198"/>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5:36" s="62" customFormat="1" ht="21">
      <c r="E121" s="73"/>
      <c r="N121" s="113"/>
      <c r="O121" s="198"/>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5:36" s="62" customFormat="1" ht="21">
      <c r="E122" s="73"/>
      <c r="N122" s="113"/>
      <c r="O122" s="198"/>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5:36" s="62" customFormat="1" ht="21">
      <c r="E123" s="73"/>
      <c r="N123" s="113"/>
      <c r="O123" s="198"/>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5:36" s="62" customFormat="1" ht="21">
      <c r="E124" s="73"/>
      <c r="N124" s="113"/>
      <c r="O124" s="198"/>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5:36" s="62" customFormat="1" ht="21">
      <c r="E125" s="73"/>
      <c r="N125" s="113"/>
      <c r="O125" s="198"/>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5:36" s="62" customFormat="1" ht="21">
      <c r="E126" s="73"/>
      <c r="N126" s="113"/>
      <c r="O126" s="198"/>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5:36" s="62" customFormat="1" ht="21">
      <c r="E127" s="73"/>
      <c r="N127" s="113"/>
      <c r="O127" s="198"/>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5:36" s="62" customFormat="1" ht="21">
      <c r="E128" s="73"/>
      <c r="N128" s="113"/>
      <c r="O128" s="198"/>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5:36" s="62" customFormat="1" ht="21">
      <c r="E129" s="73"/>
      <c r="N129" s="113"/>
      <c r="O129" s="198"/>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5:36" s="62" customFormat="1" ht="21">
      <c r="E130" s="73"/>
      <c r="N130" s="113"/>
      <c r="O130" s="198"/>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5:36" s="62" customFormat="1" ht="21">
      <c r="E131" s="73"/>
      <c r="N131" s="113"/>
      <c r="O131" s="198"/>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5:36" s="62" customFormat="1" ht="21">
      <c r="E132" s="73"/>
      <c r="N132" s="113"/>
      <c r="O132" s="198"/>
      <c r="P132" s="90"/>
      <c r="Q132" s="90"/>
      <c r="R132" s="90"/>
      <c r="S132" s="90"/>
      <c r="T132" s="90"/>
      <c r="U132" s="90"/>
      <c r="V132" s="90"/>
      <c r="W132" s="90"/>
      <c r="X132" s="90"/>
      <c r="Y132" s="90"/>
      <c r="Z132" s="90"/>
      <c r="AA132" s="90"/>
      <c r="AB132" s="90"/>
      <c r="AC132" s="90"/>
      <c r="AD132" s="90"/>
      <c r="AE132" s="90"/>
      <c r="AF132" s="90"/>
      <c r="AG132" s="90"/>
      <c r="AH132" s="90"/>
      <c r="AI132" s="90"/>
      <c r="AJ132" s="90"/>
    </row>
    <row r="133" spans="5:36" s="62" customFormat="1" ht="21">
      <c r="E133" s="73"/>
      <c r="N133" s="113"/>
      <c r="O133" s="198"/>
      <c r="P133" s="90"/>
      <c r="Q133" s="90"/>
      <c r="R133" s="90"/>
      <c r="S133" s="90"/>
      <c r="T133" s="90"/>
      <c r="U133" s="90"/>
      <c r="V133" s="90"/>
      <c r="W133" s="90"/>
      <c r="X133" s="90"/>
      <c r="Y133" s="90"/>
      <c r="Z133" s="90"/>
      <c r="AA133" s="90"/>
      <c r="AB133" s="90"/>
      <c r="AC133" s="90"/>
      <c r="AD133" s="90"/>
      <c r="AE133" s="90"/>
      <c r="AF133" s="90"/>
      <c r="AG133" s="90"/>
      <c r="AH133" s="90"/>
      <c r="AI133" s="90"/>
      <c r="AJ133" s="90"/>
    </row>
    <row r="134" spans="5:36" s="62" customFormat="1" ht="21">
      <c r="E134" s="73"/>
      <c r="N134" s="113"/>
      <c r="O134" s="198"/>
      <c r="P134" s="90"/>
      <c r="Q134" s="90"/>
      <c r="R134" s="90"/>
      <c r="S134" s="90"/>
      <c r="T134" s="90"/>
      <c r="U134" s="90"/>
      <c r="V134" s="90"/>
      <c r="W134" s="90"/>
      <c r="X134" s="90"/>
      <c r="Y134" s="90"/>
      <c r="Z134" s="90"/>
      <c r="AA134" s="90"/>
      <c r="AB134" s="90"/>
      <c r="AC134" s="90"/>
      <c r="AD134" s="90"/>
      <c r="AE134" s="90"/>
      <c r="AF134" s="90"/>
      <c r="AG134" s="90"/>
      <c r="AH134" s="90"/>
      <c r="AI134" s="90"/>
      <c r="AJ134" s="90"/>
    </row>
    <row r="135" spans="5:36" s="62" customFormat="1" ht="21">
      <c r="E135" s="73"/>
      <c r="N135" s="113"/>
      <c r="O135" s="198"/>
      <c r="P135" s="90"/>
      <c r="Q135" s="90"/>
      <c r="R135" s="90"/>
      <c r="S135" s="90"/>
      <c r="T135" s="90"/>
      <c r="U135" s="90"/>
      <c r="V135" s="90"/>
      <c r="W135" s="90"/>
      <c r="X135" s="90"/>
      <c r="Y135" s="90"/>
      <c r="Z135" s="90"/>
      <c r="AA135" s="90"/>
      <c r="AB135" s="90"/>
      <c r="AC135" s="90"/>
      <c r="AD135" s="90"/>
      <c r="AE135" s="90"/>
      <c r="AF135" s="90"/>
      <c r="AG135" s="90"/>
      <c r="AH135" s="90"/>
      <c r="AI135" s="90"/>
      <c r="AJ135" s="90"/>
    </row>
    <row r="136" spans="5:36" s="62" customFormat="1" ht="21">
      <c r="E136" s="73"/>
      <c r="N136" s="113"/>
      <c r="O136" s="198"/>
      <c r="P136" s="90"/>
      <c r="Q136" s="90"/>
      <c r="R136" s="90"/>
      <c r="S136" s="90"/>
      <c r="T136" s="90"/>
      <c r="U136" s="90"/>
      <c r="V136" s="90"/>
      <c r="W136" s="90"/>
      <c r="X136" s="90"/>
      <c r="Y136" s="90"/>
      <c r="Z136" s="90"/>
      <c r="AA136" s="90"/>
      <c r="AB136" s="90"/>
      <c r="AC136" s="90"/>
      <c r="AD136" s="90"/>
      <c r="AE136" s="90"/>
      <c r="AF136" s="90"/>
      <c r="AG136" s="90"/>
      <c r="AH136" s="90"/>
      <c r="AI136" s="90"/>
      <c r="AJ136" s="90"/>
    </row>
    <row r="137" spans="5:36" s="62" customFormat="1" ht="21">
      <c r="E137" s="73"/>
      <c r="N137" s="113"/>
      <c r="O137" s="198"/>
      <c r="P137" s="90"/>
      <c r="Q137" s="90"/>
      <c r="R137" s="90"/>
      <c r="S137" s="90"/>
      <c r="T137" s="90"/>
      <c r="U137" s="90"/>
      <c r="V137" s="90"/>
      <c r="W137" s="90"/>
      <c r="X137" s="90"/>
      <c r="Y137" s="90"/>
      <c r="Z137" s="90"/>
      <c r="AA137" s="90"/>
      <c r="AB137" s="90"/>
      <c r="AC137" s="90"/>
      <c r="AD137" s="90"/>
      <c r="AE137" s="90"/>
      <c r="AF137" s="90"/>
      <c r="AG137" s="90"/>
      <c r="AH137" s="90"/>
      <c r="AI137" s="90"/>
      <c r="AJ137" s="90"/>
    </row>
    <row r="138" spans="5:36" s="62" customFormat="1" ht="21">
      <c r="E138" s="73"/>
      <c r="N138" s="113"/>
      <c r="O138" s="198"/>
      <c r="P138" s="90"/>
      <c r="Q138" s="90"/>
      <c r="R138" s="90"/>
      <c r="S138" s="90"/>
      <c r="T138" s="90"/>
      <c r="U138" s="90"/>
      <c r="V138" s="90"/>
      <c r="W138" s="90"/>
      <c r="X138" s="90"/>
      <c r="Y138" s="90"/>
      <c r="Z138" s="90"/>
      <c r="AA138" s="90"/>
      <c r="AB138" s="90"/>
      <c r="AC138" s="90"/>
      <c r="AD138" s="90"/>
      <c r="AE138" s="90"/>
      <c r="AF138" s="90"/>
      <c r="AG138" s="90"/>
      <c r="AH138" s="90"/>
      <c r="AI138" s="90"/>
      <c r="AJ138" s="90"/>
    </row>
    <row r="139" spans="5:36" s="62" customFormat="1" ht="21">
      <c r="E139" s="73"/>
      <c r="N139" s="113"/>
      <c r="O139" s="198"/>
      <c r="P139" s="90"/>
      <c r="Q139" s="90"/>
      <c r="R139" s="90"/>
      <c r="S139" s="90"/>
      <c r="T139" s="90"/>
      <c r="U139" s="90"/>
      <c r="V139" s="90"/>
      <c r="W139" s="90"/>
      <c r="X139" s="90"/>
      <c r="Y139" s="90"/>
      <c r="Z139" s="90"/>
      <c r="AA139" s="90"/>
      <c r="AB139" s="90"/>
      <c r="AC139" s="90"/>
      <c r="AD139" s="90"/>
      <c r="AE139" s="90"/>
      <c r="AF139" s="90"/>
      <c r="AG139" s="90"/>
      <c r="AH139" s="90"/>
      <c r="AI139" s="90"/>
      <c r="AJ139" s="90"/>
    </row>
    <row r="140" spans="5:36" s="62" customFormat="1" ht="21">
      <c r="E140" s="73"/>
      <c r="N140" s="113"/>
      <c r="O140" s="198"/>
      <c r="P140" s="90"/>
      <c r="Q140" s="90"/>
      <c r="R140" s="90"/>
      <c r="S140" s="90"/>
      <c r="T140" s="90"/>
      <c r="U140" s="90"/>
      <c r="V140" s="90"/>
      <c r="W140" s="90"/>
      <c r="X140" s="90"/>
      <c r="Y140" s="90"/>
      <c r="Z140" s="90"/>
      <c r="AA140" s="90"/>
      <c r="AB140" s="90"/>
      <c r="AC140" s="90"/>
      <c r="AD140" s="90"/>
      <c r="AE140" s="90"/>
      <c r="AF140" s="90"/>
      <c r="AG140" s="90"/>
      <c r="AH140" s="90"/>
      <c r="AI140" s="90"/>
      <c r="AJ140" s="90"/>
    </row>
    <row r="141" spans="5:36" s="62" customFormat="1" ht="21">
      <c r="E141" s="73"/>
      <c r="N141" s="113"/>
      <c r="O141" s="198"/>
      <c r="P141" s="90"/>
      <c r="Q141" s="90"/>
      <c r="R141" s="90"/>
      <c r="S141" s="90"/>
      <c r="T141" s="90"/>
      <c r="U141" s="90"/>
      <c r="V141" s="90"/>
      <c r="W141" s="90"/>
      <c r="X141" s="90"/>
      <c r="Y141" s="90"/>
      <c r="Z141" s="90"/>
      <c r="AA141" s="90"/>
      <c r="AB141" s="90"/>
      <c r="AC141" s="90"/>
      <c r="AD141" s="90"/>
      <c r="AE141" s="90"/>
      <c r="AF141" s="90"/>
      <c r="AG141" s="90"/>
      <c r="AH141" s="90"/>
      <c r="AI141" s="90"/>
      <c r="AJ141" s="90"/>
    </row>
    <row r="142" spans="5:36" s="62" customFormat="1" ht="21">
      <c r="E142" s="73"/>
      <c r="N142" s="113"/>
      <c r="O142" s="198"/>
      <c r="P142" s="90"/>
      <c r="Q142" s="90"/>
      <c r="R142" s="90"/>
      <c r="S142" s="90"/>
      <c r="T142" s="90"/>
      <c r="U142" s="90"/>
      <c r="V142" s="90"/>
      <c r="W142" s="90"/>
      <c r="X142" s="90"/>
      <c r="Y142" s="90"/>
      <c r="Z142" s="90"/>
      <c r="AA142" s="90"/>
      <c r="AB142" s="90"/>
      <c r="AC142" s="90"/>
      <c r="AD142" s="90"/>
      <c r="AE142" s="90"/>
      <c r="AF142" s="90"/>
      <c r="AG142" s="90"/>
      <c r="AH142" s="90"/>
      <c r="AI142" s="90"/>
      <c r="AJ142" s="90"/>
    </row>
    <row r="143" spans="5:36" s="62" customFormat="1" ht="21">
      <c r="E143" s="73"/>
      <c r="N143" s="113"/>
      <c r="O143" s="198"/>
      <c r="P143" s="90"/>
      <c r="Q143" s="90"/>
      <c r="R143" s="90"/>
      <c r="S143" s="90"/>
      <c r="T143" s="90"/>
      <c r="U143" s="90"/>
      <c r="V143" s="90"/>
      <c r="W143" s="90"/>
      <c r="X143" s="90"/>
      <c r="Y143" s="90"/>
      <c r="Z143" s="90"/>
      <c r="AA143" s="90"/>
      <c r="AB143" s="90"/>
      <c r="AC143" s="90"/>
      <c r="AD143" s="90"/>
      <c r="AE143" s="90"/>
      <c r="AF143" s="90"/>
      <c r="AG143" s="90"/>
      <c r="AH143" s="90"/>
      <c r="AI143" s="90"/>
      <c r="AJ143" s="90"/>
    </row>
    <row r="144" spans="5:36" s="62" customFormat="1" ht="21">
      <c r="E144" s="73"/>
      <c r="N144" s="113"/>
      <c r="O144" s="198"/>
      <c r="P144" s="90"/>
      <c r="Q144" s="90"/>
      <c r="R144" s="90"/>
      <c r="S144" s="90"/>
      <c r="T144" s="90"/>
      <c r="U144" s="90"/>
      <c r="V144" s="90"/>
      <c r="W144" s="90"/>
      <c r="X144" s="90"/>
      <c r="Y144" s="90"/>
      <c r="Z144" s="90"/>
      <c r="AA144" s="90"/>
      <c r="AB144" s="90"/>
      <c r="AC144" s="90"/>
      <c r="AD144" s="90"/>
      <c r="AE144" s="90"/>
      <c r="AF144" s="90"/>
      <c r="AG144" s="90"/>
      <c r="AH144" s="90"/>
      <c r="AI144" s="90"/>
      <c r="AJ144" s="90"/>
    </row>
    <row r="145" spans="5:36" s="62" customFormat="1" ht="21">
      <c r="E145" s="73"/>
      <c r="N145" s="113"/>
      <c r="O145" s="198"/>
      <c r="P145" s="90"/>
      <c r="Q145" s="90"/>
      <c r="R145" s="90"/>
      <c r="S145" s="90"/>
      <c r="T145" s="90"/>
      <c r="U145" s="90"/>
      <c r="V145" s="90"/>
      <c r="W145" s="90"/>
      <c r="X145" s="90"/>
      <c r="Y145" s="90"/>
      <c r="Z145" s="90"/>
      <c r="AA145" s="90"/>
      <c r="AB145" s="90"/>
      <c r="AC145" s="90"/>
      <c r="AD145" s="90"/>
      <c r="AE145" s="90"/>
      <c r="AF145" s="90"/>
      <c r="AG145" s="90"/>
      <c r="AH145" s="90"/>
      <c r="AI145" s="90"/>
      <c r="AJ145" s="90"/>
    </row>
    <row r="146" spans="5:36" s="62" customFormat="1" ht="21">
      <c r="E146" s="73"/>
      <c r="N146" s="113"/>
      <c r="O146" s="198"/>
      <c r="P146" s="90"/>
      <c r="Q146" s="90"/>
      <c r="R146" s="90"/>
      <c r="S146" s="90"/>
      <c r="T146" s="90"/>
      <c r="U146" s="90"/>
      <c r="V146" s="90"/>
      <c r="W146" s="90"/>
      <c r="X146" s="90"/>
      <c r="Y146" s="90"/>
      <c r="Z146" s="90"/>
      <c r="AA146" s="90"/>
      <c r="AB146" s="90"/>
      <c r="AC146" s="90"/>
      <c r="AD146" s="90"/>
      <c r="AE146" s="90"/>
      <c r="AF146" s="90"/>
      <c r="AG146" s="90"/>
      <c r="AH146" s="90"/>
      <c r="AI146" s="90"/>
      <c r="AJ146" s="90"/>
    </row>
    <row r="147" spans="5:36" s="62" customFormat="1" ht="21">
      <c r="E147" s="73"/>
      <c r="N147" s="113"/>
      <c r="O147" s="198"/>
      <c r="P147" s="90"/>
      <c r="Q147" s="90"/>
      <c r="R147" s="90"/>
      <c r="S147" s="90"/>
      <c r="T147" s="90"/>
      <c r="U147" s="90"/>
      <c r="V147" s="90"/>
      <c r="W147" s="90"/>
      <c r="X147" s="90"/>
      <c r="Y147" s="90"/>
      <c r="Z147" s="90"/>
      <c r="AA147" s="90"/>
      <c r="AB147" s="90"/>
      <c r="AC147" s="90"/>
      <c r="AD147" s="90"/>
      <c r="AE147" s="90"/>
      <c r="AF147" s="90"/>
      <c r="AG147" s="90"/>
      <c r="AH147" s="90"/>
      <c r="AI147" s="90"/>
      <c r="AJ147" s="90"/>
    </row>
    <row r="148" spans="5:36" s="62" customFormat="1" ht="21">
      <c r="E148" s="73"/>
      <c r="N148" s="113"/>
      <c r="O148" s="198"/>
      <c r="P148" s="90"/>
      <c r="Q148" s="90"/>
      <c r="R148" s="90"/>
      <c r="S148" s="90"/>
      <c r="T148" s="90"/>
      <c r="U148" s="90"/>
      <c r="V148" s="90"/>
      <c r="W148" s="90"/>
      <c r="X148" s="90"/>
      <c r="Y148" s="90"/>
      <c r="Z148" s="90"/>
      <c r="AA148" s="90"/>
      <c r="AB148" s="90"/>
      <c r="AC148" s="90"/>
      <c r="AD148" s="90"/>
      <c r="AE148" s="90"/>
      <c r="AF148" s="90"/>
      <c r="AG148" s="90"/>
      <c r="AH148" s="90"/>
      <c r="AI148" s="90"/>
      <c r="AJ148" s="90"/>
    </row>
    <row r="149" spans="5:36" s="62" customFormat="1" ht="21">
      <c r="E149" s="73"/>
      <c r="N149" s="113"/>
      <c r="O149" s="198"/>
      <c r="P149" s="90"/>
      <c r="Q149" s="90"/>
      <c r="R149" s="90"/>
      <c r="S149" s="90"/>
      <c r="T149" s="90"/>
      <c r="U149" s="90"/>
      <c r="V149" s="90"/>
      <c r="W149" s="90"/>
      <c r="X149" s="90"/>
      <c r="Y149" s="90"/>
      <c r="Z149" s="90"/>
      <c r="AA149" s="90"/>
      <c r="AB149" s="90"/>
      <c r="AC149" s="90"/>
      <c r="AD149" s="90"/>
      <c r="AE149" s="90"/>
      <c r="AF149" s="90"/>
      <c r="AG149" s="90"/>
      <c r="AH149" s="90"/>
      <c r="AI149" s="90"/>
      <c r="AJ149" s="90"/>
    </row>
    <row r="150" spans="5:36" s="62" customFormat="1" ht="21">
      <c r="E150" s="73"/>
      <c r="N150" s="113"/>
      <c r="O150" s="198"/>
      <c r="P150" s="90"/>
      <c r="Q150" s="90"/>
      <c r="R150" s="90"/>
      <c r="S150" s="90"/>
      <c r="T150" s="90"/>
      <c r="U150" s="90"/>
      <c r="V150" s="90"/>
      <c r="W150" s="90"/>
      <c r="X150" s="90"/>
      <c r="Y150" s="90"/>
      <c r="Z150" s="90"/>
      <c r="AA150" s="90"/>
      <c r="AB150" s="90"/>
      <c r="AC150" s="90"/>
      <c r="AD150" s="90"/>
      <c r="AE150" s="90"/>
      <c r="AF150" s="90"/>
      <c r="AG150" s="90"/>
      <c r="AH150" s="90"/>
      <c r="AI150" s="90"/>
      <c r="AJ150" s="90"/>
    </row>
    <row r="151" spans="5:36" s="62" customFormat="1" ht="21">
      <c r="E151" s="73"/>
      <c r="N151" s="113"/>
      <c r="O151" s="198"/>
      <c r="P151" s="90"/>
      <c r="Q151" s="90"/>
      <c r="R151" s="90"/>
      <c r="S151" s="90"/>
      <c r="T151" s="90"/>
      <c r="U151" s="90"/>
      <c r="V151" s="90"/>
      <c r="W151" s="90"/>
      <c r="X151" s="90"/>
      <c r="Y151" s="90"/>
      <c r="Z151" s="90"/>
      <c r="AA151" s="90"/>
      <c r="AB151" s="90"/>
      <c r="AC151" s="90"/>
      <c r="AD151" s="90"/>
      <c r="AE151" s="90"/>
      <c r="AF151" s="90"/>
      <c r="AG151" s="90"/>
      <c r="AH151" s="90"/>
      <c r="AI151" s="90"/>
      <c r="AJ151" s="90"/>
    </row>
    <row r="152" spans="5:36" s="62" customFormat="1" ht="21">
      <c r="E152" s="73"/>
      <c r="N152" s="113"/>
      <c r="O152" s="198"/>
      <c r="P152" s="90"/>
      <c r="Q152" s="90"/>
      <c r="R152" s="90"/>
      <c r="S152" s="90"/>
      <c r="T152" s="90"/>
      <c r="U152" s="90"/>
      <c r="V152" s="90"/>
      <c r="W152" s="90"/>
      <c r="X152" s="90"/>
      <c r="Y152" s="90"/>
      <c r="Z152" s="90"/>
      <c r="AA152" s="90"/>
      <c r="AB152" s="90"/>
      <c r="AC152" s="90"/>
      <c r="AD152" s="90"/>
      <c r="AE152" s="90"/>
      <c r="AF152" s="90"/>
      <c r="AG152" s="90"/>
      <c r="AH152" s="90"/>
      <c r="AI152" s="90"/>
      <c r="AJ152" s="90"/>
    </row>
    <row r="153" spans="5:36" s="62" customFormat="1" ht="21">
      <c r="E153" s="73"/>
      <c r="N153" s="113"/>
      <c r="O153" s="198"/>
      <c r="P153" s="90"/>
      <c r="Q153" s="90"/>
      <c r="R153" s="90"/>
      <c r="S153" s="90"/>
      <c r="T153" s="90"/>
      <c r="U153" s="90"/>
      <c r="V153" s="90"/>
      <c r="W153" s="90"/>
      <c r="X153" s="90"/>
      <c r="Y153" s="90"/>
      <c r="Z153" s="90"/>
      <c r="AA153" s="90"/>
      <c r="AB153" s="90"/>
      <c r="AC153" s="90"/>
      <c r="AD153" s="90"/>
      <c r="AE153" s="90"/>
      <c r="AF153" s="90"/>
      <c r="AG153" s="90"/>
      <c r="AH153" s="90"/>
      <c r="AI153" s="90"/>
      <c r="AJ153" s="90"/>
    </row>
    <row r="154" spans="5:36" s="62" customFormat="1" ht="21">
      <c r="E154" s="73"/>
      <c r="N154" s="113"/>
      <c r="O154" s="198"/>
      <c r="P154" s="90"/>
      <c r="Q154" s="90"/>
      <c r="R154" s="90"/>
      <c r="S154" s="90"/>
      <c r="T154" s="90"/>
      <c r="U154" s="90"/>
      <c r="V154" s="90"/>
      <c r="W154" s="90"/>
      <c r="X154" s="90"/>
      <c r="Y154" s="90"/>
      <c r="Z154" s="90"/>
      <c r="AA154" s="90"/>
      <c r="AB154" s="90"/>
      <c r="AC154" s="90"/>
      <c r="AD154" s="90"/>
      <c r="AE154" s="90"/>
      <c r="AF154" s="90"/>
      <c r="AG154" s="90"/>
      <c r="AH154" s="90"/>
      <c r="AI154" s="90"/>
      <c r="AJ154" s="90"/>
    </row>
    <row r="155" spans="5:36" s="62" customFormat="1" ht="21">
      <c r="E155" s="73"/>
      <c r="N155" s="113"/>
      <c r="O155" s="198"/>
      <c r="P155" s="90"/>
      <c r="Q155" s="90"/>
      <c r="R155" s="90"/>
      <c r="S155" s="90"/>
      <c r="T155" s="90"/>
      <c r="U155" s="90"/>
      <c r="V155" s="90"/>
      <c r="W155" s="90"/>
      <c r="X155" s="90"/>
      <c r="Y155" s="90"/>
      <c r="Z155" s="90"/>
      <c r="AA155" s="90"/>
      <c r="AB155" s="90"/>
      <c r="AC155" s="90"/>
      <c r="AD155" s="90"/>
      <c r="AE155" s="90"/>
      <c r="AF155" s="90"/>
      <c r="AG155" s="90"/>
      <c r="AH155" s="90"/>
      <c r="AI155" s="90"/>
      <c r="AJ155" s="90"/>
    </row>
    <row r="156" spans="5:36" s="62" customFormat="1" ht="21">
      <c r="E156" s="73"/>
      <c r="N156" s="113"/>
      <c r="O156" s="198"/>
      <c r="P156" s="90"/>
      <c r="Q156" s="90"/>
      <c r="R156" s="90"/>
      <c r="S156" s="90"/>
      <c r="T156" s="90"/>
      <c r="U156" s="90"/>
      <c r="V156" s="90"/>
      <c r="W156" s="90"/>
      <c r="X156" s="90"/>
      <c r="Y156" s="90"/>
      <c r="Z156" s="90"/>
      <c r="AA156" s="90"/>
      <c r="AB156" s="90"/>
      <c r="AC156" s="90"/>
      <c r="AD156" s="90"/>
      <c r="AE156" s="90"/>
      <c r="AF156" s="90"/>
      <c r="AG156" s="90"/>
      <c r="AH156" s="90"/>
      <c r="AI156" s="90"/>
      <c r="AJ156" s="90"/>
    </row>
    <row r="157" spans="5:36" s="62" customFormat="1" ht="21">
      <c r="E157" s="73"/>
      <c r="N157" s="113"/>
      <c r="O157" s="198"/>
      <c r="P157" s="90"/>
      <c r="Q157" s="90"/>
      <c r="R157" s="90"/>
      <c r="S157" s="90"/>
      <c r="T157" s="90"/>
      <c r="U157" s="90"/>
      <c r="V157" s="90"/>
      <c r="W157" s="90"/>
      <c r="X157" s="90"/>
      <c r="Y157" s="90"/>
      <c r="Z157" s="90"/>
      <c r="AA157" s="90"/>
      <c r="AB157" s="90"/>
      <c r="AC157" s="90"/>
      <c r="AD157" s="90"/>
      <c r="AE157" s="90"/>
      <c r="AF157" s="90"/>
      <c r="AG157" s="90"/>
      <c r="AH157" s="90"/>
      <c r="AI157" s="90"/>
      <c r="AJ157" s="90"/>
    </row>
    <row r="158" spans="5:36" s="62" customFormat="1" ht="21">
      <c r="E158" s="73"/>
      <c r="N158" s="113"/>
      <c r="O158" s="198"/>
      <c r="P158" s="90"/>
      <c r="Q158" s="90"/>
      <c r="R158" s="90"/>
      <c r="S158" s="90"/>
      <c r="T158" s="90"/>
      <c r="U158" s="90"/>
      <c r="V158" s="90"/>
      <c r="W158" s="90"/>
      <c r="X158" s="90"/>
      <c r="Y158" s="90"/>
      <c r="Z158" s="90"/>
      <c r="AA158" s="90"/>
      <c r="AB158" s="90"/>
      <c r="AC158" s="90"/>
      <c r="AD158" s="90"/>
      <c r="AE158" s="90"/>
      <c r="AF158" s="90"/>
      <c r="AG158" s="90"/>
      <c r="AH158" s="90"/>
      <c r="AI158" s="90"/>
      <c r="AJ158" s="90"/>
    </row>
    <row r="159" spans="5:36" s="62" customFormat="1" ht="21">
      <c r="E159" s="73"/>
      <c r="N159" s="113"/>
      <c r="O159" s="198"/>
      <c r="P159" s="90"/>
      <c r="Q159" s="90"/>
      <c r="R159" s="90"/>
      <c r="S159" s="90"/>
      <c r="T159" s="90"/>
      <c r="U159" s="90"/>
      <c r="V159" s="90"/>
      <c r="W159" s="90"/>
      <c r="X159" s="90"/>
      <c r="Y159" s="90"/>
      <c r="Z159" s="90"/>
      <c r="AA159" s="90"/>
      <c r="AB159" s="90"/>
      <c r="AC159" s="90"/>
      <c r="AD159" s="90"/>
      <c r="AE159" s="90"/>
      <c r="AF159" s="90"/>
      <c r="AG159" s="90"/>
      <c r="AH159" s="90"/>
      <c r="AI159" s="90"/>
      <c r="AJ159" s="90"/>
    </row>
    <row r="160" spans="5:36" s="62" customFormat="1" ht="21">
      <c r="E160" s="73"/>
      <c r="N160" s="113"/>
      <c r="O160" s="198"/>
      <c r="P160" s="90"/>
      <c r="Q160" s="90"/>
      <c r="R160" s="90"/>
      <c r="S160" s="90"/>
      <c r="T160" s="90"/>
      <c r="U160" s="90"/>
      <c r="V160" s="90"/>
      <c r="W160" s="90"/>
      <c r="X160" s="90"/>
      <c r="Y160" s="90"/>
      <c r="Z160" s="90"/>
      <c r="AA160" s="90"/>
      <c r="AB160" s="90"/>
      <c r="AC160" s="90"/>
      <c r="AD160" s="90"/>
      <c r="AE160" s="90"/>
      <c r="AF160" s="90"/>
      <c r="AG160" s="90"/>
      <c r="AH160" s="90"/>
      <c r="AI160" s="90"/>
      <c r="AJ160" s="90"/>
    </row>
    <row r="161" spans="5:36" s="62" customFormat="1" ht="21">
      <c r="E161" s="73"/>
      <c r="N161" s="113"/>
      <c r="O161" s="198"/>
      <c r="P161" s="90"/>
      <c r="Q161" s="90"/>
      <c r="R161" s="90"/>
      <c r="S161" s="90"/>
      <c r="T161" s="90"/>
      <c r="U161" s="90"/>
      <c r="V161" s="90"/>
      <c r="W161" s="90"/>
      <c r="X161" s="90"/>
      <c r="Y161" s="90"/>
      <c r="Z161" s="90"/>
      <c r="AA161" s="90"/>
      <c r="AB161" s="90"/>
      <c r="AC161" s="90"/>
      <c r="AD161" s="90"/>
      <c r="AE161" s="90"/>
      <c r="AF161" s="90"/>
      <c r="AG161" s="90"/>
      <c r="AH161" s="90"/>
      <c r="AI161" s="90"/>
      <c r="AJ161" s="90"/>
    </row>
    <row r="162" spans="5:36" s="62" customFormat="1" ht="21">
      <c r="E162" s="73"/>
      <c r="N162" s="113"/>
      <c r="O162" s="198"/>
      <c r="P162" s="90"/>
      <c r="Q162" s="90"/>
      <c r="R162" s="90"/>
      <c r="S162" s="90"/>
      <c r="T162" s="90"/>
      <c r="U162" s="90"/>
      <c r="V162" s="90"/>
      <c r="W162" s="90"/>
      <c r="X162" s="90"/>
      <c r="Y162" s="90"/>
      <c r="Z162" s="90"/>
      <c r="AA162" s="90"/>
      <c r="AB162" s="90"/>
      <c r="AC162" s="90"/>
      <c r="AD162" s="90"/>
      <c r="AE162" s="90"/>
      <c r="AF162" s="90"/>
      <c r="AG162" s="90"/>
      <c r="AH162" s="90"/>
      <c r="AI162" s="90"/>
      <c r="AJ162" s="90"/>
    </row>
    <row r="163" spans="5:36" s="62" customFormat="1" ht="21">
      <c r="E163" s="73"/>
      <c r="N163" s="113"/>
      <c r="O163" s="198"/>
      <c r="P163" s="90"/>
      <c r="Q163" s="90"/>
      <c r="R163" s="90"/>
      <c r="S163" s="90"/>
      <c r="T163" s="90"/>
      <c r="U163" s="90"/>
      <c r="V163" s="90"/>
      <c r="W163" s="90"/>
      <c r="X163" s="90"/>
      <c r="Y163" s="90"/>
      <c r="Z163" s="90"/>
      <c r="AA163" s="90"/>
      <c r="AB163" s="90"/>
      <c r="AC163" s="90"/>
      <c r="AD163" s="90"/>
      <c r="AE163" s="90"/>
      <c r="AF163" s="90"/>
      <c r="AG163" s="90"/>
      <c r="AH163" s="90"/>
      <c r="AI163" s="90"/>
      <c r="AJ163" s="90"/>
    </row>
    <row r="164" spans="5:36" s="62" customFormat="1" ht="21">
      <c r="E164" s="73"/>
      <c r="N164" s="113"/>
      <c r="O164" s="198"/>
      <c r="P164" s="90"/>
      <c r="Q164" s="90"/>
      <c r="R164" s="90"/>
      <c r="S164" s="90"/>
      <c r="T164" s="90"/>
      <c r="U164" s="90"/>
      <c r="V164" s="90"/>
      <c r="W164" s="90"/>
      <c r="X164" s="90"/>
      <c r="Y164" s="90"/>
      <c r="Z164" s="90"/>
      <c r="AA164" s="90"/>
      <c r="AB164" s="90"/>
      <c r="AC164" s="90"/>
      <c r="AD164" s="90"/>
      <c r="AE164" s="90"/>
      <c r="AF164" s="90"/>
      <c r="AG164" s="90"/>
      <c r="AH164" s="90"/>
      <c r="AI164" s="90"/>
      <c r="AJ164" s="90"/>
    </row>
    <row r="165" spans="5:36" s="62" customFormat="1" ht="21">
      <c r="E165" s="73"/>
      <c r="N165" s="113"/>
      <c r="O165" s="198"/>
      <c r="P165" s="90"/>
      <c r="Q165" s="90"/>
      <c r="R165" s="90"/>
      <c r="S165" s="90"/>
      <c r="T165" s="90"/>
      <c r="U165" s="90"/>
      <c r="V165" s="90"/>
      <c r="W165" s="90"/>
      <c r="X165" s="90"/>
      <c r="Y165" s="90"/>
      <c r="Z165" s="90"/>
      <c r="AA165" s="90"/>
      <c r="AB165" s="90"/>
      <c r="AC165" s="90"/>
      <c r="AD165" s="90"/>
      <c r="AE165" s="90"/>
      <c r="AF165" s="90"/>
      <c r="AG165" s="90"/>
      <c r="AH165" s="90"/>
      <c r="AI165" s="90"/>
      <c r="AJ165" s="90"/>
    </row>
    <row r="166" spans="5:36" s="62" customFormat="1" ht="21">
      <c r="E166" s="73"/>
      <c r="N166" s="113"/>
      <c r="O166" s="198"/>
      <c r="P166" s="90"/>
      <c r="Q166" s="90"/>
      <c r="R166" s="90"/>
      <c r="S166" s="90"/>
      <c r="T166" s="90"/>
      <c r="U166" s="90"/>
      <c r="V166" s="90"/>
      <c r="W166" s="90"/>
      <c r="X166" s="90"/>
      <c r="Y166" s="90"/>
      <c r="Z166" s="90"/>
      <c r="AA166" s="90"/>
      <c r="AB166" s="90"/>
      <c r="AC166" s="90"/>
      <c r="AD166" s="90"/>
      <c r="AE166" s="90"/>
      <c r="AF166" s="90"/>
      <c r="AG166" s="90"/>
      <c r="AH166" s="90"/>
      <c r="AI166" s="90"/>
      <c r="AJ166" s="90"/>
    </row>
    <row r="167" spans="5:36" s="62" customFormat="1" ht="21">
      <c r="E167" s="73"/>
      <c r="N167" s="113"/>
      <c r="O167" s="198"/>
      <c r="P167" s="90"/>
      <c r="Q167" s="90"/>
      <c r="R167" s="90"/>
      <c r="S167" s="90"/>
      <c r="T167" s="90"/>
      <c r="U167" s="90"/>
      <c r="V167" s="90"/>
      <c r="W167" s="90"/>
      <c r="X167" s="90"/>
      <c r="Y167" s="90"/>
      <c r="Z167" s="90"/>
      <c r="AA167" s="90"/>
      <c r="AB167" s="90"/>
      <c r="AC167" s="90"/>
      <c r="AD167" s="90"/>
      <c r="AE167" s="90"/>
      <c r="AF167" s="90"/>
      <c r="AG167" s="90"/>
      <c r="AH167" s="90"/>
      <c r="AI167" s="90"/>
      <c r="AJ167" s="90"/>
    </row>
    <row r="168" spans="5:36" s="62" customFormat="1" ht="21">
      <c r="E168" s="73"/>
      <c r="N168" s="113"/>
      <c r="O168" s="198"/>
      <c r="P168" s="90"/>
      <c r="Q168" s="90"/>
      <c r="R168" s="90"/>
      <c r="S168" s="90"/>
      <c r="T168" s="90"/>
      <c r="U168" s="90"/>
      <c r="V168" s="90"/>
      <c r="W168" s="90"/>
      <c r="X168" s="90"/>
      <c r="Y168" s="90"/>
      <c r="Z168" s="90"/>
      <c r="AA168" s="90"/>
      <c r="AB168" s="90"/>
      <c r="AC168" s="90"/>
      <c r="AD168" s="90"/>
      <c r="AE168" s="90"/>
      <c r="AF168" s="90"/>
      <c r="AG168" s="90"/>
      <c r="AH168" s="90"/>
      <c r="AI168" s="90"/>
      <c r="AJ168" s="90"/>
    </row>
    <row r="169" spans="5:36" s="62" customFormat="1" ht="21">
      <c r="E169" s="73"/>
      <c r="N169" s="113"/>
      <c r="O169" s="198"/>
      <c r="P169" s="90"/>
      <c r="Q169" s="90"/>
      <c r="R169" s="90"/>
      <c r="S169" s="90"/>
      <c r="T169" s="90"/>
      <c r="U169" s="90"/>
      <c r="V169" s="90"/>
      <c r="W169" s="90"/>
      <c r="X169" s="90"/>
      <c r="Y169" s="90"/>
      <c r="Z169" s="90"/>
      <c r="AA169" s="90"/>
      <c r="AB169" s="90"/>
      <c r="AC169" s="90"/>
      <c r="AD169" s="90"/>
      <c r="AE169" s="90"/>
      <c r="AF169" s="90"/>
      <c r="AG169" s="90"/>
      <c r="AH169" s="90"/>
      <c r="AI169" s="90"/>
      <c r="AJ169" s="90"/>
    </row>
    <row r="170" spans="5:36" s="62" customFormat="1" ht="21">
      <c r="E170" s="73"/>
      <c r="N170" s="113"/>
      <c r="O170" s="198"/>
      <c r="P170" s="90"/>
      <c r="Q170" s="90"/>
      <c r="R170" s="90"/>
      <c r="S170" s="90"/>
      <c r="T170" s="90"/>
      <c r="U170" s="90"/>
      <c r="V170" s="90"/>
      <c r="W170" s="90"/>
      <c r="X170" s="90"/>
      <c r="Y170" s="90"/>
      <c r="Z170" s="90"/>
      <c r="AA170" s="90"/>
      <c r="AB170" s="90"/>
      <c r="AC170" s="90"/>
      <c r="AD170" s="90"/>
      <c r="AE170" s="90"/>
      <c r="AF170" s="90"/>
      <c r="AG170" s="90"/>
      <c r="AH170" s="90"/>
      <c r="AI170" s="90"/>
      <c r="AJ170" s="90"/>
    </row>
    <row r="171" spans="5:36" s="62" customFormat="1" ht="21">
      <c r="E171" s="73"/>
      <c r="N171" s="113"/>
      <c r="O171" s="198"/>
      <c r="P171" s="90"/>
      <c r="Q171" s="90"/>
      <c r="R171" s="90"/>
      <c r="S171" s="90"/>
      <c r="T171" s="90"/>
      <c r="U171" s="90"/>
      <c r="V171" s="90"/>
      <c r="W171" s="90"/>
      <c r="X171" s="90"/>
      <c r="Y171" s="90"/>
      <c r="Z171" s="90"/>
      <c r="AA171" s="90"/>
      <c r="AB171" s="90"/>
      <c r="AC171" s="90"/>
      <c r="AD171" s="90"/>
      <c r="AE171" s="90"/>
      <c r="AF171" s="90"/>
      <c r="AG171" s="90"/>
      <c r="AH171" s="90"/>
      <c r="AI171" s="90"/>
      <c r="AJ171" s="90"/>
    </row>
    <row r="172" spans="5:36" s="62" customFormat="1" ht="21">
      <c r="E172" s="73"/>
      <c r="N172" s="113"/>
      <c r="O172" s="198"/>
      <c r="P172" s="90"/>
      <c r="Q172" s="90"/>
      <c r="R172" s="90"/>
      <c r="S172" s="90"/>
      <c r="T172" s="90"/>
      <c r="U172" s="90"/>
      <c r="V172" s="90"/>
      <c r="W172" s="90"/>
      <c r="X172" s="90"/>
      <c r="Y172" s="90"/>
      <c r="Z172" s="90"/>
      <c r="AA172" s="90"/>
      <c r="AB172" s="90"/>
      <c r="AC172" s="90"/>
      <c r="AD172" s="90"/>
      <c r="AE172" s="90"/>
      <c r="AF172" s="90"/>
      <c r="AG172" s="90"/>
      <c r="AH172" s="90"/>
      <c r="AI172" s="90"/>
      <c r="AJ172" s="90"/>
    </row>
    <row r="173" spans="5:36" s="62" customFormat="1" ht="21">
      <c r="E173" s="73"/>
      <c r="N173" s="113"/>
      <c r="O173" s="198"/>
      <c r="P173" s="90"/>
      <c r="Q173" s="90"/>
      <c r="R173" s="90"/>
      <c r="S173" s="90"/>
      <c r="T173" s="90"/>
      <c r="U173" s="90"/>
      <c r="V173" s="90"/>
      <c r="W173" s="90"/>
      <c r="X173" s="90"/>
      <c r="Y173" s="90"/>
      <c r="Z173" s="90"/>
      <c r="AA173" s="90"/>
      <c r="AB173" s="90"/>
      <c r="AC173" s="90"/>
      <c r="AD173" s="90"/>
      <c r="AE173" s="90"/>
      <c r="AF173" s="90"/>
      <c r="AG173" s="90"/>
      <c r="AH173" s="90"/>
      <c r="AI173" s="90"/>
      <c r="AJ173" s="90"/>
    </row>
    <row r="174" spans="5:36" s="62" customFormat="1" ht="21">
      <c r="E174" s="73"/>
      <c r="N174" s="113"/>
      <c r="O174" s="198"/>
      <c r="P174" s="90"/>
      <c r="Q174" s="90"/>
      <c r="R174" s="90"/>
      <c r="S174" s="90"/>
      <c r="T174" s="90"/>
      <c r="U174" s="90"/>
      <c r="V174" s="90"/>
      <c r="W174" s="90"/>
      <c r="X174" s="90"/>
      <c r="Y174" s="90"/>
      <c r="Z174" s="90"/>
      <c r="AA174" s="90"/>
      <c r="AB174" s="90"/>
      <c r="AC174" s="90"/>
      <c r="AD174" s="90"/>
      <c r="AE174" s="90"/>
      <c r="AF174" s="90"/>
      <c r="AG174" s="90"/>
      <c r="AH174" s="90"/>
      <c r="AI174" s="90"/>
      <c r="AJ174" s="90"/>
    </row>
    <row r="175" spans="5:36" s="62" customFormat="1" ht="21">
      <c r="E175" s="73"/>
      <c r="N175" s="113"/>
      <c r="O175" s="198"/>
      <c r="P175" s="90"/>
      <c r="Q175" s="90"/>
      <c r="R175" s="90"/>
      <c r="S175" s="90"/>
      <c r="T175" s="90"/>
      <c r="U175" s="90"/>
      <c r="V175" s="90"/>
      <c r="W175" s="90"/>
      <c r="X175" s="90"/>
      <c r="Y175" s="90"/>
      <c r="Z175" s="90"/>
      <c r="AA175" s="90"/>
      <c r="AB175" s="90"/>
      <c r="AC175" s="90"/>
      <c r="AD175" s="90"/>
      <c r="AE175" s="90"/>
      <c r="AF175" s="90"/>
      <c r="AG175" s="90"/>
      <c r="AH175" s="90"/>
      <c r="AI175" s="90"/>
      <c r="AJ175" s="90"/>
    </row>
    <row r="176" spans="5:36" s="62" customFormat="1" ht="21">
      <c r="E176" s="73"/>
      <c r="N176" s="113"/>
      <c r="O176" s="198"/>
      <c r="P176" s="90"/>
      <c r="Q176" s="90"/>
      <c r="R176" s="90"/>
      <c r="S176" s="90"/>
      <c r="T176" s="90"/>
      <c r="U176" s="90"/>
      <c r="V176" s="90"/>
      <c r="W176" s="90"/>
      <c r="X176" s="90"/>
      <c r="Y176" s="90"/>
      <c r="Z176" s="90"/>
      <c r="AA176" s="90"/>
      <c r="AB176" s="90"/>
      <c r="AC176" s="90"/>
      <c r="AD176" s="90"/>
      <c r="AE176" s="90"/>
      <c r="AF176" s="90"/>
      <c r="AG176" s="90"/>
      <c r="AH176" s="90"/>
      <c r="AI176" s="90"/>
      <c r="AJ176" s="90"/>
    </row>
    <row r="177" spans="5:36" s="62" customFormat="1" ht="21">
      <c r="E177" s="73"/>
      <c r="N177" s="113"/>
      <c r="O177" s="198"/>
      <c r="P177" s="90"/>
      <c r="Q177" s="90"/>
      <c r="R177" s="90"/>
      <c r="S177" s="90"/>
      <c r="T177" s="90"/>
      <c r="U177" s="90"/>
      <c r="V177" s="90"/>
      <c r="W177" s="90"/>
      <c r="X177" s="90"/>
      <c r="Y177" s="90"/>
      <c r="Z177" s="90"/>
      <c r="AA177" s="90"/>
      <c r="AB177" s="90"/>
      <c r="AC177" s="90"/>
      <c r="AD177" s="90"/>
      <c r="AE177" s="90"/>
      <c r="AF177" s="90"/>
      <c r="AG177" s="90"/>
      <c r="AH177" s="90"/>
      <c r="AI177" s="90"/>
      <c r="AJ177" s="90"/>
    </row>
    <row r="178" spans="5:36" s="62" customFormat="1" ht="21">
      <c r="E178" s="73"/>
      <c r="N178" s="113"/>
      <c r="O178" s="198"/>
      <c r="P178" s="90"/>
      <c r="Q178" s="90"/>
      <c r="R178" s="90"/>
      <c r="S178" s="90"/>
      <c r="T178" s="90"/>
      <c r="U178" s="90"/>
      <c r="V178" s="90"/>
      <c r="W178" s="90"/>
      <c r="X178" s="90"/>
      <c r="Y178" s="90"/>
      <c r="Z178" s="90"/>
      <c r="AA178" s="90"/>
      <c r="AB178" s="90"/>
      <c r="AC178" s="90"/>
      <c r="AD178" s="90"/>
      <c r="AE178" s="90"/>
      <c r="AF178" s="90"/>
      <c r="AG178" s="90"/>
      <c r="AH178" s="90"/>
      <c r="AI178" s="90"/>
      <c r="AJ178" s="90"/>
    </row>
    <row r="179" spans="5:36" s="62" customFormat="1" ht="21">
      <c r="E179" s="73"/>
      <c r="N179" s="113"/>
      <c r="O179" s="198"/>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5:36" s="62" customFormat="1" ht="21">
      <c r="E180" s="73"/>
      <c r="N180" s="113"/>
      <c r="O180" s="198"/>
      <c r="P180" s="90"/>
      <c r="Q180" s="90"/>
      <c r="R180" s="90"/>
      <c r="S180" s="90"/>
      <c r="T180" s="90"/>
      <c r="U180" s="90"/>
      <c r="V180" s="90"/>
      <c r="W180" s="90"/>
      <c r="X180" s="90"/>
      <c r="Y180" s="90"/>
      <c r="Z180" s="90"/>
      <c r="AA180" s="90"/>
      <c r="AB180" s="90"/>
      <c r="AC180" s="90"/>
      <c r="AD180" s="90"/>
      <c r="AE180" s="90"/>
      <c r="AF180" s="90"/>
      <c r="AG180" s="90"/>
      <c r="AH180" s="90"/>
      <c r="AI180" s="90"/>
      <c r="AJ180" s="90"/>
    </row>
    <row r="181" spans="5:36" s="62" customFormat="1" ht="21">
      <c r="E181" s="73"/>
      <c r="N181" s="113"/>
      <c r="O181" s="198"/>
      <c r="P181" s="90"/>
      <c r="Q181" s="90"/>
      <c r="R181" s="90"/>
      <c r="S181" s="90"/>
      <c r="T181" s="90"/>
      <c r="U181" s="90"/>
      <c r="V181" s="90"/>
      <c r="W181" s="90"/>
      <c r="X181" s="90"/>
      <c r="Y181" s="90"/>
      <c r="Z181" s="90"/>
      <c r="AA181" s="90"/>
      <c r="AB181" s="90"/>
      <c r="AC181" s="90"/>
      <c r="AD181" s="90"/>
      <c r="AE181" s="90"/>
      <c r="AF181" s="90"/>
      <c r="AG181" s="90"/>
      <c r="AH181" s="90"/>
      <c r="AI181" s="90"/>
      <c r="AJ181" s="90"/>
    </row>
    <row r="182" spans="5:36" s="62" customFormat="1" ht="21">
      <c r="E182" s="73"/>
      <c r="N182" s="113"/>
      <c r="O182" s="198"/>
      <c r="P182" s="90"/>
      <c r="Q182" s="90"/>
      <c r="R182" s="90"/>
      <c r="S182" s="90"/>
      <c r="T182" s="90"/>
      <c r="U182" s="90"/>
      <c r="V182" s="90"/>
      <c r="W182" s="90"/>
      <c r="X182" s="90"/>
      <c r="Y182" s="90"/>
      <c r="Z182" s="90"/>
      <c r="AA182" s="90"/>
      <c r="AB182" s="90"/>
      <c r="AC182" s="90"/>
      <c r="AD182" s="90"/>
      <c r="AE182" s="90"/>
      <c r="AF182" s="90"/>
      <c r="AG182" s="90"/>
      <c r="AH182" s="90"/>
      <c r="AI182" s="90"/>
      <c r="AJ182" s="90"/>
    </row>
    <row r="183" spans="5:36" s="62" customFormat="1" ht="21">
      <c r="E183" s="73"/>
      <c r="N183" s="113"/>
      <c r="O183" s="198"/>
      <c r="P183" s="90"/>
      <c r="Q183" s="90"/>
      <c r="R183" s="90"/>
      <c r="S183" s="90"/>
      <c r="T183" s="90"/>
      <c r="U183" s="90"/>
      <c r="V183" s="90"/>
      <c r="W183" s="90"/>
      <c r="X183" s="90"/>
      <c r="Y183" s="90"/>
      <c r="Z183" s="90"/>
      <c r="AA183" s="90"/>
      <c r="AB183" s="90"/>
      <c r="AC183" s="90"/>
      <c r="AD183" s="90"/>
      <c r="AE183" s="90"/>
      <c r="AF183" s="90"/>
      <c r="AG183" s="90"/>
      <c r="AH183" s="90"/>
      <c r="AI183" s="90"/>
      <c r="AJ183" s="90"/>
    </row>
    <row r="184" spans="5:36" s="62" customFormat="1" ht="21">
      <c r="E184" s="73"/>
      <c r="N184" s="113"/>
      <c r="O184" s="198"/>
      <c r="P184" s="90"/>
      <c r="Q184" s="90"/>
      <c r="R184" s="90"/>
      <c r="S184" s="90"/>
      <c r="T184" s="90"/>
      <c r="U184" s="90"/>
      <c r="V184" s="90"/>
      <c r="W184" s="90"/>
      <c r="X184" s="90"/>
      <c r="Y184" s="90"/>
      <c r="Z184" s="90"/>
      <c r="AA184" s="90"/>
      <c r="AB184" s="90"/>
      <c r="AC184" s="90"/>
      <c r="AD184" s="90"/>
      <c r="AE184" s="90"/>
      <c r="AF184" s="90"/>
      <c r="AG184" s="90"/>
      <c r="AH184" s="90"/>
      <c r="AI184" s="90"/>
      <c r="AJ184" s="90"/>
    </row>
    <row r="185" spans="5:36" s="62" customFormat="1" ht="21">
      <c r="E185" s="73"/>
      <c r="N185" s="113"/>
      <c r="O185" s="198"/>
      <c r="P185" s="90"/>
      <c r="Q185" s="90"/>
      <c r="R185" s="90"/>
      <c r="S185" s="90"/>
      <c r="T185" s="90"/>
      <c r="U185" s="90"/>
      <c r="V185" s="90"/>
      <c r="W185" s="90"/>
      <c r="X185" s="90"/>
      <c r="Y185" s="90"/>
      <c r="Z185" s="90"/>
      <c r="AA185" s="90"/>
      <c r="AB185" s="90"/>
      <c r="AC185" s="90"/>
      <c r="AD185" s="90"/>
      <c r="AE185" s="90"/>
      <c r="AF185" s="90"/>
      <c r="AG185" s="90"/>
      <c r="AH185" s="90"/>
      <c r="AI185" s="90"/>
      <c r="AJ185" s="90"/>
    </row>
    <row r="186" spans="5:36" s="62" customFormat="1" ht="21">
      <c r="E186" s="73"/>
      <c r="N186" s="113"/>
      <c r="O186" s="198"/>
      <c r="P186" s="90"/>
      <c r="Q186" s="90"/>
      <c r="R186" s="90"/>
      <c r="S186" s="90"/>
      <c r="T186" s="90"/>
      <c r="U186" s="90"/>
      <c r="V186" s="90"/>
      <c r="W186" s="90"/>
      <c r="X186" s="90"/>
      <c r="Y186" s="90"/>
      <c r="Z186" s="90"/>
      <c r="AA186" s="90"/>
      <c r="AB186" s="90"/>
      <c r="AC186" s="90"/>
      <c r="AD186" s="90"/>
      <c r="AE186" s="90"/>
      <c r="AF186" s="90"/>
      <c r="AG186" s="90"/>
      <c r="AH186" s="90"/>
      <c r="AI186" s="90"/>
      <c r="AJ186" s="90"/>
    </row>
    <row r="187" spans="5:36" s="62" customFormat="1" ht="21">
      <c r="E187" s="73"/>
      <c r="N187" s="113"/>
      <c r="O187" s="198"/>
      <c r="P187" s="90"/>
      <c r="Q187" s="90"/>
      <c r="R187" s="90"/>
      <c r="S187" s="90"/>
      <c r="T187" s="90"/>
      <c r="U187" s="90"/>
      <c r="V187" s="90"/>
      <c r="W187" s="90"/>
      <c r="X187" s="90"/>
      <c r="Y187" s="90"/>
      <c r="Z187" s="90"/>
      <c r="AA187" s="90"/>
      <c r="AB187" s="90"/>
      <c r="AC187" s="90"/>
      <c r="AD187" s="90"/>
      <c r="AE187" s="90"/>
      <c r="AF187" s="90"/>
      <c r="AG187" s="90"/>
      <c r="AH187" s="90"/>
      <c r="AI187" s="90"/>
      <c r="AJ187" s="90"/>
    </row>
    <row r="188" spans="5:36" s="62" customFormat="1" ht="21">
      <c r="E188" s="73"/>
      <c r="N188" s="113"/>
      <c r="O188" s="198"/>
      <c r="P188" s="90"/>
      <c r="Q188" s="90"/>
      <c r="R188" s="90"/>
      <c r="S188" s="90"/>
      <c r="T188" s="90"/>
      <c r="U188" s="90"/>
      <c r="V188" s="90"/>
      <c r="W188" s="90"/>
      <c r="X188" s="90"/>
      <c r="Y188" s="90"/>
      <c r="Z188" s="90"/>
      <c r="AA188" s="90"/>
      <c r="AB188" s="90"/>
      <c r="AC188" s="90"/>
      <c r="AD188" s="90"/>
      <c r="AE188" s="90"/>
      <c r="AF188" s="90"/>
      <c r="AG188" s="90"/>
      <c r="AH188" s="90"/>
      <c r="AI188" s="90"/>
      <c r="AJ188" s="90"/>
    </row>
    <row r="189" spans="5:36" s="62" customFormat="1" ht="21">
      <c r="E189" s="73"/>
      <c r="N189" s="113"/>
      <c r="O189" s="198"/>
      <c r="P189" s="90"/>
      <c r="Q189" s="90"/>
      <c r="R189" s="90"/>
      <c r="S189" s="90"/>
      <c r="T189" s="90"/>
      <c r="U189" s="90"/>
      <c r="V189" s="90"/>
      <c r="W189" s="90"/>
      <c r="X189" s="90"/>
      <c r="Y189" s="90"/>
      <c r="Z189" s="90"/>
      <c r="AA189" s="90"/>
      <c r="AB189" s="90"/>
      <c r="AC189" s="90"/>
      <c r="AD189" s="90"/>
      <c r="AE189" s="90"/>
      <c r="AF189" s="90"/>
      <c r="AG189" s="90"/>
      <c r="AH189" s="90"/>
      <c r="AI189" s="90"/>
      <c r="AJ189" s="90"/>
    </row>
    <row r="190" spans="5:36" s="62" customFormat="1" ht="21">
      <c r="E190" s="73"/>
      <c r="N190" s="113"/>
      <c r="O190" s="198"/>
      <c r="P190" s="90"/>
      <c r="Q190" s="90"/>
      <c r="R190" s="90"/>
      <c r="S190" s="90"/>
      <c r="T190" s="90"/>
      <c r="U190" s="90"/>
      <c r="V190" s="90"/>
      <c r="W190" s="90"/>
      <c r="X190" s="90"/>
      <c r="Y190" s="90"/>
      <c r="Z190" s="90"/>
      <c r="AA190" s="90"/>
      <c r="AB190" s="90"/>
      <c r="AC190" s="90"/>
      <c r="AD190" s="90"/>
      <c r="AE190" s="90"/>
      <c r="AF190" s="90"/>
      <c r="AG190" s="90"/>
      <c r="AH190" s="90"/>
      <c r="AI190" s="90"/>
      <c r="AJ190" s="90"/>
    </row>
    <row r="191" spans="5:36" s="62" customFormat="1" ht="21">
      <c r="E191" s="73"/>
      <c r="N191" s="113"/>
      <c r="O191" s="198"/>
      <c r="P191" s="90"/>
      <c r="Q191" s="90"/>
      <c r="R191" s="90"/>
      <c r="S191" s="90"/>
      <c r="T191" s="90"/>
      <c r="U191" s="90"/>
      <c r="V191" s="90"/>
      <c r="W191" s="90"/>
      <c r="X191" s="90"/>
      <c r="Y191" s="90"/>
      <c r="Z191" s="90"/>
      <c r="AA191" s="90"/>
      <c r="AB191" s="90"/>
      <c r="AC191" s="90"/>
      <c r="AD191" s="90"/>
      <c r="AE191" s="90"/>
      <c r="AF191" s="90"/>
      <c r="AG191" s="90"/>
      <c r="AH191" s="90"/>
      <c r="AI191" s="90"/>
      <c r="AJ191" s="90"/>
    </row>
    <row r="192" spans="5:36" s="62" customFormat="1" ht="21">
      <c r="E192" s="73"/>
      <c r="N192" s="113"/>
      <c r="O192" s="198"/>
      <c r="P192" s="90"/>
      <c r="Q192" s="90"/>
      <c r="R192" s="90"/>
      <c r="S192" s="90"/>
      <c r="T192" s="90"/>
      <c r="U192" s="90"/>
      <c r="V192" s="90"/>
      <c r="W192" s="90"/>
      <c r="X192" s="90"/>
      <c r="Y192" s="90"/>
      <c r="Z192" s="90"/>
      <c r="AA192" s="90"/>
      <c r="AB192" s="90"/>
      <c r="AC192" s="90"/>
      <c r="AD192" s="90"/>
      <c r="AE192" s="90"/>
      <c r="AF192" s="90"/>
      <c r="AG192" s="90"/>
      <c r="AH192" s="90"/>
      <c r="AI192" s="90"/>
      <c r="AJ192" s="90"/>
    </row>
    <row r="193" spans="5:36" s="62" customFormat="1" ht="21">
      <c r="E193" s="73"/>
      <c r="N193" s="113"/>
      <c r="O193" s="198"/>
      <c r="P193" s="90"/>
      <c r="Q193" s="90"/>
      <c r="R193" s="90"/>
      <c r="S193" s="90"/>
      <c r="T193" s="90"/>
      <c r="U193" s="90"/>
      <c r="V193" s="90"/>
      <c r="W193" s="90"/>
      <c r="X193" s="90"/>
      <c r="Y193" s="90"/>
      <c r="Z193" s="90"/>
      <c r="AA193" s="90"/>
      <c r="AB193" s="90"/>
      <c r="AC193" s="90"/>
      <c r="AD193" s="90"/>
      <c r="AE193" s="90"/>
      <c r="AF193" s="90"/>
      <c r="AG193" s="90"/>
      <c r="AH193" s="90"/>
      <c r="AI193" s="90"/>
      <c r="AJ193" s="90"/>
    </row>
    <row r="194" spans="5:36" s="62" customFormat="1" ht="21">
      <c r="E194" s="73"/>
      <c r="N194" s="113"/>
      <c r="O194" s="198"/>
      <c r="P194" s="90"/>
      <c r="Q194" s="90"/>
      <c r="R194" s="90"/>
      <c r="S194" s="90"/>
      <c r="T194" s="90"/>
      <c r="U194" s="90"/>
      <c r="V194" s="90"/>
      <c r="W194" s="90"/>
      <c r="X194" s="90"/>
      <c r="Y194" s="90"/>
      <c r="Z194" s="90"/>
      <c r="AA194" s="90"/>
      <c r="AB194" s="90"/>
      <c r="AC194" s="90"/>
      <c r="AD194" s="90"/>
      <c r="AE194" s="90"/>
      <c r="AF194" s="90"/>
      <c r="AG194" s="90"/>
      <c r="AH194" s="90"/>
      <c r="AI194" s="90"/>
      <c r="AJ194" s="90"/>
    </row>
    <row r="195" spans="5:36" s="62" customFormat="1" ht="21">
      <c r="E195" s="73"/>
      <c r="N195" s="113"/>
      <c r="O195" s="198"/>
      <c r="P195" s="90"/>
      <c r="Q195" s="90"/>
      <c r="R195" s="90"/>
      <c r="S195" s="90"/>
      <c r="T195" s="90"/>
      <c r="U195" s="90"/>
      <c r="V195" s="90"/>
      <c r="W195" s="90"/>
      <c r="X195" s="90"/>
      <c r="Y195" s="90"/>
      <c r="Z195" s="90"/>
      <c r="AA195" s="90"/>
      <c r="AB195" s="90"/>
      <c r="AC195" s="90"/>
      <c r="AD195" s="90"/>
      <c r="AE195" s="90"/>
      <c r="AF195" s="90"/>
      <c r="AG195" s="90"/>
      <c r="AH195" s="90"/>
      <c r="AI195" s="90"/>
      <c r="AJ195" s="90"/>
    </row>
    <row r="196" spans="5:36" s="62" customFormat="1" ht="21">
      <c r="E196" s="73"/>
      <c r="N196" s="113"/>
      <c r="O196" s="198"/>
      <c r="P196" s="90"/>
      <c r="Q196" s="90"/>
      <c r="R196" s="90"/>
      <c r="S196" s="90"/>
      <c r="T196" s="90"/>
      <c r="U196" s="90"/>
      <c r="V196" s="90"/>
      <c r="W196" s="90"/>
      <c r="X196" s="90"/>
      <c r="Y196" s="90"/>
      <c r="Z196" s="90"/>
      <c r="AA196" s="90"/>
      <c r="AB196" s="90"/>
      <c r="AC196" s="90"/>
      <c r="AD196" s="90"/>
      <c r="AE196" s="90"/>
      <c r="AF196" s="90"/>
      <c r="AG196" s="90"/>
      <c r="AH196" s="90"/>
      <c r="AI196" s="90"/>
      <c r="AJ196" s="90"/>
    </row>
    <row r="197" spans="5:36" s="62" customFormat="1" ht="21">
      <c r="E197" s="73"/>
      <c r="N197" s="113"/>
      <c r="O197" s="198"/>
      <c r="P197" s="90"/>
      <c r="Q197" s="90"/>
      <c r="R197" s="90"/>
      <c r="S197" s="90"/>
      <c r="T197" s="90"/>
      <c r="U197" s="90"/>
      <c r="V197" s="90"/>
      <c r="W197" s="90"/>
      <c r="X197" s="90"/>
      <c r="Y197" s="90"/>
      <c r="Z197" s="90"/>
      <c r="AA197" s="90"/>
      <c r="AB197" s="90"/>
      <c r="AC197" s="90"/>
      <c r="AD197" s="90"/>
      <c r="AE197" s="90"/>
      <c r="AF197" s="90"/>
      <c r="AG197" s="90"/>
      <c r="AH197" s="90"/>
      <c r="AI197" s="90"/>
      <c r="AJ197" s="90"/>
    </row>
    <row r="198" spans="5:36" s="62" customFormat="1" ht="21">
      <c r="E198" s="73"/>
      <c r="N198" s="113"/>
      <c r="O198" s="198"/>
      <c r="P198" s="90"/>
      <c r="Q198" s="90"/>
      <c r="R198" s="90"/>
      <c r="S198" s="90"/>
      <c r="T198" s="90"/>
      <c r="U198" s="90"/>
      <c r="V198" s="90"/>
      <c r="W198" s="90"/>
      <c r="X198" s="90"/>
      <c r="Y198" s="90"/>
      <c r="Z198" s="90"/>
      <c r="AA198" s="90"/>
      <c r="AB198" s="90"/>
      <c r="AC198" s="90"/>
      <c r="AD198" s="90"/>
      <c r="AE198" s="90"/>
      <c r="AF198" s="90"/>
      <c r="AG198" s="90"/>
      <c r="AH198" s="90"/>
      <c r="AI198" s="90"/>
      <c r="AJ198" s="90"/>
    </row>
    <row r="199" spans="5:36" s="2" customFormat="1">
      <c r="E199" s="33"/>
      <c r="N199" s="112"/>
      <c r="O199" s="19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3"/>
      <c r="N200" s="112"/>
      <c r="O200" s="19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3"/>
      <c r="N201" s="112"/>
      <c r="O201" s="19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3"/>
      <c r="N202" s="112"/>
      <c r="O202" s="19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3"/>
      <c r="N203" s="112"/>
      <c r="O203" s="19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3"/>
      <c r="N204" s="112"/>
      <c r="O204" s="19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3"/>
      <c r="N205" s="112"/>
      <c r="O205" s="19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3"/>
      <c r="N206" s="112"/>
      <c r="O206" s="19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3"/>
      <c r="N207" s="112"/>
      <c r="O207" s="19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3"/>
      <c r="N208" s="112"/>
      <c r="O208" s="19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3"/>
      <c r="N209" s="112"/>
      <c r="O209" s="19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3"/>
      <c r="N210" s="112"/>
      <c r="O210" s="19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3"/>
      <c r="N211" s="112"/>
      <c r="O211" s="19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3"/>
      <c r="N212" s="112"/>
      <c r="O212" s="19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3"/>
      <c r="N213" s="112"/>
      <c r="O213" s="19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3"/>
      <c r="N214" s="112"/>
      <c r="O214" s="19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3"/>
      <c r="N215" s="112"/>
      <c r="O215" s="19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3"/>
      <c r="N216" s="112"/>
      <c r="O216" s="19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3"/>
      <c r="N217" s="112"/>
      <c r="O217" s="19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3"/>
      <c r="N218" s="112"/>
      <c r="O218" s="19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3"/>
      <c r="N219" s="112"/>
      <c r="O219" s="19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3"/>
      <c r="N220" s="112"/>
      <c r="O220" s="19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3"/>
      <c r="N221" s="112"/>
      <c r="O221" s="19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3"/>
      <c r="N222" s="112"/>
      <c r="O222" s="19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3"/>
      <c r="N223" s="112"/>
      <c r="O223" s="19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3"/>
      <c r="N224" s="112"/>
      <c r="O224" s="19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3"/>
      <c r="N225" s="112"/>
      <c r="O225" s="19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3"/>
      <c r="N226" s="112"/>
      <c r="O226" s="19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3"/>
      <c r="N227" s="112"/>
      <c r="O227" s="19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3"/>
      <c r="N228" s="112"/>
      <c r="O228" s="19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3"/>
      <c r="N229" s="112"/>
      <c r="O229" s="19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3"/>
      <c r="N230" s="112"/>
      <c r="O230" s="19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3"/>
      <c r="N231" s="112"/>
      <c r="O231" s="19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3"/>
      <c r="N232" s="112"/>
      <c r="O232" s="19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3"/>
      <c r="N233" s="112"/>
      <c r="O233" s="19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3"/>
      <c r="N234" s="112"/>
      <c r="O234" s="19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3"/>
      <c r="N235" s="112"/>
      <c r="O235" s="19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3"/>
      <c r="N236" s="112"/>
      <c r="O236" s="19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3"/>
      <c r="N237" s="112"/>
      <c r="O237" s="19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3"/>
      <c r="N238" s="112"/>
      <c r="O238" s="19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3"/>
      <c r="N239" s="112"/>
      <c r="O239" s="19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3"/>
      <c r="N240" s="112"/>
      <c r="O240" s="19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3"/>
      <c r="N241" s="112"/>
      <c r="O241" s="19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3"/>
      <c r="N242" s="112"/>
      <c r="O242" s="19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3"/>
      <c r="N243" s="112"/>
      <c r="O243" s="19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3"/>
      <c r="N244" s="112"/>
      <c r="O244" s="19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3"/>
      <c r="N245" s="112"/>
      <c r="O245" s="19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3"/>
      <c r="N246" s="112"/>
      <c r="O246" s="19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3"/>
      <c r="N247" s="112"/>
      <c r="O247" s="19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3"/>
      <c r="N248" s="112"/>
      <c r="O248" s="19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3"/>
      <c r="N249" s="112"/>
      <c r="O249" s="19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3"/>
      <c r="N250" s="112"/>
      <c r="O250" s="19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3"/>
      <c r="N251" s="112"/>
      <c r="O251" s="19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3"/>
      <c r="N252" s="112"/>
      <c r="O252" s="19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3"/>
      <c r="N253" s="112"/>
      <c r="O253" s="19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3"/>
      <c r="N254" s="112"/>
      <c r="O254" s="19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3"/>
      <c r="N255" s="112"/>
      <c r="O255" s="19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3"/>
      <c r="N256" s="112"/>
      <c r="O256" s="19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3"/>
      <c r="N257" s="112"/>
      <c r="O257" s="19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3"/>
      <c r="N258" s="112"/>
      <c r="O258" s="19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3"/>
      <c r="N259" s="112"/>
      <c r="O259" s="19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3"/>
      <c r="N260" s="112"/>
      <c r="O260" s="19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3"/>
      <c r="N261" s="112"/>
      <c r="O261" s="19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3"/>
      <c r="N262" s="112"/>
      <c r="O262" s="19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3"/>
      <c r="N263" s="112"/>
      <c r="O263" s="19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3"/>
      <c r="N264" s="112"/>
      <c r="O264" s="19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3"/>
      <c r="N265" s="112"/>
      <c r="O265" s="19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3"/>
      <c r="N266" s="112"/>
      <c r="O266" s="19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3"/>
      <c r="N267" s="112"/>
      <c r="O267" s="19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3"/>
      <c r="N268" s="112"/>
      <c r="O268" s="19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3"/>
      <c r="N269" s="112"/>
      <c r="O269" s="19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3"/>
      <c r="N270" s="112"/>
      <c r="O270" s="19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3"/>
      <c r="N271" s="112"/>
      <c r="O271" s="19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3"/>
      <c r="N272" s="112"/>
      <c r="O272" s="19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3"/>
      <c r="N273" s="112"/>
      <c r="O273" s="19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3"/>
      <c r="N274" s="112"/>
      <c r="O274" s="19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3"/>
      <c r="N275" s="112"/>
      <c r="O275" s="19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3"/>
      <c r="N276" s="112"/>
      <c r="O276" s="19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3"/>
      <c r="N277" s="112"/>
      <c r="O277" s="19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3"/>
      <c r="N278" s="112"/>
      <c r="O278" s="19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3"/>
      <c r="N279" s="112"/>
      <c r="O279" s="19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3"/>
      <c r="N280" s="112"/>
      <c r="O280" s="19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3"/>
      <c r="N281" s="112"/>
      <c r="O281" s="19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3"/>
      <c r="N282" s="112"/>
      <c r="O282" s="19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3"/>
      <c r="N283" s="112"/>
      <c r="O283" s="19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3"/>
      <c r="N284" s="112"/>
      <c r="O284" s="19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3"/>
      <c r="N285" s="112"/>
      <c r="O285" s="19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3"/>
      <c r="N286" s="112"/>
      <c r="O286" s="19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3"/>
      <c r="N287" s="112"/>
      <c r="O287" s="19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3"/>
      <c r="N288" s="112"/>
      <c r="O288" s="19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3"/>
      <c r="N289" s="112"/>
      <c r="O289" s="19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3"/>
      <c r="N290" s="112"/>
      <c r="O290" s="19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3"/>
      <c r="N291" s="112"/>
      <c r="O291" s="19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3"/>
      <c r="N292" s="112"/>
      <c r="O292" s="19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3"/>
      <c r="N293" s="112"/>
      <c r="O293" s="19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3"/>
      <c r="N294" s="112"/>
      <c r="O294" s="19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3"/>
      <c r="N295" s="112"/>
      <c r="O295" s="19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3"/>
      <c r="N296" s="112"/>
      <c r="O296" s="19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3"/>
      <c r="N297" s="112"/>
      <c r="O297" s="19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3"/>
      <c r="N298" s="112"/>
      <c r="O298" s="19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3"/>
      <c r="N299" s="112"/>
      <c r="O299" s="19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3"/>
      <c r="N300" s="112"/>
      <c r="O300" s="19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3"/>
      <c r="N301" s="112"/>
      <c r="O301" s="19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3"/>
      <c r="N302" s="112"/>
      <c r="O302" s="19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3"/>
      <c r="N303" s="112"/>
      <c r="O303" s="19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3"/>
      <c r="N304" s="112"/>
      <c r="O304" s="19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3"/>
      <c r="N305" s="112"/>
      <c r="O305" s="19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3"/>
      <c r="N306" s="112"/>
      <c r="O306" s="19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3"/>
      <c r="N307" s="112"/>
      <c r="O307" s="19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3"/>
      <c r="N308" s="112"/>
      <c r="O308" s="19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3"/>
      <c r="N309" s="112"/>
      <c r="O309" s="19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3"/>
      <c r="N310" s="112"/>
      <c r="O310" s="19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3"/>
      <c r="N311" s="112"/>
      <c r="O311" s="19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3"/>
      <c r="N312" s="112"/>
      <c r="O312" s="19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3"/>
      <c r="N313" s="112"/>
      <c r="O313" s="19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3"/>
      <c r="N314" s="112"/>
      <c r="O314" s="19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3"/>
      <c r="N315" s="112"/>
      <c r="O315" s="19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3"/>
      <c r="N316" s="112"/>
      <c r="O316" s="19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3"/>
      <c r="N317" s="112"/>
      <c r="O317" s="19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3"/>
      <c r="N318" s="112"/>
      <c r="O318" s="19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3"/>
      <c r="N319" s="112"/>
      <c r="O319" s="19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3"/>
      <c r="N320" s="112"/>
      <c r="O320" s="19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3"/>
      <c r="N321" s="112"/>
      <c r="O321" s="19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3"/>
      <c r="N322" s="112"/>
      <c r="O322" s="19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3"/>
      <c r="N323" s="112"/>
      <c r="O323" s="19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3"/>
      <c r="N324" s="112"/>
      <c r="O324" s="19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3"/>
      <c r="N325" s="112"/>
      <c r="O325" s="19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3"/>
      <c r="N326" s="112"/>
      <c r="O326" s="19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3"/>
      <c r="N327" s="112"/>
      <c r="O327" s="19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3"/>
      <c r="N328" s="112"/>
      <c r="O328" s="19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3"/>
      <c r="N329" s="112"/>
      <c r="O329" s="19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3"/>
      <c r="N330" s="112"/>
      <c r="O330" s="19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3"/>
      <c r="N331" s="112"/>
      <c r="O331" s="19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3"/>
      <c r="N332" s="112"/>
      <c r="O332" s="19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3"/>
      <c r="N333" s="112"/>
      <c r="O333" s="19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3"/>
      <c r="N334" s="112"/>
      <c r="O334" s="19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3"/>
      <c r="N335" s="112"/>
      <c r="O335" s="19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3"/>
      <c r="N336" s="112"/>
      <c r="O336" s="19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3"/>
      <c r="N337" s="112"/>
      <c r="O337" s="19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3"/>
      <c r="N338" s="112"/>
      <c r="O338" s="19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3"/>
      <c r="N339" s="112"/>
      <c r="O339" s="19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3"/>
      <c r="N340" s="112"/>
      <c r="O340" s="19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3"/>
      <c r="N341" s="112"/>
      <c r="O341" s="19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3"/>
      <c r="N342" s="112"/>
      <c r="O342" s="19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3"/>
      <c r="N343" s="112"/>
      <c r="O343" s="19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3"/>
      <c r="N344" s="112"/>
      <c r="O344" s="19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3"/>
      <c r="N345" s="112"/>
      <c r="O345" s="19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3"/>
      <c r="N346" s="112"/>
      <c r="O346" s="19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3"/>
      <c r="N347" s="112"/>
      <c r="O347" s="19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3"/>
      <c r="N348" s="112"/>
      <c r="O348" s="19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3"/>
      <c r="N349" s="112"/>
      <c r="O349" s="19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3"/>
      <c r="N350" s="112"/>
      <c r="O350" s="19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3"/>
      <c r="N351" s="112"/>
      <c r="O351" s="19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3"/>
      <c r="N352" s="112"/>
      <c r="O352" s="19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3"/>
      <c r="N353" s="112"/>
      <c r="O353" s="19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3"/>
      <c r="N354" s="112"/>
      <c r="O354" s="19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3"/>
      <c r="N355" s="112"/>
      <c r="O355" s="19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3"/>
      <c r="N356" s="112"/>
      <c r="O356" s="19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3"/>
      <c r="N357" s="112"/>
      <c r="O357" s="19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3"/>
      <c r="N358" s="112"/>
      <c r="O358" s="19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3"/>
      <c r="N359" s="112"/>
      <c r="O359" s="19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3"/>
      <c r="N360" s="112"/>
      <c r="O360" s="19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3"/>
      <c r="N361" s="112"/>
      <c r="O361" s="19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3"/>
      <c r="N362" s="112"/>
      <c r="O362" s="19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3"/>
      <c r="N363" s="112"/>
      <c r="O363" s="19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3"/>
      <c r="N364" s="112"/>
      <c r="O364" s="19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3"/>
      <c r="N365" s="112"/>
      <c r="O365" s="19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3"/>
      <c r="N366" s="112"/>
      <c r="O366" s="19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3"/>
      <c r="N367" s="112"/>
      <c r="O367" s="19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3"/>
      <c r="N368" s="112"/>
      <c r="O368" s="19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3"/>
      <c r="N369" s="112"/>
      <c r="O369" s="19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3"/>
      <c r="N370" s="112"/>
      <c r="O370" s="19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3"/>
      <c r="N371" s="112"/>
      <c r="O371" s="19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3"/>
      <c r="N372" s="112"/>
      <c r="O372" s="19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3"/>
      <c r="N373" s="112"/>
      <c r="O373" s="19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3"/>
      <c r="N374" s="112"/>
      <c r="O374" s="19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3"/>
      <c r="N375" s="112"/>
      <c r="O375" s="19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3"/>
      <c r="N376" s="112"/>
      <c r="O376" s="19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3"/>
      <c r="N377" s="112"/>
      <c r="O377" s="19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3"/>
      <c r="N378" s="112"/>
      <c r="O378" s="19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3"/>
      <c r="N379" s="112"/>
      <c r="O379" s="19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3"/>
      <c r="N380" s="112"/>
      <c r="O380" s="19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3"/>
      <c r="N381" s="112"/>
      <c r="O381" s="19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3"/>
      <c r="N382" s="112"/>
      <c r="O382" s="19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3"/>
      <c r="N383" s="112"/>
      <c r="O383" s="19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3"/>
      <c r="N384" s="112"/>
      <c r="O384" s="19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3"/>
      <c r="N385" s="112"/>
      <c r="O385" s="19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3"/>
      <c r="N386" s="112"/>
      <c r="O386" s="19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3"/>
      <c r="N387" s="112"/>
      <c r="O387" s="19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3"/>
      <c r="N388" s="112"/>
      <c r="O388" s="19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3"/>
      <c r="N389" s="112"/>
      <c r="O389" s="19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3"/>
      <c r="N390" s="112"/>
      <c r="O390" s="19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3"/>
      <c r="N391" s="112"/>
      <c r="O391" s="19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3"/>
      <c r="N392" s="112"/>
      <c r="O392" s="19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3"/>
      <c r="N393" s="112"/>
      <c r="O393" s="19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3"/>
      <c r="N394" s="112"/>
      <c r="O394" s="19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3"/>
      <c r="N395" s="112"/>
      <c r="O395" s="19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3"/>
      <c r="N396" s="112"/>
      <c r="O396" s="19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3"/>
      <c r="N397" s="112"/>
      <c r="O397" s="19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3"/>
      <c r="N398" s="112"/>
      <c r="O398" s="19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3"/>
      <c r="N399" s="112"/>
      <c r="O399" s="19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3"/>
      <c r="N400" s="112"/>
      <c r="O400" s="19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3"/>
      <c r="N401" s="112"/>
      <c r="O401" s="19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3"/>
      <c r="N402" s="112"/>
      <c r="O402" s="19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3"/>
      <c r="N403" s="112"/>
      <c r="O403" s="19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3"/>
      <c r="N404" s="112"/>
      <c r="O404" s="19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3"/>
      <c r="N405" s="112"/>
      <c r="O405" s="19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3"/>
      <c r="N406" s="112"/>
      <c r="O406" s="19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3"/>
      <c r="N407" s="112"/>
      <c r="O407" s="19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3"/>
      <c r="N408" s="112"/>
      <c r="O408" s="19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3"/>
      <c r="N409" s="112"/>
      <c r="O409" s="19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3"/>
      <c r="N410" s="112"/>
      <c r="O410" s="19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3"/>
      <c r="N411" s="112"/>
      <c r="O411" s="19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3"/>
      <c r="N412" s="112"/>
      <c r="O412" s="19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3"/>
      <c r="N413" s="112"/>
      <c r="O413" s="19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3"/>
      <c r="N414" s="112"/>
      <c r="O414" s="19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3"/>
      <c r="N415" s="112"/>
      <c r="O415" s="19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3"/>
      <c r="N416" s="112"/>
      <c r="O416" s="19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3"/>
      <c r="N417" s="112"/>
      <c r="O417" s="19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3"/>
      <c r="N418" s="112"/>
      <c r="O418" s="19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3"/>
      <c r="N419" s="112"/>
      <c r="O419" s="19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3"/>
      <c r="N420" s="112"/>
      <c r="O420" s="19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3"/>
      <c r="N421" s="112"/>
      <c r="O421" s="19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3"/>
      <c r="N422" s="112"/>
      <c r="O422" s="19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3"/>
      <c r="N423" s="112"/>
      <c r="O423" s="19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3"/>
      <c r="N424" s="112"/>
      <c r="O424" s="19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3"/>
      <c r="N425" s="112"/>
      <c r="O425" s="19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3"/>
      <c r="N426" s="112"/>
      <c r="O426" s="19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3"/>
      <c r="N427" s="112"/>
      <c r="O427" s="19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3"/>
      <c r="N428" s="112"/>
      <c r="O428" s="19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3"/>
      <c r="N429" s="112"/>
      <c r="O429" s="19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3"/>
      <c r="N430" s="112"/>
      <c r="O430" s="19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3"/>
      <c r="N431" s="112"/>
      <c r="O431" s="19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3"/>
      <c r="N432" s="112"/>
      <c r="O432" s="19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3"/>
      <c r="N433" s="112"/>
      <c r="O433" s="19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3"/>
      <c r="N434" s="112"/>
      <c r="O434" s="19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3"/>
      <c r="N435" s="112"/>
      <c r="O435" s="19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3"/>
      <c r="N436" s="112"/>
      <c r="O436" s="19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3"/>
      <c r="N437" s="112"/>
      <c r="O437" s="19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3"/>
      <c r="N438" s="112"/>
      <c r="O438" s="19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3"/>
      <c r="N439" s="112"/>
      <c r="O439" s="19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3"/>
      <c r="N440" s="112"/>
      <c r="O440" s="19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3"/>
      <c r="N441" s="112"/>
      <c r="O441" s="19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3"/>
      <c r="N442" s="112"/>
      <c r="O442" s="19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3"/>
      <c r="N443" s="112"/>
      <c r="O443" s="19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3"/>
      <c r="N444" s="112"/>
      <c r="O444" s="19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3"/>
      <c r="N445" s="112"/>
      <c r="O445" s="19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3"/>
      <c r="N446" s="112"/>
      <c r="O446" s="19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3"/>
      <c r="N447" s="112"/>
      <c r="O447" s="19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3"/>
      <c r="N448" s="112"/>
      <c r="O448" s="19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3"/>
      <c r="N449" s="112"/>
      <c r="O449" s="19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3"/>
      <c r="N450" s="112"/>
      <c r="O450" s="19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3"/>
      <c r="N451" s="112"/>
      <c r="O451" s="19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3"/>
      <c r="N452" s="112"/>
      <c r="O452" s="19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3"/>
      <c r="N453" s="112"/>
      <c r="O453" s="19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3"/>
      <c r="N454" s="112"/>
      <c r="O454" s="19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3"/>
      <c r="N455" s="112"/>
      <c r="O455" s="19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3"/>
      <c r="N456" s="112"/>
      <c r="O456" s="19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3"/>
      <c r="N457" s="112"/>
      <c r="O457" s="19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3"/>
      <c r="N458" s="112"/>
      <c r="O458" s="19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3"/>
      <c r="N459" s="112"/>
      <c r="O459" s="19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3"/>
      <c r="N460" s="112"/>
      <c r="O460" s="19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3"/>
      <c r="N461" s="112"/>
      <c r="O461" s="19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3"/>
      <c r="N462" s="112"/>
      <c r="O462" s="19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3"/>
      <c r="N463" s="112"/>
      <c r="O463" s="19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3"/>
      <c r="N464" s="112"/>
      <c r="O464" s="19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3"/>
      <c r="N465" s="112"/>
      <c r="O465" s="19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3"/>
      <c r="N466" s="112"/>
      <c r="O466" s="19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3"/>
      <c r="N467" s="112"/>
      <c r="O467" s="19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3"/>
      <c r="N468" s="112"/>
      <c r="O468" s="19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3"/>
      <c r="N469" s="112"/>
      <c r="O469" s="19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3"/>
      <c r="N470" s="112"/>
      <c r="O470" s="19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3"/>
      <c r="N471" s="112"/>
      <c r="O471" s="19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3"/>
      <c r="N472" s="112"/>
      <c r="O472" s="19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3"/>
      <c r="N473" s="112"/>
      <c r="O473" s="19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3"/>
      <c r="N474" s="112"/>
      <c r="O474" s="19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3"/>
      <c r="N475" s="112"/>
      <c r="O475" s="19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3"/>
      <c r="N476" s="112"/>
      <c r="O476" s="19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3"/>
      <c r="N477" s="112"/>
      <c r="O477" s="19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3"/>
      <c r="N478" s="112"/>
      <c r="O478" s="19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3"/>
      <c r="N479" s="112"/>
      <c r="O479" s="19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3"/>
      <c r="N480" s="112"/>
      <c r="O480" s="19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3"/>
      <c r="N481" s="112"/>
      <c r="O481" s="19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3"/>
      <c r="N482" s="112"/>
      <c r="O482" s="19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3"/>
      <c r="N483" s="112"/>
      <c r="O483" s="19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3"/>
      <c r="N484" s="112"/>
      <c r="O484" s="19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3"/>
      <c r="N485" s="112"/>
      <c r="O485" s="19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3"/>
      <c r="N486" s="112"/>
      <c r="O486" s="19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3"/>
      <c r="N487" s="112"/>
      <c r="O487" s="19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3"/>
      <c r="N488" s="112"/>
      <c r="O488" s="19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3"/>
      <c r="N489" s="112"/>
      <c r="O489" s="19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3"/>
      <c r="N490" s="112"/>
      <c r="O490" s="19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3"/>
      <c r="N491" s="112"/>
      <c r="O491" s="19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3"/>
      <c r="N492" s="112"/>
      <c r="O492" s="19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3"/>
      <c r="N493" s="112"/>
      <c r="O493" s="19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3"/>
      <c r="N494" s="112"/>
      <c r="O494" s="19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3"/>
      <c r="N495" s="112"/>
      <c r="O495" s="19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3"/>
      <c r="N496" s="112"/>
      <c r="O496" s="19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3"/>
      <c r="N497" s="112"/>
      <c r="O497" s="19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3"/>
      <c r="N498" s="112"/>
      <c r="O498" s="19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3"/>
      <c r="N499" s="112"/>
      <c r="O499" s="19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3"/>
      <c r="N500" s="112"/>
      <c r="O500" s="19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3"/>
      <c r="N501" s="112"/>
      <c r="O501" s="19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3"/>
      <c r="N502" s="112"/>
      <c r="O502" s="19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3"/>
      <c r="N503" s="112"/>
      <c r="O503" s="19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3"/>
      <c r="N504" s="112"/>
      <c r="O504" s="19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3"/>
      <c r="N505" s="112"/>
      <c r="O505" s="19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3"/>
      <c r="N506" s="112"/>
      <c r="O506" s="19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3"/>
      <c r="N507" s="112"/>
      <c r="O507" s="19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3"/>
      <c r="N508" s="112"/>
      <c r="O508" s="19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3"/>
      <c r="N509" s="112"/>
      <c r="O509" s="19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3"/>
      <c r="N510" s="112"/>
      <c r="O510" s="19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3"/>
      <c r="N511" s="112"/>
      <c r="O511" s="19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3"/>
      <c r="N512" s="112"/>
      <c r="O512" s="19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3"/>
      <c r="N513" s="112"/>
      <c r="O513" s="19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3"/>
      <c r="N514" s="112"/>
      <c r="O514" s="19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3"/>
      <c r="N515" s="112"/>
      <c r="O515" s="19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3"/>
      <c r="N516" s="112"/>
      <c r="O516" s="19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3"/>
      <c r="N517" s="112"/>
      <c r="O517" s="19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3"/>
      <c r="N518" s="112"/>
      <c r="O518" s="19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3"/>
      <c r="N519" s="112"/>
      <c r="O519" s="19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3"/>
      <c r="N520" s="112"/>
      <c r="O520" s="19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3"/>
      <c r="N521" s="112"/>
      <c r="O521" s="19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3"/>
      <c r="N522" s="112"/>
      <c r="O522" s="19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3"/>
      <c r="N523" s="112"/>
      <c r="O523" s="19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3"/>
      <c r="N524" s="112"/>
      <c r="O524" s="19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3"/>
      <c r="N525" s="112"/>
      <c r="O525" s="19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3"/>
      <c r="N526" s="112"/>
      <c r="O526" s="19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3"/>
      <c r="N527" s="112"/>
      <c r="O527" s="19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3"/>
      <c r="N528" s="112"/>
      <c r="O528" s="19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3"/>
      <c r="N529" s="112"/>
      <c r="O529" s="19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3"/>
      <c r="N530" s="112"/>
      <c r="O530" s="19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3"/>
      <c r="N531" s="112"/>
      <c r="O531" s="19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3"/>
      <c r="N532" s="112"/>
      <c r="O532" s="19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3"/>
      <c r="N533" s="112"/>
      <c r="O533" s="19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3"/>
      <c r="N534" s="112"/>
      <c r="O534" s="19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3"/>
      <c r="N535" s="112"/>
      <c r="O535" s="19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3"/>
      <c r="N536" s="112"/>
      <c r="O536" s="19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3"/>
      <c r="N537" s="112"/>
      <c r="O537" s="19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3"/>
      <c r="N538" s="112"/>
      <c r="O538" s="19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3"/>
      <c r="N539" s="112"/>
      <c r="O539" s="19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3"/>
      <c r="N540" s="112"/>
      <c r="O540" s="19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3"/>
      <c r="N541" s="112"/>
      <c r="O541" s="19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3"/>
      <c r="N542" s="112"/>
      <c r="O542" s="19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3"/>
      <c r="N543" s="112"/>
      <c r="O543" s="19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3"/>
      <c r="N544" s="112"/>
      <c r="O544" s="19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3"/>
      <c r="N545" s="112"/>
      <c r="O545" s="19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3"/>
      <c r="N546" s="112"/>
      <c r="O546" s="19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3"/>
      <c r="N547" s="112"/>
      <c r="O547" s="19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3"/>
      <c r="N548" s="112"/>
      <c r="O548" s="19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3"/>
      <c r="N549" s="112"/>
      <c r="O549" s="19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3"/>
      <c r="N550" s="112"/>
      <c r="O550" s="19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3"/>
      <c r="N551" s="112"/>
      <c r="O551" s="19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3"/>
      <c r="N552" s="112"/>
      <c r="O552" s="19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3"/>
      <c r="N553" s="112"/>
      <c r="O553" s="19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3"/>
      <c r="N554" s="112"/>
      <c r="O554" s="19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3"/>
      <c r="N555" s="112"/>
      <c r="O555" s="19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3"/>
      <c r="N556" s="112"/>
      <c r="O556" s="19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3"/>
      <c r="N557" s="112"/>
      <c r="O557" s="19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3"/>
      <c r="N558" s="112"/>
      <c r="O558" s="19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3"/>
      <c r="N559" s="112"/>
      <c r="O559" s="19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3"/>
      <c r="N560" s="112"/>
      <c r="O560" s="19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3"/>
      <c r="N561" s="112"/>
      <c r="O561" s="19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3"/>
      <c r="N562" s="112"/>
      <c r="O562" s="19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3"/>
      <c r="N563" s="112"/>
      <c r="O563" s="19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3"/>
      <c r="N564" s="112"/>
      <c r="O564" s="19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3"/>
      <c r="N565" s="112"/>
      <c r="O565" s="19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3"/>
      <c r="N566" s="112"/>
      <c r="O566" s="19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3"/>
      <c r="N567" s="112"/>
      <c r="O567" s="19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3"/>
      <c r="N568" s="112"/>
      <c r="O568" s="19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3"/>
      <c r="N569" s="112"/>
      <c r="O569" s="19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3"/>
      <c r="N570" s="112"/>
      <c r="O570" s="19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3"/>
      <c r="N571" s="112"/>
      <c r="O571" s="19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3"/>
      <c r="N572" s="112"/>
      <c r="O572" s="19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3"/>
      <c r="N573" s="112"/>
      <c r="O573" s="19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3"/>
      <c r="N574" s="112"/>
      <c r="O574" s="19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3"/>
      <c r="N575" s="112"/>
      <c r="O575" s="19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3"/>
      <c r="N576" s="112"/>
      <c r="O576" s="19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3"/>
      <c r="N577" s="112"/>
      <c r="O577" s="19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3"/>
      <c r="N578" s="112"/>
      <c r="O578" s="19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3"/>
      <c r="N579" s="112"/>
      <c r="O579" s="19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3"/>
      <c r="N580" s="112"/>
      <c r="O580" s="19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3"/>
      <c r="N581" s="112"/>
      <c r="O581" s="19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3"/>
      <c r="N582" s="112"/>
      <c r="O582" s="19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3"/>
      <c r="N583" s="112"/>
      <c r="O583" s="19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3"/>
      <c r="N584" s="112"/>
      <c r="O584" s="19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3"/>
      <c r="N585" s="112"/>
      <c r="O585" s="19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3"/>
      <c r="N586" s="112"/>
      <c r="O586" s="19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3"/>
      <c r="N587" s="112"/>
      <c r="O587" s="19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3"/>
      <c r="N588" s="112"/>
      <c r="O588" s="19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3"/>
      <c r="N589" s="112"/>
      <c r="O589" s="19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3"/>
      <c r="N590" s="112"/>
      <c r="O590" s="19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3"/>
      <c r="N591" s="112"/>
      <c r="O591" s="19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3"/>
      <c r="N592" s="112"/>
      <c r="O592" s="19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3"/>
      <c r="N593" s="112"/>
      <c r="O593" s="19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3"/>
      <c r="N594" s="112"/>
      <c r="O594" s="19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3"/>
      <c r="N595" s="112"/>
      <c r="O595" s="19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3"/>
      <c r="N596" s="112"/>
      <c r="O596" s="19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3"/>
      <c r="N597" s="112"/>
      <c r="O597" s="19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3"/>
      <c r="N598" s="112"/>
      <c r="O598" s="19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3"/>
      <c r="N599" s="112"/>
      <c r="O599" s="19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3"/>
      <c r="N600" s="112"/>
      <c r="O600" s="19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3"/>
      <c r="N601" s="112"/>
      <c r="O601" s="19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3"/>
      <c r="N602" s="112"/>
      <c r="O602" s="19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3"/>
      <c r="N603" s="112"/>
      <c r="O603" s="19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3"/>
      <c r="N604" s="112"/>
      <c r="O604" s="19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3"/>
      <c r="N605" s="112"/>
      <c r="O605" s="19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3"/>
      <c r="N606" s="112"/>
      <c r="O606" s="19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3"/>
      <c r="N607" s="112"/>
      <c r="O607" s="19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3"/>
      <c r="N608" s="112"/>
      <c r="O608" s="19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3"/>
      <c r="N609" s="112"/>
      <c r="O609" s="19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3"/>
      <c r="N610" s="112"/>
      <c r="O610" s="19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3"/>
      <c r="N611" s="112"/>
      <c r="O611" s="19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3"/>
      <c r="N612" s="112"/>
      <c r="O612" s="19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3"/>
      <c r="N613" s="112"/>
      <c r="O613" s="19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3"/>
      <c r="N614" s="112"/>
      <c r="O614" s="19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3"/>
      <c r="N615" s="112"/>
      <c r="O615" s="19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3"/>
      <c r="N616" s="112"/>
      <c r="O616" s="19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3"/>
      <c r="N617" s="112"/>
      <c r="O617" s="19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3"/>
      <c r="N618" s="112"/>
      <c r="O618" s="19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3"/>
      <c r="N619" s="112"/>
      <c r="O619" s="19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3"/>
      <c r="N620" s="112"/>
      <c r="O620" s="19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3"/>
      <c r="N621" s="112"/>
      <c r="O621" s="19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3"/>
      <c r="N622" s="112"/>
      <c r="O622" s="19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3"/>
      <c r="N623" s="112"/>
      <c r="O623" s="19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3"/>
      <c r="N624" s="112"/>
      <c r="O624" s="19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3"/>
      <c r="N625" s="112"/>
      <c r="O625" s="19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3"/>
      <c r="N626" s="112"/>
      <c r="O626" s="19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3"/>
      <c r="N627" s="112"/>
      <c r="O627" s="19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3"/>
      <c r="N628" s="112"/>
      <c r="O628" s="19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3"/>
      <c r="N629" s="112"/>
      <c r="O629" s="19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3"/>
      <c r="N630" s="112"/>
      <c r="O630" s="19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3"/>
      <c r="N631" s="112"/>
      <c r="O631" s="19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3"/>
      <c r="N632" s="112"/>
      <c r="O632" s="19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3"/>
      <c r="N633" s="112"/>
      <c r="O633" s="19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3"/>
      <c r="N634" s="112"/>
      <c r="O634" s="19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3"/>
      <c r="N635" s="112"/>
      <c r="O635" s="19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3"/>
      <c r="N636" s="112"/>
      <c r="O636" s="19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3"/>
      <c r="N637" s="112"/>
      <c r="O637" s="19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3"/>
      <c r="N638" s="112"/>
      <c r="O638" s="19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3"/>
      <c r="N639" s="112"/>
      <c r="O639" s="19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3"/>
      <c r="N640" s="112"/>
      <c r="O640" s="19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3"/>
      <c r="N641" s="112"/>
      <c r="O641" s="19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3"/>
      <c r="N642" s="112"/>
      <c r="O642" s="19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3"/>
      <c r="N643" s="112"/>
      <c r="O643" s="19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3"/>
      <c r="N644" s="112"/>
      <c r="O644" s="19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3"/>
      <c r="N645" s="112"/>
      <c r="O645" s="19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3"/>
      <c r="N646" s="112"/>
      <c r="O646" s="19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3"/>
      <c r="N647" s="112"/>
      <c r="O647" s="19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3"/>
      <c r="N648" s="112"/>
      <c r="O648" s="19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3"/>
      <c r="N649" s="112"/>
      <c r="O649" s="19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3"/>
      <c r="N650" s="112"/>
      <c r="O650" s="19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3"/>
      <c r="N651" s="112"/>
      <c r="O651" s="19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3"/>
      <c r="N652" s="112"/>
      <c r="O652" s="19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3"/>
      <c r="N653" s="112"/>
      <c r="O653" s="19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3"/>
      <c r="N654" s="112"/>
      <c r="O654" s="19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3"/>
      <c r="N655" s="112"/>
      <c r="O655" s="19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3"/>
      <c r="N656" s="112"/>
      <c r="O656" s="19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3"/>
      <c r="N657" s="112"/>
      <c r="O657" s="19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3"/>
      <c r="N658" s="112"/>
      <c r="O658" s="19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3"/>
      <c r="N659" s="112"/>
      <c r="O659" s="19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3"/>
      <c r="N660" s="112"/>
      <c r="O660" s="19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3"/>
      <c r="N661" s="112"/>
      <c r="O661" s="19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3"/>
      <c r="N662" s="112"/>
      <c r="O662" s="19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3"/>
      <c r="N663" s="112"/>
      <c r="O663" s="19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3"/>
      <c r="N664" s="112"/>
      <c r="O664" s="19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3"/>
      <c r="N665" s="112"/>
      <c r="O665" s="19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3"/>
      <c r="N666" s="112"/>
      <c r="O666" s="19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3"/>
      <c r="N667" s="112"/>
      <c r="O667" s="19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3"/>
      <c r="N668" s="112"/>
      <c r="O668" s="19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3"/>
      <c r="N669" s="112"/>
      <c r="O669" s="19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3"/>
      <c r="N670" s="112"/>
      <c r="O670" s="19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3"/>
      <c r="N671" s="112"/>
      <c r="O671" s="19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3"/>
      <c r="N672" s="112"/>
      <c r="O672" s="19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3"/>
      <c r="N673" s="112"/>
      <c r="O673" s="19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3"/>
      <c r="N674" s="112"/>
      <c r="O674" s="19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3"/>
      <c r="N675" s="112"/>
      <c r="O675" s="19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3"/>
      <c r="N676" s="112"/>
      <c r="O676" s="19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3"/>
      <c r="N677" s="112"/>
      <c r="O677" s="19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3"/>
      <c r="N678" s="112"/>
      <c r="O678" s="19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3"/>
      <c r="N679" s="112"/>
      <c r="O679" s="19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3"/>
      <c r="N680" s="112"/>
      <c r="O680" s="19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3"/>
      <c r="N681" s="112"/>
      <c r="O681" s="19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3"/>
      <c r="N682" s="112"/>
      <c r="O682" s="19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3"/>
      <c r="N683" s="112"/>
      <c r="O683" s="19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3"/>
      <c r="N684" s="112"/>
      <c r="O684" s="19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3"/>
      <c r="N685" s="112"/>
      <c r="O685" s="19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3"/>
      <c r="N686" s="112"/>
      <c r="O686" s="19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3"/>
      <c r="N687" s="112"/>
      <c r="O687" s="19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3"/>
      <c r="N688" s="112"/>
      <c r="O688" s="19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3"/>
      <c r="N689" s="112"/>
      <c r="O689" s="19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3"/>
      <c r="N690" s="112"/>
      <c r="O690" s="19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3"/>
      <c r="N691" s="112"/>
      <c r="O691" s="19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3"/>
      <c r="N692" s="112"/>
      <c r="O692" s="19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3"/>
      <c r="N693" s="112"/>
      <c r="O693" s="19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3"/>
      <c r="N694" s="112"/>
      <c r="O694" s="19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3"/>
      <c r="N695" s="112"/>
      <c r="O695" s="19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3"/>
      <c r="N696" s="112"/>
      <c r="O696" s="19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3"/>
      <c r="N697" s="112"/>
      <c r="O697" s="19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3"/>
      <c r="N698" s="112"/>
      <c r="O698" s="19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3"/>
      <c r="N699" s="112"/>
      <c r="O699" s="19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3"/>
      <c r="N700" s="112"/>
      <c r="O700" s="19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3"/>
      <c r="N701" s="112"/>
      <c r="O701" s="19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3"/>
      <c r="N702" s="112"/>
      <c r="O702" s="19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3"/>
      <c r="N703" s="112"/>
      <c r="O703" s="19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3"/>
      <c r="N704" s="112"/>
      <c r="O704" s="19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3"/>
      <c r="N705" s="112"/>
      <c r="O705" s="19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3"/>
      <c r="N706" s="112"/>
      <c r="O706" s="19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3"/>
      <c r="N707" s="112"/>
      <c r="O707" s="19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3"/>
      <c r="N708" s="112"/>
      <c r="O708" s="19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3"/>
      <c r="N709" s="112"/>
      <c r="O709" s="19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3"/>
      <c r="N710" s="112"/>
      <c r="O710" s="19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3"/>
      <c r="N711" s="112"/>
      <c r="O711" s="19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3"/>
      <c r="N712" s="112"/>
      <c r="O712" s="19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3"/>
      <c r="N713" s="112"/>
      <c r="O713" s="19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3"/>
      <c r="N714" s="112"/>
      <c r="O714" s="19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3"/>
      <c r="N715" s="112"/>
      <c r="O715" s="19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3"/>
      <c r="N716" s="112"/>
      <c r="O716" s="19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3"/>
      <c r="N717" s="112"/>
      <c r="O717" s="19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3"/>
      <c r="N718" s="112"/>
      <c r="O718" s="19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G1" zoomScale="70" zoomScaleNormal="70" workbookViewId="0">
      <selection activeCell="M50" sqref="M50"/>
    </sheetView>
  </sheetViews>
  <sheetFormatPr defaultColWidth="11.42578125" defaultRowHeight="14.4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 thickBot="1"/>
    <row r="3" spans="2:19">
      <c r="B3" s="98"/>
      <c r="C3" s="99"/>
      <c r="D3" s="99"/>
      <c r="E3" s="99"/>
      <c r="F3" s="99"/>
      <c r="G3" s="99"/>
      <c r="H3" s="99"/>
      <c r="I3" s="100"/>
    </row>
    <row r="4" spans="2:19">
      <c r="B4" s="696" t="s">
        <v>451</v>
      </c>
      <c r="C4" s="697"/>
      <c r="D4" s="697"/>
      <c r="E4" s="698" t="s">
        <v>452</v>
      </c>
      <c r="F4" s="698"/>
      <c r="G4" s="698"/>
      <c r="H4" s="698"/>
      <c r="I4" s="699"/>
      <c r="Q4" s="700" t="s">
        <v>453</v>
      </c>
      <c r="R4" s="700"/>
    </row>
    <row r="5" spans="2:19">
      <c r="B5" s="696"/>
      <c r="C5" s="697"/>
      <c r="D5" s="697"/>
      <c r="E5" s="698"/>
      <c r="F5" s="698"/>
      <c r="G5" s="698"/>
      <c r="H5" s="698"/>
      <c r="I5" s="699"/>
      <c r="Q5" s="700"/>
      <c r="R5" s="700"/>
    </row>
    <row r="6" spans="2:19">
      <c r="B6" s="696"/>
      <c r="C6" s="697"/>
      <c r="D6" s="697"/>
      <c r="E6" s="698"/>
      <c r="F6" s="698"/>
      <c r="G6" s="698"/>
      <c r="H6" s="698"/>
      <c r="I6" s="699"/>
      <c r="Q6" s="700"/>
      <c r="R6" s="700"/>
    </row>
    <row r="7" spans="2:19" ht="15" thickBot="1">
      <c r="B7" s="101"/>
      <c r="I7" s="102"/>
    </row>
    <row r="8" spans="2:19" ht="62.25" customHeight="1" thickBot="1">
      <c r="B8" s="701" t="s">
        <v>395</v>
      </c>
      <c r="C8" s="702"/>
      <c r="D8" s="42" t="s">
        <v>454</v>
      </c>
      <c r="E8" s="43">
        <v>5</v>
      </c>
      <c r="F8" s="43">
        <v>10</v>
      </c>
      <c r="G8" s="43">
        <v>15</v>
      </c>
      <c r="H8" s="43">
        <v>20</v>
      </c>
      <c r="I8" s="103">
        <v>25</v>
      </c>
      <c r="K8" s="703" t="s">
        <v>455</v>
      </c>
      <c r="L8" s="704"/>
      <c r="M8" s="704"/>
      <c r="N8" s="704"/>
      <c r="O8" s="704"/>
      <c r="P8" s="705"/>
      <c r="Q8" s="706" t="s">
        <v>456</v>
      </c>
      <c r="R8" s="706"/>
      <c r="S8" s="15" t="s">
        <v>457</v>
      </c>
    </row>
    <row r="9" spans="2:19" ht="62.25" customHeight="1" thickBot="1">
      <c r="B9" s="701"/>
      <c r="C9" s="702"/>
      <c r="D9" s="42" t="s">
        <v>458</v>
      </c>
      <c r="E9" s="44">
        <v>4</v>
      </c>
      <c r="F9" s="44">
        <v>8</v>
      </c>
      <c r="G9" s="43">
        <v>12</v>
      </c>
      <c r="H9" s="43">
        <v>16</v>
      </c>
      <c r="I9" s="103">
        <v>20</v>
      </c>
      <c r="K9" s="707" t="s">
        <v>459</v>
      </c>
      <c r="L9" s="708"/>
      <c r="M9" s="708"/>
      <c r="N9" s="708"/>
      <c r="O9" s="708"/>
      <c r="P9" s="708"/>
      <c r="Q9" s="709" t="s">
        <v>460</v>
      </c>
      <c r="R9" s="710"/>
      <c r="S9" s="15" t="s">
        <v>392</v>
      </c>
    </row>
    <row r="10" spans="2:19" ht="62.25" customHeight="1" thickBot="1">
      <c r="B10" s="701"/>
      <c r="C10" s="702"/>
      <c r="D10" s="42" t="s">
        <v>461</v>
      </c>
      <c r="E10" s="44">
        <v>3</v>
      </c>
      <c r="F10" s="44">
        <v>6</v>
      </c>
      <c r="G10" s="44">
        <v>9</v>
      </c>
      <c r="H10" s="43">
        <v>12</v>
      </c>
      <c r="I10" s="103">
        <v>15</v>
      </c>
      <c r="K10" s="711" t="s">
        <v>419</v>
      </c>
      <c r="L10" s="712"/>
      <c r="M10" s="712"/>
      <c r="N10" s="712"/>
      <c r="O10" s="712"/>
      <c r="P10" s="712"/>
      <c r="Q10" s="706" t="s">
        <v>462</v>
      </c>
      <c r="R10" s="706"/>
      <c r="S10" s="15" t="s">
        <v>463</v>
      </c>
    </row>
    <row r="11" spans="2:19" ht="62.25" customHeight="1">
      <c r="B11" s="701"/>
      <c r="C11" s="702"/>
      <c r="D11" s="42" t="s">
        <v>464</v>
      </c>
      <c r="E11" s="45">
        <v>2</v>
      </c>
      <c r="F11" s="44">
        <v>4</v>
      </c>
      <c r="G11" s="44">
        <v>6</v>
      </c>
      <c r="H11" s="43">
        <v>8</v>
      </c>
      <c r="I11" s="103">
        <v>10</v>
      </c>
      <c r="K11" s="713" t="s">
        <v>465</v>
      </c>
      <c r="L11" s="714"/>
      <c r="M11" s="714"/>
      <c r="N11" s="714"/>
      <c r="O11" s="714"/>
      <c r="P11" s="714"/>
      <c r="Q11" s="706" t="s">
        <v>381</v>
      </c>
      <c r="R11" s="715"/>
      <c r="S11" s="15" t="s">
        <v>381</v>
      </c>
    </row>
    <row r="12" spans="2:19" ht="62.25" customHeight="1">
      <c r="B12" s="701"/>
      <c r="C12" s="702"/>
      <c r="D12" s="42" t="s">
        <v>466</v>
      </c>
      <c r="E12" s="45">
        <v>1</v>
      </c>
      <c r="F12" s="45">
        <v>2</v>
      </c>
      <c r="G12" s="44">
        <v>3</v>
      </c>
      <c r="H12" s="43">
        <v>4</v>
      </c>
      <c r="I12" s="103">
        <v>5</v>
      </c>
    </row>
    <row r="13" spans="2:19" ht="62.25" customHeight="1" thickBot="1">
      <c r="B13" s="104"/>
      <c r="C13" s="694" t="s">
        <v>467</v>
      </c>
      <c r="D13" s="695"/>
      <c r="E13" s="105" t="s">
        <v>468</v>
      </c>
      <c r="F13" s="105" t="s">
        <v>469</v>
      </c>
      <c r="G13" s="105" t="s">
        <v>470</v>
      </c>
      <c r="H13" s="105" t="s">
        <v>471</v>
      </c>
      <c r="I13" s="106" t="s">
        <v>472</v>
      </c>
    </row>
    <row r="17" spans="4:6">
      <c r="D17" s="15"/>
      <c r="E17" s="15"/>
      <c r="F17" s="15"/>
    </row>
    <row r="18" spans="4:6" ht="15.6">
      <c r="D18" s="20" t="s">
        <v>473</v>
      </c>
      <c r="E18" s="107" t="s">
        <v>465</v>
      </c>
      <c r="F18" s="107">
        <v>1</v>
      </c>
    </row>
    <row r="19" spans="4:6">
      <c r="D19" s="20" t="s">
        <v>474</v>
      </c>
      <c r="E19" s="20" t="s">
        <v>465</v>
      </c>
      <c r="F19" s="20">
        <v>2</v>
      </c>
    </row>
    <row r="20" spans="4:6">
      <c r="D20" s="20" t="s">
        <v>475</v>
      </c>
      <c r="E20" s="20" t="s">
        <v>419</v>
      </c>
      <c r="F20" s="20">
        <v>2</v>
      </c>
    </row>
    <row r="21" spans="4:6">
      <c r="D21" s="20" t="s">
        <v>476</v>
      </c>
      <c r="E21" s="20" t="s">
        <v>477</v>
      </c>
      <c r="F21" s="20">
        <v>3</v>
      </c>
    </row>
    <row r="22" spans="4:6">
      <c r="D22" s="20" t="s">
        <v>478</v>
      </c>
      <c r="E22" s="20" t="s">
        <v>455</v>
      </c>
      <c r="F22" s="20">
        <v>4</v>
      </c>
    </row>
    <row r="23" spans="4:6">
      <c r="D23" s="20" t="s">
        <v>479</v>
      </c>
      <c r="E23" s="20" t="s">
        <v>465</v>
      </c>
      <c r="F23" s="20">
        <v>1</v>
      </c>
    </row>
    <row r="24" spans="4:6">
      <c r="D24" s="20" t="s">
        <v>480</v>
      </c>
      <c r="E24" s="20" t="s">
        <v>419</v>
      </c>
      <c r="F24" s="20">
        <v>2</v>
      </c>
    </row>
    <row r="25" spans="4:6">
      <c r="D25" s="20" t="s">
        <v>481</v>
      </c>
      <c r="E25" s="20" t="s">
        <v>419</v>
      </c>
      <c r="F25" s="20">
        <v>2</v>
      </c>
    </row>
    <row r="26" spans="4:6">
      <c r="D26" s="20" t="s">
        <v>482</v>
      </c>
      <c r="E26" s="20" t="s">
        <v>459</v>
      </c>
      <c r="F26" s="20">
        <v>3</v>
      </c>
    </row>
    <row r="27" spans="4:6">
      <c r="D27" s="20" t="s">
        <v>483</v>
      </c>
      <c r="E27" s="20" t="s">
        <v>455</v>
      </c>
      <c r="F27" s="20">
        <v>4</v>
      </c>
    </row>
    <row r="28" spans="4:6">
      <c r="D28" s="20" t="s">
        <v>484</v>
      </c>
      <c r="E28" s="20" t="s">
        <v>419</v>
      </c>
      <c r="F28" s="20">
        <v>2</v>
      </c>
    </row>
    <row r="29" spans="4:6">
      <c r="D29" s="20" t="s">
        <v>485</v>
      </c>
      <c r="E29" s="20" t="s">
        <v>419</v>
      </c>
      <c r="F29" s="20">
        <v>2</v>
      </c>
    </row>
    <row r="30" spans="4:6">
      <c r="D30" s="20" t="s">
        <v>486</v>
      </c>
      <c r="E30" s="20" t="s">
        <v>419</v>
      </c>
      <c r="F30" s="20">
        <v>2</v>
      </c>
    </row>
    <row r="31" spans="4:6">
      <c r="D31" s="20" t="s">
        <v>487</v>
      </c>
      <c r="E31" s="20" t="s">
        <v>459</v>
      </c>
      <c r="F31" s="20">
        <v>3</v>
      </c>
    </row>
    <row r="32" spans="4:6">
      <c r="D32" s="20" t="s">
        <v>488</v>
      </c>
      <c r="E32" s="20" t="s">
        <v>455</v>
      </c>
      <c r="F32" s="20">
        <v>4</v>
      </c>
    </row>
    <row r="33" spans="4:6">
      <c r="D33" s="20" t="s">
        <v>489</v>
      </c>
      <c r="E33" s="20" t="s">
        <v>419</v>
      </c>
      <c r="F33" s="20">
        <v>2</v>
      </c>
    </row>
    <row r="34" spans="4:6">
      <c r="D34" s="20" t="s">
        <v>490</v>
      </c>
      <c r="E34" s="20" t="s">
        <v>419</v>
      </c>
      <c r="F34" s="20">
        <v>2</v>
      </c>
    </row>
    <row r="35" spans="4:6">
      <c r="D35" s="20" t="s">
        <v>491</v>
      </c>
      <c r="E35" s="20" t="s">
        <v>459</v>
      </c>
      <c r="F35" s="20">
        <v>3</v>
      </c>
    </row>
    <row r="36" spans="4:6">
      <c r="D36" s="20" t="s">
        <v>492</v>
      </c>
      <c r="E36" s="20" t="s">
        <v>459</v>
      </c>
      <c r="F36" s="20">
        <v>3</v>
      </c>
    </row>
    <row r="37" spans="4:6">
      <c r="D37" s="20" t="s">
        <v>493</v>
      </c>
      <c r="E37" s="20" t="s">
        <v>455</v>
      </c>
      <c r="F37" s="20">
        <v>4</v>
      </c>
    </row>
    <row r="38" spans="4:6">
      <c r="D38" s="20" t="s">
        <v>494</v>
      </c>
      <c r="E38" s="20" t="s">
        <v>459</v>
      </c>
      <c r="F38" s="20">
        <v>3</v>
      </c>
    </row>
    <row r="39" spans="4:6">
      <c r="D39" s="20" t="s">
        <v>495</v>
      </c>
      <c r="E39" s="20" t="s">
        <v>459</v>
      </c>
      <c r="F39" s="20">
        <v>3</v>
      </c>
    </row>
    <row r="40" spans="4:6">
      <c r="D40" s="20" t="s">
        <v>496</v>
      </c>
      <c r="E40" s="20" t="s">
        <v>459</v>
      </c>
      <c r="F40" s="20">
        <v>3</v>
      </c>
    </row>
    <row r="41" spans="4:6">
      <c r="D41" s="20" t="s">
        <v>497</v>
      </c>
      <c r="E41" s="20" t="s">
        <v>459</v>
      </c>
      <c r="F41" s="20">
        <v>3</v>
      </c>
    </row>
    <row r="42" spans="4:6">
      <c r="D42" s="20" t="s">
        <v>498</v>
      </c>
      <c r="E42" s="20" t="s">
        <v>455</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34F1-8FA2-4F61-9CE9-9D6B76B31CD3}">
  <dimension ref="A1:JK79"/>
  <sheetViews>
    <sheetView tabSelected="1" topLeftCell="C5" workbookViewId="0">
      <selection activeCell="M10" sqref="M10:M19"/>
    </sheetView>
  </sheetViews>
  <sheetFormatPr defaultColWidth="11.42578125" defaultRowHeight="15"/>
  <cols>
    <col min="1" max="1" width="18.42578125" style="351" customWidth="1"/>
    <col min="2" max="2" width="35.85546875" style="351" customWidth="1"/>
    <col min="3" max="3" width="40.28515625" customWidth="1"/>
    <col min="4" max="4" width="16.85546875" style="352" customWidth="1"/>
    <col min="5" max="5" width="18.5703125" style="353" customWidth="1"/>
    <col min="6" max="6" width="18.28515625" style="353"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7" customFormat="1" ht="16.5" customHeight="1">
      <c r="A1" s="765"/>
      <c r="B1" s="766"/>
      <c r="C1" s="769"/>
      <c r="D1" s="769"/>
      <c r="E1" s="769"/>
      <c r="F1" s="769"/>
      <c r="G1" s="769"/>
      <c r="H1" s="769"/>
      <c r="I1" s="769"/>
      <c r="J1" s="770"/>
      <c r="K1" s="773"/>
      <c r="L1" s="773"/>
      <c r="M1" s="773"/>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92.25" customHeight="1">
      <c r="A2" s="767"/>
      <c r="B2" s="768"/>
      <c r="C2" s="771"/>
      <c r="D2" s="771"/>
      <c r="E2" s="771"/>
      <c r="F2" s="771"/>
      <c r="G2" s="771"/>
      <c r="H2" s="771"/>
      <c r="I2" s="771"/>
      <c r="J2" s="772"/>
      <c r="K2" s="773"/>
      <c r="L2" s="773"/>
      <c r="M2" s="773"/>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771"/>
      <c r="D3" s="771"/>
      <c r="E3" s="771"/>
      <c r="F3" s="771"/>
      <c r="G3" s="771"/>
      <c r="H3" s="771"/>
      <c r="I3" s="771"/>
      <c r="J3" s="772"/>
      <c r="K3" s="773"/>
      <c r="L3" s="773"/>
      <c r="M3" s="773"/>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150" customHeight="1">
      <c r="A4" s="524" t="s">
        <v>258</v>
      </c>
      <c r="B4" s="524"/>
      <c r="C4" s="609" t="s">
        <v>366</v>
      </c>
      <c r="D4" s="615"/>
      <c r="E4" s="615"/>
      <c r="F4" s="615"/>
      <c r="G4" s="615"/>
      <c r="H4" s="615"/>
      <c r="I4" s="615"/>
      <c r="J4" s="615"/>
      <c r="K4" s="615"/>
      <c r="L4" s="615"/>
      <c r="M4" s="615"/>
      <c r="N4" s="615"/>
      <c r="O4" s="615"/>
      <c r="P4" s="615"/>
      <c r="Q4" s="615"/>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125.45" customHeight="1">
      <c r="A5" s="524" t="s">
        <v>260</v>
      </c>
      <c r="B5" s="524"/>
      <c r="C5" s="774" t="s">
        <v>499</v>
      </c>
      <c r="D5" s="775"/>
      <c r="E5" s="775"/>
      <c r="F5" s="775"/>
      <c r="G5" s="775"/>
      <c r="H5" s="775"/>
      <c r="I5" s="775"/>
      <c r="J5" s="775"/>
      <c r="K5" s="775"/>
      <c r="L5" s="775"/>
      <c r="M5" s="775"/>
      <c r="N5" s="338"/>
      <c r="O5" s="338"/>
      <c r="P5" s="338"/>
      <c r="Q5" s="338"/>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32.450000000000003" customHeight="1">
      <c r="A6" s="524" t="s">
        <v>262</v>
      </c>
      <c r="B6" s="524"/>
      <c r="C6" s="752" t="s">
        <v>500</v>
      </c>
      <c r="D6" s="753"/>
      <c r="E6" s="753"/>
      <c r="F6" s="753"/>
      <c r="G6" s="753"/>
      <c r="H6" s="753"/>
      <c r="I6" s="753"/>
      <c r="J6" s="753"/>
      <c r="K6" s="753"/>
      <c r="L6" s="753"/>
      <c r="M6" s="754"/>
      <c r="N6" s="338"/>
      <c r="O6" s="338"/>
      <c r="P6" s="338"/>
      <c r="Q6" s="338"/>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341" customFormat="1" ht="40.5" customHeight="1">
      <c r="A7" s="755" t="s">
        <v>501</v>
      </c>
      <c r="B7" s="756"/>
      <c r="C7" s="757"/>
      <c r="D7" s="758" t="s">
        <v>502</v>
      </c>
      <c r="E7" s="758"/>
      <c r="F7" s="758"/>
      <c r="G7" s="759" t="s">
        <v>503</v>
      </c>
      <c r="H7" s="760" t="s">
        <v>504</v>
      </c>
      <c r="I7" s="762" t="s">
        <v>505</v>
      </c>
      <c r="J7" s="763"/>
      <c r="K7" s="762" t="s">
        <v>506</v>
      </c>
      <c r="L7" s="763"/>
      <c r="M7" s="764" t="s">
        <v>507</v>
      </c>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row>
    <row r="8" spans="1:271" s="345" customFormat="1" ht="108" customHeight="1">
      <c r="A8" s="339" t="s">
        <v>38</v>
      </c>
      <c r="B8" s="339" t="s">
        <v>200</v>
      </c>
      <c r="C8" s="339" t="s">
        <v>202</v>
      </c>
      <c r="D8" s="342" t="s">
        <v>212</v>
      </c>
      <c r="E8" s="342" t="s">
        <v>508</v>
      </c>
      <c r="F8" s="342" t="s">
        <v>509</v>
      </c>
      <c r="G8" s="759"/>
      <c r="H8" s="761"/>
      <c r="I8" s="343" t="s">
        <v>510</v>
      </c>
      <c r="J8" s="343" t="s">
        <v>511</v>
      </c>
      <c r="K8" s="343" t="s">
        <v>512</v>
      </c>
      <c r="L8" s="343" t="s">
        <v>513</v>
      </c>
      <c r="M8" s="76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c r="EX8" s="344"/>
      <c r="EY8" s="344"/>
      <c r="EZ8" s="344"/>
      <c r="FA8" s="344"/>
      <c r="FB8" s="344"/>
      <c r="FC8" s="344"/>
      <c r="FD8" s="344"/>
      <c r="FE8" s="344"/>
      <c r="FF8" s="344"/>
      <c r="FG8" s="344"/>
      <c r="FH8" s="344"/>
      <c r="FI8" s="344"/>
      <c r="FJ8" s="344"/>
      <c r="FK8" s="344"/>
      <c r="FL8" s="344"/>
      <c r="FM8" s="344"/>
    </row>
    <row r="9" spans="1:271" s="348" customFormat="1" ht="21.75" customHeight="1">
      <c r="A9" s="745"/>
      <c r="B9" s="746"/>
      <c r="C9" s="746"/>
      <c r="D9" s="746"/>
      <c r="E9" s="746"/>
      <c r="F9" s="746"/>
      <c r="G9" s="746"/>
      <c r="H9" s="346"/>
      <c r="I9" s="346"/>
      <c r="J9" s="346"/>
      <c r="K9" s="346"/>
      <c r="L9" s="346"/>
      <c r="M9" s="346"/>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c r="DU9" s="347"/>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347"/>
      <c r="FK9" s="347"/>
      <c r="FL9" s="347"/>
      <c r="FM9" s="347"/>
    </row>
    <row r="10" spans="1:271" s="350" customFormat="1" ht="15" customHeight="1">
      <c r="A10" s="747">
        <f>'[3]7- Mapa Final'!A10</f>
        <v>1</v>
      </c>
      <c r="B10" s="748" t="str">
        <f>'[3]7- Mapa Final'!B10</f>
        <v>Vencimiento de Términos</v>
      </c>
      <c r="C10" s="748" t="str">
        <f>'[3]7- Mapa Final'!C10</f>
        <v>Se realizan  actuaciones procesales o se da  respuesta a las solicitudes de los usuarios de la administración de justicia en materia penal, después del  término legal establecido para decidir sobre los conflictos presentados a los jueces.</v>
      </c>
      <c r="D10" s="749" t="str">
        <f>'[3]7- Mapa Final'!J10</f>
        <v>Baja - 2</v>
      </c>
      <c r="E10" s="750" t="str">
        <f>'[3]7- Mapa Final'!K10</f>
        <v>Leve - 1</v>
      </c>
      <c r="F10" s="751" t="str">
        <f>'[3]7- Mapa Final'!M10</f>
        <v>Bajo - 2</v>
      </c>
      <c r="G10" s="487" t="s">
        <v>381</v>
      </c>
      <c r="H10" s="741" t="s">
        <v>514</v>
      </c>
      <c r="I10" s="744"/>
      <c r="J10" s="744" t="s">
        <v>515</v>
      </c>
      <c r="K10" s="732">
        <v>45658</v>
      </c>
      <c r="L10" s="732">
        <v>45747</v>
      </c>
      <c r="M10" s="741" t="s">
        <v>516</v>
      </c>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349"/>
      <c r="DL10" s="349"/>
      <c r="DM10" s="349"/>
      <c r="DN10" s="349"/>
      <c r="DO10" s="349"/>
      <c r="DP10" s="349"/>
      <c r="DQ10" s="349"/>
      <c r="DR10" s="349"/>
      <c r="DS10" s="349"/>
      <c r="DT10" s="349"/>
      <c r="DU10" s="349"/>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349"/>
      <c r="FK10" s="349"/>
      <c r="FL10" s="349"/>
      <c r="FM10" s="349"/>
    </row>
    <row r="11" spans="1:271" s="350" customFormat="1" ht="13.5" customHeight="1">
      <c r="A11" s="720"/>
      <c r="B11" s="722"/>
      <c r="C11" s="722"/>
      <c r="D11" s="725"/>
      <c r="E11" s="728"/>
      <c r="F11" s="730"/>
      <c r="G11" s="485"/>
      <c r="H11" s="742"/>
      <c r="I11" s="716"/>
      <c r="J11" s="716"/>
      <c r="K11" s="716"/>
      <c r="L11" s="716"/>
      <c r="M11" s="6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row>
    <row r="12" spans="1:271" s="350" customFormat="1" ht="13.5" customHeight="1">
      <c r="A12" s="720"/>
      <c r="B12" s="722"/>
      <c r="C12" s="722"/>
      <c r="D12" s="725"/>
      <c r="E12" s="728"/>
      <c r="F12" s="730"/>
      <c r="G12" s="485"/>
      <c r="H12" s="742"/>
      <c r="I12" s="716"/>
      <c r="J12" s="716"/>
      <c r="K12" s="716"/>
      <c r="L12" s="716"/>
      <c r="M12" s="6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349"/>
      <c r="DL12" s="349"/>
      <c r="DM12" s="349"/>
      <c r="DN12" s="349"/>
      <c r="DO12" s="349"/>
      <c r="DP12" s="349"/>
      <c r="DQ12" s="349"/>
      <c r="DR12" s="349"/>
      <c r="DS12" s="349"/>
      <c r="DT12" s="349"/>
      <c r="DU12" s="349"/>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row>
    <row r="13" spans="1:271" s="350" customFormat="1" ht="13.5" customHeight="1">
      <c r="A13" s="720"/>
      <c r="B13" s="722"/>
      <c r="C13" s="722"/>
      <c r="D13" s="725"/>
      <c r="E13" s="728"/>
      <c r="F13" s="730"/>
      <c r="G13" s="485"/>
      <c r="H13" s="742"/>
      <c r="I13" s="716"/>
      <c r="J13" s="716"/>
      <c r="K13" s="716"/>
      <c r="L13" s="716"/>
      <c r="M13" s="6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349"/>
      <c r="DL13" s="349"/>
      <c r="DM13" s="349"/>
      <c r="DN13" s="349"/>
      <c r="DO13" s="349"/>
      <c r="DP13" s="349"/>
      <c r="DQ13" s="349"/>
      <c r="DR13" s="349"/>
      <c r="DS13" s="349"/>
      <c r="DT13" s="349"/>
      <c r="DU13" s="349"/>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row>
    <row r="14" spans="1:271" s="350" customFormat="1" ht="13.5" customHeight="1">
      <c r="A14" s="720"/>
      <c r="B14" s="722"/>
      <c r="C14" s="722"/>
      <c r="D14" s="725"/>
      <c r="E14" s="728"/>
      <c r="F14" s="730"/>
      <c r="G14" s="485"/>
      <c r="H14" s="742"/>
      <c r="I14" s="716"/>
      <c r="J14" s="716"/>
      <c r="K14" s="716"/>
      <c r="L14" s="716"/>
      <c r="M14" s="6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row>
    <row r="15" spans="1:271" s="350" customFormat="1" ht="13.5" customHeight="1">
      <c r="A15" s="720"/>
      <c r="B15" s="722"/>
      <c r="C15" s="722"/>
      <c r="D15" s="725"/>
      <c r="E15" s="728"/>
      <c r="F15" s="730"/>
      <c r="G15" s="485"/>
      <c r="H15" s="742"/>
      <c r="I15" s="716"/>
      <c r="J15" s="716"/>
      <c r="K15" s="716"/>
      <c r="L15" s="716"/>
      <c r="M15" s="6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row>
    <row r="16" spans="1:271" s="350" customFormat="1" ht="13.5" customHeight="1">
      <c r="A16" s="720"/>
      <c r="B16" s="722"/>
      <c r="C16" s="722"/>
      <c r="D16" s="725"/>
      <c r="E16" s="728"/>
      <c r="F16" s="730"/>
      <c r="G16" s="485"/>
      <c r="H16" s="742"/>
      <c r="I16" s="716"/>
      <c r="J16" s="716"/>
      <c r="K16" s="716"/>
      <c r="L16" s="716"/>
      <c r="M16" s="6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row>
    <row r="17" spans="1:169" s="350" customFormat="1" ht="13.5" customHeight="1">
      <c r="A17" s="720"/>
      <c r="B17" s="722"/>
      <c r="C17" s="722"/>
      <c r="D17" s="725"/>
      <c r="E17" s="728"/>
      <c r="F17" s="730"/>
      <c r="G17" s="485"/>
      <c r="H17" s="742"/>
      <c r="I17" s="716"/>
      <c r="J17" s="716"/>
      <c r="K17" s="716"/>
      <c r="L17" s="716"/>
      <c r="M17" s="6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row>
    <row r="18" spans="1:169" s="350" customFormat="1" ht="13.5" customHeight="1">
      <c r="A18" s="720"/>
      <c r="B18" s="722"/>
      <c r="C18" s="722"/>
      <c r="D18" s="725"/>
      <c r="E18" s="728"/>
      <c r="F18" s="730"/>
      <c r="G18" s="485"/>
      <c r="H18" s="742"/>
      <c r="I18" s="716"/>
      <c r="J18" s="716"/>
      <c r="K18" s="716"/>
      <c r="L18" s="716"/>
      <c r="M18" s="6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row>
    <row r="19" spans="1:169" s="350" customFormat="1" ht="72.599999999999994" customHeight="1">
      <c r="A19" s="720"/>
      <c r="B19" s="722"/>
      <c r="C19" s="722"/>
      <c r="D19" s="725"/>
      <c r="E19" s="728"/>
      <c r="F19" s="730"/>
      <c r="G19" s="485"/>
      <c r="H19" s="743"/>
      <c r="I19" s="716"/>
      <c r="J19" s="716"/>
      <c r="K19" s="716"/>
      <c r="L19" s="716"/>
      <c r="M19" s="6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row>
    <row r="20" spans="1:169" s="350" customFormat="1" ht="12.75">
      <c r="A20" s="720">
        <f>'[3]7- Mapa Final'!A20</f>
        <v>2</v>
      </c>
      <c r="B20" s="722" t="str">
        <f>'[3]7- Mapa Final'!B20</f>
        <v xml:space="preserve">Incumplimientos en la realizacion de audiencias </v>
      </c>
      <c r="C20" s="722" t="str">
        <f>'[3]7- Mapa Final'!C20</f>
        <v xml:space="preserve">No se atiende la  solicitud  de un fiscal o parte interesada para la realización de una audiencia preliminar o no se cumple  la programción de audiencias de Conocimiento. </v>
      </c>
      <c r="D20" s="724" t="str">
        <f>'[3]7- Mapa Final'!J20</f>
        <v>Media - 3</v>
      </c>
      <c r="E20" s="727" t="str">
        <f>'[3]7- Mapa Final'!K20</f>
        <v>Leve - 1</v>
      </c>
      <c r="F20" s="730" t="str">
        <f>'[3]7- Mapa Final'!M20</f>
        <v>Moderado - 3</v>
      </c>
      <c r="G20" s="485" t="s">
        <v>381</v>
      </c>
      <c r="H20" s="648" t="s">
        <v>517</v>
      </c>
      <c r="I20" s="716"/>
      <c r="J20" s="716" t="s">
        <v>515</v>
      </c>
      <c r="K20" s="732">
        <v>45658</v>
      </c>
      <c r="L20" s="739">
        <v>45747</v>
      </c>
      <c r="M20" s="737" t="s">
        <v>518</v>
      </c>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row>
    <row r="21" spans="1:169" s="350" customFormat="1" ht="12.75" customHeight="1">
      <c r="A21" s="720"/>
      <c r="B21" s="722"/>
      <c r="C21" s="722"/>
      <c r="D21" s="725"/>
      <c r="E21" s="728"/>
      <c r="F21" s="730"/>
      <c r="G21" s="485"/>
      <c r="H21" s="649"/>
      <c r="I21" s="716"/>
      <c r="J21" s="716"/>
      <c r="K21" s="716"/>
      <c r="L21" s="740"/>
      <c r="M21" s="738"/>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row>
    <row r="22" spans="1:169" s="350" customFormat="1" ht="12.75" customHeight="1">
      <c r="A22" s="720"/>
      <c r="B22" s="722"/>
      <c r="C22" s="722"/>
      <c r="D22" s="725"/>
      <c r="E22" s="728"/>
      <c r="F22" s="730"/>
      <c r="G22" s="485"/>
      <c r="H22" s="649"/>
      <c r="I22" s="716"/>
      <c r="J22" s="716"/>
      <c r="K22" s="716"/>
      <c r="L22" s="740"/>
      <c r="M22" s="738"/>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row>
    <row r="23" spans="1:169" s="350" customFormat="1" ht="12.75" customHeight="1">
      <c r="A23" s="720"/>
      <c r="B23" s="722"/>
      <c r="C23" s="722"/>
      <c r="D23" s="725"/>
      <c r="E23" s="728"/>
      <c r="F23" s="730"/>
      <c r="G23" s="485"/>
      <c r="H23" s="649"/>
      <c r="I23" s="716"/>
      <c r="J23" s="716"/>
      <c r="K23" s="716"/>
      <c r="L23" s="740"/>
      <c r="M23" s="738"/>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row>
    <row r="24" spans="1:169" s="350" customFormat="1" ht="13.5" customHeight="1">
      <c r="A24" s="720"/>
      <c r="B24" s="722"/>
      <c r="C24" s="722"/>
      <c r="D24" s="725"/>
      <c r="E24" s="728"/>
      <c r="F24" s="730"/>
      <c r="G24" s="485"/>
      <c r="H24" s="649"/>
      <c r="I24" s="716"/>
      <c r="J24" s="716"/>
      <c r="K24" s="716"/>
      <c r="L24" s="740"/>
      <c r="M24" s="738"/>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row>
    <row r="25" spans="1:169">
      <c r="A25" s="720"/>
      <c r="B25" s="722"/>
      <c r="C25" s="722"/>
      <c r="D25" s="725"/>
      <c r="E25" s="728"/>
      <c r="F25" s="730"/>
      <c r="G25" s="485"/>
      <c r="H25" s="649"/>
      <c r="I25" s="716"/>
      <c r="J25" s="716"/>
      <c r="K25" s="716"/>
      <c r="L25" s="740"/>
      <c r="M25" s="738"/>
      <c r="N25" s="349"/>
      <c r="O25" s="349"/>
    </row>
    <row r="26" spans="1:169">
      <c r="A26" s="720"/>
      <c r="B26" s="722"/>
      <c r="C26" s="722"/>
      <c r="D26" s="725"/>
      <c r="E26" s="728"/>
      <c r="F26" s="730"/>
      <c r="G26" s="485"/>
      <c r="H26" s="649"/>
      <c r="I26" s="716"/>
      <c r="J26" s="716"/>
      <c r="K26" s="716"/>
      <c r="L26" s="740"/>
      <c r="M26" s="738"/>
      <c r="N26" s="349"/>
      <c r="O26" s="349"/>
    </row>
    <row r="27" spans="1:169">
      <c r="A27" s="720"/>
      <c r="B27" s="722"/>
      <c r="C27" s="722"/>
      <c r="D27" s="725"/>
      <c r="E27" s="728"/>
      <c r="F27" s="730"/>
      <c r="G27" s="485"/>
      <c r="H27" s="649"/>
      <c r="I27" s="716"/>
      <c r="J27" s="716"/>
      <c r="K27" s="716"/>
      <c r="L27" s="740"/>
      <c r="M27" s="738"/>
      <c r="N27" s="349"/>
      <c r="O27" s="349"/>
    </row>
    <row r="28" spans="1:169">
      <c r="A28" s="720"/>
      <c r="B28" s="722"/>
      <c r="C28" s="722"/>
      <c r="D28" s="725"/>
      <c r="E28" s="728"/>
      <c r="F28" s="730"/>
      <c r="G28" s="485"/>
      <c r="H28" s="649"/>
      <c r="I28" s="716"/>
      <c r="J28" s="716"/>
      <c r="K28" s="716"/>
      <c r="L28" s="740"/>
      <c r="M28" s="738"/>
      <c r="N28" s="349"/>
      <c r="O28" s="349"/>
    </row>
    <row r="29" spans="1:169">
      <c r="A29" s="720"/>
      <c r="B29" s="722"/>
      <c r="C29" s="722"/>
      <c r="D29" s="725"/>
      <c r="E29" s="728"/>
      <c r="F29" s="730"/>
      <c r="G29" s="485"/>
      <c r="H29" s="650"/>
      <c r="I29" s="716"/>
      <c r="J29" s="716"/>
      <c r="K29" s="716"/>
      <c r="L29" s="740"/>
      <c r="M29" s="738"/>
      <c r="N29" s="349"/>
      <c r="O29" s="349"/>
    </row>
    <row r="30" spans="1:169" s="350" customFormat="1" ht="12.75">
      <c r="A30" s="720">
        <f>'[3]7- Mapa Final'!A30</f>
        <v>3</v>
      </c>
      <c r="B30" s="722" t="str">
        <f>'[3]7- Mapa Final'!B30</f>
        <v xml:space="preserve"> Efectuar notificaciones que no cumplan con los requistos</v>
      </c>
      <c r="C30" s="722" t="str">
        <f>'[3]7- Mapa Final'!C30</f>
        <v xml:space="preserve">No se realizan las  notificaciones , no se erfectuan  oportunamente o no se aplica  la normatividad </v>
      </c>
      <c r="D30" s="724" t="str">
        <f>'[3]7- Mapa Final'!J30</f>
        <v>Muy Baja - 1</v>
      </c>
      <c r="E30" s="727" t="str">
        <f>'[3]7- Mapa Final'!K30</f>
        <v>Menor - 2</v>
      </c>
      <c r="F30" s="730" t="str">
        <f>'[3]7- Mapa Final'!M30</f>
        <v>Bajo - 2</v>
      </c>
      <c r="G30" s="485" t="s">
        <v>381</v>
      </c>
      <c r="H30" s="648" t="s">
        <v>519</v>
      </c>
      <c r="I30" s="716"/>
      <c r="J30" s="716" t="s">
        <v>515</v>
      </c>
      <c r="K30" s="732">
        <v>45658</v>
      </c>
      <c r="L30" s="732">
        <v>45747</v>
      </c>
      <c r="M30" s="736" t="s">
        <v>520</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349"/>
      <c r="FK30" s="349"/>
      <c r="FL30" s="349"/>
      <c r="FM30" s="349"/>
    </row>
    <row r="31" spans="1:169" s="350" customFormat="1" ht="12.75" customHeight="1">
      <c r="A31" s="720"/>
      <c r="B31" s="722"/>
      <c r="C31" s="722"/>
      <c r="D31" s="725"/>
      <c r="E31" s="728"/>
      <c r="F31" s="730"/>
      <c r="G31" s="485"/>
      <c r="H31" s="649"/>
      <c r="I31" s="716"/>
      <c r="J31" s="716"/>
      <c r="K31" s="716"/>
      <c r="L31" s="716"/>
      <c r="M31" s="735"/>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row>
    <row r="32" spans="1:169" s="350" customFormat="1" ht="12.75" customHeight="1">
      <c r="A32" s="720"/>
      <c r="B32" s="722"/>
      <c r="C32" s="722"/>
      <c r="D32" s="725"/>
      <c r="E32" s="728"/>
      <c r="F32" s="730"/>
      <c r="G32" s="485"/>
      <c r="H32" s="649"/>
      <c r="I32" s="716"/>
      <c r="J32" s="716"/>
      <c r="K32" s="716"/>
      <c r="L32" s="716"/>
      <c r="M32" s="735"/>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row>
    <row r="33" spans="1:169" s="350" customFormat="1" ht="12.75" customHeight="1">
      <c r="A33" s="720"/>
      <c r="B33" s="722"/>
      <c r="C33" s="722"/>
      <c r="D33" s="725"/>
      <c r="E33" s="728"/>
      <c r="F33" s="730"/>
      <c r="G33" s="485"/>
      <c r="H33" s="649"/>
      <c r="I33" s="716"/>
      <c r="J33" s="716"/>
      <c r="K33" s="716"/>
      <c r="L33" s="716"/>
      <c r="M33" s="735"/>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row>
    <row r="34" spans="1:169" s="350" customFormat="1" ht="13.5" customHeight="1">
      <c r="A34" s="720"/>
      <c r="B34" s="722"/>
      <c r="C34" s="722"/>
      <c r="D34" s="725"/>
      <c r="E34" s="728"/>
      <c r="F34" s="730"/>
      <c r="G34" s="485"/>
      <c r="H34" s="649"/>
      <c r="I34" s="716"/>
      <c r="J34" s="716"/>
      <c r="K34" s="716"/>
      <c r="L34" s="716"/>
      <c r="M34" s="735"/>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row>
    <row r="35" spans="1:169">
      <c r="A35" s="720"/>
      <c r="B35" s="722"/>
      <c r="C35" s="722"/>
      <c r="D35" s="725"/>
      <c r="E35" s="728"/>
      <c r="F35" s="730"/>
      <c r="G35" s="485"/>
      <c r="H35" s="649"/>
      <c r="I35" s="716"/>
      <c r="J35" s="716"/>
      <c r="K35" s="716"/>
      <c r="L35" s="716"/>
      <c r="M35" s="735"/>
      <c r="N35" s="349"/>
      <c r="O35" s="349"/>
    </row>
    <row r="36" spans="1:169">
      <c r="A36" s="720"/>
      <c r="B36" s="722"/>
      <c r="C36" s="722"/>
      <c r="D36" s="725"/>
      <c r="E36" s="728"/>
      <c r="F36" s="730"/>
      <c r="G36" s="485"/>
      <c r="H36" s="649"/>
      <c r="I36" s="716"/>
      <c r="J36" s="716"/>
      <c r="K36" s="716"/>
      <c r="L36" s="716"/>
      <c r="M36" s="735"/>
      <c r="N36" s="349"/>
      <c r="O36" s="349"/>
    </row>
    <row r="37" spans="1:169">
      <c r="A37" s="720"/>
      <c r="B37" s="722"/>
      <c r="C37" s="722"/>
      <c r="D37" s="725"/>
      <c r="E37" s="728"/>
      <c r="F37" s="730"/>
      <c r="G37" s="485"/>
      <c r="H37" s="649"/>
      <c r="I37" s="716"/>
      <c r="J37" s="716"/>
      <c r="K37" s="716"/>
      <c r="L37" s="716"/>
      <c r="M37" s="735"/>
      <c r="N37" s="349"/>
      <c r="O37" s="349"/>
    </row>
    <row r="38" spans="1:169">
      <c r="A38" s="720"/>
      <c r="B38" s="722"/>
      <c r="C38" s="722"/>
      <c r="D38" s="725"/>
      <c r="E38" s="728"/>
      <c r="F38" s="730"/>
      <c r="G38" s="485"/>
      <c r="H38" s="649"/>
      <c r="I38" s="716"/>
      <c r="J38" s="716"/>
      <c r="K38" s="716"/>
      <c r="L38" s="716"/>
      <c r="M38" s="735"/>
      <c r="N38" s="349"/>
      <c r="O38" s="349"/>
    </row>
    <row r="39" spans="1:169">
      <c r="A39" s="720"/>
      <c r="B39" s="722"/>
      <c r="C39" s="722"/>
      <c r="D39" s="725"/>
      <c r="E39" s="728"/>
      <c r="F39" s="730"/>
      <c r="G39" s="485"/>
      <c r="H39" s="650"/>
      <c r="I39" s="716"/>
      <c r="J39" s="716"/>
      <c r="K39" s="716"/>
      <c r="L39" s="716"/>
      <c r="M39" s="735"/>
      <c r="N39" s="349"/>
      <c r="O39" s="349"/>
    </row>
    <row r="40" spans="1:169" s="350" customFormat="1" ht="12.75">
      <c r="A40" s="720">
        <f>'[3]7- Mapa Final'!A40</f>
        <v>4</v>
      </c>
      <c r="B40" s="722" t="str">
        <f>'[3]7- Mapa Final'!B40</f>
        <v>Efectuar el reparto judicial incumpliendo requisitos</v>
      </c>
      <c r="C40" s="722" t="str">
        <f>'[3]7- Mapa Final'!C40</f>
        <v>Realizar el reparto incumplimiento los principios  y condiciones establecidas para su realización</v>
      </c>
      <c r="D40" s="724" t="str">
        <f>'[3]7- Mapa Final'!J40</f>
        <v>Muy Baja - 1</v>
      </c>
      <c r="E40" s="727" t="str">
        <f>'[3]7- Mapa Final'!K40</f>
        <v>Leve - 1</v>
      </c>
      <c r="F40" s="730" t="str">
        <f>'[3]7- Mapa Final'!M40</f>
        <v>Bajo - 1</v>
      </c>
      <c r="G40" s="485" t="s">
        <v>381</v>
      </c>
      <c r="H40" s="651" t="s">
        <v>388</v>
      </c>
      <c r="I40" s="716"/>
      <c r="J40" s="716" t="s">
        <v>515</v>
      </c>
      <c r="K40" s="732">
        <v>45658</v>
      </c>
      <c r="L40" s="732">
        <v>45747</v>
      </c>
      <c r="M40" s="735" t="s">
        <v>521</v>
      </c>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row>
    <row r="41" spans="1:169" s="350" customFormat="1" ht="12.75" customHeight="1">
      <c r="A41" s="720"/>
      <c r="B41" s="722"/>
      <c r="C41" s="722"/>
      <c r="D41" s="725"/>
      <c r="E41" s="728"/>
      <c r="F41" s="730"/>
      <c r="G41" s="485"/>
      <c r="H41" s="652"/>
      <c r="I41" s="716"/>
      <c r="J41" s="716"/>
      <c r="K41" s="716"/>
      <c r="L41" s="716"/>
      <c r="M41" s="735"/>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349"/>
      <c r="FK41" s="349"/>
      <c r="FL41" s="349"/>
      <c r="FM41" s="349"/>
    </row>
    <row r="42" spans="1:169" s="350" customFormat="1" ht="12.75" customHeight="1">
      <c r="A42" s="720"/>
      <c r="B42" s="722"/>
      <c r="C42" s="722"/>
      <c r="D42" s="725"/>
      <c r="E42" s="728"/>
      <c r="F42" s="730"/>
      <c r="G42" s="485"/>
      <c r="H42" s="652"/>
      <c r="I42" s="716"/>
      <c r="J42" s="716"/>
      <c r="K42" s="716"/>
      <c r="L42" s="716"/>
      <c r="M42" s="735"/>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49"/>
      <c r="DT42" s="349"/>
      <c r="DU42" s="349"/>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349"/>
      <c r="FK42" s="349"/>
      <c r="FL42" s="349"/>
      <c r="FM42" s="349"/>
    </row>
    <row r="43" spans="1:169" s="350" customFormat="1" ht="12.75" customHeight="1">
      <c r="A43" s="720"/>
      <c r="B43" s="722"/>
      <c r="C43" s="722"/>
      <c r="D43" s="725"/>
      <c r="E43" s="728"/>
      <c r="F43" s="730"/>
      <c r="G43" s="485"/>
      <c r="H43" s="652"/>
      <c r="I43" s="716"/>
      <c r="J43" s="716"/>
      <c r="K43" s="716"/>
      <c r="L43" s="716"/>
      <c r="M43" s="735"/>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349"/>
      <c r="DL43" s="349"/>
      <c r="DM43" s="349"/>
      <c r="DN43" s="349"/>
      <c r="DO43" s="349"/>
      <c r="DP43" s="349"/>
      <c r="DQ43" s="349"/>
      <c r="DR43" s="349"/>
      <c r="DS43" s="349"/>
      <c r="DT43" s="349"/>
      <c r="DU43" s="349"/>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349"/>
      <c r="FK43" s="349"/>
      <c r="FL43" s="349"/>
      <c r="FM43" s="349"/>
    </row>
    <row r="44" spans="1:169" s="350" customFormat="1" ht="13.5" customHeight="1">
      <c r="A44" s="720"/>
      <c r="B44" s="722"/>
      <c r="C44" s="722"/>
      <c r="D44" s="725"/>
      <c r="E44" s="728"/>
      <c r="F44" s="730"/>
      <c r="G44" s="485"/>
      <c r="H44" s="652"/>
      <c r="I44" s="716"/>
      <c r="J44" s="716"/>
      <c r="K44" s="716"/>
      <c r="L44" s="716"/>
      <c r="M44" s="735"/>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row>
    <row r="45" spans="1:169">
      <c r="A45" s="720"/>
      <c r="B45" s="722"/>
      <c r="C45" s="722"/>
      <c r="D45" s="725"/>
      <c r="E45" s="728"/>
      <c r="F45" s="730"/>
      <c r="G45" s="485"/>
      <c r="H45" s="652"/>
      <c r="I45" s="716"/>
      <c r="J45" s="716"/>
      <c r="K45" s="716"/>
      <c r="L45" s="716"/>
      <c r="M45" s="735"/>
      <c r="N45" s="349"/>
      <c r="O45" s="349"/>
    </row>
    <row r="46" spans="1:169">
      <c r="A46" s="720"/>
      <c r="B46" s="722"/>
      <c r="C46" s="722"/>
      <c r="D46" s="725"/>
      <c r="E46" s="728"/>
      <c r="F46" s="730"/>
      <c r="G46" s="485"/>
      <c r="H46" s="652"/>
      <c r="I46" s="716"/>
      <c r="J46" s="716"/>
      <c r="K46" s="716"/>
      <c r="L46" s="716"/>
      <c r="M46" s="735"/>
      <c r="N46" s="349"/>
      <c r="O46" s="349"/>
    </row>
    <row r="47" spans="1:169">
      <c r="A47" s="720"/>
      <c r="B47" s="722"/>
      <c r="C47" s="722"/>
      <c r="D47" s="725"/>
      <c r="E47" s="728"/>
      <c r="F47" s="730"/>
      <c r="G47" s="485"/>
      <c r="H47" s="652"/>
      <c r="I47" s="716"/>
      <c r="J47" s="716"/>
      <c r="K47" s="716"/>
      <c r="L47" s="716"/>
      <c r="M47" s="735"/>
      <c r="N47" s="349"/>
      <c r="O47" s="349"/>
    </row>
    <row r="48" spans="1:169">
      <c r="A48" s="720"/>
      <c r="B48" s="722"/>
      <c r="C48" s="722"/>
      <c r="D48" s="725"/>
      <c r="E48" s="728"/>
      <c r="F48" s="730"/>
      <c r="G48" s="485"/>
      <c r="H48" s="652"/>
      <c r="I48" s="716"/>
      <c r="J48" s="716"/>
      <c r="K48" s="716"/>
      <c r="L48" s="716"/>
      <c r="M48" s="735"/>
      <c r="N48" s="349"/>
      <c r="O48" s="349"/>
    </row>
    <row r="49" spans="1:169">
      <c r="A49" s="720"/>
      <c r="B49" s="722"/>
      <c r="C49" s="722"/>
      <c r="D49" s="725"/>
      <c r="E49" s="728"/>
      <c r="F49" s="730"/>
      <c r="G49" s="485"/>
      <c r="H49" s="653"/>
      <c r="I49" s="716"/>
      <c r="J49" s="716"/>
      <c r="K49" s="716"/>
      <c r="L49" s="716"/>
      <c r="M49" s="735"/>
      <c r="N49" s="349"/>
      <c r="O49" s="349"/>
    </row>
    <row r="50" spans="1:169" s="350" customFormat="1" ht="12.75">
      <c r="A50" s="720">
        <v>5</v>
      </c>
      <c r="B50" s="722" t="str">
        <f>'[3]7- Mapa Final'!B50</f>
        <v>Pérdida de documentos</v>
      </c>
      <c r="C50" s="722" t="str">
        <f>'[3]7- Mapa Final'!C50</f>
        <v>Extravío temporal o definitivo de los  documentos de los procesos judiciales</v>
      </c>
      <c r="D50" s="724" t="str">
        <f>'[3]7- Mapa Final'!J50</f>
        <v>Muy Baja - 1</v>
      </c>
      <c r="E50" s="727" t="str">
        <f>'[3]7- Mapa Final'!K50</f>
        <v>Leve - 1</v>
      </c>
      <c r="F50" s="730" t="str">
        <f>'[3]7- Mapa Final'!M50</f>
        <v>Bajo - 1</v>
      </c>
      <c r="G50" s="485" t="s">
        <v>381</v>
      </c>
      <c r="H50" s="651" t="s">
        <v>390</v>
      </c>
      <c r="I50" s="716"/>
      <c r="J50" s="716" t="s">
        <v>515</v>
      </c>
      <c r="K50" s="732">
        <v>45658</v>
      </c>
      <c r="L50" s="732">
        <v>45747</v>
      </c>
      <c r="M50" s="733" t="s">
        <v>522</v>
      </c>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row>
    <row r="51" spans="1:169" s="350" customFormat="1" ht="12.75" customHeight="1">
      <c r="A51" s="720"/>
      <c r="B51" s="722"/>
      <c r="C51" s="722"/>
      <c r="D51" s="725"/>
      <c r="E51" s="728"/>
      <c r="F51" s="730"/>
      <c r="G51" s="485"/>
      <c r="H51" s="652"/>
      <c r="I51" s="716"/>
      <c r="J51" s="716"/>
      <c r="K51" s="716"/>
      <c r="L51" s="716"/>
      <c r="M51" s="733"/>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row>
    <row r="52" spans="1:169" s="350" customFormat="1" ht="12.75" customHeight="1">
      <c r="A52" s="720"/>
      <c r="B52" s="722"/>
      <c r="C52" s="722"/>
      <c r="D52" s="725"/>
      <c r="E52" s="728"/>
      <c r="F52" s="730"/>
      <c r="G52" s="485"/>
      <c r="H52" s="652"/>
      <c r="I52" s="716"/>
      <c r="J52" s="716"/>
      <c r="K52" s="716"/>
      <c r="L52" s="716"/>
      <c r="M52" s="733"/>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row>
    <row r="53" spans="1:169" s="350" customFormat="1" ht="12.75" customHeight="1">
      <c r="A53" s="720"/>
      <c r="B53" s="722"/>
      <c r="C53" s="722"/>
      <c r="D53" s="725"/>
      <c r="E53" s="728"/>
      <c r="F53" s="730"/>
      <c r="G53" s="485"/>
      <c r="H53" s="652"/>
      <c r="I53" s="716"/>
      <c r="J53" s="716"/>
      <c r="K53" s="716"/>
      <c r="L53" s="716"/>
      <c r="M53" s="733"/>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row>
    <row r="54" spans="1:169" s="350" customFormat="1" ht="13.5" customHeight="1">
      <c r="A54" s="720"/>
      <c r="B54" s="722"/>
      <c r="C54" s="722"/>
      <c r="D54" s="725"/>
      <c r="E54" s="728"/>
      <c r="F54" s="730"/>
      <c r="G54" s="485"/>
      <c r="H54" s="652"/>
      <c r="I54" s="716"/>
      <c r="J54" s="716"/>
      <c r="K54" s="716"/>
      <c r="L54" s="716"/>
      <c r="M54" s="733"/>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349"/>
      <c r="EM54" s="349"/>
      <c r="EN54" s="349"/>
      <c r="EO54" s="349"/>
      <c r="EP54" s="349"/>
      <c r="EQ54" s="349"/>
      <c r="ER54" s="349"/>
      <c r="ES54" s="349"/>
      <c r="ET54" s="349"/>
      <c r="EU54" s="349"/>
      <c r="EV54" s="349"/>
      <c r="EW54" s="349"/>
      <c r="EX54" s="349"/>
      <c r="EY54" s="349"/>
      <c r="EZ54" s="349"/>
      <c r="FA54" s="349"/>
      <c r="FB54" s="349"/>
      <c r="FC54" s="349"/>
      <c r="FD54" s="349"/>
      <c r="FE54" s="349"/>
      <c r="FF54" s="349"/>
      <c r="FG54" s="349"/>
      <c r="FH54" s="349"/>
      <c r="FI54" s="349"/>
      <c r="FJ54" s="349"/>
      <c r="FK54" s="349"/>
      <c r="FL54" s="349"/>
      <c r="FM54" s="349"/>
    </row>
    <row r="55" spans="1:169">
      <c r="A55" s="720"/>
      <c r="B55" s="722"/>
      <c r="C55" s="722"/>
      <c r="D55" s="725"/>
      <c r="E55" s="728"/>
      <c r="F55" s="730"/>
      <c r="G55" s="485"/>
      <c r="H55" s="652"/>
      <c r="I55" s="716"/>
      <c r="J55" s="716"/>
      <c r="K55" s="716"/>
      <c r="L55" s="716"/>
      <c r="M55" s="733"/>
      <c r="N55" s="349"/>
      <c r="O55" s="349"/>
    </row>
    <row r="56" spans="1:169">
      <c r="A56" s="720"/>
      <c r="B56" s="722"/>
      <c r="C56" s="722"/>
      <c r="D56" s="725"/>
      <c r="E56" s="728"/>
      <c r="F56" s="730"/>
      <c r="G56" s="485"/>
      <c r="H56" s="652"/>
      <c r="I56" s="716"/>
      <c r="J56" s="716"/>
      <c r="K56" s="716"/>
      <c r="L56" s="716"/>
      <c r="M56" s="733"/>
      <c r="N56" s="349"/>
      <c r="O56" s="349"/>
    </row>
    <row r="57" spans="1:169">
      <c r="A57" s="720"/>
      <c r="B57" s="722"/>
      <c r="C57" s="722"/>
      <c r="D57" s="725"/>
      <c r="E57" s="728"/>
      <c r="F57" s="730"/>
      <c r="G57" s="485"/>
      <c r="H57" s="652"/>
      <c r="I57" s="716"/>
      <c r="J57" s="716"/>
      <c r="K57" s="716"/>
      <c r="L57" s="716"/>
      <c r="M57" s="733"/>
      <c r="N57" s="349"/>
      <c r="O57" s="349"/>
    </row>
    <row r="58" spans="1:169">
      <c r="A58" s="720"/>
      <c r="B58" s="722"/>
      <c r="C58" s="722"/>
      <c r="D58" s="725"/>
      <c r="E58" s="728"/>
      <c r="F58" s="730"/>
      <c r="G58" s="485"/>
      <c r="H58" s="652"/>
      <c r="I58" s="716"/>
      <c r="J58" s="716"/>
      <c r="K58" s="716"/>
      <c r="L58" s="716"/>
      <c r="M58" s="733"/>
      <c r="N58" s="349"/>
      <c r="O58" s="349"/>
    </row>
    <row r="59" spans="1:169">
      <c r="A59" s="721"/>
      <c r="B59" s="723"/>
      <c r="C59" s="723"/>
      <c r="D59" s="726"/>
      <c r="E59" s="729"/>
      <c r="F59" s="731"/>
      <c r="G59" s="486"/>
      <c r="H59" s="653"/>
      <c r="I59" s="717"/>
      <c r="J59" s="717"/>
      <c r="K59" s="716"/>
      <c r="L59" s="716"/>
      <c r="M59" s="734"/>
      <c r="N59" s="349"/>
      <c r="O59" s="349"/>
    </row>
    <row r="60" spans="1:169" s="350" customFormat="1" ht="12.75" hidden="1">
      <c r="A60" s="720">
        <v>6</v>
      </c>
      <c r="B60" s="722" t="str">
        <f>'[3]7- Mapa Final'!B60</f>
        <v xml:space="preserve">Recibir , ofrecer, prometer , entregar o aceptar dádivas o beneficios a nombre propio o de terceros para  expedir, alterar,retener , extraviar o entregar  documentos  sin el lleno de requisitos legales </v>
      </c>
      <c r="C60" s="722" t="str">
        <f>'[3]7- Mapa Final'!C60</f>
        <v xml:space="preserve"> Realizar trámites sin el cumplimiento de los requisitos legales  o  con informacionfalsa</v>
      </c>
      <c r="D60" s="724" t="str">
        <f>'[3]7- Mapa Final'!J60</f>
        <v>Muy Baja - 1</v>
      </c>
      <c r="E60" s="727" t="str">
        <f>'[3]7- Mapa Final'!K60</f>
        <v>Mayor - 4</v>
      </c>
      <c r="F60" s="730" t="str">
        <f>'[3]7- Mapa Final'!M60</f>
        <v>Alto  - 4</v>
      </c>
      <c r="G60" s="485" t="s">
        <v>392</v>
      </c>
      <c r="H60" s="716"/>
      <c r="I60" s="716"/>
      <c r="J60" s="716"/>
      <c r="K60" s="716"/>
      <c r="L60" s="716"/>
      <c r="M60" s="718"/>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row>
    <row r="61" spans="1:169" s="350" customFormat="1" ht="12.75" hidden="1" customHeight="1">
      <c r="A61" s="720"/>
      <c r="B61" s="722"/>
      <c r="C61" s="722"/>
      <c r="D61" s="725"/>
      <c r="E61" s="728"/>
      <c r="F61" s="730"/>
      <c r="G61" s="485"/>
      <c r="H61" s="716"/>
      <c r="I61" s="716"/>
      <c r="J61" s="716"/>
      <c r="K61" s="716"/>
      <c r="L61" s="716"/>
      <c r="M61" s="718"/>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row>
    <row r="62" spans="1:169" s="350" customFormat="1" ht="12.75" hidden="1" customHeight="1">
      <c r="A62" s="720"/>
      <c r="B62" s="722"/>
      <c r="C62" s="722"/>
      <c r="D62" s="725"/>
      <c r="E62" s="728"/>
      <c r="F62" s="730"/>
      <c r="G62" s="485"/>
      <c r="H62" s="716"/>
      <c r="I62" s="716"/>
      <c r="J62" s="716"/>
      <c r="K62" s="716"/>
      <c r="L62" s="716"/>
      <c r="M62" s="718"/>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c r="CF62" s="349"/>
      <c r="CG62" s="349"/>
      <c r="CH62" s="349"/>
      <c r="CI62" s="349"/>
      <c r="CJ62" s="349"/>
      <c r="CK62" s="349"/>
      <c r="CL62" s="349"/>
      <c r="CM62" s="349"/>
      <c r="CN62" s="349"/>
      <c r="CO62" s="349"/>
      <c r="CP62" s="349"/>
      <c r="CQ62" s="349"/>
      <c r="CR62" s="349"/>
      <c r="CS62" s="349"/>
      <c r="CT62" s="349"/>
      <c r="CU62" s="349"/>
      <c r="CV62" s="349"/>
      <c r="CW62" s="349"/>
      <c r="CX62" s="349"/>
      <c r="CY62" s="349"/>
      <c r="CZ62" s="349"/>
      <c r="DA62" s="349"/>
      <c r="DB62" s="349"/>
      <c r="DC62" s="349"/>
      <c r="DD62" s="349"/>
      <c r="DE62" s="349"/>
      <c r="DF62" s="349"/>
      <c r="DG62" s="349"/>
      <c r="DH62" s="349"/>
      <c r="DI62" s="349"/>
      <c r="DJ62" s="349"/>
      <c r="DK62" s="349"/>
      <c r="DL62" s="349"/>
      <c r="DM62" s="349"/>
      <c r="DN62" s="349"/>
      <c r="DO62" s="349"/>
      <c r="DP62" s="349"/>
      <c r="DQ62" s="349"/>
      <c r="DR62" s="349"/>
      <c r="DS62" s="349"/>
      <c r="DT62" s="349"/>
      <c r="DU62" s="349"/>
      <c r="DV62" s="349"/>
      <c r="DW62" s="349"/>
      <c r="DX62" s="349"/>
      <c r="DY62" s="349"/>
      <c r="DZ62" s="349"/>
      <c r="EA62" s="349"/>
      <c r="EB62" s="349"/>
      <c r="EC62" s="349"/>
      <c r="ED62" s="349"/>
      <c r="EE62" s="349"/>
      <c r="EF62" s="349"/>
      <c r="EG62" s="349"/>
      <c r="EH62" s="349"/>
      <c r="EI62" s="349"/>
      <c r="EJ62" s="349"/>
      <c r="EK62" s="349"/>
      <c r="EL62" s="349"/>
      <c r="EM62" s="349"/>
      <c r="EN62" s="349"/>
      <c r="EO62" s="349"/>
      <c r="EP62" s="349"/>
      <c r="EQ62" s="349"/>
      <c r="ER62" s="349"/>
      <c r="ES62" s="349"/>
      <c r="ET62" s="349"/>
      <c r="EU62" s="349"/>
      <c r="EV62" s="349"/>
      <c r="EW62" s="349"/>
      <c r="EX62" s="349"/>
      <c r="EY62" s="349"/>
      <c r="EZ62" s="349"/>
      <c r="FA62" s="349"/>
      <c r="FB62" s="349"/>
      <c r="FC62" s="349"/>
      <c r="FD62" s="349"/>
      <c r="FE62" s="349"/>
      <c r="FF62" s="349"/>
      <c r="FG62" s="349"/>
      <c r="FH62" s="349"/>
      <c r="FI62" s="349"/>
      <c r="FJ62" s="349"/>
      <c r="FK62" s="349"/>
      <c r="FL62" s="349"/>
      <c r="FM62" s="349"/>
    </row>
    <row r="63" spans="1:169" s="350" customFormat="1" ht="12.75" hidden="1" customHeight="1">
      <c r="A63" s="720"/>
      <c r="B63" s="722"/>
      <c r="C63" s="722"/>
      <c r="D63" s="725"/>
      <c r="E63" s="728"/>
      <c r="F63" s="730"/>
      <c r="G63" s="485"/>
      <c r="H63" s="716"/>
      <c r="I63" s="716"/>
      <c r="J63" s="716"/>
      <c r="K63" s="716"/>
      <c r="L63" s="716"/>
      <c r="M63" s="718"/>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349"/>
      <c r="CI63" s="349"/>
      <c r="CJ63" s="349"/>
      <c r="CK63" s="349"/>
      <c r="CL63" s="349"/>
      <c r="CM63" s="349"/>
      <c r="CN63" s="349"/>
      <c r="CO63" s="349"/>
      <c r="CP63" s="349"/>
      <c r="CQ63" s="349"/>
      <c r="CR63" s="349"/>
      <c r="CS63" s="349"/>
      <c r="CT63" s="349"/>
      <c r="CU63" s="349"/>
      <c r="CV63" s="349"/>
      <c r="CW63" s="349"/>
      <c r="CX63" s="349"/>
      <c r="CY63" s="349"/>
      <c r="CZ63" s="349"/>
      <c r="DA63" s="349"/>
      <c r="DB63" s="349"/>
      <c r="DC63" s="349"/>
      <c r="DD63" s="349"/>
      <c r="DE63" s="349"/>
      <c r="DF63" s="349"/>
      <c r="DG63" s="349"/>
      <c r="DH63" s="349"/>
      <c r="DI63" s="349"/>
      <c r="DJ63" s="349"/>
      <c r="DK63" s="349"/>
      <c r="DL63" s="349"/>
      <c r="DM63" s="349"/>
      <c r="DN63" s="349"/>
      <c r="DO63" s="349"/>
      <c r="DP63" s="349"/>
      <c r="DQ63" s="349"/>
      <c r="DR63" s="349"/>
      <c r="DS63" s="349"/>
      <c r="DT63" s="349"/>
      <c r="DU63" s="349"/>
      <c r="DV63" s="349"/>
      <c r="DW63" s="349"/>
      <c r="DX63" s="349"/>
      <c r="DY63" s="349"/>
      <c r="DZ63" s="349"/>
      <c r="EA63" s="349"/>
      <c r="EB63" s="349"/>
      <c r="EC63" s="349"/>
      <c r="ED63" s="349"/>
      <c r="EE63" s="349"/>
      <c r="EF63" s="349"/>
      <c r="EG63" s="349"/>
      <c r="EH63" s="349"/>
      <c r="EI63" s="349"/>
      <c r="EJ63" s="349"/>
      <c r="EK63" s="349"/>
      <c r="EL63" s="349"/>
      <c r="EM63" s="349"/>
      <c r="EN63" s="349"/>
      <c r="EO63" s="349"/>
      <c r="EP63" s="349"/>
      <c r="EQ63" s="349"/>
      <c r="ER63" s="349"/>
      <c r="ES63" s="349"/>
      <c r="ET63" s="349"/>
      <c r="EU63" s="349"/>
      <c r="EV63" s="349"/>
      <c r="EW63" s="349"/>
      <c r="EX63" s="349"/>
      <c r="EY63" s="349"/>
      <c r="EZ63" s="349"/>
      <c r="FA63" s="349"/>
      <c r="FB63" s="349"/>
      <c r="FC63" s="349"/>
      <c r="FD63" s="349"/>
      <c r="FE63" s="349"/>
      <c r="FF63" s="349"/>
      <c r="FG63" s="349"/>
      <c r="FH63" s="349"/>
      <c r="FI63" s="349"/>
      <c r="FJ63" s="349"/>
      <c r="FK63" s="349"/>
      <c r="FL63" s="349"/>
      <c r="FM63" s="349"/>
    </row>
    <row r="64" spans="1:169" s="350" customFormat="1" ht="13.5" hidden="1" customHeight="1">
      <c r="A64" s="720"/>
      <c r="B64" s="722"/>
      <c r="C64" s="722"/>
      <c r="D64" s="725"/>
      <c r="E64" s="728"/>
      <c r="F64" s="730"/>
      <c r="G64" s="485"/>
      <c r="H64" s="716"/>
      <c r="I64" s="716"/>
      <c r="J64" s="716"/>
      <c r="K64" s="716"/>
      <c r="L64" s="716"/>
      <c r="M64" s="718"/>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349"/>
      <c r="CI64" s="349"/>
      <c r="CJ64" s="349"/>
      <c r="CK64" s="349"/>
      <c r="CL64" s="349"/>
      <c r="CM64" s="349"/>
      <c r="CN64" s="349"/>
      <c r="CO64" s="349"/>
      <c r="CP64" s="349"/>
      <c r="CQ64" s="349"/>
      <c r="CR64" s="349"/>
      <c r="CS64" s="349"/>
      <c r="CT64" s="349"/>
      <c r="CU64" s="349"/>
      <c r="CV64" s="349"/>
      <c r="CW64" s="349"/>
      <c r="CX64" s="349"/>
      <c r="CY64" s="349"/>
      <c r="CZ64" s="349"/>
      <c r="DA64" s="349"/>
      <c r="DB64" s="349"/>
      <c r="DC64" s="349"/>
      <c r="DD64" s="349"/>
      <c r="DE64" s="349"/>
      <c r="DF64" s="349"/>
      <c r="DG64" s="349"/>
      <c r="DH64" s="349"/>
      <c r="DI64" s="349"/>
      <c r="DJ64" s="349"/>
      <c r="DK64" s="349"/>
      <c r="DL64" s="349"/>
      <c r="DM64" s="349"/>
      <c r="DN64" s="349"/>
      <c r="DO64" s="349"/>
      <c r="DP64" s="349"/>
      <c r="DQ64" s="349"/>
      <c r="DR64" s="349"/>
      <c r="DS64" s="349"/>
      <c r="DT64" s="349"/>
      <c r="DU64" s="349"/>
      <c r="DV64" s="349"/>
      <c r="DW64" s="349"/>
      <c r="DX64" s="349"/>
      <c r="DY64" s="349"/>
      <c r="DZ64" s="349"/>
      <c r="EA64" s="349"/>
      <c r="EB64" s="349"/>
      <c r="EC64" s="349"/>
      <c r="ED64" s="349"/>
      <c r="EE64" s="349"/>
      <c r="EF64" s="349"/>
      <c r="EG64" s="349"/>
      <c r="EH64" s="349"/>
      <c r="EI64" s="349"/>
      <c r="EJ64" s="349"/>
      <c r="EK64" s="349"/>
      <c r="EL64" s="349"/>
      <c r="EM64" s="349"/>
      <c r="EN64" s="349"/>
      <c r="EO64" s="349"/>
      <c r="EP64" s="349"/>
      <c r="EQ64" s="349"/>
      <c r="ER64" s="349"/>
      <c r="ES64" s="349"/>
      <c r="ET64" s="349"/>
      <c r="EU64" s="349"/>
      <c r="EV64" s="349"/>
      <c r="EW64" s="349"/>
      <c r="EX64" s="349"/>
      <c r="EY64" s="349"/>
      <c r="EZ64" s="349"/>
      <c r="FA64" s="349"/>
      <c r="FB64" s="349"/>
      <c r="FC64" s="349"/>
      <c r="FD64" s="349"/>
      <c r="FE64" s="349"/>
      <c r="FF64" s="349"/>
      <c r="FG64" s="349"/>
      <c r="FH64" s="349"/>
      <c r="FI64" s="349"/>
      <c r="FJ64" s="349"/>
      <c r="FK64" s="349"/>
      <c r="FL64" s="349"/>
      <c r="FM64" s="349"/>
    </row>
    <row r="65" spans="1:169" hidden="1">
      <c r="A65" s="720"/>
      <c r="B65" s="722"/>
      <c r="C65" s="722"/>
      <c r="D65" s="725"/>
      <c r="E65" s="728"/>
      <c r="F65" s="730"/>
      <c r="G65" s="485"/>
      <c r="H65" s="716"/>
      <c r="I65" s="716"/>
      <c r="J65" s="716"/>
      <c r="K65" s="716"/>
      <c r="L65" s="716"/>
      <c r="M65" s="718"/>
      <c r="N65" s="349"/>
      <c r="O65" s="349"/>
    </row>
    <row r="66" spans="1:169" hidden="1">
      <c r="A66" s="720"/>
      <c r="B66" s="722"/>
      <c r="C66" s="722"/>
      <c r="D66" s="725"/>
      <c r="E66" s="728"/>
      <c r="F66" s="730"/>
      <c r="G66" s="485"/>
      <c r="H66" s="716"/>
      <c r="I66" s="716"/>
      <c r="J66" s="716"/>
      <c r="K66" s="716"/>
      <c r="L66" s="716"/>
      <c r="M66" s="718"/>
      <c r="N66" s="349"/>
      <c r="O66" s="349"/>
    </row>
    <row r="67" spans="1:169" hidden="1">
      <c r="A67" s="720"/>
      <c r="B67" s="722"/>
      <c r="C67" s="722"/>
      <c r="D67" s="725"/>
      <c r="E67" s="728"/>
      <c r="F67" s="730"/>
      <c r="G67" s="485"/>
      <c r="H67" s="716"/>
      <c r="I67" s="716"/>
      <c r="J67" s="716"/>
      <c r="K67" s="716"/>
      <c r="L67" s="716"/>
      <c r="M67" s="718"/>
      <c r="N67" s="349"/>
      <c r="O67" s="349"/>
    </row>
    <row r="68" spans="1:169" hidden="1">
      <c r="A68" s="720"/>
      <c r="B68" s="722"/>
      <c r="C68" s="722"/>
      <c r="D68" s="725"/>
      <c r="E68" s="728"/>
      <c r="F68" s="730"/>
      <c r="G68" s="485"/>
      <c r="H68" s="716"/>
      <c r="I68" s="716"/>
      <c r="J68" s="716"/>
      <c r="K68" s="716"/>
      <c r="L68" s="716"/>
      <c r="M68" s="718"/>
      <c r="N68" s="349"/>
      <c r="O68" s="349"/>
    </row>
    <row r="69" spans="1:169" hidden="1">
      <c r="A69" s="721"/>
      <c r="B69" s="723"/>
      <c r="C69" s="723"/>
      <c r="D69" s="726"/>
      <c r="E69" s="729"/>
      <c r="F69" s="731"/>
      <c r="G69" s="486"/>
      <c r="H69" s="717"/>
      <c r="I69" s="717"/>
      <c r="J69" s="717"/>
      <c r="K69" s="717"/>
      <c r="L69" s="717"/>
      <c r="M69" s="719"/>
      <c r="N69" s="349"/>
      <c r="O69" s="349"/>
    </row>
    <row r="70" spans="1:169" s="350" customFormat="1" ht="12.75" hidden="1" customHeight="1">
      <c r="A70" s="720">
        <v>7</v>
      </c>
      <c r="B70" s="722" t="str">
        <f>'[3]7- Mapa Final'!B70</f>
        <v xml:space="preserve">Recibir, ofrecer, prometer, entregar o aceptar dadivas  o beneficios a nombre propio o de terceros para  demorar, retener, alterar o direccionar fallos judiciales </v>
      </c>
      <c r="C70" s="722" t="str">
        <f>'[3]7- Mapa Final'!C70</f>
        <v xml:space="preserve">Proferir  sentencias judiciales incumplmiendo los principios de la administracion de justicia o sin la observancia de los Codigos  Procesales en la materia </v>
      </c>
      <c r="D70" s="724" t="str">
        <f>'[3]7- Mapa Final'!J70</f>
        <v>Muy Baja - 1</v>
      </c>
      <c r="E70" s="727" t="str">
        <f>'[3]7- Mapa Final'!K70</f>
        <v>Mayor - 4</v>
      </c>
      <c r="F70" s="730" t="str">
        <f>'[3]7- Mapa Final'!M70</f>
        <v>Alto  - 4</v>
      </c>
      <c r="G70" s="485" t="s">
        <v>392</v>
      </c>
      <c r="H70" s="716"/>
      <c r="I70" s="716"/>
      <c r="J70" s="716"/>
      <c r="K70" s="716"/>
      <c r="L70" s="716"/>
      <c r="M70" s="718"/>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c r="CF70" s="349"/>
      <c r="CG70" s="349"/>
      <c r="CH70" s="349"/>
      <c r="CI70" s="349"/>
      <c r="CJ70" s="349"/>
      <c r="CK70" s="349"/>
      <c r="CL70" s="349"/>
      <c r="CM70" s="349"/>
      <c r="CN70" s="349"/>
      <c r="CO70" s="349"/>
      <c r="CP70" s="349"/>
      <c r="CQ70" s="349"/>
      <c r="CR70" s="349"/>
      <c r="CS70" s="349"/>
      <c r="CT70" s="349"/>
      <c r="CU70" s="349"/>
      <c r="CV70" s="349"/>
      <c r="CW70" s="349"/>
      <c r="CX70" s="349"/>
      <c r="CY70" s="349"/>
      <c r="CZ70" s="349"/>
      <c r="DA70" s="349"/>
      <c r="DB70" s="349"/>
      <c r="DC70" s="349"/>
      <c r="DD70" s="349"/>
      <c r="DE70" s="349"/>
      <c r="DF70" s="349"/>
      <c r="DG70" s="349"/>
      <c r="DH70" s="349"/>
      <c r="DI70" s="349"/>
      <c r="DJ70" s="349"/>
      <c r="DK70" s="349"/>
      <c r="DL70" s="349"/>
      <c r="DM70" s="349"/>
      <c r="DN70" s="349"/>
      <c r="DO70" s="349"/>
      <c r="DP70" s="349"/>
      <c r="DQ70" s="349"/>
      <c r="DR70" s="349"/>
      <c r="DS70" s="349"/>
      <c r="DT70" s="349"/>
      <c r="DU70" s="349"/>
      <c r="DV70" s="349"/>
      <c r="DW70" s="349"/>
      <c r="DX70" s="349"/>
      <c r="DY70" s="349"/>
      <c r="DZ70" s="349"/>
      <c r="EA70" s="349"/>
      <c r="EB70" s="349"/>
      <c r="EC70" s="349"/>
      <c r="ED70" s="349"/>
      <c r="EE70" s="349"/>
      <c r="EF70" s="349"/>
      <c r="EG70" s="349"/>
      <c r="EH70" s="349"/>
      <c r="EI70" s="349"/>
      <c r="EJ70" s="349"/>
      <c r="EK70" s="349"/>
      <c r="EL70" s="349"/>
      <c r="EM70" s="349"/>
      <c r="EN70" s="349"/>
      <c r="EO70" s="349"/>
      <c r="EP70" s="349"/>
      <c r="EQ70" s="349"/>
      <c r="ER70" s="349"/>
      <c r="ES70" s="349"/>
      <c r="ET70" s="349"/>
      <c r="EU70" s="349"/>
      <c r="EV70" s="349"/>
      <c r="EW70" s="349"/>
      <c r="EX70" s="349"/>
      <c r="EY70" s="349"/>
      <c r="EZ70" s="349"/>
      <c r="FA70" s="349"/>
      <c r="FB70" s="349"/>
      <c r="FC70" s="349"/>
      <c r="FD70" s="349"/>
      <c r="FE70" s="349"/>
      <c r="FF70" s="349"/>
      <c r="FG70" s="349"/>
      <c r="FH70" s="349"/>
      <c r="FI70" s="349"/>
      <c r="FJ70" s="349"/>
      <c r="FK70" s="349"/>
      <c r="FL70" s="349"/>
      <c r="FM70" s="349"/>
    </row>
    <row r="71" spans="1:169" s="350" customFormat="1" ht="12.75" hidden="1" customHeight="1">
      <c r="A71" s="720"/>
      <c r="B71" s="722"/>
      <c r="C71" s="722"/>
      <c r="D71" s="725"/>
      <c r="E71" s="728"/>
      <c r="F71" s="730"/>
      <c r="G71" s="485"/>
      <c r="H71" s="716"/>
      <c r="I71" s="716"/>
      <c r="J71" s="716"/>
      <c r="K71" s="716"/>
      <c r="L71" s="716"/>
      <c r="M71" s="718"/>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c r="CF71" s="349"/>
      <c r="CG71" s="349"/>
      <c r="CH71" s="349"/>
      <c r="CI71" s="349"/>
      <c r="CJ71" s="349"/>
      <c r="CK71" s="349"/>
      <c r="CL71" s="349"/>
      <c r="CM71" s="349"/>
      <c r="CN71" s="349"/>
      <c r="CO71" s="349"/>
      <c r="CP71" s="349"/>
      <c r="CQ71" s="349"/>
      <c r="CR71" s="349"/>
      <c r="CS71" s="349"/>
      <c r="CT71" s="349"/>
      <c r="CU71" s="349"/>
      <c r="CV71" s="349"/>
      <c r="CW71" s="349"/>
      <c r="CX71" s="349"/>
      <c r="CY71" s="349"/>
      <c r="CZ71" s="349"/>
      <c r="DA71" s="349"/>
      <c r="DB71" s="349"/>
      <c r="DC71" s="349"/>
      <c r="DD71" s="349"/>
      <c r="DE71" s="349"/>
      <c r="DF71" s="349"/>
      <c r="DG71" s="349"/>
      <c r="DH71" s="349"/>
      <c r="DI71" s="349"/>
      <c r="DJ71" s="349"/>
      <c r="DK71" s="349"/>
      <c r="DL71" s="349"/>
      <c r="DM71" s="349"/>
      <c r="DN71" s="349"/>
      <c r="DO71" s="349"/>
      <c r="DP71" s="349"/>
      <c r="DQ71" s="349"/>
      <c r="DR71" s="349"/>
      <c r="DS71" s="349"/>
      <c r="DT71" s="349"/>
      <c r="DU71" s="349"/>
      <c r="DV71" s="349"/>
      <c r="DW71" s="349"/>
      <c r="DX71" s="349"/>
      <c r="DY71" s="349"/>
      <c r="DZ71" s="349"/>
      <c r="EA71" s="349"/>
      <c r="EB71" s="349"/>
      <c r="EC71" s="349"/>
      <c r="ED71" s="349"/>
      <c r="EE71" s="349"/>
      <c r="EF71" s="349"/>
      <c r="EG71" s="349"/>
      <c r="EH71" s="349"/>
      <c r="EI71" s="349"/>
      <c r="EJ71" s="349"/>
      <c r="EK71" s="349"/>
      <c r="EL71" s="349"/>
      <c r="EM71" s="349"/>
      <c r="EN71" s="349"/>
      <c r="EO71" s="349"/>
      <c r="EP71" s="349"/>
      <c r="EQ71" s="349"/>
      <c r="ER71" s="349"/>
      <c r="ES71" s="349"/>
      <c r="ET71" s="349"/>
      <c r="EU71" s="349"/>
      <c r="EV71" s="349"/>
      <c r="EW71" s="349"/>
      <c r="EX71" s="349"/>
      <c r="EY71" s="349"/>
      <c r="EZ71" s="349"/>
      <c r="FA71" s="349"/>
      <c r="FB71" s="349"/>
      <c r="FC71" s="349"/>
      <c r="FD71" s="349"/>
      <c r="FE71" s="349"/>
      <c r="FF71" s="349"/>
      <c r="FG71" s="349"/>
      <c r="FH71" s="349"/>
      <c r="FI71" s="349"/>
      <c r="FJ71" s="349"/>
      <c r="FK71" s="349"/>
      <c r="FL71" s="349"/>
      <c r="FM71" s="349"/>
    </row>
    <row r="72" spans="1:169" s="350" customFormat="1" ht="12.75" hidden="1" customHeight="1">
      <c r="A72" s="720"/>
      <c r="B72" s="722"/>
      <c r="C72" s="722"/>
      <c r="D72" s="725"/>
      <c r="E72" s="728"/>
      <c r="F72" s="730"/>
      <c r="G72" s="485"/>
      <c r="H72" s="716"/>
      <c r="I72" s="716"/>
      <c r="J72" s="716"/>
      <c r="K72" s="716"/>
      <c r="L72" s="716"/>
      <c r="M72" s="718"/>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349"/>
      <c r="CT72" s="349"/>
      <c r="CU72" s="349"/>
      <c r="CV72" s="349"/>
      <c r="CW72" s="349"/>
      <c r="CX72" s="349"/>
      <c r="CY72" s="349"/>
      <c r="CZ72" s="349"/>
      <c r="DA72" s="349"/>
      <c r="DB72" s="349"/>
      <c r="DC72" s="349"/>
      <c r="DD72" s="349"/>
      <c r="DE72" s="349"/>
      <c r="DF72" s="349"/>
      <c r="DG72" s="349"/>
      <c r="DH72" s="349"/>
      <c r="DI72" s="349"/>
      <c r="DJ72" s="349"/>
      <c r="DK72" s="349"/>
      <c r="DL72" s="349"/>
      <c r="DM72" s="349"/>
      <c r="DN72" s="349"/>
      <c r="DO72" s="349"/>
      <c r="DP72" s="349"/>
      <c r="DQ72" s="349"/>
      <c r="DR72" s="349"/>
      <c r="DS72" s="349"/>
      <c r="DT72" s="349"/>
      <c r="DU72" s="349"/>
      <c r="DV72" s="349"/>
      <c r="DW72" s="349"/>
      <c r="DX72" s="349"/>
      <c r="DY72" s="349"/>
      <c r="DZ72" s="349"/>
      <c r="EA72" s="349"/>
      <c r="EB72" s="349"/>
      <c r="EC72" s="349"/>
      <c r="ED72" s="349"/>
      <c r="EE72" s="349"/>
      <c r="EF72" s="349"/>
      <c r="EG72" s="349"/>
      <c r="EH72" s="349"/>
      <c r="EI72" s="349"/>
      <c r="EJ72" s="349"/>
      <c r="EK72" s="349"/>
      <c r="EL72" s="349"/>
      <c r="EM72" s="349"/>
      <c r="EN72" s="349"/>
      <c r="EO72" s="349"/>
      <c r="EP72" s="349"/>
      <c r="EQ72" s="349"/>
      <c r="ER72" s="349"/>
      <c r="ES72" s="349"/>
      <c r="ET72" s="349"/>
      <c r="EU72" s="349"/>
      <c r="EV72" s="349"/>
      <c r="EW72" s="349"/>
      <c r="EX72" s="349"/>
      <c r="EY72" s="349"/>
      <c r="EZ72" s="349"/>
      <c r="FA72" s="349"/>
      <c r="FB72" s="349"/>
      <c r="FC72" s="349"/>
      <c r="FD72" s="349"/>
      <c r="FE72" s="349"/>
      <c r="FF72" s="349"/>
      <c r="FG72" s="349"/>
      <c r="FH72" s="349"/>
      <c r="FI72" s="349"/>
      <c r="FJ72" s="349"/>
      <c r="FK72" s="349"/>
      <c r="FL72" s="349"/>
      <c r="FM72" s="349"/>
    </row>
    <row r="73" spans="1:169" s="350" customFormat="1" ht="12.75" hidden="1" customHeight="1">
      <c r="A73" s="720"/>
      <c r="B73" s="722"/>
      <c r="C73" s="722"/>
      <c r="D73" s="725"/>
      <c r="E73" s="728"/>
      <c r="F73" s="730"/>
      <c r="G73" s="485"/>
      <c r="H73" s="716"/>
      <c r="I73" s="716"/>
      <c r="J73" s="716"/>
      <c r="K73" s="716"/>
      <c r="L73" s="716"/>
      <c r="M73" s="718"/>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349"/>
      <c r="CT73" s="349"/>
      <c r="CU73" s="349"/>
      <c r="CV73" s="349"/>
      <c r="CW73" s="349"/>
      <c r="CX73" s="349"/>
      <c r="CY73" s="349"/>
      <c r="CZ73" s="349"/>
      <c r="DA73" s="349"/>
      <c r="DB73" s="349"/>
      <c r="DC73" s="349"/>
      <c r="DD73" s="349"/>
      <c r="DE73" s="349"/>
      <c r="DF73" s="349"/>
      <c r="DG73" s="349"/>
      <c r="DH73" s="349"/>
      <c r="DI73" s="349"/>
      <c r="DJ73" s="349"/>
      <c r="DK73" s="349"/>
      <c r="DL73" s="349"/>
      <c r="DM73" s="349"/>
      <c r="DN73" s="349"/>
      <c r="DO73" s="349"/>
      <c r="DP73" s="349"/>
      <c r="DQ73" s="349"/>
      <c r="DR73" s="349"/>
      <c r="DS73" s="349"/>
      <c r="DT73" s="349"/>
      <c r="DU73" s="349"/>
      <c r="DV73" s="349"/>
      <c r="DW73" s="349"/>
      <c r="DX73" s="349"/>
      <c r="DY73" s="349"/>
      <c r="DZ73" s="349"/>
      <c r="EA73" s="349"/>
      <c r="EB73" s="349"/>
      <c r="EC73" s="349"/>
      <c r="ED73" s="349"/>
      <c r="EE73" s="349"/>
      <c r="EF73" s="349"/>
      <c r="EG73" s="349"/>
      <c r="EH73" s="349"/>
      <c r="EI73" s="349"/>
      <c r="EJ73" s="349"/>
      <c r="EK73" s="349"/>
      <c r="EL73" s="349"/>
      <c r="EM73" s="349"/>
      <c r="EN73" s="349"/>
      <c r="EO73" s="349"/>
      <c r="EP73" s="349"/>
      <c r="EQ73" s="349"/>
      <c r="ER73" s="349"/>
      <c r="ES73" s="349"/>
      <c r="ET73" s="349"/>
      <c r="EU73" s="349"/>
      <c r="EV73" s="349"/>
      <c r="EW73" s="349"/>
      <c r="EX73" s="349"/>
      <c r="EY73" s="349"/>
      <c r="EZ73" s="349"/>
      <c r="FA73" s="349"/>
      <c r="FB73" s="349"/>
      <c r="FC73" s="349"/>
      <c r="FD73" s="349"/>
      <c r="FE73" s="349"/>
      <c r="FF73" s="349"/>
      <c r="FG73" s="349"/>
      <c r="FH73" s="349"/>
      <c r="FI73" s="349"/>
      <c r="FJ73" s="349"/>
      <c r="FK73" s="349"/>
      <c r="FL73" s="349"/>
      <c r="FM73" s="349"/>
    </row>
    <row r="74" spans="1:169" s="350" customFormat="1" ht="13.5" hidden="1" customHeight="1">
      <c r="A74" s="720"/>
      <c r="B74" s="722"/>
      <c r="C74" s="722"/>
      <c r="D74" s="725"/>
      <c r="E74" s="728"/>
      <c r="F74" s="730"/>
      <c r="G74" s="485"/>
      <c r="H74" s="716"/>
      <c r="I74" s="716"/>
      <c r="J74" s="716"/>
      <c r="K74" s="716"/>
      <c r="L74" s="716"/>
      <c r="M74" s="718"/>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c r="CF74" s="349"/>
      <c r="CG74" s="349"/>
      <c r="CH74" s="349"/>
      <c r="CI74" s="349"/>
      <c r="CJ74" s="349"/>
      <c r="CK74" s="349"/>
      <c r="CL74" s="349"/>
      <c r="CM74" s="349"/>
      <c r="CN74" s="349"/>
      <c r="CO74" s="349"/>
      <c r="CP74" s="349"/>
      <c r="CQ74" s="349"/>
      <c r="CR74" s="349"/>
      <c r="CS74" s="349"/>
      <c r="CT74" s="349"/>
      <c r="CU74" s="349"/>
      <c r="CV74" s="349"/>
      <c r="CW74" s="349"/>
      <c r="CX74" s="349"/>
      <c r="CY74" s="349"/>
      <c r="CZ74" s="349"/>
      <c r="DA74" s="349"/>
      <c r="DB74" s="349"/>
      <c r="DC74" s="349"/>
      <c r="DD74" s="349"/>
      <c r="DE74" s="349"/>
      <c r="DF74" s="349"/>
      <c r="DG74" s="349"/>
      <c r="DH74" s="349"/>
      <c r="DI74" s="349"/>
      <c r="DJ74" s="349"/>
      <c r="DK74" s="349"/>
      <c r="DL74" s="349"/>
      <c r="DM74" s="349"/>
      <c r="DN74" s="349"/>
      <c r="DO74" s="349"/>
      <c r="DP74" s="349"/>
      <c r="DQ74" s="349"/>
      <c r="DR74" s="349"/>
      <c r="DS74" s="349"/>
      <c r="DT74" s="349"/>
      <c r="DU74" s="349"/>
      <c r="DV74" s="349"/>
      <c r="DW74" s="349"/>
      <c r="DX74" s="349"/>
      <c r="DY74" s="349"/>
      <c r="DZ74" s="349"/>
      <c r="EA74" s="349"/>
      <c r="EB74" s="349"/>
      <c r="EC74" s="349"/>
      <c r="ED74" s="349"/>
      <c r="EE74" s="349"/>
      <c r="EF74" s="349"/>
      <c r="EG74" s="349"/>
      <c r="EH74" s="349"/>
      <c r="EI74" s="349"/>
      <c r="EJ74" s="349"/>
      <c r="EK74" s="349"/>
      <c r="EL74" s="349"/>
      <c r="EM74" s="349"/>
      <c r="EN74" s="349"/>
      <c r="EO74" s="349"/>
      <c r="EP74" s="349"/>
      <c r="EQ74" s="349"/>
      <c r="ER74" s="349"/>
      <c r="ES74" s="349"/>
      <c r="ET74" s="349"/>
      <c r="EU74" s="349"/>
      <c r="EV74" s="349"/>
      <c r="EW74" s="349"/>
      <c r="EX74" s="349"/>
      <c r="EY74" s="349"/>
      <c r="EZ74" s="349"/>
      <c r="FA74" s="349"/>
      <c r="FB74" s="349"/>
      <c r="FC74" s="349"/>
      <c r="FD74" s="349"/>
      <c r="FE74" s="349"/>
      <c r="FF74" s="349"/>
      <c r="FG74" s="349"/>
      <c r="FH74" s="349"/>
      <c r="FI74" s="349"/>
      <c r="FJ74" s="349"/>
      <c r="FK74" s="349"/>
      <c r="FL74" s="349"/>
      <c r="FM74" s="349"/>
    </row>
    <row r="75" spans="1:169" hidden="1">
      <c r="A75" s="720"/>
      <c r="B75" s="722"/>
      <c r="C75" s="722"/>
      <c r="D75" s="725"/>
      <c r="E75" s="728"/>
      <c r="F75" s="730"/>
      <c r="G75" s="485"/>
      <c r="H75" s="716"/>
      <c r="I75" s="716"/>
      <c r="J75" s="716"/>
      <c r="K75" s="716"/>
      <c r="L75" s="716"/>
      <c r="M75" s="718"/>
      <c r="N75" s="349"/>
      <c r="O75" s="349"/>
    </row>
    <row r="76" spans="1:169" hidden="1">
      <c r="A76" s="720"/>
      <c r="B76" s="722"/>
      <c r="C76" s="722"/>
      <c r="D76" s="725"/>
      <c r="E76" s="728"/>
      <c r="F76" s="730"/>
      <c r="G76" s="485"/>
      <c r="H76" s="716"/>
      <c r="I76" s="716"/>
      <c r="J76" s="716"/>
      <c r="K76" s="716"/>
      <c r="L76" s="716"/>
      <c r="M76" s="718"/>
      <c r="N76" s="349"/>
      <c r="O76" s="349"/>
    </row>
    <row r="77" spans="1:169" hidden="1">
      <c r="A77" s="720"/>
      <c r="B77" s="722"/>
      <c r="C77" s="722"/>
      <c r="D77" s="725"/>
      <c r="E77" s="728"/>
      <c r="F77" s="730"/>
      <c r="G77" s="485"/>
      <c r="H77" s="716"/>
      <c r="I77" s="716"/>
      <c r="J77" s="716"/>
      <c r="K77" s="716"/>
      <c r="L77" s="716"/>
      <c r="M77" s="718"/>
      <c r="N77" s="349"/>
      <c r="O77" s="349"/>
    </row>
    <row r="78" spans="1:169" hidden="1">
      <c r="A78" s="720"/>
      <c r="B78" s="722"/>
      <c r="C78" s="722"/>
      <c r="D78" s="725"/>
      <c r="E78" s="728"/>
      <c r="F78" s="730"/>
      <c r="G78" s="485"/>
      <c r="H78" s="716"/>
      <c r="I78" s="716"/>
      <c r="J78" s="716"/>
      <c r="K78" s="716"/>
      <c r="L78" s="716"/>
      <c r="M78" s="718"/>
      <c r="N78" s="349"/>
      <c r="O78" s="349"/>
    </row>
    <row r="79" spans="1:169" hidden="1">
      <c r="A79" s="721"/>
      <c r="B79" s="723"/>
      <c r="C79" s="723"/>
      <c r="D79" s="726"/>
      <c r="E79" s="729"/>
      <c r="F79" s="731"/>
      <c r="G79" s="486"/>
      <c r="H79" s="717"/>
      <c r="I79" s="717"/>
      <c r="J79" s="717"/>
      <c r="K79" s="717"/>
      <c r="L79" s="717"/>
      <c r="M79" s="719"/>
      <c r="N79" s="349"/>
      <c r="O79" s="349"/>
    </row>
  </sheetData>
  <mergeCells count="108">
    <mergeCell ref="A1:B2"/>
    <mergeCell ref="C1:J3"/>
    <mergeCell ref="K1:M3"/>
    <mergeCell ref="A4:B4"/>
    <mergeCell ref="C4:Q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50:J59"/>
    <mergeCell ref="K50:K59"/>
    <mergeCell ref="L50:L59"/>
    <mergeCell ref="M50:M59"/>
    <mergeCell ref="A60:A69"/>
    <mergeCell ref="B60:B69"/>
    <mergeCell ref="C60:C69"/>
    <mergeCell ref="D60:D69"/>
    <mergeCell ref="E60:E69"/>
    <mergeCell ref="F60:F69"/>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s>
  <conditionalFormatting sqref="A7:B7">
    <cfRule type="containsText" dxfId="123" priority="59" operator="containsText" text="3- Moderado">
      <formula>NOT(ISERROR(SEARCH("3- Moderado",A7)))</formula>
    </cfRule>
    <cfRule type="containsText" dxfId="122" priority="60" operator="containsText" text="6- Moderado">
      <formula>NOT(ISERROR(SEARCH("6- Moderado",A7)))</formula>
    </cfRule>
    <cfRule type="containsText" dxfId="121" priority="61" operator="containsText" text="4- Moderado">
      <formula>NOT(ISERROR(SEARCH("4- Moderado",A7)))</formula>
    </cfRule>
    <cfRule type="containsText" dxfId="120" priority="62" operator="containsText" text="3- Bajo">
      <formula>NOT(ISERROR(SEARCH("3- Bajo",A7)))</formula>
    </cfRule>
    <cfRule type="containsText" dxfId="119" priority="63" operator="containsText" text="4- Bajo">
      <formula>NOT(ISERROR(SEARCH("4- Bajo",A7)))</formula>
    </cfRule>
    <cfRule type="containsText" dxfId="118" priority="64" operator="containsText" text="1- Bajo">
      <formula>NOT(ISERROR(SEARCH("1- Bajo",A7)))</formula>
    </cfRule>
  </conditionalFormatting>
  <conditionalFormatting sqref="A10:E10 A20:E20">
    <cfRule type="containsText" dxfId="117" priority="53" operator="containsText" text="3- Moderado">
      <formula>NOT(ISERROR(SEARCH("3- Moderado",A10)))</formula>
    </cfRule>
    <cfRule type="containsText" dxfId="116" priority="54" operator="containsText" text="6- Moderado">
      <formula>NOT(ISERROR(SEARCH("6- Moderado",A10)))</formula>
    </cfRule>
    <cfRule type="containsText" dxfId="115" priority="55" operator="containsText" text="4- Moderado">
      <formula>NOT(ISERROR(SEARCH("4- Moderado",A10)))</formula>
    </cfRule>
    <cfRule type="containsText" dxfId="114" priority="56" operator="containsText" text="3- Bajo">
      <formula>NOT(ISERROR(SEARCH("3- Bajo",A10)))</formula>
    </cfRule>
    <cfRule type="containsText" dxfId="113" priority="57" operator="containsText" text="4- Bajo">
      <formula>NOT(ISERROR(SEARCH("4- Bajo",A10)))</formula>
    </cfRule>
    <cfRule type="containsText" dxfId="112" priority="58" operator="containsText" text="1- Bajo">
      <formula>NOT(ISERROR(SEARCH("1- Bajo",A10)))</formula>
    </cfRule>
  </conditionalFormatting>
  <conditionalFormatting sqref="A30:E30">
    <cfRule type="containsText" dxfId="111" priority="40" operator="containsText" text="3- Moderado">
      <formula>NOT(ISERROR(SEARCH("3- Moderado",A30)))</formula>
    </cfRule>
    <cfRule type="containsText" dxfId="110" priority="41" operator="containsText" text="6- Moderado">
      <formula>NOT(ISERROR(SEARCH("6- Moderado",A30)))</formula>
    </cfRule>
    <cfRule type="containsText" dxfId="109" priority="42" operator="containsText" text="4- Moderado">
      <formula>NOT(ISERROR(SEARCH("4- Moderado",A30)))</formula>
    </cfRule>
    <cfRule type="containsText" dxfId="108" priority="43" operator="containsText" text="3- Bajo">
      <formula>NOT(ISERROR(SEARCH("3- Bajo",A30)))</formula>
    </cfRule>
    <cfRule type="containsText" dxfId="107" priority="44" operator="containsText" text="4- Bajo">
      <formula>NOT(ISERROR(SEARCH("4- Bajo",A30)))</formula>
    </cfRule>
    <cfRule type="containsText" dxfId="106" priority="45" operator="containsText" text="1- Bajo">
      <formula>NOT(ISERROR(SEARCH("1- Bajo",A30)))</formula>
    </cfRule>
  </conditionalFormatting>
  <conditionalFormatting sqref="A40:E40">
    <cfRule type="containsText" dxfId="105" priority="33" operator="containsText" text="3- Moderado">
      <formula>NOT(ISERROR(SEARCH("3- Moderado",A40)))</formula>
    </cfRule>
    <cfRule type="containsText" dxfId="104" priority="34" operator="containsText" text="6- Moderado">
      <formula>NOT(ISERROR(SEARCH("6- Moderado",A40)))</formula>
    </cfRule>
    <cfRule type="containsText" dxfId="103" priority="35" operator="containsText" text="4- Moderado">
      <formula>NOT(ISERROR(SEARCH("4- Moderado",A40)))</formula>
    </cfRule>
    <cfRule type="containsText" dxfId="102" priority="36" operator="containsText" text="3- Bajo">
      <formula>NOT(ISERROR(SEARCH("3- Bajo",A40)))</formula>
    </cfRule>
    <cfRule type="containsText" dxfId="101" priority="37" operator="containsText" text="4- Bajo">
      <formula>NOT(ISERROR(SEARCH("4- Bajo",A40)))</formula>
    </cfRule>
    <cfRule type="containsText" dxfId="100" priority="38" operator="containsText" text="1- Bajo">
      <formula>NOT(ISERROR(SEARCH("1- Bajo",A40)))</formula>
    </cfRule>
  </conditionalFormatting>
  <conditionalFormatting sqref="A50:E50 A60 A70">
    <cfRule type="containsText" dxfId="99" priority="23" operator="containsText" text="3- Moderado">
      <formula>NOT(ISERROR(SEARCH("3- Moderado",A50)))</formula>
    </cfRule>
    <cfRule type="containsText" dxfId="98" priority="24" operator="containsText" text="6- Moderado">
      <formula>NOT(ISERROR(SEARCH("6- Moderado",A50)))</formula>
    </cfRule>
    <cfRule type="containsText" dxfId="97" priority="25" operator="containsText" text="4- Moderado">
      <formula>NOT(ISERROR(SEARCH("4- Moderado",A50)))</formula>
    </cfRule>
    <cfRule type="containsText" dxfId="96" priority="26" operator="containsText" text="3- Bajo">
      <formula>NOT(ISERROR(SEARCH("3- Bajo",A50)))</formula>
    </cfRule>
    <cfRule type="containsText" dxfId="95" priority="27" operator="containsText" text="4- Bajo">
      <formula>NOT(ISERROR(SEARCH("4- Bajo",A50)))</formula>
    </cfRule>
    <cfRule type="containsText" dxfId="94" priority="28" operator="containsText" text="1- Bajo">
      <formula>NOT(ISERROR(SEARCH("1- Bajo",A50)))</formula>
    </cfRule>
  </conditionalFormatting>
  <conditionalFormatting sqref="B60:E60">
    <cfRule type="containsText" dxfId="93" priority="7" operator="containsText" text="3- Moderado">
      <formula>NOT(ISERROR(SEARCH("3- Moderado",B60)))</formula>
    </cfRule>
    <cfRule type="containsText" dxfId="92" priority="8" operator="containsText" text="6- Moderado">
      <formula>NOT(ISERROR(SEARCH("6- Moderado",B60)))</formula>
    </cfRule>
    <cfRule type="containsText" dxfId="91" priority="9" operator="containsText" text="4- Moderado">
      <formula>NOT(ISERROR(SEARCH("4- Moderado",B60)))</formula>
    </cfRule>
    <cfRule type="containsText" dxfId="90" priority="10" operator="containsText" text="3- Bajo">
      <formula>NOT(ISERROR(SEARCH("3- Bajo",B60)))</formula>
    </cfRule>
    <cfRule type="containsText" dxfId="89" priority="11" operator="containsText" text="4- Bajo">
      <formula>NOT(ISERROR(SEARCH("4- Bajo",B60)))</formula>
    </cfRule>
    <cfRule type="containsText" dxfId="88" priority="12" operator="containsText" text="1- Bajo">
      <formula>NOT(ISERROR(SEARCH("1- Bajo",B60)))</formula>
    </cfRule>
  </conditionalFormatting>
  <conditionalFormatting sqref="B70:E70">
    <cfRule type="containsText" dxfId="87" priority="1" operator="containsText" text="3- Moderado">
      <formula>NOT(ISERROR(SEARCH("3- Moderado",B70)))</formula>
    </cfRule>
    <cfRule type="containsText" dxfId="86" priority="2" operator="containsText" text="6- Moderado">
      <formula>NOT(ISERROR(SEARCH("6- Moderado",B70)))</formula>
    </cfRule>
    <cfRule type="containsText" dxfId="85" priority="3" operator="containsText" text="4- Moderado">
      <formula>NOT(ISERROR(SEARCH("4- Moderado",B70)))</formula>
    </cfRule>
    <cfRule type="containsText" dxfId="84" priority="4" operator="containsText" text="3- Bajo">
      <formula>NOT(ISERROR(SEARCH("3- Bajo",B70)))</formula>
    </cfRule>
    <cfRule type="containsText" dxfId="83" priority="5" operator="containsText" text="4- Bajo">
      <formula>NOT(ISERROR(SEARCH("4- Bajo",B70)))</formula>
    </cfRule>
    <cfRule type="containsText" dxfId="82" priority="6" operator="containsText" text="1- Bajo">
      <formula>NOT(ISERROR(SEARCH("1- Bajo",B70)))</formula>
    </cfRule>
  </conditionalFormatting>
  <conditionalFormatting sqref="C8:F8">
    <cfRule type="containsText" dxfId="81" priority="47" operator="containsText" text="3- Moderado">
      <formula>NOT(ISERROR(SEARCH("3- Moderado",C8)))</formula>
    </cfRule>
    <cfRule type="containsText" dxfId="80" priority="48" operator="containsText" text="6- Moderado">
      <formula>NOT(ISERROR(SEARCH("6- Moderado",C8)))</formula>
    </cfRule>
    <cfRule type="containsText" dxfId="79" priority="49" operator="containsText" text="4- Moderado">
      <formula>NOT(ISERROR(SEARCH("4- Moderado",C8)))</formula>
    </cfRule>
    <cfRule type="containsText" dxfId="78" priority="50" operator="containsText" text="3- Bajo">
      <formula>NOT(ISERROR(SEARCH("3- Bajo",C8)))</formula>
    </cfRule>
    <cfRule type="containsText" dxfId="77" priority="51" operator="containsText" text="4- Bajo">
      <formula>NOT(ISERROR(SEARCH("4- Bajo",C8)))</formula>
    </cfRule>
    <cfRule type="containsText" dxfId="76" priority="52" operator="containsText" text="1- Bajo">
      <formula>NOT(ISERROR(SEARCH("1- Bajo",C8)))</formula>
    </cfRule>
  </conditionalFormatting>
  <conditionalFormatting sqref="D10:D79">
    <cfRule type="containsText" dxfId="75" priority="17" operator="containsText" text="Muy Alta">
      <formula>NOT(ISERROR(SEARCH("Muy Alta",D10)))</formula>
    </cfRule>
    <cfRule type="containsText" dxfId="74" priority="18" operator="containsText" text="Alta">
      <formula>NOT(ISERROR(SEARCH("Alta",D10)))</formula>
    </cfRule>
    <cfRule type="containsText" dxfId="73" priority="19" operator="containsText" text="Baja">
      <formula>NOT(ISERROR(SEARCH("Baja",D10)))</formula>
    </cfRule>
    <cfRule type="containsText" dxfId="72" priority="20" operator="containsText" text="Muy Baja">
      <formula>NOT(ISERROR(SEARCH("Muy Baja",D10)))</formula>
    </cfRule>
    <cfRule type="containsText" dxfId="71" priority="22" operator="containsText" text="Media">
      <formula>NOT(ISERROR(SEARCH("Media",D10)))</formula>
    </cfRule>
  </conditionalFormatting>
  <conditionalFormatting sqref="E10:E79">
    <cfRule type="containsText" dxfId="70" priority="13" operator="containsText" text="Catastrófico">
      <formula>NOT(ISERROR(SEARCH("Catastrófico",E10)))</formula>
    </cfRule>
    <cfRule type="containsText" dxfId="69" priority="14" operator="containsText" text="Mayor">
      <formula>NOT(ISERROR(SEARCH("Mayor",E10)))</formula>
    </cfRule>
    <cfRule type="containsText" dxfId="68" priority="15" operator="containsText" text="Menor">
      <formula>NOT(ISERROR(SEARCH("Menor",E10)))</formula>
    </cfRule>
    <cfRule type="containsText" dxfId="67" priority="16" operator="containsText" text="Leve">
      <formula>NOT(ISERROR(SEARCH("Leve",E10)))</formula>
    </cfRule>
  </conditionalFormatting>
  <conditionalFormatting sqref="E10:F79">
    <cfRule type="containsText" dxfId="66"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65" priority="29" operator="containsText" text="Bajo">
      <formula>NOT(ISERROR(SEARCH("Bajo",F10)))</formula>
    </cfRule>
    <cfRule type="containsText" dxfId="64" priority="30" operator="containsText" text="Moderado">
      <formula>NOT(ISERROR(SEARCH("Moderado",F10)))</formula>
    </cfRule>
    <cfRule type="containsText" dxfId="63" priority="31" operator="containsText" text="Alto">
      <formula>NOT(ISERROR(SEARCH("Alto",F10)))</formula>
    </cfRule>
    <cfRule type="containsText" dxfId="62"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9D3CE1F4-DF2C-4D7D-818E-89C11F38326E}"/>
    <dataValidation allowBlank="1" showInputMessage="1" showErrorMessage="1" prompt="Describir las actividades que se van a desarrollar para el proyecto" sqref="H7" xr:uid="{92608404-A069-4630-B806-75C775B627FB}"/>
    <dataValidation allowBlank="1" showInputMessage="1" showErrorMessage="1" prompt="Seleccionar si el responsable es el responsable de las acciones es el nivel central" sqref="I7:I8" xr:uid="{D099A2F4-E346-481B-977E-2CA8951186D5}"/>
    <dataValidation allowBlank="1" showInputMessage="1" showErrorMessage="1" prompt="seleccionar si el responsable de ejecutar las acciones es el nivel central" sqref="J8" xr:uid="{203920D0-1805-4EF7-A381-76B00CBA383D}"/>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A5BA-9464-4EFE-BD40-0A2B373B4EAB}">
  <dimension ref="A1:JK79"/>
  <sheetViews>
    <sheetView topLeftCell="H1" workbookViewId="0">
      <selection activeCell="O46" sqref="O46"/>
    </sheetView>
  </sheetViews>
  <sheetFormatPr defaultColWidth="11.42578125" defaultRowHeight="15"/>
  <cols>
    <col min="1" max="1" width="18.42578125" style="351" customWidth="1"/>
    <col min="2" max="2" width="35.85546875" style="351" customWidth="1"/>
    <col min="3" max="3" width="40.28515625" customWidth="1"/>
    <col min="4" max="4" width="16.85546875" style="352" customWidth="1"/>
    <col min="5" max="5" width="18.5703125" style="353" customWidth="1"/>
    <col min="6" max="6" width="18.28515625" style="353"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style="9" customWidth="1"/>
    <col min="14" max="169" width="11.42578125" style="2"/>
  </cols>
  <sheetData>
    <row r="1" spans="1:271" s="17" customFormat="1" ht="16.5" customHeight="1">
      <c r="A1" s="765"/>
      <c r="B1" s="766"/>
      <c r="C1" s="769"/>
      <c r="D1" s="769"/>
      <c r="E1" s="769"/>
      <c r="F1" s="769"/>
      <c r="G1" s="769"/>
      <c r="H1" s="769"/>
      <c r="I1" s="769"/>
      <c r="J1" s="770"/>
      <c r="K1" s="773"/>
      <c r="L1" s="773"/>
      <c r="M1" s="773"/>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92.25" customHeight="1">
      <c r="A2" s="767"/>
      <c r="B2" s="768"/>
      <c r="C2" s="771"/>
      <c r="D2" s="771"/>
      <c r="E2" s="771"/>
      <c r="F2" s="771"/>
      <c r="G2" s="771"/>
      <c r="H2" s="771"/>
      <c r="I2" s="771"/>
      <c r="J2" s="772"/>
      <c r="K2" s="773"/>
      <c r="L2" s="773"/>
      <c r="M2" s="773"/>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771"/>
      <c r="D3" s="771"/>
      <c r="E3" s="771"/>
      <c r="F3" s="771"/>
      <c r="G3" s="771"/>
      <c r="H3" s="771"/>
      <c r="I3" s="771"/>
      <c r="J3" s="772"/>
      <c r="K3" s="773"/>
      <c r="L3" s="773"/>
      <c r="M3" s="773"/>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150" customHeight="1">
      <c r="A4" s="524" t="s">
        <v>258</v>
      </c>
      <c r="B4" s="524"/>
      <c r="C4" s="609" t="s">
        <v>366</v>
      </c>
      <c r="D4" s="615"/>
      <c r="E4" s="615"/>
      <c r="F4" s="615"/>
      <c r="G4" s="615"/>
      <c r="H4" s="615"/>
      <c r="I4" s="615"/>
      <c r="J4" s="615"/>
      <c r="K4" s="615"/>
      <c r="L4" s="615"/>
      <c r="M4" s="615"/>
      <c r="N4" s="615"/>
      <c r="O4" s="615"/>
      <c r="P4" s="615"/>
      <c r="Q4" s="615"/>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125.45" customHeight="1">
      <c r="A5" s="524" t="s">
        <v>260</v>
      </c>
      <c r="B5" s="524"/>
      <c r="C5" s="774" t="s">
        <v>499</v>
      </c>
      <c r="D5" s="775"/>
      <c r="E5" s="775"/>
      <c r="F5" s="775"/>
      <c r="G5" s="775"/>
      <c r="H5" s="775"/>
      <c r="I5" s="775"/>
      <c r="J5" s="775"/>
      <c r="K5" s="775"/>
      <c r="L5" s="775"/>
      <c r="M5" s="775"/>
      <c r="N5" s="338"/>
      <c r="O5" s="338"/>
      <c r="P5" s="338"/>
      <c r="Q5" s="338"/>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32.450000000000003" customHeight="1">
      <c r="A6" s="524" t="s">
        <v>262</v>
      </c>
      <c r="B6" s="524"/>
      <c r="C6" s="752" t="s">
        <v>500</v>
      </c>
      <c r="D6" s="753"/>
      <c r="E6" s="753"/>
      <c r="F6" s="753"/>
      <c r="G6" s="753"/>
      <c r="H6" s="753"/>
      <c r="I6" s="753"/>
      <c r="J6" s="753"/>
      <c r="K6" s="753"/>
      <c r="L6" s="753"/>
      <c r="M6" s="754"/>
      <c r="N6" s="338"/>
      <c r="O6" s="338"/>
      <c r="P6" s="338"/>
      <c r="Q6" s="338"/>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341" customFormat="1" ht="40.5" customHeight="1">
      <c r="A7" s="755" t="s">
        <v>501</v>
      </c>
      <c r="B7" s="756"/>
      <c r="C7" s="757"/>
      <c r="D7" s="758" t="s">
        <v>502</v>
      </c>
      <c r="E7" s="758"/>
      <c r="F7" s="758"/>
      <c r="G7" s="759" t="s">
        <v>503</v>
      </c>
      <c r="H7" s="760" t="s">
        <v>504</v>
      </c>
      <c r="I7" s="762" t="s">
        <v>505</v>
      </c>
      <c r="J7" s="763"/>
      <c r="K7" s="762" t="s">
        <v>506</v>
      </c>
      <c r="L7" s="763"/>
      <c r="M7" s="776" t="s">
        <v>523</v>
      </c>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row>
    <row r="8" spans="1:271" s="345" customFormat="1" ht="108" customHeight="1">
      <c r="A8" s="339" t="s">
        <v>38</v>
      </c>
      <c r="B8" s="339" t="s">
        <v>200</v>
      </c>
      <c r="C8" s="339" t="s">
        <v>202</v>
      </c>
      <c r="D8" s="342" t="s">
        <v>212</v>
      </c>
      <c r="E8" s="342" t="s">
        <v>508</v>
      </c>
      <c r="F8" s="342" t="s">
        <v>509</v>
      </c>
      <c r="G8" s="759"/>
      <c r="H8" s="761"/>
      <c r="I8" s="343" t="s">
        <v>510</v>
      </c>
      <c r="J8" s="343" t="s">
        <v>511</v>
      </c>
      <c r="K8" s="343" t="s">
        <v>512</v>
      </c>
      <c r="L8" s="343" t="s">
        <v>513</v>
      </c>
      <c r="M8" s="776"/>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c r="EX8" s="344"/>
      <c r="EY8" s="344"/>
      <c r="EZ8" s="344"/>
      <c r="FA8" s="344"/>
      <c r="FB8" s="344"/>
      <c r="FC8" s="344"/>
      <c r="FD8" s="344"/>
      <c r="FE8" s="344"/>
      <c r="FF8" s="344"/>
      <c r="FG8" s="344"/>
      <c r="FH8" s="344"/>
      <c r="FI8" s="344"/>
      <c r="FJ8" s="344"/>
      <c r="FK8" s="344"/>
      <c r="FL8" s="344"/>
      <c r="FM8" s="344"/>
    </row>
    <row r="9" spans="1:271" s="348" customFormat="1" ht="21.75" customHeight="1">
      <c r="A9" s="745"/>
      <c r="B9" s="746"/>
      <c r="C9" s="746"/>
      <c r="D9" s="746"/>
      <c r="E9" s="746"/>
      <c r="F9" s="746"/>
      <c r="G9" s="746"/>
      <c r="H9" s="346"/>
      <c r="I9" s="346"/>
      <c r="J9" s="346"/>
      <c r="K9" s="346"/>
      <c r="L9" s="346"/>
      <c r="M9" s="354"/>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c r="DU9" s="347"/>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347"/>
      <c r="FK9" s="347"/>
      <c r="FL9" s="347"/>
      <c r="FM9" s="347"/>
    </row>
    <row r="10" spans="1:271" s="350" customFormat="1" ht="15" customHeight="1">
      <c r="A10" s="747">
        <f>'[3]7- Mapa Final'!A10</f>
        <v>1</v>
      </c>
      <c r="B10" s="748" t="str">
        <f>'[3]7- Mapa Final'!B10</f>
        <v>Vencimiento de Términos</v>
      </c>
      <c r="C10" s="748" t="str">
        <f>'[3]7- Mapa Final'!C10</f>
        <v>Se realizan  actuaciones procesales o se da  respuesta a las solicitudes de los usuarios de la administración de justicia en materia penal, después del  término legal establecido para decidir sobre los conflictos presentados a los jueces.</v>
      </c>
      <c r="D10" s="749" t="str">
        <f>'[3]7- Mapa Final'!J10</f>
        <v>Baja - 2</v>
      </c>
      <c r="E10" s="750" t="str">
        <f>'[3]7- Mapa Final'!K10</f>
        <v>Leve - 1</v>
      </c>
      <c r="F10" s="751" t="str">
        <f>'[3]7- Mapa Final'!M10</f>
        <v>Bajo - 2</v>
      </c>
      <c r="G10" s="487" t="s">
        <v>381</v>
      </c>
      <c r="H10" s="741" t="s">
        <v>514</v>
      </c>
      <c r="I10" s="744"/>
      <c r="J10" s="744" t="s">
        <v>515</v>
      </c>
      <c r="K10" s="732">
        <v>45748</v>
      </c>
      <c r="L10" s="732">
        <v>45838</v>
      </c>
      <c r="M10" s="777" t="s">
        <v>524</v>
      </c>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349"/>
      <c r="DL10" s="349"/>
      <c r="DM10" s="349"/>
      <c r="DN10" s="349"/>
      <c r="DO10" s="349"/>
      <c r="DP10" s="349"/>
      <c r="DQ10" s="349"/>
      <c r="DR10" s="349"/>
      <c r="DS10" s="349"/>
      <c r="DT10" s="349"/>
      <c r="DU10" s="349"/>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349"/>
      <c r="FK10" s="349"/>
      <c r="FL10" s="349"/>
      <c r="FM10" s="349"/>
    </row>
    <row r="11" spans="1:271" s="350" customFormat="1" ht="13.5" customHeight="1">
      <c r="A11" s="720"/>
      <c r="B11" s="722"/>
      <c r="C11" s="722"/>
      <c r="D11" s="725"/>
      <c r="E11" s="728"/>
      <c r="F11" s="730"/>
      <c r="G11" s="485"/>
      <c r="H11" s="742"/>
      <c r="I11" s="716"/>
      <c r="J11" s="716"/>
      <c r="K11" s="716"/>
      <c r="L11" s="716"/>
      <c r="M11" s="778"/>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row>
    <row r="12" spans="1:271" s="350" customFormat="1" ht="13.5" customHeight="1">
      <c r="A12" s="720"/>
      <c r="B12" s="722"/>
      <c r="C12" s="722"/>
      <c r="D12" s="725"/>
      <c r="E12" s="728"/>
      <c r="F12" s="730"/>
      <c r="G12" s="485"/>
      <c r="H12" s="742"/>
      <c r="I12" s="716"/>
      <c r="J12" s="716"/>
      <c r="K12" s="716"/>
      <c r="L12" s="716"/>
      <c r="M12" s="778"/>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349"/>
      <c r="DL12" s="349"/>
      <c r="DM12" s="349"/>
      <c r="DN12" s="349"/>
      <c r="DO12" s="349"/>
      <c r="DP12" s="349"/>
      <c r="DQ12" s="349"/>
      <c r="DR12" s="349"/>
      <c r="DS12" s="349"/>
      <c r="DT12" s="349"/>
      <c r="DU12" s="349"/>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row>
    <row r="13" spans="1:271" s="350" customFormat="1" ht="13.5" customHeight="1">
      <c r="A13" s="720"/>
      <c r="B13" s="722"/>
      <c r="C13" s="722"/>
      <c r="D13" s="725"/>
      <c r="E13" s="728"/>
      <c r="F13" s="730"/>
      <c r="G13" s="485"/>
      <c r="H13" s="742"/>
      <c r="I13" s="716"/>
      <c r="J13" s="716"/>
      <c r="K13" s="716"/>
      <c r="L13" s="716"/>
      <c r="M13" s="778"/>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349"/>
      <c r="DL13" s="349"/>
      <c r="DM13" s="349"/>
      <c r="DN13" s="349"/>
      <c r="DO13" s="349"/>
      <c r="DP13" s="349"/>
      <c r="DQ13" s="349"/>
      <c r="DR13" s="349"/>
      <c r="DS13" s="349"/>
      <c r="DT13" s="349"/>
      <c r="DU13" s="349"/>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row>
    <row r="14" spans="1:271" s="350" customFormat="1" ht="13.5" customHeight="1">
      <c r="A14" s="720"/>
      <c r="B14" s="722"/>
      <c r="C14" s="722"/>
      <c r="D14" s="725"/>
      <c r="E14" s="728"/>
      <c r="F14" s="730"/>
      <c r="G14" s="485"/>
      <c r="H14" s="742"/>
      <c r="I14" s="716"/>
      <c r="J14" s="716"/>
      <c r="K14" s="716"/>
      <c r="L14" s="716"/>
      <c r="M14" s="778"/>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row>
    <row r="15" spans="1:271" s="350" customFormat="1" ht="13.5" customHeight="1">
      <c r="A15" s="720"/>
      <c r="B15" s="722"/>
      <c r="C15" s="722"/>
      <c r="D15" s="725"/>
      <c r="E15" s="728"/>
      <c r="F15" s="730"/>
      <c r="G15" s="485"/>
      <c r="H15" s="742"/>
      <c r="I15" s="716"/>
      <c r="J15" s="716"/>
      <c r="K15" s="716"/>
      <c r="L15" s="716"/>
      <c r="M15" s="778"/>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row>
    <row r="16" spans="1:271" s="350" customFormat="1" ht="13.5" customHeight="1">
      <c r="A16" s="720"/>
      <c r="B16" s="722"/>
      <c r="C16" s="722"/>
      <c r="D16" s="725"/>
      <c r="E16" s="728"/>
      <c r="F16" s="730"/>
      <c r="G16" s="485"/>
      <c r="H16" s="742"/>
      <c r="I16" s="716"/>
      <c r="J16" s="716"/>
      <c r="K16" s="716"/>
      <c r="L16" s="716"/>
      <c r="M16" s="778"/>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row>
    <row r="17" spans="1:169" s="350" customFormat="1" ht="13.5" customHeight="1">
      <c r="A17" s="720"/>
      <c r="B17" s="722"/>
      <c r="C17" s="722"/>
      <c r="D17" s="725"/>
      <c r="E17" s="728"/>
      <c r="F17" s="730"/>
      <c r="G17" s="485"/>
      <c r="H17" s="742"/>
      <c r="I17" s="716"/>
      <c r="J17" s="716"/>
      <c r="K17" s="716"/>
      <c r="L17" s="716"/>
      <c r="M17" s="778"/>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row>
    <row r="18" spans="1:169" s="350" customFormat="1" ht="13.5" customHeight="1">
      <c r="A18" s="720"/>
      <c r="B18" s="722"/>
      <c r="C18" s="722"/>
      <c r="D18" s="725"/>
      <c r="E18" s="728"/>
      <c r="F18" s="730"/>
      <c r="G18" s="485"/>
      <c r="H18" s="742"/>
      <c r="I18" s="716"/>
      <c r="J18" s="716"/>
      <c r="K18" s="716"/>
      <c r="L18" s="716"/>
      <c r="M18" s="778"/>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row>
    <row r="19" spans="1:169" s="350" customFormat="1" ht="72.599999999999994" customHeight="1">
      <c r="A19" s="720"/>
      <c r="B19" s="722"/>
      <c r="C19" s="722"/>
      <c r="D19" s="725"/>
      <c r="E19" s="728"/>
      <c r="F19" s="730"/>
      <c r="G19" s="485"/>
      <c r="H19" s="743"/>
      <c r="I19" s="716"/>
      <c r="J19" s="716"/>
      <c r="K19" s="716"/>
      <c r="L19" s="716"/>
      <c r="M19" s="778"/>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row>
    <row r="20" spans="1:169" s="350" customFormat="1" ht="12.75">
      <c r="A20" s="720">
        <f>'[3]7- Mapa Final'!A20</f>
        <v>2</v>
      </c>
      <c r="B20" s="722" t="str">
        <f>'[3]7- Mapa Final'!B20</f>
        <v xml:space="preserve">Incumplimientos en la realizacion de audiencias </v>
      </c>
      <c r="C20" s="722" t="str">
        <f>'[3]7- Mapa Final'!C20</f>
        <v xml:space="preserve">No se atiende la  solicitud  de un fiscal o parte interesada para la realización de una audiencia preliminar o no se cumple  la programción de audiencias de Conocimiento. </v>
      </c>
      <c r="D20" s="724" t="str">
        <f>'[3]7- Mapa Final'!J20</f>
        <v>Media - 3</v>
      </c>
      <c r="E20" s="727" t="str">
        <f>'[3]7- Mapa Final'!K20</f>
        <v>Leve - 1</v>
      </c>
      <c r="F20" s="730" t="str">
        <f>'[3]7- Mapa Final'!M20</f>
        <v>Moderado - 3</v>
      </c>
      <c r="G20" s="485" t="s">
        <v>381</v>
      </c>
      <c r="H20" s="648" t="s">
        <v>517</v>
      </c>
      <c r="I20" s="716"/>
      <c r="J20" s="716" t="s">
        <v>515</v>
      </c>
      <c r="K20" s="732">
        <v>45748</v>
      </c>
      <c r="L20" s="732">
        <v>45838</v>
      </c>
      <c r="M20" s="779" t="s">
        <v>525</v>
      </c>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row>
    <row r="21" spans="1:169" s="350" customFormat="1" ht="12.75" customHeight="1">
      <c r="A21" s="720"/>
      <c r="B21" s="722"/>
      <c r="C21" s="722"/>
      <c r="D21" s="725"/>
      <c r="E21" s="728"/>
      <c r="F21" s="730"/>
      <c r="G21" s="485"/>
      <c r="H21" s="649"/>
      <c r="I21" s="716"/>
      <c r="J21" s="716"/>
      <c r="K21" s="716"/>
      <c r="L21" s="716"/>
      <c r="M21" s="77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row>
    <row r="22" spans="1:169" s="350" customFormat="1" ht="12.75" customHeight="1">
      <c r="A22" s="720"/>
      <c r="B22" s="722"/>
      <c r="C22" s="722"/>
      <c r="D22" s="725"/>
      <c r="E22" s="728"/>
      <c r="F22" s="730"/>
      <c r="G22" s="485"/>
      <c r="H22" s="649"/>
      <c r="I22" s="716"/>
      <c r="J22" s="716"/>
      <c r="K22" s="716"/>
      <c r="L22" s="716"/>
      <c r="M22" s="77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row>
    <row r="23" spans="1:169" s="350" customFormat="1" ht="12.75" customHeight="1">
      <c r="A23" s="720"/>
      <c r="B23" s="722"/>
      <c r="C23" s="722"/>
      <c r="D23" s="725"/>
      <c r="E23" s="728"/>
      <c r="F23" s="730"/>
      <c r="G23" s="485"/>
      <c r="H23" s="649"/>
      <c r="I23" s="716"/>
      <c r="J23" s="716"/>
      <c r="K23" s="716"/>
      <c r="L23" s="716"/>
      <c r="M23" s="77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row>
    <row r="24" spans="1:169" s="350" customFormat="1" ht="13.5" customHeight="1">
      <c r="A24" s="720"/>
      <c r="B24" s="722"/>
      <c r="C24" s="722"/>
      <c r="D24" s="725"/>
      <c r="E24" s="728"/>
      <c r="F24" s="730"/>
      <c r="G24" s="485"/>
      <c r="H24" s="649"/>
      <c r="I24" s="716"/>
      <c r="J24" s="716"/>
      <c r="K24" s="716"/>
      <c r="L24" s="716"/>
      <c r="M24" s="77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row>
    <row r="25" spans="1:169">
      <c r="A25" s="720"/>
      <c r="B25" s="722"/>
      <c r="C25" s="722"/>
      <c r="D25" s="725"/>
      <c r="E25" s="728"/>
      <c r="F25" s="730"/>
      <c r="G25" s="485"/>
      <c r="H25" s="649"/>
      <c r="I25" s="716"/>
      <c r="J25" s="716"/>
      <c r="K25" s="716"/>
      <c r="L25" s="716"/>
      <c r="M25" s="779"/>
      <c r="N25" s="349"/>
      <c r="O25" s="349"/>
    </row>
    <row r="26" spans="1:169">
      <c r="A26" s="720"/>
      <c r="B26" s="722"/>
      <c r="C26" s="722"/>
      <c r="D26" s="725"/>
      <c r="E26" s="728"/>
      <c r="F26" s="730"/>
      <c r="G26" s="485"/>
      <c r="H26" s="649"/>
      <c r="I26" s="716"/>
      <c r="J26" s="716"/>
      <c r="K26" s="716"/>
      <c r="L26" s="716"/>
      <c r="M26" s="779"/>
      <c r="N26" s="349"/>
      <c r="O26" s="349"/>
    </row>
    <row r="27" spans="1:169">
      <c r="A27" s="720"/>
      <c r="B27" s="722"/>
      <c r="C27" s="722"/>
      <c r="D27" s="725"/>
      <c r="E27" s="728"/>
      <c r="F27" s="730"/>
      <c r="G27" s="485"/>
      <c r="H27" s="649"/>
      <c r="I27" s="716"/>
      <c r="J27" s="716"/>
      <c r="K27" s="716"/>
      <c r="L27" s="716"/>
      <c r="M27" s="779"/>
      <c r="N27" s="349"/>
      <c r="O27" s="349"/>
    </row>
    <row r="28" spans="1:169">
      <c r="A28" s="720"/>
      <c r="B28" s="722"/>
      <c r="C28" s="722"/>
      <c r="D28" s="725"/>
      <c r="E28" s="728"/>
      <c r="F28" s="730"/>
      <c r="G28" s="485"/>
      <c r="H28" s="649"/>
      <c r="I28" s="716"/>
      <c r="J28" s="716"/>
      <c r="K28" s="716"/>
      <c r="L28" s="716"/>
      <c r="M28" s="779"/>
      <c r="N28" s="349"/>
      <c r="O28" s="349"/>
    </row>
    <row r="29" spans="1:169">
      <c r="A29" s="720"/>
      <c r="B29" s="722"/>
      <c r="C29" s="722"/>
      <c r="D29" s="725"/>
      <c r="E29" s="728"/>
      <c r="F29" s="730"/>
      <c r="G29" s="485"/>
      <c r="H29" s="650"/>
      <c r="I29" s="716"/>
      <c r="J29" s="716"/>
      <c r="K29" s="716"/>
      <c r="L29" s="716"/>
      <c r="M29" s="779"/>
      <c r="N29" s="349"/>
      <c r="O29" s="349"/>
    </row>
    <row r="30" spans="1:169" s="350" customFormat="1" ht="12.75">
      <c r="A30" s="720">
        <f>'[3]7- Mapa Final'!A30</f>
        <v>3</v>
      </c>
      <c r="B30" s="722" t="str">
        <f>'[3]7- Mapa Final'!B30</f>
        <v xml:space="preserve"> Efectuar notificaciones que no cumplan con los requistos</v>
      </c>
      <c r="C30" s="722" t="str">
        <f>'[3]7- Mapa Final'!C30</f>
        <v xml:space="preserve">No se realizan las  notificaciones , no se erfectuan  oportunamente o no se aplica  la normatividad </v>
      </c>
      <c r="D30" s="724" t="str">
        <f>'[3]7- Mapa Final'!J30</f>
        <v>Muy Baja - 1</v>
      </c>
      <c r="E30" s="727" t="str">
        <f>'[3]7- Mapa Final'!K30</f>
        <v>Menor - 2</v>
      </c>
      <c r="F30" s="730" t="str">
        <f>'[3]7- Mapa Final'!M30</f>
        <v>Bajo - 2</v>
      </c>
      <c r="G30" s="485" t="s">
        <v>381</v>
      </c>
      <c r="H30" s="648" t="s">
        <v>519</v>
      </c>
      <c r="I30" s="716"/>
      <c r="J30" s="716" t="s">
        <v>515</v>
      </c>
      <c r="K30" s="732">
        <v>45748</v>
      </c>
      <c r="L30" s="732">
        <v>45838</v>
      </c>
      <c r="M30" s="780" t="s">
        <v>526</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349"/>
      <c r="FK30" s="349"/>
      <c r="FL30" s="349"/>
      <c r="FM30" s="349"/>
    </row>
    <row r="31" spans="1:169" s="350" customFormat="1" ht="12.75" customHeight="1">
      <c r="A31" s="720"/>
      <c r="B31" s="722"/>
      <c r="C31" s="722"/>
      <c r="D31" s="725"/>
      <c r="E31" s="728"/>
      <c r="F31" s="730"/>
      <c r="G31" s="485"/>
      <c r="H31" s="649"/>
      <c r="I31" s="716"/>
      <c r="J31" s="716"/>
      <c r="K31" s="716"/>
      <c r="L31" s="716"/>
      <c r="M31" s="78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row>
    <row r="32" spans="1:169" s="350" customFormat="1" ht="12.75" customHeight="1">
      <c r="A32" s="720"/>
      <c r="B32" s="722"/>
      <c r="C32" s="722"/>
      <c r="D32" s="725"/>
      <c r="E32" s="728"/>
      <c r="F32" s="730"/>
      <c r="G32" s="485"/>
      <c r="H32" s="649"/>
      <c r="I32" s="716"/>
      <c r="J32" s="716"/>
      <c r="K32" s="716"/>
      <c r="L32" s="716"/>
      <c r="M32" s="781"/>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row>
    <row r="33" spans="1:169" s="350" customFormat="1" ht="12.75" customHeight="1">
      <c r="A33" s="720"/>
      <c r="B33" s="722"/>
      <c r="C33" s="722"/>
      <c r="D33" s="725"/>
      <c r="E33" s="728"/>
      <c r="F33" s="730"/>
      <c r="G33" s="485"/>
      <c r="H33" s="649"/>
      <c r="I33" s="716"/>
      <c r="J33" s="716"/>
      <c r="K33" s="716"/>
      <c r="L33" s="716"/>
      <c r="M33" s="781"/>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row>
    <row r="34" spans="1:169" s="350" customFormat="1" ht="13.5" customHeight="1">
      <c r="A34" s="720"/>
      <c r="B34" s="722"/>
      <c r="C34" s="722"/>
      <c r="D34" s="725"/>
      <c r="E34" s="728"/>
      <c r="F34" s="730"/>
      <c r="G34" s="485"/>
      <c r="H34" s="649"/>
      <c r="I34" s="716"/>
      <c r="J34" s="716"/>
      <c r="K34" s="716"/>
      <c r="L34" s="716"/>
      <c r="M34" s="781"/>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row>
    <row r="35" spans="1:169">
      <c r="A35" s="720"/>
      <c r="B35" s="722"/>
      <c r="C35" s="722"/>
      <c r="D35" s="725"/>
      <c r="E35" s="728"/>
      <c r="F35" s="730"/>
      <c r="G35" s="485"/>
      <c r="H35" s="649"/>
      <c r="I35" s="716"/>
      <c r="J35" s="716"/>
      <c r="K35" s="716"/>
      <c r="L35" s="716"/>
      <c r="M35" s="781"/>
      <c r="N35" s="349"/>
      <c r="O35" s="349"/>
    </row>
    <row r="36" spans="1:169">
      <c r="A36" s="720"/>
      <c r="B36" s="722"/>
      <c r="C36" s="722"/>
      <c r="D36" s="725"/>
      <c r="E36" s="728"/>
      <c r="F36" s="730"/>
      <c r="G36" s="485"/>
      <c r="H36" s="649"/>
      <c r="I36" s="716"/>
      <c r="J36" s="716"/>
      <c r="K36" s="716"/>
      <c r="L36" s="716"/>
      <c r="M36" s="781"/>
      <c r="N36" s="349"/>
      <c r="O36" s="349"/>
    </row>
    <row r="37" spans="1:169">
      <c r="A37" s="720"/>
      <c r="B37" s="722"/>
      <c r="C37" s="722"/>
      <c r="D37" s="725"/>
      <c r="E37" s="728"/>
      <c r="F37" s="730"/>
      <c r="G37" s="485"/>
      <c r="H37" s="649"/>
      <c r="I37" s="716"/>
      <c r="J37" s="716"/>
      <c r="K37" s="716"/>
      <c r="L37" s="716"/>
      <c r="M37" s="781"/>
      <c r="N37" s="349"/>
      <c r="O37" s="349"/>
    </row>
    <row r="38" spans="1:169">
      <c r="A38" s="720"/>
      <c r="B38" s="722"/>
      <c r="C38" s="722"/>
      <c r="D38" s="725"/>
      <c r="E38" s="728"/>
      <c r="F38" s="730"/>
      <c r="G38" s="485"/>
      <c r="H38" s="649"/>
      <c r="I38" s="716"/>
      <c r="J38" s="716"/>
      <c r="K38" s="716"/>
      <c r="L38" s="716"/>
      <c r="M38" s="781"/>
      <c r="N38" s="349"/>
      <c r="O38" s="349"/>
    </row>
    <row r="39" spans="1:169">
      <c r="A39" s="720"/>
      <c r="B39" s="722"/>
      <c r="C39" s="722"/>
      <c r="D39" s="725"/>
      <c r="E39" s="728"/>
      <c r="F39" s="730"/>
      <c r="G39" s="485"/>
      <c r="H39" s="650"/>
      <c r="I39" s="716"/>
      <c r="J39" s="716"/>
      <c r="K39" s="716"/>
      <c r="L39" s="716"/>
      <c r="M39" s="781"/>
      <c r="N39" s="349"/>
      <c r="O39" s="349"/>
    </row>
    <row r="40" spans="1:169" s="350" customFormat="1" ht="12.75">
      <c r="A40" s="720">
        <f>'[3]7- Mapa Final'!A40</f>
        <v>4</v>
      </c>
      <c r="B40" s="722" t="str">
        <f>'[3]7- Mapa Final'!B40</f>
        <v>Efectuar el reparto judicial incumpliendo requisitos</v>
      </c>
      <c r="C40" s="722" t="str">
        <f>'[3]7- Mapa Final'!C40</f>
        <v>Realizar el reparto incumplimiento los principios  y condiciones establecidas para su realización</v>
      </c>
      <c r="D40" s="724" t="str">
        <f>'[3]7- Mapa Final'!J40</f>
        <v>Muy Baja - 1</v>
      </c>
      <c r="E40" s="727" t="str">
        <f>'[3]7- Mapa Final'!K40</f>
        <v>Leve - 1</v>
      </c>
      <c r="F40" s="730" t="str">
        <f>'[3]7- Mapa Final'!M40</f>
        <v>Bajo - 1</v>
      </c>
      <c r="G40" s="485" t="s">
        <v>381</v>
      </c>
      <c r="H40" s="651" t="s">
        <v>388</v>
      </c>
      <c r="I40" s="716"/>
      <c r="J40" s="716" t="s">
        <v>515</v>
      </c>
      <c r="K40" s="732">
        <v>45748</v>
      </c>
      <c r="L40" s="732">
        <v>45838</v>
      </c>
      <c r="M40" s="781" t="s">
        <v>527</v>
      </c>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row>
    <row r="41" spans="1:169" s="350" customFormat="1" ht="12.75" customHeight="1">
      <c r="A41" s="720"/>
      <c r="B41" s="722"/>
      <c r="C41" s="722"/>
      <c r="D41" s="725"/>
      <c r="E41" s="728"/>
      <c r="F41" s="730"/>
      <c r="G41" s="485"/>
      <c r="H41" s="652"/>
      <c r="I41" s="716"/>
      <c r="J41" s="716"/>
      <c r="K41" s="716"/>
      <c r="L41" s="716"/>
      <c r="M41" s="781"/>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349"/>
      <c r="FK41" s="349"/>
      <c r="FL41" s="349"/>
      <c r="FM41" s="349"/>
    </row>
    <row r="42" spans="1:169" s="350" customFormat="1" ht="12.75" customHeight="1">
      <c r="A42" s="720"/>
      <c r="B42" s="722"/>
      <c r="C42" s="722"/>
      <c r="D42" s="725"/>
      <c r="E42" s="728"/>
      <c r="F42" s="730"/>
      <c r="G42" s="485"/>
      <c r="H42" s="652"/>
      <c r="I42" s="716"/>
      <c r="J42" s="716"/>
      <c r="K42" s="716"/>
      <c r="L42" s="716"/>
      <c r="M42" s="781"/>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49"/>
      <c r="DT42" s="349"/>
      <c r="DU42" s="349"/>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349"/>
      <c r="FK42" s="349"/>
      <c r="FL42" s="349"/>
      <c r="FM42" s="349"/>
    </row>
    <row r="43" spans="1:169" s="350" customFormat="1" ht="12.75" customHeight="1">
      <c r="A43" s="720"/>
      <c r="B43" s="722"/>
      <c r="C43" s="722"/>
      <c r="D43" s="725"/>
      <c r="E43" s="728"/>
      <c r="F43" s="730"/>
      <c r="G43" s="485"/>
      <c r="H43" s="652"/>
      <c r="I43" s="716"/>
      <c r="J43" s="716"/>
      <c r="K43" s="716"/>
      <c r="L43" s="716"/>
      <c r="M43" s="781"/>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349"/>
      <c r="DL43" s="349"/>
      <c r="DM43" s="349"/>
      <c r="DN43" s="349"/>
      <c r="DO43" s="349"/>
      <c r="DP43" s="349"/>
      <c r="DQ43" s="349"/>
      <c r="DR43" s="349"/>
      <c r="DS43" s="349"/>
      <c r="DT43" s="349"/>
      <c r="DU43" s="349"/>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349"/>
      <c r="FK43" s="349"/>
      <c r="FL43" s="349"/>
      <c r="FM43" s="349"/>
    </row>
    <row r="44" spans="1:169" s="350" customFormat="1" ht="13.5" customHeight="1">
      <c r="A44" s="720"/>
      <c r="B44" s="722"/>
      <c r="C44" s="722"/>
      <c r="D44" s="725"/>
      <c r="E44" s="728"/>
      <c r="F44" s="730"/>
      <c r="G44" s="485"/>
      <c r="H44" s="652"/>
      <c r="I44" s="716"/>
      <c r="J44" s="716"/>
      <c r="K44" s="716"/>
      <c r="L44" s="716"/>
      <c r="M44" s="781"/>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row>
    <row r="45" spans="1:169">
      <c r="A45" s="720"/>
      <c r="B45" s="722"/>
      <c r="C45" s="722"/>
      <c r="D45" s="725"/>
      <c r="E45" s="728"/>
      <c r="F45" s="730"/>
      <c r="G45" s="485"/>
      <c r="H45" s="652"/>
      <c r="I45" s="716"/>
      <c r="J45" s="716"/>
      <c r="K45" s="716"/>
      <c r="L45" s="716"/>
      <c r="M45" s="781"/>
      <c r="N45" s="349"/>
      <c r="O45" s="349"/>
    </row>
    <row r="46" spans="1:169">
      <c r="A46" s="720"/>
      <c r="B46" s="722"/>
      <c r="C46" s="722"/>
      <c r="D46" s="725"/>
      <c r="E46" s="728"/>
      <c r="F46" s="730"/>
      <c r="G46" s="485"/>
      <c r="H46" s="652"/>
      <c r="I46" s="716"/>
      <c r="J46" s="716"/>
      <c r="K46" s="716"/>
      <c r="L46" s="716"/>
      <c r="M46" s="781"/>
      <c r="N46" s="349"/>
      <c r="O46" s="349"/>
    </row>
    <row r="47" spans="1:169">
      <c r="A47" s="720"/>
      <c r="B47" s="722"/>
      <c r="C47" s="722"/>
      <c r="D47" s="725"/>
      <c r="E47" s="728"/>
      <c r="F47" s="730"/>
      <c r="G47" s="485"/>
      <c r="H47" s="652"/>
      <c r="I47" s="716"/>
      <c r="J47" s="716"/>
      <c r="K47" s="716"/>
      <c r="L47" s="716"/>
      <c r="M47" s="781"/>
      <c r="N47" s="349"/>
      <c r="O47" s="349"/>
    </row>
    <row r="48" spans="1:169">
      <c r="A48" s="720"/>
      <c r="B48" s="722"/>
      <c r="C48" s="722"/>
      <c r="D48" s="725"/>
      <c r="E48" s="728"/>
      <c r="F48" s="730"/>
      <c r="G48" s="485"/>
      <c r="H48" s="652"/>
      <c r="I48" s="716"/>
      <c r="J48" s="716"/>
      <c r="K48" s="716"/>
      <c r="L48" s="716"/>
      <c r="M48" s="781"/>
      <c r="N48" s="349"/>
      <c r="O48" s="349"/>
    </row>
    <row r="49" spans="1:169">
      <c r="A49" s="720"/>
      <c r="B49" s="722"/>
      <c r="C49" s="722"/>
      <c r="D49" s="725"/>
      <c r="E49" s="728"/>
      <c r="F49" s="730"/>
      <c r="G49" s="485"/>
      <c r="H49" s="653"/>
      <c r="I49" s="716"/>
      <c r="J49" s="716"/>
      <c r="K49" s="716"/>
      <c r="L49" s="716"/>
      <c r="M49" s="781"/>
      <c r="N49" s="349"/>
      <c r="O49" s="349"/>
    </row>
    <row r="50" spans="1:169" s="350" customFormat="1" ht="12.75">
      <c r="A50" s="720">
        <v>5</v>
      </c>
      <c r="B50" s="722" t="str">
        <f>'[3]7- Mapa Final'!B50</f>
        <v>Pérdida de documentos</v>
      </c>
      <c r="C50" s="722" t="str">
        <f>'[3]7- Mapa Final'!C50</f>
        <v>Extravío temporal o definitivo de los  documentos de los procesos judiciales</v>
      </c>
      <c r="D50" s="724" t="str">
        <f>'[3]7- Mapa Final'!J50</f>
        <v>Muy Baja - 1</v>
      </c>
      <c r="E50" s="727" t="str">
        <f>'[3]7- Mapa Final'!K50</f>
        <v>Leve - 1</v>
      </c>
      <c r="F50" s="730" t="str">
        <f>'[3]7- Mapa Final'!M50</f>
        <v>Bajo - 1</v>
      </c>
      <c r="G50" s="485" t="s">
        <v>381</v>
      </c>
      <c r="H50" s="651" t="s">
        <v>390</v>
      </c>
      <c r="I50" s="716"/>
      <c r="J50" s="716" t="s">
        <v>515</v>
      </c>
      <c r="K50" s="732">
        <v>45748</v>
      </c>
      <c r="L50" s="732">
        <v>45838</v>
      </c>
      <c r="M50" s="781" t="s">
        <v>528</v>
      </c>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row>
    <row r="51" spans="1:169" s="350" customFormat="1" ht="12.75" customHeight="1">
      <c r="A51" s="720"/>
      <c r="B51" s="722"/>
      <c r="C51" s="722"/>
      <c r="D51" s="725"/>
      <c r="E51" s="728"/>
      <c r="F51" s="730"/>
      <c r="G51" s="485"/>
      <c r="H51" s="652"/>
      <c r="I51" s="716"/>
      <c r="J51" s="716"/>
      <c r="K51" s="716"/>
      <c r="L51" s="716"/>
      <c r="M51" s="781"/>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row>
    <row r="52" spans="1:169" s="350" customFormat="1" ht="12.75" customHeight="1">
      <c r="A52" s="720"/>
      <c r="B52" s="722"/>
      <c r="C52" s="722"/>
      <c r="D52" s="725"/>
      <c r="E52" s="728"/>
      <c r="F52" s="730"/>
      <c r="G52" s="485"/>
      <c r="H52" s="652"/>
      <c r="I52" s="716"/>
      <c r="J52" s="716"/>
      <c r="K52" s="716"/>
      <c r="L52" s="716"/>
      <c r="M52" s="781"/>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row>
    <row r="53" spans="1:169" s="350" customFormat="1" ht="12.75" customHeight="1">
      <c r="A53" s="720"/>
      <c r="B53" s="722"/>
      <c r="C53" s="722"/>
      <c r="D53" s="725"/>
      <c r="E53" s="728"/>
      <c r="F53" s="730"/>
      <c r="G53" s="485"/>
      <c r="H53" s="652"/>
      <c r="I53" s="716"/>
      <c r="J53" s="716"/>
      <c r="K53" s="716"/>
      <c r="L53" s="716"/>
      <c r="M53" s="781"/>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row>
    <row r="54" spans="1:169" s="350" customFormat="1" ht="13.5" customHeight="1">
      <c r="A54" s="720"/>
      <c r="B54" s="722"/>
      <c r="C54" s="722"/>
      <c r="D54" s="725"/>
      <c r="E54" s="728"/>
      <c r="F54" s="730"/>
      <c r="G54" s="485"/>
      <c r="H54" s="652"/>
      <c r="I54" s="716"/>
      <c r="J54" s="716"/>
      <c r="K54" s="716"/>
      <c r="L54" s="716"/>
      <c r="M54" s="781"/>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349"/>
      <c r="EM54" s="349"/>
      <c r="EN54" s="349"/>
      <c r="EO54" s="349"/>
      <c r="EP54" s="349"/>
      <c r="EQ54" s="349"/>
      <c r="ER54" s="349"/>
      <c r="ES54" s="349"/>
      <c r="ET54" s="349"/>
      <c r="EU54" s="349"/>
      <c r="EV54" s="349"/>
      <c r="EW54" s="349"/>
      <c r="EX54" s="349"/>
      <c r="EY54" s="349"/>
      <c r="EZ54" s="349"/>
      <c r="FA54" s="349"/>
      <c r="FB54" s="349"/>
      <c r="FC54" s="349"/>
      <c r="FD54" s="349"/>
      <c r="FE54" s="349"/>
      <c r="FF54" s="349"/>
      <c r="FG54" s="349"/>
      <c r="FH54" s="349"/>
      <c r="FI54" s="349"/>
      <c r="FJ54" s="349"/>
      <c r="FK54" s="349"/>
      <c r="FL54" s="349"/>
      <c r="FM54" s="349"/>
    </row>
    <row r="55" spans="1:169">
      <c r="A55" s="720"/>
      <c r="B55" s="722"/>
      <c r="C55" s="722"/>
      <c r="D55" s="725"/>
      <c r="E55" s="728"/>
      <c r="F55" s="730"/>
      <c r="G55" s="485"/>
      <c r="H55" s="652"/>
      <c r="I55" s="716"/>
      <c r="J55" s="716"/>
      <c r="K55" s="716"/>
      <c r="L55" s="716"/>
      <c r="M55" s="781"/>
      <c r="N55" s="349"/>
      <c r="O55" s="349"/>
    </row>
    <row r="56" spans="1:169">
      <c r="A56" s="720"/>
      <c r="B56" s="722"/>
      <c r="C56" s="722"/>
      <c r="D56" s="725"/>
      <c r="E56" s="728"/>
      <c r="F56" s="730"/>
      <c r="G56" s="485"/>
      <c r="H56" s="652"/>
      <c r="I56" s="716"/>
      <c r="J56" s="716"/>
      <c r="K56" s="716"/>
      <c r="L56" s="716"/>
      <c r="M56" s="781"/>
      <c r="N56" s="349"/>
      <c r="O56" s="349"/>
    </row>
    <row r="57" spans="1:169">
      <c r="A57" s="720"/>
      <c r="B57" s="722"/>
      <c r="C57" s="722"/>
      <c r="D57" s="725"/>
      <c r="E57" s="728"/>
      <c r="F57" s="730"/>
      <c r="G57" s="485"/>
      <c r="H57" s="652"/>
      <c r="I57" s="716"/>
      <c r="J57" s="716"/>
      <c r="K57" s="716"/>
      <c r="L57" s="716"/>
      <c r="M57" s="781"/>
      <c r="N57" s="349"/>
      <c r="O57" s="349"/>
    </row>
    <row r="58" spans="1:169">
      <c r="A58" s="720"/>
      <c r="B58" s="722"/>
      <c r="C58" s="722"/>
      <c r="D58" s="725"/>
      <c r="E58" s="728"/>
      <c r="F58" s="730"/>
      <c r="G58" s="485"/>
      <c r="H58" s="652"/>
      <c r="I58" s="716"/>
      <c r="J58" s="716"/>
      <c r="K58" s="716"/>
      <c r="L58" s="716"/>
      <c r="M58" s="781"/>
      <c r="N58" s="349"/>
      <c r="O58" s="349"/>
    </row>
    <row r="59" spans="1:169">
      <c r="A59" s="721"/>
      <c r="B59" s="723"/>
      <c r="C59" s="723"/>
      <c r="D59" s="726"/>
      <c r="E59" s="729"/>
      <c r="F59" s="731"/>
      <c r="G59" s="486"/>
      <c r="H59" s="653"/>
      <c r="I59" s="717"/>
      <c r="J59" s="717"/>
      <c r="K59" s="716"/>
      <c r="L59" s="716"/>
      <c r="M59" s="782"/>
      <c r="N59" s="349"/>
      <c r="O59" s="349"/>
    </row>
    <row r="60" spans="1:169" s="350" customFormat="1" ht="12.75" hidden="1">
      <c r="A60" s="720">
        <v>6</v>
      </c>
      <c r="B60" s="722" t="str">
        <f>'[3]7- Mapa Final'!B60</f>
        <v xml:space="preserve">Recibir , ofrecer, prometer , entregar o aceptar dádivas o beneficios a nombre propio o de terceros para  expedir, alterar,retener , extraviar o entregar  documentos  sin el lleno de requisitos legales </v>
      </c>
      <c r="C60" s="722" t="str">
        <f>'[3]7- Mapa Final'!C60</f>
        <v xml:space="preserve"> Realizar trámites sin el cumplimiento de los requisitos legales  o  con informacionfalsa</v>
      </c>
      <c r="D60" s="724" t="str">
        <f>'[3]7- Mapa Final'!J60</f>
        <v>Muy Baja - 1</v>
      </c>
      <c r="E60" s="727" t="str">
        <f>'[3]7- Mapa Final'!K60</f>
        <v>Mayor - 4</v>
      </c>
      <c r="F60" s="730" t="str">
        <f>'[3]7- Mapa Final'!M60</f>
        <v>Alto  - 4</v>
      </c>
      <c r="G60" s="485" t="s">
        <v>392</v>
      </c>
      <c r="H60" s="716"/>
      <c r="I60" s="716"/>
      <c r="J60" s="716"/>
      <c r="K60" s="716"/>
      <c r="L60" s="716"/>
      <c r="M60" s="783"/>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row>
    <row r="61" spans="1:169" s="350" customFormat="1" ht="12.75" hidden="1" customHeight="1">
      <c r="A61" s="720"/>
      <c r="B61" s="722"/>
      <c r="C61" s="722"/>
      <c r="D61" s="725"/>
      <c r="E61" s="728"/>
      <c r="F61" s="730"/>
      <c r="G61" s="485"/>
      <c r="H61" s="716"/>
      <c r="I61" s="716"/>
      <c r="J61" s="716"/>
      <c r="K61" s="716"/>
      <c r="L61" s="716"/>
      <c r="M61" s="783"/>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row>
    <row r="62" spans="1:169" s="350" customFormat="1" ht="12.75" hidden="1" customHeight="1">
      <c r="A62" s="720"/>
      <c r="B62" s="722"/>
      <c r="C62" s="722"/>
      <c r="D62" s="725"/>
      <c r="E62" s="728"/>
      <c r="F62" s="730"/>
      <c r="G62" s="485"/>
      <c r="H62" s="716"/>
      <c r="I62" s="716"/>
      <c r="J62" s="716"/>
      <c r="K62" s="716"/>
      <c r="L62" s="716"/>
      <c r="M62" s="783"/>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c r="CF62" s="349"/>
      <c r="CG62" s="349"/>
      <c r="CH62" s="349"/>
      <c r="CI62" s="349"/>
      <c r="CJ62" s="349"/>
      <c r="CK62" s="349"/>
      <c r="CL62" s="349"/>
      <c r="CM62" s="349"/>
      <c r="CN62" s="349"/>
      <c r="CO62" s="349"/>
      <c r="CP62" s="349"/>
      <c r="CQ62" s="349"/>
      <c r="CR62" s="349"/>
      <c r="CS62" s="349"/>
      <c r="CT62" s="349"/>
      <c r="CU62" s="349"/>
      <c r="CV62" s="349"/>
      <c r="CW62" s="349"/>
      <c r="CX62" s="349"/>
      <c r="CY62" s="349"/>
      <c r="CZ62" s="349"/>
      <c r="DA62" s="349"/>
      <c r="DB62" s="349"/>
      <c r="DC62" s="349"/>
      <c r="DD62" s="349"/>
      <c r="DE62" s="349"/>
      <c r="DF62" s="349"/>
      <c r="DG62" s="349"/>
      <c r="DH62" s="349"/>
      <c r="DI62" s="349"/>
      <c r="DJ62" s="349"/>
      <c r="DK62" s="349"/>
      <c r="DL62" s="349"/>
      <c r="DM62" s="349"/>
      <c r="DN62" s="349"/>
      <c r="DO62" s="349"/>
      <c r="DP62" s="349"/>
      <c r="DQ62" s="349"/>
      <c r="DR62" s="349"/>
      <c r="DS62" s="349"/>
      <c r="DT62" s="349"/>
      <c r="DU62" s="349"/>
      <c r="DV62" s="349"/>
      <c r="DW62" s="349"/>
      <c r="DX62" s="349"/>
      <c r="DY62" s="349"/>
      <c r="DZ62" s="349"/>
      <c r="EA62" s="349"/>
      <c r="EB62" s="349"/>
      <c r="EC62" s="349"/>
      <c r="ED62" s="349"/>
      <c r="EE62" s="349"/>
      <c r="EF62" s="349"/>
      <c r="EG62" s="349"/>
      <c r="EH62" s="349"/>
      <c r="EI62" s="349"/>
      <c r="EJ62" s="349"/>
      <c r="EK62" s="349"/>
      <c r="EL62" s="349"/>
      <c r="EM62" s="349"/>
      <c r="EN62" s="349"/>
      <c r="EO62" s="349"/>
      <c r="EP62" s="349"/>
      <c r="EQ62" s="349"/>
      <c r="ER62" s="349"/>
      <c r="ES62" s="349"/>
      <c r="ET62" s="349"/>
      <c r="EU62" s="349"/>
      <c r="EV62" s="349"/>
      <c r="EW62" s="349"/>
      <c r="EX62" s="349"/>
      <c r="EY62" s="349"/>
      <c r="EZ62" s="349"/>
      <c r="FA62" s="349"/>
      <c r="FB62" s="349"/>
      <c r="FC62" s="349"/>
      <c r="FD62" s="349"/>
      <c r="FE62" s="349"/>
      <c r="FF62" s="349"/>
      <c r="FG62" s="349"/>
      <c r="FH62" s="349"/>
      <c r="FI62" s="349"/>
      <c r="FJ62" s="349"/>
      <c r="FK62" s="349"/>
      <c r="FL62" s="349"/>
      <c r="FM62" s="349"/>
    </row>
    <row r="63" spans="1:169" s="350" customFormat="1" ht="12.75" hidden="1" customHeight="1">
      <c r="A63" s="720"/>
      <c r="B63" s="722"/>
      <c r="C63" s="722"/>
      <c r="D63" s="725"/>
      <c r="E63" s="728"/>
      <c r="F63" s="730"/>
      <c r="G63" s="485"/>
      <c r="H63" s="716"/>
      <c r="I63" s="716"/>
      <c r="J63" s="716"/>
      <c r="K63" s="716"/>
      <c r="L63" s="716"/>
      <c r="M63" s="783"/>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349"/>
      <c r="CI63" s="349"/>
      <c r="CJ63" s="349"/>
      <c r="CK63" s="349"/>
      <c r="CL63" s="349"/>
      <c r="CM63" s="349"/>
      <c r="CN63" s="349"/>
      <c r="CO63" s="349"/>
      <c r="CP63" s="349"/>
      <c r="CQ63" s="349"/>
      <c r="CR63" s="349"/>
      <c r="CS63" s="349"/>
      <c r="CT63" s="349"/>
      <c r="CU63" s="349"/>
      <c r="CV63" s="349"/>
      <c r="CW63" s="349"/>
      <c r="CX63" s="349"/>
      <c r="CY63" s="349"/>
      <c r="CZ63" s="349"/>
      <c r="DA63" s="349"/>
      <c r="DB63" s="349"/>
      <c r="DC63" s="349"/>
      <c r="DD63" s="349"/>
      <c r="DE63" s="349"/>
      <c r="DF63" s="349"/>
      <c r="DG63" s="349"/>
      <c r="DH63" s="349"/>
      <c r="DI63" s="349"/>
      <c r="DJ63" s="349"/>
      <c r="DK63" s="349"/>
      <c r="DL63" s="349"/>
      <c r="DM63" s="349"/>
      <c r="DN63" s="349"/>
      <c r="DO63" s="349"/>
      <c r="DP63" s="349"/>
      <c r="DQ63" s="349"/>
      <c r="DR63" s="349"/>
      <c r="DS63" s="349"/>
      <c r="DT63" s="349"/>
      <c r="DU63" s="349"/>
      <c r="DV63" s="349"/>
      <c r="DW63" s="349"/>
      <c r="DX63" s="349"/>
      <c r="DY63" s="349"/>
      <c r="DZ63" s="349"/>
      <c r="EA63" s="349"/>
      <c r="EB63" s="349"/>
      <c r="EC63" s="349"/>
      <c r="ED63" s="349"/>
      <c r="EE63" s="349"/>
      <c r="EF63" s="349"/>
      <c r="EG63" s="349"/>
      <c r="EH63" s="349"/>
      <c r="EI63" s="349"/>
      <c r="EJ63" s="349"/>
      <c r="EK63" s="349"/>
      <c r="EL63" s="349"/>
      <c r="EM63" s="349"/>
      <c r="EN63" s="349"/>
      <c r="EO63" s="349"/>
      <c r="EP63" s="349"/>
      <c r="EQ63" s="349"/>
      <c r="ER63" s="349"/>
      <c r="ES63" s="349"/>
      <c r="ET63" s="349"/>
      <c r="EU63" s="349"/>
      <c r="EV63" s="349"/>
      <c r="EW63" s="349"/>
      <c r="EX63" s="349"/>
      <c r="EY63" s="349"/>
      <c r="EZ63" s="349"/>
      <c r="FA63" s="349"/>
      <c r="FB63" s="349"/>
      <c r="FC63" s="349"/>
      <c r="FD63" s="349"/>
      <c r="FE63" s="349"/>
      <c r="FF63" s="349"/>
      <c r="FG63" s="349"/>
      <c r="FH63" s="349"/>
      <c r="FI63" s="349"/>
      <c r="FJ63" s="349"/>
      <c r="FK63" s="349"/>
      <c r="FL63" s="349"/>
      <c r="FM63" s="349"/>
    </row>
    <row r="64" spans="1:169" s="350" customFormat="1" ht="13.5" hidden="1" customHeight="1">
      <c r="A64" s="720"/>
      <c r="B64" s="722"/>
      <c r="C64" s="722"/>
      <c r="D64" s="725"/>
      <c r="E64" s="728"/>
      <c r="F64" s="730"/>
      <c r="G64" s="485"/>
      <c r="H64" s="716"/>
      <c r="I64" s="716"/>
      <c r="J64" s="716"/>
      <c r="K64" s="716"/>
      <c r="L64" s="716"/>
      <c r="M64" s="783"/>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349"/>
      <c r="CI64" s="349"/>
      <c r="CJ64" s="349"/>
      <c r="CK64" s="349"/>
      <c r="CL64" s="349"/>
      <c r="CM64" s="349"/>
      <c r="CN64" s="349"/>
      <c r="CO64" s="349"/>
      <c r="CP64" s="349"/>
      <c r="CQ64" s="349"/>
      <c r="CR64" s="349"/>
      <c r="CS64" s="349"/>
      <c r="CT64" s="349"/>
      <c r="CU64" s="349"/>
      <c r="CV64" s="349"/>
      <c r="CW64" s="349"/>
      <c r="CX64" s="349"/>
      <c r="CY64" s="349"/>
      <c r="CZ64" s="349"/>
      <c r="DA64" s="349"/>
      <c r="DB64" s="349"/>
      <c r="DC64" s="349"/>
      <c r="DD64" s="349"/>
      <c r="DE64" s="349"/>
      <c r="DF64" s="349"/>
      <c r="DG64" s="349"/>
      <c r="DH64" s="349"/>
      <c r="DI64" s="349"/>
      <c r="DJ64" s="349"/>
      <c r="DK64" s="349"/>
      <c r="DL64" s="349"/>
      <c r="DM64" s="349"/>
      <c r="DN64" s="349"/>
      <c r="DO64" s="349"/>
      <c r="DP64" s="349"/>
      <c r="DQ64" s="349"/>
      <c r="DR64" s="349"/>
      <c r="DS64" s="349"/>
      <c r="DT64" s="349"/>
      <c r="DU64" s="349"/>
      <c r="DV64" s="349"/>
      <c r="DW64" s="349"/>
      <c r="DX64" s="349"/>
      <c r="DY64" s="349"/>
      <c r="DZ64" s="349"/>
      <c r="EA64" s="349"/>
      <c r="EB64" s="349"/>
      <c r="EC64" s="349"/>
      <c r="ED64" s="349"/>
      <c r="EE64" s="349"/>
      <c r="EF64" s="349"/>
      <c r="EG64" s="349"/>
      <c r="EH64" s="349"/>
      <c r="EI64" s="349"/>
      <c r="EJ64" s="349"/>
      <c r="EK64" s="349"/>
      <c r="EL64" s="349"/>
      <c r="EM64" s="349"/>
      <c r="EN64" s="349"/>
      <c r="EO64" s="349"/>
      <c r="EP64" s="349"/>
      <c r="EQ64" s="349"/>
      <c r="ER64" s="349"/>
      <c r="ES64" s="349"/>
      <c r="ET64" s="349"/>
      <c r="EU64" s="349"/>
      <c r="EV64" s="349"/>
      <c r="EW64" s="349"/>
      <c r="EX64" s="349"/>
      <c r="EY64" s="349"/>
      <c r="EZ64" s="349"/>
      <c r="FA64" s="349"/>
      <c r="FB64" s="349"/>
      <c r="FC64" s="349"/>
      <c r="FD64" s="349"/>
      <c r="FE64" s="349"/>
      <c r="FF64" s="349"/>
      <c r="FG64" s="349"/>
      <c r="FH64" s="349"/>
      <c r="FI64" s="349"/>
      <c r="FJ64" s="349"/>
      <c r="FK64" s="349"/>
      <c r="FL64" s="349"/>
      <c r="FM64" s="349"/>
    </row>
    <row r="65" spans="1:169" hidden="1">
      <c r="A65" s="720"/>
      <c r="B65" s="722"/>
      <c r="C65" s="722"/>
      <c r="D65" s="725"/>
      <c r="E65" s="728"/>
      <c r="F65" s="730"/>
      <c r="G65" s="485"/>
      <c r="H65" s="716"/>
      <c r="I65" s="716"/>
      <c r="J65" s="716"/>
      <c r="K65" s="716"/>
      <c r="L65" s="716"/>
      <c r="M65" s="783"/>
      <c r="N65" s="349"/>
      <c r="O65" s="349"/>
    </row>
    <row r="66" spans="1:169" hidden="1">
      <c r="A66" s="720"/>
      <c r="B66" s="722"/>
      <c r="C66" s="722"/>
      <c r="D66" s="725"/>
      <c r="E66" s="728"/>
      <c r="F66" s="730"/>
      <c r="G66" s="485"/>
      <c r="H66" s="716"/>
      <c r="I66" s="716"/>
      <c r="J66" s="716"/>
      <c r="K66" s="716"/>
      <c r="L66" s="716"/>
      <c r="M66" s="783"/>
      <c r="N66" s="349"/>
      <c r="O66" s="349"/>
    </row>
    <row r="67" spans="1:169" hidden="1">
      <c r="A67" s="720"/>
      <c r="B67" s="722"/>
      <c r="C67" s="722"/>
      <c r="D67" s="725"/>
      <c r="E67" s="728"/>
      <c r="F67" s="730"/>
      <c r="G67" s="485"/>
      <c r="H67" s="716"/>
      <c r="I67" s="716"/>
      <c r="J67" s="716"/>
      <c r="K67" s="716"/>
      <c r="L67" s="716"/>
      <c r="M67" s="783"/>
      <c r="N67" s="349"/>
      <c r="O67" s="349"/>
    </row>
    <row r="68" spans="1:169" hidden="1">
      <c r="A68" s="720"/>
      <c r="B68" s="722"/>
      <c r="C68" s="722"/>
      <c r="D68" s="725"/>
      <c r="E68" s="728"/>
      <c r="F68" s="730"/>
      <c r="G68" s="485"/>
      <c r="H68" s="716"/>
      <c r="I68" s="716"/>
      <c r="J68" s="716"/>
      <c r="K68" s="716"/>
      <c r="L68" s="716"/>
      <c r="M68" s="783"/>
      <c r="N68" s="349"/>
      <c r="O68" s="349"/>
    </row>
    <row r="69" spans="1:169" hidden="1">
      <c r="A69" s="721"/>
      <c r="B69" s="723"/>
      <c r="C69" s="723"/>
      <c r="D69" s="726"/>
      <c r="E69" s="729"/>
      <c r="F69" s="731"/>
      <c r="G69" s="486"/>
      <c r="H69" s="717"/>
      <c r="I69" s="717"/>
      <c r="J69" s="717"/>
      <c r="K69" s="717"/>
      <c r="L69" s="717"/>
      <c r="M69" s="784"/>
      <c r="N69" s="349"/>
      <c r="O69" s="349"/>
    </row>
    <row r="70" spans="1:169" s="350" customFormat="1" ht="12.75" hidden="1" customHeight="1">
      <c r="A70" s="720">
        <v>7</v>
      </c>
      <c r="B70" s="722" t="str">
        <f>'[3]7- Mapa Final'!B70</f>
        <v xml:space="preserve">Recibir, ofrecer, prometer, entregar o aceptar dadivas  o beneficios a nombre propio o de terceros para  demorar, retener, alterar o direccionar fallos judiciales </v>
      </c>
      <c r="C70" s="722" t="str">
        <f>'[3]7- Mapa Final'!C70</f>
        <v xml:space="preserve">Proferir  sentencias judiciales incumplmiendo los principios de la administracion de justicia o sin la observancia de los Codigos  Procesales en la materia </v>
      </c>
      <c r="D70" s="724" t="str">
        <f>'[3]7- Mapa Final'!J70</f>
        <v>Muy Baja - 1</v>
      </c>
      <c r="E70" s="727" t="str">
        <f>'[3]7- Mapa Final'!K70</f>
        <v>Mayor - 4</v>
      </c>
      <c r="F70" s="730" t="str">
        <f>'[3]7- Mapa Final'!M70</f>
        <v>Alto  - 4</v>
      </c>
      <c r="G70" s="485" t="s">
        <v>392</v>
      </c>
      <c r="H70" s="716"/>
      <c r="I70" s="716"/>
      <c r="J70" s="716"/>
      <c r="K70" s="716"/>
      <c r="L70" s="716"/>
      <c r="M70" s="783"/>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c r="CF70" s="349"/>
      <c r="CG70" s="349"/>
      <c r="CH70" s="349"/>
      <c r="CI70" s="349"/>
      <c r="CJ70" s="349"/>
      <c r="CK70" s="349"/>
      <c r="CL70" s="349"/>
      <c r="CM70" s="349"/>
      <c r="CN70" s="349"/>
      <c r="CO70" s="349"/>
      <c r="CP70" s="349"/>
      <c r="CQ70" s="349"/>
      <c r="CR70" s="349"/>
      <c r="CS70" s="349"/>
      <c r="CT70" s="349"/>
      <c r="CU70" s="349"/>
      <c r="CV70" s="349"/>
      <c r="CW70" s="349"/>
      <c r="CX70" s="349"/>
      <c r="CY70" s="349"/>
      <c r="CZ70" s="349"/>
      <c r="DA70" s="349"/>
      <c r="DB70" s="349"/>
      <c r="DC70" s="349"/>
      <c r="DD70" s="349"/>
      <c r="DE70" s="349"/>
      <c r="DF70" s="349"/>
      <c r="DG70" s="349"/>
      <c r="DH70" s="349"/>
      <c r="DI70" s="349"/>
      <c r="DJ70" s="349"/>
      <c r="DK70" s="349"/>
      <c r="DL70" s="349"/>
      <c r="DM70" s="349"/>
      <c r="DN70" s="349"/>
      <c r="DO70" s="349"/>
      <c r="DP70" s="349"/>
      <c r="DQ70" s="349"/>
      <c r="DR70" s="349"/>
      <c r="DS70" s="349"/>
      <c r="DT70" s="349"/>
      <c r="DU70" s="349"/>
      <c r="DV70" s="349"/>
      <c r="DW70" s="349"/>
      <c r="DX70" s="349"/>
      <c r="DY70" s="349"/>
      <c r="DZ70" s="349"/>
      <c r="EA70" s="349"/>
      <c r="EB70" s="349"/>
      <c r="EC70" s="349"/>
      <c r="ED70" s="349"/>
      <c r="EE70" s="349"/>
      <c r="EF70" s="349"/>
      <c r="EG70" s="349"/>
      <c r="EH70" s="349"/>
      <c r="EI70" s="349"/>
      <c r="EJ70" s="349"/>
      <c r="EK70" s="349"/>
      <c r="EL70" s="349"/>
      <c r="EM70" s="349"/>
      <c r="EN70" s="349"/>
      <c r="EO70" s="349"/>
      <c r="EP70" s="349"/>
      <c r="EQ70" s="349"/>
      <c r="ER70" s="349"/>
      <c r="ES70" s="349"/>
      <c r="ET70" s="349"/>
      <c r="EU70" s="349"/>
      <c r="EV70" s="349"/>
      <c r="EW70" s="349"/>
      <c r="EX70" s="349"/>
      <c r="EY70" s="349"/>
      <c r="EZ70" s="349"/>
      <c r="FA70" s="349"/>
      <c r="FB70" s="349"/>
      <c r="FC70" s="349"/>
      <c r="FD70" s="349"/>
      <c r="FE70" s="349"/>
      <c r="FF70" s="349"/>
      <c r="FG70" s="349"/>
      <c r="FH70" s="349"/>
      <c r="FI70" s="349"/>
      <c r="FJ70" s="349"/>
      <c r="FK70" s="349"/>
      <c r="FL70" s="349"/>
      <c r="FM70" s="349"/>
    </row>
    <row r="71" spans="1:169" s="350" customFormat="1" ht="12.75" hidden="1" customHeight="1">
      <c r="A71" s="720"/>
      <c r="B71" s="722"/>
      <c r="C71" s="722"/>
      <c r="D71" s="725"/>
      <c r="E71" s="728"/>
      <c r="F71" s="730"/>
      <c r="G71" s="485"/>
      <c r="H71" s="716"/>
      <c r="I71" s="716"/>
      <c r="J71" s="716"/>
      <c r="K71" s="716"/>
      <c r="L71" s="716"/>
      <c r="M71" s="783"/>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c r="CF71" s="349"/>
      <c r="CG71" s="349"/>
      <c r="CH71" s="349"/>
      <c r="CI71" s="349"/>
      <c r="CJ71" s="349"/>
      <c r="CK71" s="349"/>
      <c r="CL71" s="349"/>
      <c r="CM71" s="349"/>
      <c r="CN71" s="349"/>
      <c r="CO71" s="349"/>
      <c r="CP71" s="349"/>
      <c r="CQ71" s="349"/>
      <c r="CR71" s="349"/>
      <c r="CS71" s="349"/>
      <c r="CT71" s="349"/>
      <c r="CU71" s="349"/>
      <c r="CV71" s="349"/>
      <c r="CW71" s="349"/>
      <c r="CX71" s="349"/>
      <c r="CY71" s="349"/>
      <c r="CZ71" s="349"/>
      <c r="DA71" s="349"/>
      <c r="DB71" s="349"/>
      <c r="DC71" s="349"/>
      <c r="DD71" s="349"/>
      <c r="DE71" s="349"/>
      <c r="DF71" s="349"/>
      <c r="DG71" s="349"/>
      <c r="DH71" s="349"/>
      <c r="DI71" s="349"/>
      <c r="DJ71" s="349"/>
      <c r="DK71" s="349"/>
      <c r="DL71" s="349"/>
      <c r="DM71" s="349"/>
      <c r="DN71" s="349"/>
      <c r="DO71" s="349"/>
      <c r="DP71" s="349"/>
      <c r="DQ71" s="349"/>
      <c r="DR71" s="349"/>
      <c r="DS71" s="349"/>
      <c r="DT71" s="349"/>
      <c r="DU71" s="349"/>
      <c r="DV71" s="349"/>
      <c r="DW71" s="349"/>
      <c r="DX71" s="349"/>
      <c r="DY71" s="349"/>
      <c r="DZ71" s="349"/>
      <c r="EA71" s="349"/>
      <c r="EB71" s="349"/>
      <c r="EC71" s="349"/>
      <c r="ED71" s="349"/>
      <c r="EE71" s="349"/>
      <c r="EF71" s="349"/>
      <c r="EG71" s="349"/>
      <c r="EH71" s="349"/>
      <c r="EI71" s="349"/>
      <c r="EJ71" s="349"/>
      <c r="EK71" s="349"/>
      <c r="EL71" s="349"/>
      <c r="EM71" s="349"/>
      <c r="EN71" s="349"/>
      <c r="EO71" s="349"/>
      <c r="EP71" s="349"/>
      <c r="EQ71" s="349"/>
      <c r="ER71" s="349"/>
      <c r="ES71" s="349"/>
      <c r="ET71" s="349"/>
      <c r="EU71" s="349"/>
      <c r="EV71" s="349"/>
      <c r="EW71" s="349"/>
      <c r="EX71" s="349"/>
      <c r="EY71" s="349"/>
      <c r="EZ71" s="349"/>
      <c r="FA71" s="349"/>
      <c r="FB71" s="349"/>
      <c r="FC71" s="349"/>
      <c r="FD71" s="349"/>
      <c r="FE71" s="349"/>
      <c r="FF71" s="349"/>
      <c r="FG71" s="349"/>
      <c r="FH71" s="349"/>
      <c r="FI71" s="349"/>
      <c r="FJ71" s="349"/>
      <c r="FK71" s="349"/>
      <c r="FL71" s="349"/>
      <c r="FM71" s="349"/>
    </row>
    <row r="72" spans="1:169" s="350" customFormat="1" ht="12.75" hidden="1" customHeight="1">
      <c r="A72" s="720"/>
      <c r="B72" s="722"/>
      <c r="C72" s="722"/>
      <c r="D72" s="725"/>
      <c r="E72" s="728"/>
      <c r="F72" s="730"/>
      <c r="G72" s="485"/>
      <c r="H72" s="716"/>
      <c r="I72" s="716"/>
      <c r="J72" s="716"/>
      <c r="K72" s="716"/>
      <c r="L72" s="716"/>
      <c r="M72" s="783"/>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349"/>
      <c r="CT72" s="349"/>
      <c r="CU72" s="349"/>
      <c r="CV72" s="349"/>
      <c r="CW72" s="349"/>
      <c r="CX72" s="349"/>
      <c r="CY72" s="349"/>
      <c r="CZ72" s="349"/>
      <c r="DA72" s="349"/>
      <c r="DB72" s="349"/>
      <c r="DC72" s="349"/>
      <c r="DD72" s="349"/>
      <c r="DE72" s="349"/>
      <c r="DF72" s="349"/>
      <c r="DG72" s="349"/>
      <c r="DH72" s="349"/>
      <c r="DI72" s="349"/>
      <c r="DJ72" s="349"/>
      <c r="DK72" s="349"/>
      <c r="DL72" s="349"/>
      <c r="DM72" s="349"/>
      <c r="DN72" s="349"/>
      <c r="DO72" s="349"/>
      <c r="DP72" s="349"/>
      <c r="DQ72" s="349"/>
      <c r="DR72" s="349"/>
      <c r="DS72" s="349"/>
      <c r="DT72" s="349"/>
      <c r="DU72" s="349"/>
      <c r="DV72" s="349"/>
      <c r="DW72" s="349"/>
      <c r="DX72" s="349"/>
      <c r="DY72" s="349"/>
      <c r="DZ72" s="349"/>
      <c r="EA72" s="349"/>
      <c r="EB72" s="349"/>
      <c r="EC72" s="349"/>
      <c r="ED72" s="349"/>
      <c r="EE72" s="349"/>
      <c r="EF72" s="349"/>
      <c r="EG72" s="349"/>
      <c r="EH72" s="349"/>
      <c r="EI72" s="349"/>
      <c r="EJ72" s="349"/>
      <c r="EK72" s="349"/>
      <c r="EL72" s="349"/>
      <c r="EM72" s="349"/>
      <c r="EN72" s="349"/>
      <c r="EO72" s="349"/>
      <c r="EP72" s="349"/>
      <c r="EQ72" s="349"/>
      <c r="ER72" s="349"/>
      <c r="ES72" s="349"/>
      <c r="ET72" s="349"/>
      <c r="EU72" s="349"/>
      <c r="EV72" s="349"/>
      <c r="EW72" s="349"/>
      <c r="EX72" s="349"/>
      <c r="EY72" s="349"/>
      <c r="EZ72" s="349"/>
      <c r="FA72" s="349"/>
      <c r="FB72" s="349"/>
      <c r="FC72" s="349"/>
      <c r="FD72" s="349"/>
      <c r="FE72" s="349"/>
      <c r="FF72" s="349"/>
      <c r="FG72" s="349"/>
      <c r="FH72" s="349"/>
      <c r="FI72" s="349"/>
      <c r="FJ72" s="349"/>
      <c r="FK72" s="349"/>
      <c r="FL72" s="349"/>
      <c r="FM72" s="349"/>
    </row>
    <row r="73" spans="1:169" s="350" customFormat="1" ht="12.75" hidden="1" customHeight="1">
      <c r="A73" s="720"/>
      <c r="B73" s="722"/>
      <c r="C73" s="722"/>
      <c r="D73" s="725"/>
      <c r="E73" s="728"/>
      <c r="F73" s="730"/>
      <c r="G73" s="485"/>
      <c r="H73" s="716"/>
      <c r="I73" s="716"/>
      <c r="J73" s="716"/>
      <c r="K73" s="716"/>
      <c r="L73" s="716"/>
      <c r="M73" s="783"/>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349"/>
      <c r="CT73" s="349"/>
      <c r="CU73" s="349"/>
      <c r="CV73" s="349"/>
      <c r="CW73" s="349"/>
      <c r="CX73" s="349"/>
      <c r="CY73" s="349"/>
      <c r="CZ73" s="349"/>
      <c r="DA73" s="349"/>
      <c r="DB73" s="349"/>
      <c r="DC73" s="349"/>
      <c r="DD73" s="349"/>
      <c r="DE73" s="349"/>
      <c r="DF73" s="349"/>
      <c r="DG73" s="349"/>
      <c r="DH73" s="349"/>
      <c r="DI73" s="349"/>
      <c r="DJ73" s="349"/>
      <c r="DK73" s="349"/>
      <c r="DL73" s="349"/>
      <c r="DM73" s="349"/>
      <c r="DN73" s="349"/>
      <c r="DO73" s="349"/>
      <c r="DP73" s="349"/>
      <c r="DQ73" s="349"/>
      <c r="DR73" s="349"/>
      <c r="DS73" s="349"/>
      <c r="DT73" s="349"/>
      <c r="DU73" s="349"/>
      <c r="DV73" s="349"/>
      <c r="DW73" s="349"/>
      <c r="DX73" s="349"/>
      <c r="DY73" s="349"/>
      <c r="DZ73" s="349"/>
      <c r="EA73" s="349"/>
      <c r="EB73" s="349"/>
      <c r="EC73" s="349"/>
      <c r="ED73" s="349"/>
      <c r="EE73" s="349"/>
      <c r="EF73" s="349"/>
      <c r="EG73" s="349"/>
      <c r="EH73" s="349"/>
      <c r="EI73" s="349"/>
      <c r="EJ73" s="349"/>
      <c r="EK73" s="349"/>
      <c r="EL73" s="349"/>
      <c r="EM73" s="349"/>
      <c r="EN73" s="349"/>
      <c r="EO73" s="349"/>
      <c r="EP73" s="349"/>
      <c r="EQ73" s="349"/>
      <c r="ER73" s="349"/>
      <c r="ES73" s="349"/>
      <c r="ET73" s="349"/>
      <c r="EU73" s="349"/>
      <c r="EV73" s="349"/>
      <c r="EW73" s="349"/>
      <c r="EX73" s="349"/>
      <c r="EY73" s="349"/>
      <c r="EZ73" s="349"/>
      <c r="FA73" s="349"/>
      <c r="FB73" s="349"/>
      <c r="FC73" s="349"/>
      <c r="FD73" s="349"/>
      <c r="FE73" s="349"/>
      <c r="FF73" s="349"/>
      <c r="FG73" s="349"/>
      <c r="FH73" s="349"/>
      <c r="FI73" s="349"/>
      <c r="FJ73" s="349"/>
      <c r="FK73" s="349"/>
      <c r="FL73" s="349"/>
      <c r="FM73" s="349"/>
    </row>
    <row r="74" spans="1:169" s="350" customFormat="1" ht="13.5" hidden="1" customHeight="1">
      <c r="A74" s="720"/>
      <c r="B74" s="722"/>
      <c r="C74" s="722"/>
      <c r="D74" s="725"/>
      <c r="E74" s="728"/>
      <c r="F74" s="730"/>
      <c r="G74" s="485"/>
      <c r="H74" s="716"/>
      <c r="I74" s="716"/>
      <c r="J74" s="716"/>
      <c r="K74" s="716"/>
      <c r="L74" s="716"/>
      <c r="M74" s="783"/>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c r="CF74" s="349"/>
      <c r="CG74" s="349"/>
      <c r="CH74" s="349"/>
      <c r="CI74" s="349"/>
      <c r="CJ74" s="349"/>
      <c r="CK74" s="349"/>
      <c r="CL74" s="349"/>
      <c r="CM74" s="349"/>
      <c r="CN74" s="349"/>
      <c r="CO74" s="349"/>
      <c r="CP74" s="349"/>
      <c r="CQ74" s="349"/>
      <c r="CR74" s="349"/>
      <c r="CS74" s="349"/>
      <c r="CT74" s="349"/>
      <c r="CU74" s="349"/>
      <c r="CV74" s="349"/>
      <c r="CW74" s="349"/>
      <c r="CX74" s="349"/>
      <c r="CY74" s="349"/>
      <c r="CZ74" s="349"/>
      <c r="DA74" s="349"/>
      <c r="DB74" s="349"/>
      <c r="DC74" s="349"/>
      <c r="DD74" s="349"/>
      <c r="DE74" s="349"/>
      <c r="DF74" s="349"/>
      <c r="DG74" s="349"/>
      <c r="DH74" s="349"/>
      <c r="DI74" s="349"/>
      <c r="DJ74" s="349"/>
      <c r="DK74" s="349"/>
      <c r="DL74" s="349"/>
      <c r="DM74" s="349"/>
      <c r="DN74" s="349"/>
      <c r="DO74" s="349"/>
      <c r="DP74" s="349"/>
      <c r="DQ74" s="349"/>
      <c r="DR74" s="349"/>
      <c r="DS74" s="349"/>
      <c r="DT74" s="349"/>
      <c r="DU74" s="349"/>
      <c r="DV74" s="349"/>
      <c r="DW74" s="349"/>
      <c r="DX74" s="349"/>
      <c r="DY74" s="349"/>
      <c r="DZ74" s="349"/>
      <c r="EA74" s="349"/>
      <c r="EB74" s="349"/>
      <c r="EC74" s="349"/>
      <c r="ED74" s="349"/>
      <c r="EE74" s="349"/>
      <c r="EF74" s="349"/>
      <c r="EG74" s="349"/>
      <c r="EH74" s="349"/>
      <c r="EI74" s="349"/>
      <c r="EJ74" s="349"/>
      <c r="EK74" s="349"/>
      <c r="EL74" s="349"/>
      <c r="EM74" s="349"/>
      <c r="EN74" s="349"/>
      <c r="EO74" s="349"/>
      <c r="EP74" s="349"/>
      <c r="EQ74" s="349"/>
      <c r="ER74" s="349"/>
      <c r="ES74" s="349"/>
      <c r="ET74" s="349"/>
      <c r="EU74" s="349"/>
      <c r="EV74" s="349"/>
      <c r="EW74" s="349"/>
      <c r="EX74" s="349"/>
      <c r="EY74" s="349"/>
      <c r="EZ74" s="349"/>
      <c r="FA74" s="349"/>
      <c r="FB74" s="349"/>
      <c r="FC74" s="349"/>
      <c r="FD74" s="349"/>
      <c r="FE74" s="349"/>
      <c r="FF74" s="349"/>
      <c r="FG74" s="349"/>
      <c r="FH74" s="349"/>
      <c r="FI74" s="349"/>
      <c r="FJ74" s="349"/>
      <c r="FK74" s="349"/>
      <c r="FL74" s="349"/>
      <c r="FM74" s="349"/>
    </row>
    <row r="75" spans="1:169" hidden="1">
      <c r="A75" s="720"/>
      <c r="B75" s="722"/>
      <c r="C75" s="722"/>
      <c r="D75" s="725"/>
      <c r="E75" s="728"/>
      <c r="F75" s="730"/>
      <c r="G75" s="485"/>
      <c r="H75" s="716"/>
      <c r="I75" s="716"/>
      <c r="J75" s="716"/>
      <c r="K75" s="716"/>
      <c r="L75" s="716"/>
      <c r="M75" s="783"/>
      <c r="N75" s="349"/>
      <c r="O75" s="349"/>
    </row>
    <row r="76" spans="1:169" hidden="1">
      <c r="A76" s="720"/>
      <c r="B76" s="722"/>
      <c r="C76" s="722"/>
      <c r="D76" s="725"/>
      <c r="E76" s="728"/>
      <c r="F76" s="730"/>
      <c r="G76" s="485"/>
      <c r="H76" s="716"/>
      <c r="I76" s="716"/>
      <c r="J76" s="716"/>
      <c r="K76" s="716"/>
      <c r="L76" s="716"/>
      <c r="M76" s="783"/>
      <c r="N76" s="349"/>
      <c r="O76" s="349"/>
    </row>
    <row r="77" spans="1:169" hidden="1">
      <c r="A77" s="720"/>
      <c r="B77" s="722"/>
      <c r="C77" s="722"/>
      <c r="D77" s="725"/>
      <c r="E77" s="728"/>
      <c r="F77" s="730"/>
      <c r="G77" s="485"/>
      <c r="H77" s="716"/>
      <c r="I77" s="716"/>
      <c r="J77" s="716"/>
      <c r="K77" s="716"/>
      <c r="L77" s="716"/>
      <c r="M77" s="783"/>
      <c r="N77" s="349"/>
      <c r="O77" s="349"/>
    </row>
    <row r="78" spans="1:169" hidden="1">
      <c r="A78" s="720"/>
      <c r="B78" s="722"/>
      <c r="C78" s="722"/>
      <c r="D78" s="725"/>
      <c r="E78" s="728"/>
      <c r="F78" s="730"/>
      <c r="G78" s="485"/>
      <c r="H78" s="716"/>
      <c r="I78" s="716"/>
      <c r="J78" s="716"/>
      <c r="K78" s="716"/>
      <c r="L78" s="716"/>
      <c r="M78" s="783"/>
      <c r="N78" s="349"/>
      <c r="O78" s="349"/>
    </row>
    <row r="79" spans="1:169" hidden="1">
      <c r="A79" s="721"/>
      <c r="B79" s="723"/>
      <c r="C79" s="723"/>
      <c r="D79" s="726"/>
      <c r="E79" s="729"/>
      <c r="F79" s="731"/>
      <c r="G79" s="486"/>
      <c r="H79" s="717"/>
      <c r="I79" s="717"/>
      <c r="J79" s="717"/>
      <c r="K79" s="717"/>
      <c r="L79" s="717"/>
      <c r="M79" s="784"/>
      <c r="N79" s="349"/>
      <c r="O79" s="349"/>
    </row>
  </sheetData>
  <mergeCells count="108">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Q4"/>
    <mergeCell ref="A5:B5"/>
    <mergeCell ref="C5:M5"/>
    <mergeCell ref="A6:B6"/>
    <mergeCell ref="C6:M6"/>
  </mergeCells>
  <conditionalFormatting sqref="A7:B7">
    <cfRule type="containsText" dxfId="61" priority="59" operator="containsText" text="3- Moderado">
      <formula>NOT(ISERROR(SEARCH("3- Moderado",A7)))</formula>
    </cfRule>
    <cfRule type="containsText" dxfId="60" priority="60" operator="containsText" text="6- Moderado">
      <formula>NOT(ISERROR(SEARCH("6- Moderado",A7)))</formula>
    </cfRule>
    <cfRule type="containsText" dxfId="59" priority="61" operator="containsText" text="4- Moderado">
      <formula>NOT(ISERROR(SEARCH("4- Moderado",A7)))</formula>
    </cfRule>
    <cfRule type="containsText" dxfId="58" priority="62" operator="containsText" text="3- Bajo">
      <formula>NOT(ISERROR(SEARCH("3- Bajo",A7)))</formula>
    </cfRule>
    <cfRule type="containsText" dxfId="57" priority="63" operator="containsText" text="4- Bajo">
      <formula>NOT(ISERROR(SEARCH("4- Bajo",A7)))</formula>
    </cfRule>
    <cfRule type="containsText" dxfId="56" priority="64" operator="containsText" text="1- Bajo">
      <formula>NOT(ISERROR(SEARCH("1- Bajo",A7)))</formula>
    </cfRule>
  </conditionalFormatting>
  <conditionalFormatting sqref="A10:E10 A20:E20">
    <cfRule type="containsText" dxfId="55" priority="53" operator="containsText" text="3- Moderado">
      <formula>NOT(ISERROR(SEARCH("3- Moderado",A10)))</formula>
    </cfRule>
    <cfRule type="containsText" dxfId="54" priority="54" operator="containsText" text="6- Moderado">
      <formula>NOT(ISERROR(SEARCH("6- Moderado",A10)))</formula>
    </cfRule>
    <cfRule type="containsText" dxfId="53" priority="55" operator="containsText" text="4- Moderado">
      <formula>NOT(ISERROR(SEARCH("4- Moderado",A10)))</formula>
    </cfRule>
    <cfRule type="containsText" dxfId="52" priority="56" operator="containsText" text="3- Bajo">
      <formula>NOT(ISERROR(SEARCH("3- Bajo",A10)))</formula>
    </cfRule>
    <cfRule type="containsText" dxfId="51" priority="57" operator="containsText" text="4- Bajo">
      <formula>NOT(ISERROR(SEARCH("4- Bajo",A10)))</formula>
    </cfRule>
    <cfRule type="containsText" dxfId="50" priority="58" operator="containsText" text="1- Bajo">
      <formula>NOT(ISERROR(SEARCH("1- Bajo",A10)))</formula>
    </cfRule>
  </conditionalFormatting>
  <conditionalFormatting sqref="A30:E30">
    <cfRule type="containsText" dxfId="49" priority="40" operator="containsText" text="3- Moderado">
      <formula>NOT(ISERROR(SEARCH("3- Moderado",A30)))</formula>
    </cfRule>
    <cfRule type="containsText" dxfId="48" priority="41" operator="containsText" text="6- Moderado">
      <formula>NOT(ISERROR(SEARCH("6- Moderado",A30)))</formula>
    </cfRule>
    <cfRule type="containsText" dxfId="47" priority="42" operator="containsText" text="4- Moderado">
      <formula>NOT(ISERROR(SEARCH("4- Moderado",A30)))</formula>
    </cfRule>
    <cfRule type="containsText" dxfId="46" priority="43" operator="containsText" text="3- Bajo">
      <formula>NOT(ISERROR(SEARCH("3- Bajo",A30)))</formula>
    </cfRule>
    <cfRule type="containsText" dxfId="45" priority="44" operator="containsText" text="4- Bajo">
      <formula>NOT(ISERROR(SEARCH("4- Bajo",A30)))</formula>
    </cfRule>
    <cfRule type="containsText" dxfId="44" priority="45" operator="containsText" text="1- Bajo">
      <formula>NOT(ISERROR(SEARCH("1- Bajo",A30)))</formula>
    </cfRule>
  </conditionalFormatting>
  <conditionalFormatting sqref="A40:E40">
    <cfRule type="containsText" dxfId="43" priority="33" operator="containsText" text="3- Moderado">
      <formula>NOT(ISERROR(SEARCH("3- Moderado",A40)))</formula>
    </cfRule>
    <cfRule type="containsText" dxfId="42" priority="34" operator="containsText" text="6- Moderado">
      <formula>NOT(ISERROR(SEARCH("6- Moderado",A40)))</formula>
    </cfRule>
    <cfRule type="containsText" dxfId="41" priority="35" operator="containsText" text="4- Moderado">
      <formula>NOT(ISERROR(SEARCH("4- Moderado",A40)))</formula>
    </cfRule>
    <cfRule type="containsText" dxfId="40" priority="36" operator="containsText" text="3- Bajo">
      <formula>NOT(ISERROR(SEARCH("3- Bajo",A40)))</formula>
    </cfRule>
    <cfRule type="containsText" dxfId="39" priority="37" operator="containsText" text="4- Bajo">
      <formula>NOT(ISERROR(SEARCH("4- Bajo",A40)))</formula>
    </cfRule>
    <cfRule type="containsText" dxfId="38" priority="38" operator="containsText" text="1- Bajo">
      <formula>NOT(ISERROR(SEARCH("1- Bajo",A40)))</formula>
    </cfRule>
  </conditionalFormatting>
  <conditionalFormatting sqref="A50:E50 A60 A70">
    <cfRule type="containsText" dxfId="37" priority="23" operator="containsText" text="3- Moderado">
      <formula>NOT(ISERROR(SEARCH("3- Moderado",A50)))</formula>
    </cfRule>
    <cfRule type="containsText" dxfId="36" priority="24" operator="containsText" text="6- Moderado">
      <formula>NOT(ISERROR(SEARCH("6- Moderado",A50)))</formula>
    </cfRule>
    <cfRule type="containsText" dxfId="35" priority="25" operator="containsText" text="4- Moderado">
      <formula>NOT(ISERROR(SEARCH("4- Moderado",A50)))</formula>
    </cfRule>
    <cfRule type="containsText" dxfId="34" priority="26" operator="containsText" text="3- Bajo">
      <formula>NOT(ISERROR(SEARCH("3- Bajo",A50)))</formula>
    </cfRule>
    <cfRule type="containsText" dxfId="33" priority="27" operator="containsText" text="4- Bajo">
      <formula>NOT(ISERROR(SEARCH("4- Bajo",A50)))</formula>
    </cfRule>
    <cfRule type="containsText" dxfId="32" priority="28" operator="containsText" text="1- Bajo">
      <formula>NOT(ISERROR(SEARCH("1- Bajo",A50)))</formula>
    </cfRule>
  </conditionalFormatting>
  <conditionalFormatting sqref="B60:E60">
    <cfRule type="containsText" dxfId="31" priority="7" operator="containsText" text="3- Moderado">
      <formula>NOT(ISERROR(SEARCH("3- Moderado",B60)))</formula>
    </cfRule>
    <cfRule type="containsText" dxfId="30" priority="8" operator="containsText" text="6- Moderado">
      <formula>NOT(ISERROR(SEARCH("6- Moderado",B60)))</formula>
    </cfRule>
    <cfRule type="containsText" dxfId="29" priority="9" operator="containsText" text="4- Moderado">
      <formula>NOT(ISERROR(SEARCH("4- Moderado",B60)))</formula>
    </cfRule>
    <cfRule type="containsText" dxfId="28" priority="10" operator="containsText" text="3- Bajo">
      <formula>NOT(ISERROR(SEARCH("3- Bajo",B60)))</formula>
    </cfRule>
    <cfRule type="containsText" dxfId="27" priority="11" operator="containsText" text="4- Bajo">
      <formula>NOT(ISERROR(SEARCH("4- Bajo",B60)))</formula>
    </cfRule>
    <cfRule type="containsText" dxfId="26" priority="12" operator="containsText" text="1- Bajo">
      <formula>NOT(ISERROR(SEARCH("1- Bajo",B60)))</formula>
    </cfRule>
  </conditionalFormatting>
  <conditionalFormatting sqref="B70:E70">
    <cfRule type="containsText" dxfId="25" priority="1" operator="containsText" text="3- Moderado">
      <formula>NOT(ISERROR(SEARCH("3- Moderado",B70)))</formula>
    </cfRule>
    <cfRule type="containsText" dxfId="24" priority="2" operator="containsText" text="6- Moderado">
      <formula>NOT(ISERROR(SEARCH("6- Moderado",B70)))</formula>
    </cfRule>
    <cfRule type="containsText" dxfId="23" priority="3" operator="containsText" text="4- Moderado">
      <formula>NOT(ISERROR(SEARCH("4- Moderado",B70)))</formula>
    </cfRule>
    <cfRule type="containsText" dxfId="22" priority="4" operator="containsText" text="3- Bajo">
      <formula>NOT(ISERROR(SEARCH("3- Bajo",B70)))</formula>
    </cfRule>
    <cfRule type="containsText" dxfId="21" priority="5" operator="containsText" text="4- Bajo">
      <formula>NOT(ISERROR(SEARCH("4- Bajo",B70)))</formula>
    </cfRule>
    <cfRule type="containsText" dxfId="20" priority="6" operator="containsText" text="1- Bajo">
      <formula>NOT(ISERROR(SEARCH("1- Bajo",B70)))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0" operator="containsText" text="3- Bajo">
      <formula>NOT(ISERROR(SEARCH("3- Bajo",C8)))</formula>
    </cfRule>
    <cfRule type="containsText" dxfId="15" priority="51" operator="containsText" text="4- Bajo">
      <formula>NOT(ISERROR(SEARCH("4- Bajo",C8)))</formula>
    </cfRule>
    <cfRule type="containsText" dxfId="14" priority="52" operator="containsText" text="1- Bajo">
      <formula>NOT(ISERROR(SEARCH("1- Bajo",C8)))</formula>
    </cfRule>
  </conditionalFormatting>
  <conditionalFormatting sqref="D10:D79">
    <cfRule type="containsText" dxfId="13" priority="17" operator="containsText" text="Muy Alta">
      <formula>NOT(ISERROR(SEARCH("Muy Alta",D10)))</formula>
    </cfRule>
    <cfRule type="containsText" dxfId="12" priority="18" operator="containsText" text="Alta">
      <formula>NOT(ISERROR(SEARCH("Alta",D10)))</formula>
    </cfRule>
    <cfRule type="containsText" dxfId="11" priority="19" operator="containsText" text="Baja">
      <formula>NOT(ISERROR(SEARCH("Baja",D10)))</formula>
    </cfRule>
    <cfRule type="containsText" dxfId="10" priority="20" operator="containsText" text="Muy Baja">
      <formula>NOT(ISERROR(SEARCH("Muy Baja",D10)))</formula>
    </cfRule>
    <cfRule type="containsText" dxfId="9" priority="22" operator="containsText" text="Media">
      <formula>NOT(ISERROR(SEARCH("Media",D10)))</formula>
    </cfRule>
  </conditionalFormatting>
  <conditionalFormatting sqref="E10:E79">
    <cfRule type="containsText" dxfId="8" priority="13" operator="containsText" text="Catastrófico">
      <formula>NOT(ISERROR(SEARCH("Catastrófico",E10)))</formula>
    </cfRule>
    <cfRule type="containsText" dxfId="7" priority="14" operator="containsText" text="Mayor">
      <formula>NOT(ISERROR(SEARCH("Mayor",E10)))</formula>
    </cfRule>
    <cfRule type="containsText" dxfId="6" priority="15" operator="containsText" text="Menor">
      <formula>NOT(ISERROR(SEARCH("Menor",E10)))</formula>
    </cfRule>
    <cfRule type="containsText" dxfId="5" priority="16" operator="containsText" text="Leve">
      <formula>NOT(ISERROR(SEARCH("Leve",E10)))</formula>
    </cfRule>
  </conditionalFormatting>
  <conditionalFormatting sqref="E10:F7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869A1649-4A73-40BF-8718-3E0BCC495990}"/>
    <dataValidation allowBlank="1" showInputMessage="1" showErrorMessage="1" prompt="Seleccionar si el responsable es el responsable de las acciones es el nivel central" sqref="I7:I8" xr:uid="{B6194CFA-28EE-430C-8A25-5B2ED04465CE}"/>
    <dataValidation allowBlank="1" showInputMessage="1" showErrorMessage="1" prompt="Describir las actividades que se van a desarrollar para el proyecto" sqref="H7" xr:uid="{C51B1984-F809-4653-837D-7CD9017515E6}"/>
    <dataValidation allowBlank="1" showInputMessage="1" showErrorMessage="1" prompt="Registrar qué factor  que ocasina el riesgo: un facot identtficado el contexto._x000a_O  personas, recursos, estilo de direccion , factores externos, , codiciones ambientales" sqref="C8" xr:uid="{148A569F-3F14-45D0-843A-2808150B552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file>

<file path=customXml/itemProps2.xml><?xml version="1.0" encoding="utf-8"?>
<ds:datastoreItem xmlns:ds="http://schemas.openxmlformats.org/officeDocument/2006/customXml" ds:itemID="{5936D5F8-CD52-4385-82D0-CF6F07C0EB4E}"/>
</file>

<file path=customXml/itemProps3.xml><?xml version="1.0" encoding="utf-8"?>
<ds:datastoreItem xmlns:ds="http://schemas.openxmlformats.org/officeDocument/2006/customXml" ds:itemID="{BF2AAEB8-09F3-4393-97AD-C01CC87F93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2025-07-08T16:25:54Z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