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hidePivotFieldList="1"/>
  <mc:AlternateContent xmlns:mc="http://schemas.openxmlformats.org/markup-compatibility/2006">
    <mc:Choice Requires="x15">
      <x15ac:absPath xmlns:x15ac="http://schemas.microsoft.com/office/spreadsheetml/2010/11/ac" url="C:\Users\mpizol\Downloads\"/>
    </mc:Choice>
  </mc:AlternateContent>
  <xr:revisionPtr revIDLastSave="0" documentId="8_{4A474D17-3065-49F2-ABAE-4A659FAA6A55}" xr6:coauthVersionLast="47" xr6:coauthVersionMax="47" xr10:uidLastSave="{00000000-0000-0000-0000-000000000000}"/>
  <bookViews>
    <workbookView xWindow="0" yWindow="0" windowWidth="4080" windowHeight="7512" tabRatio="898" firstSheet="11" activeTab="11"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 sheetId="39" r:id="rId13"/>
    <sheet name="Seguimiento 4 Trimestre" sheetId="36" r:id="rId14"/>
  </sheets>
  <externalReferences>
    <externalReference r:id="rId15"/>
    <externalReference r:id="rId16"/>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28" l="1"/>
  <c r="C13" i="28"/>
  <c r="L40" i="28"/>
  <c r="L20" i="28"/>
  <c r="L10" i="28"/>
  <c r="L50" i="28"/>
  <c r="G10" i="27" l="1"/>
  <c r="G50" i="27"/>
  <c r="G40" i="27"/>
  <c r="G30" i="27"/>
  <c r="G20" i="27"/>
  <c r="C20" i="29" l="1"/>
  <c r="C20" i="39" s="1"/>
  <c r="C42" i="28"/>
  <c r="C41" i="28"/>
  <c r="C40" i="28"/>
  <c r="L42" i="27" l="1"/>
  <c r="K42" i="27" s="1"/>
  <c r="C21" i="28" l="1"/>
  <c r="C70" i="29" l="1"/>
  <c r="B70" i="29"/>
  <c r="E70" i="29"/>
  <c r="R78" i="28"/>
  <c r="L78" i="28"/>
  <c r="R77" i="28"/>
  <c r="L77" i="28"/>
  <c r="R76" i="28"/>
  <c r="L76" i="28"/>
  <c r="J76" i="28"/>
  <c r="R75" i="28"/>
  <c r="L75" i="28"/>
  <c r="J75" i="28"/>
  <c r="R74" i="28"/>
  <c r="L74" i="28"/>
  <c r="J74" i="28"/>
  <c r="R73" i="28"/>
  <c r="L73" i="28"/>
  <c r="J73" i="28"/>
  <c r="R72" i="28"/>
  <c r="L72" i="28"/>
  <c r="J72" i="28"/>
  <c r="R71" i="28"/>
  <c r="J71" i="28"/>
  <c r="R70" i="28"/>
  <c r="L70" i="28"/>
  <c r="J70" i="28"/>
  <c r="C70" i="28"/>
  <c r="R69" i="28"/>
  <c r="L69" i="28"/>
  <c r="J69" i="28"/>
  <c r="C69" i="28"/>
  <c r="B69"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B70" i="34" l="1"/>
  <c r="B70" i="39"/>
  <c r="C70" i="18"/>
  <c r="C70" i="39"/>
  <c r="C70" i="34"/>
  <c r="B70" i="18"/>
  <c r="K69" i="28"/>
  <c r="T69" i="28" s="1"/>
  <c r="J70" i="29" s="1"/>
  <c r="D70" i="39" s="1"/>
  <c r="S69" i="28"/>
  <c r="M70" i="27"/>
  <c r="U69" i="28" l="1"/>
  <c r="K70" i="29" s="1"/>
  <c r="N70" i="27"/>
  <c r="H70" i="29" s="1"/>
  <c r="G70" i="29"/>
  <c r="D70" i="18"/>
  <c r="D70" i="34"/>
  <c r="E70" i="18" l="1"/>
  <c r="E70" i="39"/>
  <c r="E70" i="34"/>
  <c r="V69" i="28"/>
  <c r="M70" i="29" s="1"/>
  <c r="E79" i="29"/>
  <c r="E78" i="29"/>
  <c r="E77" i="29"/>
  <c r="E76" i="29"/>
  <c r="E75" i="29"/>
  <c r="E74" i="29"/>
  <c r="E73" i="29"/>
  <c r="E72" i="29"/>
  <c r="E71" i="29"/>
  <c r="L70" i="29"/>
  <c r="C70" i="36"/>
  <c r="R68" i="28"/>
  <c r="L68" i="28"/>
  <c r="R67" i="28"/>
  <c r="L67" i="28"/>
  <c r="E69" i="29"/>
  <c r="E68" i="29"/>
  <c r="E67" i="29"/>
  <c r="E66" i="29"/>
  <c r="E65" i="29"/>
  <c r="E64" i="29"/>
  <c r="E63" i="29"/>
  <c r="E62" i="29"/>
  <c r="E61" i="29"/>
  <c r="L60" i="29"/>
  <c r="E60" i="29"/>
  <c r="C60" i="29"/>
  <c r="B60" i="29"/>
  <c r="B60" i="36" l="1"/>
  <c r="B60" i="39"/>
  <c r="C60" i="36"/>
  <c r="C60" i="39"/>
  <c r="F70" i="34"/>
  <c r="F70" i="39"/>
  <c r="F70" i="18"/>
  <c r="B60" i="18"/>
  <c r="B60" i="34"/>
  <c r="C60" i="18"/>
  <c r="C60" i="34"/>
  <c r="B70" i="36"/>
  <c r="E70" i="36" l="1"/>
  <c r="D70" i="36"/>
  <c r="B59" i="28"/>
  <c r="C59" i="28"/>
  <c r="J59" i="28"/>
  <c r="L59" i="28"/>
  <c r="R59" i="28"/>
  <c r="C60" i="28"/>
  <c r="J60" i="28"/>
  <c r="L60" i="28"/>
  <c r="R60" i="28"/>
  <c r="J61" i="28"/>
  <c r="L61" i="28"/>
  <c r="R61" i="28"/>
  <c r="J62" i="28"/>
  <c r="L62" i="28"/>
  <c r="R62" i="28"/>
  <c r="J63" i="28"/>
  <c r="L63" i="28"/>
  <c r="R63" i="28"/>
  <c r="J64" i="28"/>
  <c r="L64" i="28"/>
  <c r="R64" i="28"/>
  <c r="J65" i="28"/>
  <c r="L65" i="28"/>
  <c r="R65" i="28"/>
  <c r="J66" i="28"/>
  <c r="L66" i="28"/>
  <c r="R66" i="28"/>
  <c r="L69" i="27"/>
  <c r="L68" i="27"/>
  <c r="L67" i="27"/>
  <c r="K67" i="27" s="1"/>
  <c r="L66" i="27"/>
  <c r="K66" i="27" s="1"/>
  <c r="L65" i="27"/>
  <c r="K65" i="27" s="1"/>
  <c r="L64" i="27"/>
  <c r="K64" i="27" s="1"/>
  <c r="L63" i="27"/>
  <c r="K63" i="27" s="1"/>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L13" i="27"/>
  <c r="K13" i="27" s="1"/>
  <c r="L14" i="27"/>
  <c r="K14" i="27" s="1"/>
  <c r="L15" i="27"/>
  <c r="K15" i="27" s="1"/>
  <c r="L16" i="27"/>
  <c r="K16" i="27" s="1"/>
  <c r="L17" i="27"/>
  <c r="K17" i="27" s="1"/>
  <c r="L18" i="27"/>
  <c r="K18" i="27" s="1"/>
  <c r="L19" i="27"/>
  <c r="K19" i="27" s="1"/>
  <c r="L20" i="27"/>
  <c r="K20" i="27" s="1"/>
  <c r="L21" i="27"/>
  <c r="K21" i="27" s="1"/>
  <c r="L22" i="27"/>
  <c r="L23" i="27"/>
  <c r="K23" i="27" s="1"/>
  <c r="L24" i="27"/>
  <c r="K24" i="27" s="1"/>
  <c r="L25" i="27"/>
  <c r="K25" i="27" s="1"/>
  <c r="L26" i="27"/>
  <c r="K26" i="27" s="1"/>
  <c r="L27" i="27"/>
  <c r="K27" i="27" s="1"/>
  <c r="L29" i="27"/>
  <c r="K29" i="27" s="1"/>
  <c r="L30" i="27"/>
  <c r="K30" i="27" s="1"/>
  <c r="L31" i="27"/>
  <c r="K31" i="27" s="1"/>
  <c r="L32" i="27"/>
  <c r="K32" i="27" s="1"/>
  <c r="L33" i="27"/>
  <c r="K33" i="27" s="1"/>
  <c r="L34" i="27"/>
  <c r="K34" i="27" s="1"/>
  <c r="L35" i="27"/>
  <c r="K35" i="27" s="1"/>
  <c r="L36" i="27"/>
  <c r="K36" i="27" s="1"/>
  <c r="L37" i="27"/>
  <c r="K37" i="27" s="1"/>
  <c r="L39" i="27"/>
  <c r="K39" i="27" s="1"/>
  <c r="F70" i="36" l="1"/>
  <c r="K60" i="27"/>
  <c r="M60" i="27"/>
  <c r="G60" i="29" s="1"/>
  <c r="K69" i="27"/>
  <c r="S59" i="28"/>
  <c r="K59" i="28"/>
  <c r="T59" i="28" s="1"/>
  <c r="J60" i="29" s="1"/>
  <c r="D60" i="39" s="1"/>
  <c r="K68" i="27"/>
  <c r="M50" i="27"/>
  <c r="M40" i="27"/>
  <c r="A40" i="28"/>
  <c r="A30" i="28"/>
  <c r="A20" i="28"/>
  <c r="N60" i="27" l="1"/>
  <c r="H60" i="29" s="1"/>
  <c r="D60" i="18"/>
  <c r="D60" i="36"/>
  <c r="D60" i="34"/>
  <c r="U59" i="28"/>
  <c r="B20" i="28"/>
  <c r="B30" i="28"/>
  <c r="B40" i="28"/>
  <c r="L30" i="28"/>
  <c r="L30" i="29"/>
  <c r="C50" i="29"/>
  <c r="C50" i="39" s="1"/>
  <c r="B50" i="29"/>
  <c r="B50" i="39" s="1"/>
  <c r="L40" i="29"/>
  <c r="C40" i="29"/>
  <c r="C40" i="39" s="1"/>
  <c r="B40" i="29"/>
  <c r="B40" i="39" s="1"/>
  <c r="A40" i="29"/>
  <c r="A40" i="39" s="1"/>
  <c r="C30" i="29"/>
  <c r="C30" i="39" s="1"/>
  <c r="B30" i="29"/>
  <c r="B30" i="39" s="1"/>
  <c r="A30" i="29"/>
  <c r="A30" i="39" s="1"/>
  <c r="C50" i="28"/>
  <c r="C51" i="28"/>
  <c r="C52" i="28"/>
  <c r="C30" i="28"/>
  <c r="C31" i="28"/>
  <c r="C32" i="28"/>
  <c r="B40" i="36" l="1"/>
  <c r="B40" i="34"/>
  <c r="C40" i="34"/>
  <c r="C40" i="36"/>
  <c r="A40" i="34"/>
  <c r="A40" i="36"/>
  <c r="B50" i="36"/>
  <c r="B50" i="34"/>
  <c r="C30" i="36"/>
  <c r="C30" i="34"/>
  <c r="C50" i="36"/>
  <c r="C50" i="34"/>
  <c r="A30" i="36"/>
  <c r="A30" i="34"/>
  <c r="B30" i="36"/>
  <c r="B30" i="34"/>
  <c r="V59" i="28"/>
  <c r="M60" i="29" s="1"/>
  <c r="F60" i="39" s="1"/>
  <c r="K60" i="29"/>
  <c r="E60" i="39" s="1"/>
  <c r="B40" i="18"/>
  <c r="C50" i="18"/>
  <c r="C30" i="18"/>
  <c r="A30" i="18"/>
  <c r="B50" i="18"/>
  <c r="B30" i="18"/>
  <c r="C40" i="18"/>
  <c r="A40" i="18"/>
  <c r="G50" i="29"/>
  <c r="E60" i="36" l="1"/>
  <c r="E60" i="34"/>
  <c r="E60" i="18"/>
  <c r="F60" i="36"/>
  <c r="F60" i="34"/>
  <c r="F60" i="18"/>
  <c r="G40" i="29"/>
  <c r="H30" i="27" l="1"/>
  <c r="F30" i="29" l="1"/>
  <c r="M30" i="27"/>
  <c r="O30" i="27" l="1"/>
  <c r="G30" i="29"/>
  <c r="N30" i="27"/>
  <c r="H30" i="29" s="1"/>
  <c r="C20" i="28" l="1"/>
  <c r="J20" i="28"/>
  <c r="R20" i="28"/>
  <c r="J21" i="28"/>
  <c r="J22" i="28"/>
  <c r="J23" i="28"/>
  <c r="J30" i="28"/>
  <c r="J31" i="28"/>
  <c r="J32" i="28"/>
  <c r="R33" i="28"/>
  <c r="R34" i="28"/>
  <c r="R35" i="28"/>
  <c r="R38" i="28"/>
  <c r="R39" i="28"/>
  <c r="J40" i="28"/>
  <c r="R40" i="28"/>
  <c r="J41" i="28"/>
  <c r="J42" i="28"/>
  <c r="J52" i="28"/>
  <c r="J51" i="28"/>
  <c r="R50" i="28"/>
  <c r="J50" i="28"/>
  <c r="B50" i="28"/>
  <c r="K30" i="28" l="1"/>
  <c r="T30" i="28" s="1"/>
  <c r="S40" i="28"/>
  <c r="U40" i="28" s="1"/>
  <c r="S30" i="28"/>
  <c r="U30" i="28" s="1"/>
  <c r="K20" i="28"/>
  <c r="K40" i="28"/>
  <c r="S20" i="28"/>
  <c r="S50" i="28"/>
  <c r="K50" i="28"/>
  <c r="N40" i="27" l="1"/>
  <c r="F40" i="29" l="1"/>
  <c r="T40" i="28"/>
  <c r="H40" i="29"/>
  <c r="O40" i="27" l="1"/>
  <c r="H50" i="27" l="1"/>
  <c r="N50" i="27" s="1"/>
  <c r="C12" i="28"/>
  <c r="H50" i="29" l="1"/>
  <c r="F50" i="29"/>
  <c r="J30" i="29"/>
  <c r="D30" i="39" s="1"/>
  <c r="T50" i="28"/>
  <c r="J50" i="29" s="1"/>
  <c r="D50" i="39" s="1"/>
  <c r="D50" i="34" l="1"/>
  <c r="D50" i="36"/>
  <c r="D30" i="34"/>
  <c r="D30" i="36"/>
  <c r="D30" i="18"/>
  <c r="D50" i="18"/>
  <c r="J40" i="29"/>
  <c r="D40" i="39" s="1"/>
  <c r="U50" i="28"/>
  <c r="K50" i="29" s="1"/>
  <c r="E50" i="39" s="1"/>
  <c r="K30" i="29"/>
  <c r="E30" i="39" s="1"/>
  <c r="O50" i="27"/>
  <c r="E50" i="34" l="1"/>
  <c r="E50" i="36"/>
  <c r="E30" i="36"/>
  <c r="E30" i="34"/>
  <c r="D40" i="36"/>
  <c r="D40" i="34"/>
  <c r="E50" i="18"/>
  <c r="E30" i="18"/>
  <c r="D40" i="18"/>
  <c r="V50" i="28"/>
  <c r="M50" i="29" s="1"/>
  <c r="F50" i="39" s="1"/>
  <c r="K40" i="29"/>
  <c r="E40" i="39" s="1"/>
  <c r="V30" i="28"/>
  <c r="M30" i="29" s="1"/>
  <c r="F30" i="39" s="1"/>
  <c r="F50" i="36" l="1"/>
  <c r="F50" i="34"/>
  <c r="F30" i="36"/>
  <c r="F30" i="34"/>
  <c r="E40" i="34"/>
  <c r="E40" i="36"/>
  <c r="F50" i="18"/>
  <c r="F30" i="18"/>
  <c r="E40" i="18"/>
  <c r="V40" i="28"/>
  <c r="M40" i="29" s="1"/>
  <c r="F40" i="39" s="1"/>
  <c r="A10" i="28"/>
  <c r="B10" i="28"/>
  <c r="I33" i="5" a="1"/>
  <c r="I33" i="5" s="1"/>
  <c r="F40" i="36" l="1"/>
  <c r="F40" i="34"/>
  <c r="F40" i="18"/>
  <c r="C10" i="29"/>
  <c r="C10" i="39" s="1"/>
  <c r="I27" i="5" a="1"/>
  <c r="C10" i="36" l="1"/>
  <c r="C10" i="34"/>
  <c r="C20" i="36"/>
  <c r="C20" i="34"/>
  <c r="I27" i="5"/>
  <c r="C10" i="28"/>
  <c r="C11" i="28"/>
  <c r="L10" i="27" l="1"/>
  <c r="K10" i="27" s="1"/>
  <c r="I21" i="5"/>
  <c r="I22" i="5"/>
  <c r="C20" i="18" l="1"/>
  <c r="C10" i="18"/>
  <c r="M20" i="27" l="1"/>
  <c r="M10" i="27"/>
  <c r="G20" i="29" l="1"/>
  <c r="U20" i="28"/>
  <c r="G10" i="29"/>
  <c r="L20" i="29"/>
  <c r="E11" i="29"/>
  <c r="E12" i="29"/>
  <c r="A20" i="29"/>
  <c r="A20" i="39" s="1"/>
  <c r="B20" i="29"/>
  <c r="B20" i="39" s="1"/>
  <c r="R10" i="28"/>
  <c r="J11" i="28"/>
  <c r="J12" i="28"/>
  <c r="J13" i="28"/>
  <c r="J10" i="28"/>
  <c r="A20" i="36" l="1"/>
  <c r="A20" i="34"/>
  <c r="B20" i="36"/>
  <c r="B20" i="34"/>
  <c r="B20" i="18"/>
  <c r="A20" i="18"/>
  <c r="K10" i="28"/>
  <c r="S10" i="28"/>
  <c r="U10" i="28" s="1"/>
  <c r="H10" i="27" l="1"/>
  <c r="H20" i="27"/>
  <c r="N20" i="27" l="1"/>
  <c r="H20" i="29" s="1"/>
  <c r="T20" i="28"/>
  <c r="V20" i="28" s="1"/>
  <c r="M20" i="29" s="1"/>
  <c r="F20" i="39" s="1"/>
  <c r="O10" i="27"/>
  <c r="N10" i="27"/>
  <c r="H10" i="29" s="1"/>
  <c r="T10" i="28"/>
  <c r="V10" i="28" s="1"/>
  <c r="M10" i="29" s="1"/>
  <c r="F10" i="39" s="1"/>
  <c r="O20" i="27"/>
  <c r="F20" i="29"/>
  <c r="E10" i="29"/>
  <c r="B10" i="29"/>
  <c r="B10" i="39" s="1"/>
  <c r="A10" i="29"/>
  <c r="A10" i="39" s="1"/>
  <c r="B10" i="36" l="1"/>
  <c r="B10" i="34"/>
  <c r="A10" i="36"/>
  <c r="A10" i="34"/>
  <c r="F10" i="36"/>
  <c r="F10" i="34"/>
  <c r="F20" i="36"/>
  <c r="F20" i="34"/>
  <c r="B10" i="18"/>
  <c r="F10" i="18"/>
  <c r="A10" i="18"/>
  <c r="F20" i="18"/>
  <c r="J20" i="29"/>
  <c r="D20" i="39" s="1"/>
  <c r="D20" i="34" l="1"/>
  <c r="D20" i="36"/>
  <c r="D20" i="18"/>
  <c r="L10" i="29"/>
  <c r="K10" i="29" l="1"/>
  <c r="E10" i="39" s="1"/>
  <c r="E10" i="34" l="1"/>
  <c r="E10" i="36"/>
  <c r="E10" i="18"/>
  <c r="K20" i="29"/>
  <c r="E20" i="39" s="1"/>
  <c r="E20" i="34" l="1"/>
  <c r="E20" i="36"/>
  <c r="E20" i="18"/>
  <c r="F10" i="29"/>
  <c r="J10" i="29" l="1"/>
  <c r="D10" i="39" s="1"/>
  <c r="D10" i="34" l="1"/>
  <c r="D10" i="36"/>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sharedStrings.xml><?xml version="1.0" encoding="utf-8"?>
<sst xmlns="http://schemas.openxmlformats.org/spreadsheetml/2006/main" count="1015" uniqueCount="559">
  <si>
    <t xml:space="preserve"> MAPA DE RIESGOS SIGCMA</t>
  </si>
  <si>
    <t>DEPENDENCIA (Unidad misional del CSJ o Unidad de la DEAJ o Seccional o CSJ en caso de despachos judiciales certificados)</t>
  </si>
  <si>
    <t>JUZGADOS PENALES DEL CIRCUITO ESPECIALIZADO DE FLORENCIA- CAQUETA  Y CENTRO DE SERVICIOS ADMINISTRATIVOS</t>
  </si>
  <si>
    <t>PROCESO (indique el tipo de proceso si es Estratégico. Misional, Apoyo, Evaluación y Mejora y especifique el nombre del proceso)</t>
  </si>
  <si>
    <t xml:space="preserve">ESTRATEGICOS:   1. PLANEACION ESTRATEGICA: Seguimiento Trimestral y Calificación Integral de Servicios 
                                  2. COMUNICACION INSTITUCIONAL: Publicación y Divulgación de la Información. 
MISIONALES:          1. ACCIONES CONSTITUCIONALES.  
                                 2. PROCESOS DE CONOCIMIENTO PENAL ESPECIALIZADO
APOYO:                  1. ATENCION AL USUARIO:  Reparto de solicitudes ante Juez de conocimiento. 
                                                                                  Recepción y Trámite de PQRSF
                                 2.GESTION DE SERVICIOS JUDICIALES: Notificaciones electrónicas.      
                                  </t>
  </si>
  <si>
    <t>CONSEJO SUPERIOR DE LA JUDICATURA</t>
  </si>
  <si>
    <t>CONSEJO SECCIONAL DE LA JUDICATURA</t>
  </si>
  <si>
    <t>DIRECCIÓN SECCIONAL DE ADMINISTRACIÓN JUDICIAL</t>
  </si>
  <si>
    <t>DESPACHO JUDICIAL CERTIFICADO</t>
  </si>
  <si>
    <t>JUZGADOS PENALES DEL CIRCUITO ESPECIALIZADO DE FLORENCIA Y CENTRO DE SERVICIOS ADMINISTRATIVOS DE LOS JUZGADOS PENALES DEL CIRCUITO ESPECIALIZADO DE FLORENCIA</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</si>
  <si>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</si>
  <si>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</si>
  <si>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</si>
  <si>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</si>
  <si>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</si>
  <si>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</si>
  <si>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</si>
  <si>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</si>
  <si>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</si>
  <si>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</si>
  <si>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</si>
  <si>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</si>
  <si>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</si>
  <si>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</si>
  <si>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</si>
  <si>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</si>
  <si>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</si>
  <si>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</si>
  <si>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r>
      <rPr>
        <b/>
        <sz val="11"/>
        <color rgb="FF000000"/>
        <rFont val="Azo Sans Medium"/>
      </rPr>
      <t xml:space="preserve">ESTRATEGICOS
Planeacion Estrategica: </t>
    </r>
    <r>
      <rPr>
        <sz val="11"/>
        <color rgb="FF000000"/>
        <rFont val="Azo Sans Medium"/>
      </rPr>
      <t xml:space="preserve">Seguimiento Trimestral y calificacion de Servicios
</t>
    </r>
    <r>
      <rPr>
        <b/>
        <sz val="11"/>
        <color rgb="FF000000"/>
        <rFont val="Azo Sans Medium"/>
      </rPr>
      <t xml:space="preserve">Comunicación Institucional: </t>
    </r>
    <r>
      <rPr>
        <sz val="11"/>
        <color rgb="FF000000"/>
        <rFont val="Azo Sans Medium"/>
      </rPr>
      <t xml:space="preserve">Publicacion y Divulgacion de la Informacion
</t>
    </r>
    <r>
      <rPr>
        <b/>
        <sz val="11"/>
        <color rgb="FF000000"/>
        <rFont val="Azo Sans Medium"/>
      </rPr>
      <t xml:space="preserve">MISIONALES
</t>
    </r>
    <r>
      <rPr>
        <sz val="11"/>
        <color rgb="FF000000"/>
        <rFont val="Azo Sans Medium"/>
      </rPr>
      <t xml:space="preserve">Acciones Constitucionales
Procesos de Conocimeinto Penal Especializado
</t>
    </r>
    <r>
      <rPr>
        <b/>
        <sz val="11"/>
        <color rgb="FF000000"/>
        <rFont val="Azo Sans Medium"/>
      </rPr>
      <t>APOYO
Atencion al Usuario</t>
    </r>
    <r>
      <rPr>
        <sz val="11"/>
        <color rgb="FF000000"/>
        <rFont val="Azo Sans Medium"/>
      </rPr>
      <t xml:space="preserve">:  Reparto de Solicitudes ante Juez de Conocimiento.
Recepcion y Tramite PQRSF
</t>
    </r>
    <r>
      <rPr>
        <b/>
        <sz val="11"/>
        <color rgb="FF000000"/>
        <rFont val="Azo Sans Medium"/>
      </rPr>
      <t>Gestion de Servicios Judiciales</t>
    </r>
    <r>
      <rPr>
        <sz val="11"/>
        <color rgb="FF000000"/>
        <rFont val="Azo Sans Medium"/>
      </rPr>
      <t xml:space="preserve">: Notificaciones Electrónicas
</t>
    </r>
  </si>
  <si>
    <t xml:space="preserve">DEPENDENCIA ADMINISTRATIVA O JUDICIAL CERTIFICADA </t>
  </si>
  <si>
    <t>OBJETIVO DEL PROCESO</t>
  </si>
  <si>
    <t>MAPA DE PROCESOS CONSEJO SUPERIOR DE LA JUDICATURA</t>
  </si>
  <si>
    <t>PROCESOS DEPENDENCIA JUDICIALES CERTIFICADAS</t>
  </si>
  <si>
    <r>
      <rPr>
        <b/>
        <sz val="11"/>
        <color rgb="FF000000"/>
        <rFont val="Azo Sans Medium"/>
      </rPr>
      <t>ESTRATEGICOS:</t>
    </r>
    <r>
      <rPr>
        <sz val="11"/>
        <color rgb="FF000000"/>
        <rFont val="Azo Sans Medium"/>
      </rPr>
      <t xml:space="preserve"> 
</t>
    </r>
    <r>
      <rPr>
        <b/>
        <sz val="11"/>
        <color rgb="FF000000"/>
        <rFont val="Azo Sans Medium"/>
      </rPr>
      <t>PLANEACION ESTRATEGICA</t>
    </r>
    <r>
      <rPr>
        <sz val="11"/>
        <color rgb="FF000000"/>
        <rFont val="Azo Sans Medium"/>
      </rPr>
      <t xml:space="preserve">:  Seguimiento trimestral y Calificacion de Servicios: planeación estratégica para los Juzgados y el Centro de Servicios Administrativos de los Juzgados Penales del Circuito Especializados de Florencia - Caquetá, con base en las leyes, principios, normas y políticas de la organización, identificando las necesidades, formulando, ejecutando y dando seguimiento a planes, programas, proyectos y políticas institucionales.
</t>
    </r>
    <r>
      <rPr>
        <b/>
        <sz val="11"/>
        <color rgb="FF000000"/>
        <rFont val="Azo Sans Medium"/>
      </rPr>
      <t>COMUNICACION INSTITUCIONAL</t>
    </r>
    <r>
      <rPr>
        <sz val="11"/>
        <color rgb="FF000000"/>
        <rFont val="Azo Sans Medium"/>
      </rPr>
      <t xml:space="preserve">: Publicacion y Divulgacion de la Informacion: Gestionar la comunicación de los Juzgados y el Centro de Servicios Administrativos de los Juzgados Penales del Circuito Especializados de Florencia - Caquetá, a partir de proyectos, programas, planes y estrategias por medio de las tecnologías de la información y las comunicaciones con los que se cuenta, para así cumplir con la misión institucional de forma oportuna, así como generar visibilidad, credibilidad y reconocimiento en la administración de justicia en la sociedad, en el marco del Sistema Integrado de Control y Gestión de la Calidad y el Medio Ambiente y el Sistema de Seguridad y Salud en el Trabajo en la Rama Judicial.
</t>
    </r>
    <r>
      <rPr>
        <b/>
        <sz val="11"/>
        <color rgb="FF000000"/>
        <rFont val="Azo Sans Medium"/>
      </rPr>
      <t>MISIONALES
ACCIONES CONSTITUCIONALES</t>
    </r>
    <r>
      <rPr>
        <sz val="11"/>
        <color rgb="FF000000"/>
        <rFont val="Azo Sans Medium"/>
      </rPr>
      <t xml:space="preserve">:Propender por el cumplimiento de los derechos fundamentales de la población, a partir de la aplicación de los instrumentos contemplados en la Constitucional Nacional y la Ley
</t>
    </r>
    <r>
      <rPr>
        <b/>
        <sz val="11"/>
        <color rgb="FF000000"/>
        <rFont val="Azo Sans Medium"/>
      </rPr>
      <t>PROCESOS PENAL ESPECIALIZADO</t>
    </r>
    <r>
      <rPr>
        <sz val="11"/>
        <color rgb="FF000000"/>
        <rFont val="Azo Sans Medium"/>
      </rPr>
      <t xml:space="preserve">:Administrar justicia en materia penal, dirigiendo las actuaciones procesales orientadas a la emisión de una decisión de carácter definitivo mediante la aplicación de la normatividad sustancial y procedimental vigente
</t>
    </r>
    <r>
      <rPr>
        <b/>
        <sz val="11"/>
        <color rgb="FF000000"/>
        <rFont val="Azo Sans Medium"/>
      </rPr>
      <t>APOYO
ATENCION AL USUARIO</t>
    </r>
    <r>
      <rPr>
        <sz val="11"/>
        <color rgb="FF000000"/>
        <rFont val="Azo Sans Medium"/>
      </rPr>
      <t xml:space="preserve">: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t>
    </r>
    <r>
      <rPr>
        <b/>
        <sz val="11"/>
        <color rgb="FF000000"/>
        <rFont val="Azo Sans Medium"/>
      </rPr>
      <t>GESTION DE SERVICIOS JUDICIALES</t>
    </r>
    <r>
      <rPr>
        <sz val="11"/>
        <color rgb="FF000000"/>
        <rFont val="Azo Sans Medium"/>
      </rPr>
      <t xml:space="preserve">: Dar trámite oportuno y eficaz a lo ordenado por los Jueces del Circuito Especializados de Florencia - Caquetá en sus providencias, de acuerdo con los términos y requisitos establecidos en la Constitución y la Ley.
</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</si>
  <si>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</si>
  <si>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</si>
  <si>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</si>
  <si>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</si>
  <si>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</si>
  <si>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</si>
  <si>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</si>
  <si>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</si>
  <si>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</si>
  <si>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</si>
  <si>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</si>
  <si>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</si>
  <si>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</si>
  <si>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</si>
  <si>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</si>
  <si>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</si>
  <si>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</si>
  <si>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</si>
  <si>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</si>
  <si>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</si>
  <si>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</si>
  <si>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</si>
  <si>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</si>
  <si>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</si>
  <si>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</si>
  <si>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</si>
  <si>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</si>
  <si>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</si>
  <si>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</si>
  <si>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</si>
  <si>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</si>
  <si>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</si>
  <si>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</si>
  <si>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</si>
  <si>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</si>
  <si>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</si>
  <si>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</si>
  <si>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</si>
  <si>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</si>
  <si>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</si>
  <si>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</si>
  <si>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</si>
  <si>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</si>
  <si>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</si>
  <si>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</si>
  <si>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</si>
  <si>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</si>
  <si>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</si>
  <si>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</si>
  <si>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</si>
  <si>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</si>
  <si>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</si>
  <si>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</si>
  <si>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</si>
  <si>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</si>
  <si>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</si>
  <si>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</si>
  <si>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</si>
  <si>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</si>
  <si>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</si>
  <si>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</si>
  <si>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</si>
  <si>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</si>
  <si>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</si>
  <si>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</si>
  <si>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</si>
  <si>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</si>
  <si>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</si>
  <si>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</si>
  <si>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</si>
  <si>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</si>
  <si>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</si>
  <si>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</si>
  <si>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</si>
  <si>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</si>
  <si>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Aplicabilidad de la Gestión del conocimiento generada por las experiencias de los servidores judiciales documentada en instructivos y guías</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</si>
  <si>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</si>
  <si>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</si>
  <si>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</si>
  <si>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</si>
  <si>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</si>
  <si>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</si>
  <si>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</si>
  <si>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t>
  </si>
  <si>
    <t>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</si>
  <si>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</si>
  <si>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</si>
  <si>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</si>
  <si>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</si>
  <si>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</si>
  <si>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</si>
  <si>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</si>
  <si>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</si>
  <si>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</si>
  <si>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</si>
  <si>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</si>
  <si>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</si>
  <si>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</si>
  <si>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</si>
  <si>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</si>
  <si>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</si>
  <si>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</si>
  <si>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</si>
  <si>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</si>
  <si>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</si>
  <si>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</si>
  <si>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</si>
  <si>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</si>
  <si>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</si>
  <si>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</si>
  <si>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</si>
  <si>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</si>
  <si>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</si>
  <si>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</si>
  <si>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</si>
  <si>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</si>
  <si>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</si>
  <si>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</si>
  <si>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</si>
  <si>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</si>
  <si>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</si>
  <si>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</si>
  <si>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</si>
  <si>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</si>
  <si>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</si>
  <si>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</si>
  <si>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</si>
  <si>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</si>
  <si>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 xml:space="preserve">Aplicabilidad de la Gestión del conocimiento generada por las experiencias de los servidores judiciales documentada en instructivos y guías
</t>
  </si>
  <si>
    <t>Carencia de formación en tecnologías de la información y la comunicación aplicadas al desarrollo de la gestión Judicial estableciendo las diferencias entre:
Transformación digital, digitalización, expediente digital y estrategias para la digitalización</t>
  </si>
  <si>
    <t>Mantener la certificación operaciones inseguras: Sellos de bioseguridad huella de confianza</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</si>
  <si>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</si>
  <si>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</si>
  <si>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</si>
  <si>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</si>
  <si>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</si>
  <si>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</si>
  <si>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</si>
  <si>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</si>
  <si>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</si>
  <si>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</si>
  <si>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</si>
  <si>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</si>
  <si>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</si>
  <si>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</si>
  <si>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</si>
  <si>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</si>
  <si>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</si>
  <si>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</si>
  <si>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</si>
  <si>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</si>
  <si>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</si>
  <si>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</si>
  <si>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</si>
  <si>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</si>
  <si>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</si>
  <si>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</si>
  <si>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</si>
  <si>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</si>
  <si>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</si>
  <si>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</si>
  <si>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</si>
  <si>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</si>
  <si>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</si>
  <si>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</si>
  <si>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</si>
  <si>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</si>
  <si>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</si>
  <si>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</si>
  <si>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</si>
  <si>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</si>
  <si>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</si>
  <si>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</si>
  <si>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</si>
  <si>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</si>
  <si>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</si>
  <si>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</si>
  <si>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</si>
  <si>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</si>
  <si>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</si>
  <si>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</si>
  <si>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</si>
  <si>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</si>
  <si>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</si>
  <si>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</si>
  <si>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</si>
  <si>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</si>
  <si>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</si>
  <si>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</si>
  <si>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</si>
  <si>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</si>
  <si>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</si>
  <si>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</si>
  <si>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</si>
  <si>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</si>
  <si>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</si>
  <si>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</si>
  <si>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</si>
  <si>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</si>
  <si>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</si>
  <si>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</si>
  <si>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</si>
  <si>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</si>
  <si>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</si>
  <si>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</si>
  <si>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</si>
  <si>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</si>
  <si>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</si>
  <si>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</si>
  <si>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</si>
  <si>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</si>
  <si>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</si>
  <si>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</si>
  <si>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</si>
  <si>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</si>
  <si>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</si>
  <si>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</si>
  <si>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</si>
  <si>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</si>
  <si>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</si>
  <si>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</si>
  <si>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</si>
  <si>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</si>
  <si>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</si>
  <si>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</si>
  <si>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</si>
  <si>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</si>
  <si>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</si>
  <si>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</si>
  <si>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</si>
  <si>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</si>
  <si>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</si>
  <si>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</si>
  <si>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</si>
  <si>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</si>
  <si>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</si>
  <si>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</si>
  <si>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r>
      <rPr>
        <b/>
        <sz val="12"/>
        <color theme="1"/>
        <rFont val="Arial Narrow"/>
        <family val="2"/>
      </rPr>
      <t>MISIONAL</t>
    </r>
    <r>
      <rPr>
        <sz val="12"/>
        <color theme="1"/>
        <rFont val="Arial Narrow"/>
        <family val="2"/>
      </rPr>
      <t xml:space="preserve">
1. ACCIONES CONSTITUCIONALES
2. PROCESOS DE CONOCIMIENTO PENAL ESPECIALIZADO
</t>
    </r>
    <r>
      <rPr>
        <b/>
        <sz val="12"/>
        <color theme="1"/>
        <rFont val="Arial Narrow"/>
        <family val="2"/>
      </rPr>
      <t>APOYO</t>
    </r>
    <r>
      <rPr>
        <sz val="12"/>
        <color theme="1"/>
        <rFont val="Arial Narrow"/>
        <family val="2"/>
      </rPr>
      <t xml:space="preserve">
1. </t>
    </r>
    <r>
      <rPr>
        <b/>
        <sz val="12"/>
        <color theme="1"/>
        <rFont val="Arial Narrow"/>
        <family val="2"/>
      </rPr>
      <t>ATENCION AL USUARIO</t>
    </r>
    <r>
      <rPr>
        <sz val="12"/>
        <color theme="1"/>
        <rFont val="Arial Narrow"/>
        <family val="2"/>
      </rPr>
      <t xml:space="preserve">
Reparto de solicitudes ante Juez de conocimiento
Recepción y Trámite de PQRSF
2. </t>
    </r>
    <r>
      <rPr>
        <b/>
        <sz val="12"/>
        <color theme="1"/>
        <rFont val="Arial Narrow"/>
        <family val="2"/>
      </rPr>
      <t>GESTION DE SERVICIOS JUDICIALES</t>
    </r>
    <r>
      <rPr>
        <sz val="12"/>
        <color theme="1"/>
        <rFont val="Arial Narrow"/>
        <family val="2"/>
      </rPr>
      <t xml:space="preserve">
Notificaciones electrónicas      
</t>
    </r>
  </si>
  <si>
    <t>Objetivo:</t>
  </si>
  <si>
    <r>
      <rPr>
        <b/>
        <sz val="12"/>
        <color theme="1"/>
        <rFont val="Arial Narrow"/>
        <family val="2"/>
      </rPr>
      <t>MISIONAL</t>
    </r>
    <r>
      <rPr>
        <sz val="12"/>
        <color theme="1"/>
        <rFont val="Arial Narrow"/>
        <family val="2"/>
      </rPr>
      <t xml:space="preserve">
1. ACCIONES CONSTITUCIONALES: Propender por el cumplimiento de los derechos fundamentales de la población, a partir de la aplicación de los instrumentos contemplados en la Constitucional Nacional y la Ley. 
2. PROCESOS DE CONOCIMIENTO PENAL ESPECIALIZADO: Administrar justicia en materia penal, dirigiendo las actuaciones procesales orientadas a la emisión de una decisión de carácter definitivo mediante la aplicación de la normatividad sustancial y procedimental vigente
</t>
    </r>
    <r>
      <rPr>
        <b/>
        <sz val="12"/>
        <color theme="1"/>
        <rFont val="Arial Narrow"/>
        <family val="2"/>
      </rPr>
      <t>APOYO</t>
    </r>
    <r>
      <rPr>
        <sz val="12"/>
        <color theme="1"/>
        <rFont val="Arial Narrow"/>
        <family val="2"/>
      </rPr>
      <t xml:space="preserve">
1. ATENCION AL USUARIO: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2. GESTION DE SERVICIOS JUDICIALES: Dar trámite oportuno y eficaz a lo ordenado por los Jueces del Circuito Especializados de Florencia - Caquetá en sus providencias, de acuerdo con los términos y requisitos establecidos en la Constitución y la Ley.
</t>
    </r>
  </si>
  <si>
    <t>Alcance:</t>
  </si>
  <si>
    <t>JUZGADOS PENALES DEL CIRCUITO ESPECIALIZADO DE FLORENCIA - CAQUETA  Y CENTRO DE SERVICIOS ADMINISTRATIVOS</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</si>
  <si>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</si>
  <si>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</si>
  <si>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</si>
  <si>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</si>
  <si>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</si>
  <si>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</si>
  <si>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</si>
  <si>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</si>
  <si>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</si>
  <si>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</si>
  <si>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</si>
  <si>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</si>
  <si>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</si>
  <si>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</si>
  <si>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</si>
  <si>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</si>
  <si>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</si>
  <si>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</si>
  <si>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</si>
  <si>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</si>
  <si>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</si>
  <si>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después del  término legal establecido para decidir sobre los conflictos presentados a los jueces.</t>
  </si>
  <si>
    <t>1. Insuficiencia de  personal  para atender la función misional y la atención a las partes interesadas en los despachos judiciales y centro de servicios</t>
  </si>
  <si>
    <t>Afectación de reputacion,imagén,  credibilidad, satisfacción de usuarios y PI</t>
  </si>
  <si>
    <t xml:space="preserve">De la entidad, seccional, despachos a nivel local o municipal </t>
  </si>
  <si>
    <t>2. Complejidad de los procesos judiciales y solicitudes, lo cual incrementa los tiempos para su resolución.</t>
  </si>
  <si>
    <t>3.Fallas en la planeación  para el desarrollo de las tareas propias del despacho.</t>
  </si>
  <si>
    <t xml:space="preserve">Incumplimientos en la realizacion de audiencias </t>
  </si>
  <si>
    <t xml:space="preserve">No se atiende la  solicitud  de un fiscal o parte interesada para la realización de una audiencia preliminar o no se cumple  la programción de audiencias de Conocimiento. </t>
  </si>
  <si>
    <t xml:space="preserve">1. Inasistencia del Juez </t>
  </si>
  <si>
    <t>Interrupción o afectación en la prestación del servicio judicial</t>
  </si>
  <si>
    <t xml:space="preserve">2.Notificaciones judiciales erradas o inoportunas </t>
  </si>
  <si>
    <t>3. Insuficiencia de infraestructura física de las salas de audiencias.</t>
  </si>
  <si>
    <t>4.  Fallas e insuficiencia de las herramientas tecnológicas.</t>
  </si>
  <si>
    <t xml:space="preserve"> Efectuar notificaciones que no cumplan con los requistos</t>
  </si>
  <si>
    <t xml:space="preserve">No se realizan las  notificaciones , no se erfectuan  oportunamente o no se aplica  la normatividad </t>
  </si>
  <si>
    <t>1. Errores en la digitación</t>
  </si>
  <si>
    <t>2. Falta de comunicación y de oportunidad en la  actualización de las novedades por los Juzgados</t>
  </si>
  <si>
    <t xml:space="preserve">3.  Direcciones físicas o electrónicas  de las partes interesadas erradas. </t>
  </si>
  <si>
    <t>Efectuar el reparto judicial incumpliendo requisitos</t>
  </si>
  <si>
    <t>Realizar el reparto incumplimiento los principios  y condiciones establecidas para su realización</t>
  </si>
  <si>
    <t>1. Envio de las solicitudes sin la informacion necesaria por las partes interesadas</t>
  </si>
  <si>
    <t>Muy Baja - 1</t>
  </si>
  <si>
    <t>2. No incluir en el reparto la totalidad de las solicitudes o escritos de acusación recibidos por correo electrónico.</t>
  </si>
  <si>
    <t>3.Incumplimiento del procedimiento de reparto.</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</si>
  <si>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</si>
  <si>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</si>
  <si>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</si>
  <si>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</si>
  <si>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</si>
  <si>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</si>
  <si>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</si>
  <si>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</si>
  <si>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De la entidad y sector justicia a nivel internacional </t>
  </si>
  <si>
    <t xml:space="preserve">3 Fallas en los controles de los procesos </t>
  </si>
  <si>
    <t>Afectación Económica</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</si>
  <si>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</si>
  <si>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</si>
  <si>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</si>
  <si>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</si>
  <si>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 xml:space="preserve">MATRIZ DE RIESGOS </t>
  </si>
  <si>
    <t xml:space="preserve">MISIONAL
1. ACCIONES CONSTITUCIONALES
2. PROCESOS DE CONOCIMIENTO PENAL ESPECIALIZADO
APOYO
1. ATENCION AL USUARIO
Reparto de solicitudes ante Juez de conocimiento
Recepción y Trámite de PQRSF
2. GESTION DE SERVICIOS JUDICIALES
Notificaciones electrónicas      </t>
  </si>
  <si>
    <t>MISIONAL
1. ACCIONES CONSTITUCIONALES: Propender por el cumplimiento de los derechos fundamentales de la población, a partir de la aplicación de los instrumentos contemplados en la Constitucional Nacional y la Ley. 
2. PROCESOS DE CONOCIMIENTO PENAL ESPECIALIZADO: Administrar justicia en materia penal, dirigiendo las actuaciones procesales orientadas a la emisión de una decisión de carácter definitivo mediante la aplicación de la normatividad sustancial y procedimental vigente
APOYO
1. ATENCION AL USUARIO: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2. GESTION DE SERVICIOS JUDICIALES: Dar trámite oportuno y eficaz a lo ordenado por los Jueces del Circuito Especializados de Florencia - Caquetá en sus providencias, de acuerdo con los términos y requisitos establecidos en la Constitución y la Ley.</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</si>
  <si>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</si>
  <si>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</si>
  <si>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</si>
  <si>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</si>
  <si>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</si>
  <si>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</si>
  <si>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</si>
  <si>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</si>
  <si>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</si>
  <si>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</si>
  <si>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</si>
  <si>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</si>
  <si>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</si>
  <si>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</si>
  <si>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</si>
  <si>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</si>
  <si>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r>
      <rPr>
        <b/>
        <sz val="10"/>
        <rFont val="Calibri"/>
        <family val="2"/>
        <scheme val="minor"/>
      </rPr>
      <t>Responsable:</t>
    </r>
    <r>
      <rPr>
        <sz val="10"/>
        <rFont val="Calibri"/>
        <family val="2"/>
        <scheme val="minor"/>
      </rPr>
      <t xml:space="preserve"> Juez Coordinador Centro de Servicios Administrativos
</t>
    </r>
    <r>
      <rPr>
        <b/>
        <sz val="10"/>
        <rFont val="Calibri"/>
        <family val="2"/>
        <scheme val="minor"/>
      </rPr>
      <t>Periodicidad:</t>
    </r>
    <r>
      <rPr>
        <sz val="10"/>
        <rFont val="Calibri"/>
        <family val="2"/>
        <scheme val="minor"/>
      </rPr>
      <t xml:space="preserve">  Cuando se requiera 
</t>
    </r>
    <r>
      <rPr>
        <b/>
        <sz val="10"/>
        <rFont val="Calibri"/>
        <family val="2"/>
        <scheme val="minor"/>
      </rPr>
      <t>Qué hace</t>
    </r>
    <r>
      <rPr>
        <sz val="10"/>
        <rFont val="Calibri"/>
        <family val="2"/>
        <scheme val="minor"/>
      </rPr>
      <t xml:space="preserve">:  Jornadas de Descongestión
</t>
    </r>
    <r>
      <rPr>
        <b/>
        <sz val="10"/>
        <rFont val="Calibri"/>
        <family val="2"/>
        <scheme val="minor"/>
      </rPr>
      <t>Cómo lo hace</t>
    </r>
    <r>
      <rPr>
        <sz val="10"/>
        <rFont val="Calibri"/>
        <family val="2"/>
        <scheme val="minor"/>
      </rPr>
      <t xml:space="preserve">: Asignando personal de conformidad con el Manual de Funciones del Centro de Servicios Administrativos
</t>
    </r>
    <r>
      <rPr>
        <b/>
        <sz val="10"/>
        <rFont val="Calibri"/>
        <family val="2"/>
        <scheme val="minor"/>
      </rPr>
      <t>Desviación:</t>
    </r>
    <r>
      <rPr>
        <sz val="10"/>
        <rFont val="Calibri"/>
        <family val="2"/>
        <scheme val="minor"/>
      </rPr>
      <t xml:space="preserve"> Aplica unicamente en casos establecidos en Manual de Funciones Resolucion No 003 del 27/03/2023 
</t>
    </r>
    <r>
      <rPr>
        <b/>
        <sz val="10"/>
        <rFont val="Calibri"/>
        <family val="2"/>
        <scheme val="minor"/>
      </rPr>
      <t>Evidencia:</t>
    </r>
    <r>
      <rPr>
        <sz val="10"/>
        <rFont val="Calibri"/>
        <family val="2"/>
        <scheme val="minor"/>
      </rPr>
      <t xml:space="preserve"> Resolución No 003 del 27/03/2023, Manual Funciones Servidores Centro de Servicios Administrativos</t>
    </r>
  </si>
  <si>
    <t>SI</t>
  </si>
  <si>
    <t>NO</t>
  </si>
  <si>
    <t xml:space="preserve">Para Acciones Constitucionales, no hay margen de error.
Para los procesos penales de conocimiento, al materializarse el vencimiento de terminos &gt;= al 15% de los procesos avocados en el trimestre; se fortalecerán los controles de terminos por el Juez Lider de cada Despacho, se requerirá al responsable del procedimiento, para establecer las causas del vencimiento y definir si hay lugar a compulsa de copias para investigacion, antes los organos de control pertinentes. </t>
  </si>
  <si>
    <t xml:space="preserve">El Juez del Despacho programa las audiencias con un tiempo promedio de un mes para su resolución, lo que implica que cuando ingresa un proceso nuevo se deben abrir los espacios conforme la disponibilidad de la agenda del Juzgado y de las partes interesadas, priorizando PPL.  
Evidencia: Programador de audiencia, digital, base datos control excel del despacho. </t>
  </si>
  <si>
    <r>
      <rPr>
        <b/>
        <sz val="10"/>
        <color rgb="FF000000"/>
        <rFont val="Calibri"/>
        <scheme val="minor"/>
      </rPr>
      <t>Responsable:</t>
    </r>
    <r>
      <rPr>
        <sz val="10"/>
        <color rgb="FF000000"/>
        <rFont val="Calibri"/>
        <scheme val="minor"/>
      </rPr>
      <t xml:space="preserve"> Juez del despacho
</t>
    </r>
    <r>
      <rPr>
        <b/>
        <sz val="10"/>
        <color rgb="FF000000"/>
        <rFont val="Calibri"/>
        <scheme val="minor"/>
      </rPr>
      <t>Periodicidad:</t>
    </r>
    <r>
      <rPr>
        <sz val="10"/>
        <color rgb="FF000000"/>
        <rFont val="Calibri"/>
        <scheme val="minor"/>
      </rPr>
      <t xml:space="preserve"> </t>
    </r>
    <r>
      <rPr>
        <u/>
        <sz val="10"/>
        <color rgb="FF000000"/>
        <rFont val="Calibri"/>
        <scheme val="minor"/>
      </rPr>
      <t xml:space="preserve">Semanal
</t>
    </r>
    <r>
      <rPr>
        <b/>
        <sz val="10"/>
        <color rgb="FF000000"/>
        <rFont val="Calibri"/>
        <scheme val="minor"/>
      </rPr>
      <t>Qué hace</t>
    </r>
    <r>
      <rPr>
        <sz val="10"/>
        <color rgb="FF000000"/>
        <rFont val="Calibri"/>
        <scheme val="minor"/>
      </rPr>
      <t xml:space="preserve">: Verificacion de disponibilidad en agenda, previo a la programacion de la fecha y hora a realizar la audiencia.
</t>
    </r>
    <r>
      <rPr>
        <b/>
        <sz val="10"/>
        <color rgb="FF000000"/>
        <rFont val="Calibri"/>
        <scheme val="minor"/>
      </rPr>
      <t>Cómo lo hace</t>
    </r>
    <r>
      <rPr>
        <sz val="10"/>
        <color rgb="FF000000"/>
        <rFont val="Calibri"/>
        <scheme val="minor"/>
      </rPr>
      <t xml:space="preserve">: Haciendo seguimiento a las notificaciones y comunicaciones de las audiencias programadas, previo a la realizacion de las mismas.
</t>
    </r>
    <r>
      <rPr>
        <b/>
        <sz val="10"/>
        <color rgb="FF000000"/>
        <rFont val="Calibri"/>
        <scheme val="minor"/>
      </rPr>
      <t>Desviación</t>
    </r>
    <r>
      <rPr>
        <sz val="10"/>
        <color rgb="FF000000"/>
        <rFont val="Calibri"/>
        <scheme val="minor"/>
      </rPr>
      <t xml:space="preserve">: No tener actualizado el programador de audiencia.
</t>
    </r>
    <r>
      <rPr>
        <b/>
        <sz val="10"/>
        <color rgb="FF000000"/>
        <rFont val="Calibri"/>
        <scheme val="minor"/>
      </rPr>
      <t>Evidencia:</t>
    </r>
    <r>
      <rPr>
        <sz val="10"/>
        <color rgb="FF000000"/>
        <rFont val="Calibri"/>
        <scheme val="minor"/>
      </rPr>
      <t xml:space="preserve"> Archivo PDF cargado en el expediente, registro de audiencias en formato establecido por el despacho.  </t>
    </r>
  </si>
  <si>
    <r>
      <rPr>
        <b/>
        <sz val="10"/>
        <color rgb="FF000000"/>
        <rFont val="Calibri"/>
        <scheme val="minor"/>
      </rPr>
      <t>Responsable:</t>
    </r>
    <r>
      <rPr>
        <sz val="10"/>
        <color rgb="FF000000"/>
        <rFont val="Calibri"/>
        <scheme val="minor"/>
      </rPr>
      <t xml:space="preserve"> Juez director del Proceso
</t>
    </r>
    <r>
      <rPr>
        <b/>
        <sz val="10"/>
        <color rgb="FF000000"/>
        <rFont val="Calibri"/>
        <scheme val="minor"/>
      </rPr>
      <t>Qué hace</t>
    </r>
    <r>
      <rPr>
        <sz val="10"/>
        <color rgb="FF000000"/>
        <rFont val="Calibri"/>
        <scheme val="minor"/>
      </rPr>
      <t xml:space="preserve">: Se comunica la novedad ante la Mesa de Ayuda de la Coordinacion Administrativa, encargada del área técnica. 
</t>
    </r>
    <r>
      <rPr>
        <b/>
        <sz val="10"/>
        <color rgb="FF000000"/>
        <rFont val="Calibri"/>
        <scheme val="minor"/>
      </rPr>
      <t>Como lo hace</t>
    </r>
    <r>
      <rPr>
        <sz val="10"/>
        <color rgb="FF000000"/>
        <rFont val="Calibri"/>
        <scheme val="minor"/>
      </rPr>
      <t xml:space="preserve">: Se reprograma la audiencia de manera presencial, previa verificación disponibilidad de agenda del despacho y de común acuerdo entre las partes interesadas e intervinientes. 
</t>
    </r>
    <r>
      <rPr>
        <b/>
        <sz val="10"/>
        <color rgb="FF000000"/>
        <rFont val="Calibri"/>
        <scheme val="minor"/>
      </rPr>
      <t>Evidencia:</t>
    </r>
    <r>
      <rPr>
        <sz val="10"/>
        <color rgb="FF000000"/>
        <rFont val="Calibri"/>
        <scheme val="minor"/>
      </rPr>
      <t xml:space="preserve"> Constancia cargadas al expediente en formato PDF y registro de reagendamiento en formato establecido por el despacho.  </t>
    </r>
  </si>
  <si>
    <r>
      <rPr>
        <b/>
        <sz val="10"/>
        <rFont val="Calibri"/>
        <family val="2"/>
        <scheme val="minor"/>
      </rPr>
      <t>Responsable:</t>
    </r>
    <r>
      <rPr>
        <sz val="10"/>
        <rFont val="Calibri"/>
        <family val="2"/>
        <scheme val="minor"/>
      </rPr>
      <t xml:space="preserve"> El Juez director del despacho
</t>
    </r>
    <r>
      <rPr>
        <b/>
        <sz val="10"/>
        <rFont val="Calibri"/>
        <family val="2"/>
        <scheme val="minor"/>
      </rPr>
      <t>Periodicidad:</t>
    </r>
    <r>
      <rPr>
        <sz val="10"/>
        <rFont val="Calibri"/>
        <family val="2"/>
        <scheme val="minor"/>
      </rPr>
      <t xml:space="preserve"> Cuando requiera
</t>
    </r>
    <r>
      <rPr>
        <b/>
        <sz val="10"/>
        <rFont val="Calibri"/>
        <family val="2"/>
        <scheme val="minor"/>
      </rPr>
      <t>Qué hace</t>
    </r>
    <r>
      <rPr>
        <sz val="10"/>
        <rFont val="Calibri"/>
        <family val="2"/>
        <scheme val="minor"/>
      </rPr>
      <t xml:space="preserve">:  En caso de permisos y comisiones, solicita autorizacion al Tribunal Superior, debidamente soportado. En caso de incapacidades, se presenta incapacidad, con soportes HC requeridos 
</t>
    </r>
    <r>
      <rPr>
        <b/>
        <sz val="10"/>
        <rFont val="Calibri"/>
        <family val="2"/>
        <scheme val="minor"/>
      </rPr>
      <t>Cómo lo hace</t>
    </r>
    <r>
      <rPr>
        <sz val="10"/>
        <rFont val="Calibri"/>
        <family val="2"/>
        <scheme val="minor"/>
      </rPr>
      <t xml:space="preserve">: En caso de permisos y comisiones programadas, se reprograma audiencias señaladas en la fecha de inasistencia y se rehacen las notificaciones.
</t>
    </r>
    <r>
      <rPr>
        <b/>
        <sz val="10"/>
        <rFont val="Calibri"/>
        <family val="2"/>
        <scheme val="minor"/>
      </rPr>
      <t>Desviación:</t>
    </r>
    <r>
      <rPr>
        <sz val="10"/>
        <rFont val="Calibri"/>
        <family val="2"/>
        <scheme val="minor"/>
      </rPr>
      <t xml:space="preserve"> Ajusta la programación si requiere incluir o hacer cambios imprevistos.   
</t>
    </r>
    <r>
      <rPr>
        <b/>
        <sz val="10"/>
        <rFont val="Calibri"/>
        <family val="2"/>
        <scheme val="minor"/>
      </rPr>
      <t>Evidencia:</t>
    </r>
    <r>
      <rPr>
        <sz val="10"/>
        <rFont val="Calibri"/>
        <family val="2"/>
        <scheme val="minor"/>
      </rPr>
      <t xml:space="preserve">  Autorizacion de permiso, comision o incapacidad, con soportes que lo justifiquen.  Auto reprogramacion de audiencia y registro en tabla de control excel. </t>
    </r>
  </si>
  <si>
    <t>De manera trimestral se analizará la materialización del riesgo y de ser &gt;= al 15% sobre el total de las audiencias programadas por cada Juzgado, se analizará por parte del Juez Lider del despacho la recurrencia, causas y responsables de la materialización del mismo (Juzgado o Centro de Servicios). De no ser justificadas se definirá si el impacto generado da lugar a compulsa de copias para investigación.</t>
  </si>
  <si>
    <r>
      <rPr>
        <b/>
        <sz val="10"/>
        <color rgb="FF000000"/>
        <rFont val="Calibri"/>
        <scheme val="minor"/>
      </rPr>
      <t>Responsable:</t>
    </r>
    <r>
      <rPr>
        <sz val="10"/>
        <color rgb="FF000000"/>
        <rFont val="Calibri"/>
        <scheme val="minor"/>
      </rPr>
      <t xml:space="preserve"> Escribiente y Citadores del Centro de Servicios
</t>
    </r>
    <r>
      <rPr>
        <b/>
        <sz val="10"/>
        <color rgb="FF000000"/>
        <rFont val="Calibri"/>
        <scheme val="minor"/>
      </rPr>
      <t>Periodicidad:</t>
    </r>
    <r>
      <rPr>
        <sz val="10"/>
        <color rgb="FF000000"/>
        <rFont val="Calibri"/>
        <scheme val="minor"/>
      </rPr>
      <t xml:space="preserve"> diariamente 
</t>
    </r>
    <r>
      <rPr>
        <b/>
        <sz val="10"/>
        <color rgb="FF000000"/>
        <rFont val="Calibri"/>
        <scheme val="minor"/>
      </rPr>
      <t>Qué hace:</t>
    </r>
    <r>
      <rPr>
        <sz val="10"/>
        <color rgb="FF000000"/>
        <rFont val="Calibri"/>
        <scheme val="minor"/>
      </rPr>
      <t xml:space="preserve">  ingresa los datos para la realización de citaciones y notificaciones 
</t>
    </r>
    <r>
      <rPr>
        <b/>
        <sz val="10"/>
        <color rgb="FF000000"/>
        <rFont val="Calibri"/>
        <scheme val="minor"/>
      </rPr>
      <t xml:space="preserve">Cómo lo hace: </t>
    </r>
    <r>
      <rPr>
        <sz val="10"/>
        <color rgb="FF000000"/>
        <rFont val="Calibri"/>
        <scheme val="minor"/>
      </rPr>
      <t xml:space="preserve">Según lo descritos en el procedimiento y los registros en las bases de notificaciones y su seguimiento 
</t>
    </r>
    <r>
      <rPr>
        <b/>
        <sz val="10"/>
        <color rgb="FF000000"/>
        <rFont val="Calibri"/>
        <scheme val="minor"/>
      </rPr>
      <t>Desviación:</t>
    </r>
    <r>
      <rPr>
        <sz val="10"/>
        <color rgb="FF000000"/>
        <rFont val="Calibri"/>
        <scheme val="minor"/>
      </rPr>
      <t xml:space="preserve"> revisa antes de confirmar la elaboración que los datos sean correctos; si hay desviacion, se reprocesa la notificacion.
</t>
    </r>
    <r>
      <rPr>
        <b/>
        <sz val="10"/>
        <color rgb="FF000000"/>
        <rFont val="Calibri"/>
        <scheme val="minor"/>
      </rPr>
      <t>Evidencia:</t>
    </r>
    <r>
      <rPr>
        <sz val="10"/>
        <color rgb="FFFF0000"/>
        <rFont val="Calibri"/>
        <scheme val="minor"/>
      </rPr>
      <t xml:space="preserve"> </t>
    </r>
    <r>
      <rPr>
        <sz val="10"/>
        <color rgb="FF000000"/>
        <rFont val="Calibri"/>
        <scheme val="minor"/>
      </rPr>
      <t>Bases de control descritas en el procedimiento especifico</t>
    </r>
  </si>
  <si>
    <r>
      <rPr>
        <b/>
        <sz val="10"/>
        <rFont val="Calibri"/>
        <family val="2"/>
        <scheme val="minor"/>
      </rPr>
      <t>Responsable:</t>
    </r>
    <r>
      <rPr>
        <sz val="10"/>
        <rFont val="Calibri"/>
        <family val="2"/>
        <scheme val="minor"/>
      </rPr>
      <t xml:space="preserve"> El Juez director del despacho, Auxiliar del despacho y Tecnico Sistemas
</t>
    </r>
    <r>
      <rPr>
        <b/>
        <sz val="10"/>
        <rFont val="Calibri"/>
        <family val="2"/>
        <scheme val="minor"/>
      </rPr>
      <t>Periodicidad:</t>
    </r>
    <r>
      <rPr>
        <sz val="10"/>
        <rFont val="Calibri"/>
        <family val="2"/>
        <scheme val="minor"/>
      </rPr>
      <t xml:space="preserve">  Cuando se señala audiencia presencial; reserva mensual. 
</t>
    </r>
    <r>
      <rPr>
        <b/>
        <sz val="10"/>
        <rFont val="Calibri"/>
        <family val="2"/>
        <scheme val="minor"/>
      </rPr>
      <t xml:space="preserve">Qué hace: </t>
    </r>
    <r>
      <rPr>
        <sz val="10"/>
        <rFont val="Calibri"/>
        <family val="2"/>
        <scheme val="minor"/>
      </rPr>
      <t xml:space="preserve"> Verificada la planeacion de audiencias presenciales, se hace solicitudde reserva de sala de audiencia.  
</t>
    </r>
    <r>
      <rPr>
        <b/>
        <sz val="10"/>
        <rFont val="Calibri"/>
        <family val="2"/>
        <scheme val="minor"/>
      </rPr>
      <t>Cómo lo hace</t>
    </r>
    <r>
      <rPr>
        <sz val="10"/>
        <rFont val="Calibri"/>
        <family val="2"/>
        <scheme val="minor"/>
      </rPr>
      <t xml:space="preserve">: Relacionando  las audiencias presenciales programadas de manera mensual, con el fin de remitirlas a los servidores encargados de la administracion de salas. 
</t>
    </r>
    <r>
      <rPr>
        <b/>
        <sz val="10"/>
        <rFont val="Calibri"/>
        <family val="2"/>
        <scheme val="minor"/>
      </rPr>
      <t>Desviación:</t>
    </r>
    <r>
      <rPr>
        <sz val="10"/>
        <rFont val="Calibri"/>
        <family val="2"/>
        <scheme val="minor"/>
      </rPr>
      <t xml:space="preserve"> Verifican la prestación de los diferentes servicios antes de enviar el oficio.   
</t>
    </r>
    <r>
      <rPr>
        <b/>
        <sz val="10"/>
        <rFont val="Calibri"/>
        <family val="2"/>
        <scheme val="minor"/>
      </rPr>
      <t>Evidencia:</t>
    </r>
    <r>
      <rPr>
        <sz val="10"/>
        <rFont val="Calibri"/>
        <family val="2"/>
        <scheme val="minor"/>
      </rPr>
      <t xml:space="preserve"> Formato de reserva sala audiencias, constancia de envío, vía correo electronico Tecnico Sistemas, correo confirmacion de de reserva.
</t>
    </r>
  </si>
  <si>
    <r>
      <rPr>
        <b/>
        <sz val="10"/>
        <color rgb="FF000000"/>
        <rFont val="Calibri"/>
        <scheme val="minor"/>
      </rPr>
      <t>Responsable:</t>
    </r>
    <r>
      <rPr>
        <sz val="10"/>
        <color rgb="FF000000"/>
        <rFont val="Calibri"/>
        <scheme val="minor"/>
      </rPr>
      <t xml:space="preserve"> El Juez director del despacho y Tecnico Sistemas
</t>
    </r>
    <r>
      <rPr>
        <b/>
        <sz val="10"/>
        <color rgb="FF000000"/>
        <rFont val="Calibri"/>
        <scheme val="minor"/>
      </rPr>
      <t>Periodicidad:</t>
    </r>
    <r>
      <rPr>
        <sz val="10"/>
        <color rgb="FF000000"/>
        <rFont val="Calibri"/>
        <scheme val="minor"/>
      </rPr>
      <t xml:space="preserve"> Por evento
</t>
    </r>
    <r>
      <rPr>
        <b/>
        <sz val="10"/>
        <color rgb="FF000000"/>
        <rFont val="Calibri"/>
        <scheme val="minor"/>
      </rPr>
      <t xml:space="preserve">Qué hace: </t>
    </r>
    <r>
      <rPr>
        <sz val="10"/>
        <color rgb="FF000000"/>
        <rFont val="Calibri"/>
        <scheme val="minor"/>
      </rPr>
      <t xml:space="preserve">  Se comunica la novedad ante la Mesa de Ayuda de la Coordinacion Administrativa, encargada del area tecnica y se hace seguimiento a traves del Tecnico de Sistemas
</t>
    </r>
    <r>
      <rPr>
        <b/>
        <sz val="10"/>
        <color rgb="FF000000"/>
        <rFont val="Calibri"/>
        <scheme val="minor"/>
      </rPr>
      <t>Cómo lo hace</t>
    </r>
    <r>
      <rPr>
        <sz val="10"/>
        <color rgb="FF000000"/>
        <rFont val="Calibri"/>
        <scheme val="minor"/>
      </rPr>
      <t xml:space="preserve">: Remitiendo oficio al area de sistemas, de la Coordinacion Administrativa
</t>
    </r>
    <r>
      <rPr>
        <b/>
        <sz val="10"/>
        <color rgb="FF000000"/>
        <rFont val="Calibri"/>
        <scheme val="minor"/>
      </rPr>
      <t>Desviación:</t>
    </r>
    <r>
      <rPr>
        <sz val="10"/>
        <color rgb="FF000000"/>
        <rFont val="Calibri"/>
        <scheme val="minor"/>
      </rPr>
      <t xml:space="preserve"> Verifican la prestación de los diferentes servicios antes de enviar el oficio.   
</t>
    </r>
    <r>
      <rPr>
        <b/>
        <sz val="10"/>
        <color rgb="FF000000"/>
        <rFont val="Calibri"/>
        <scheme val="minor"/>
      </rPr>
      <t xml:space="preserve">Evidencia: </t>
    </r>
    <r>
      <rPr>
        <sz val="10"/>
        <color rgb="FF000000"/>
        <rFont val="Calibri"/>
        <scheme val="minor"/>
      </rPr>
      <t xml:space="preserve">Oficios comunican la novedad al area de sistemas de la Coordinacion Administrativa. 
</t>
    </r>
  </si>
  <si>
    <r>
      <rPr>
        <b/>
        <sz val="10"/>
        <color rgb="FF000000"/>
        <rFont val="Calibri"/>
        <scheme val="minor"/>
      </rPr>
      <t>Responsables:</t>
    </r>
    <r>
      <rPr>
        <sz val="10"/>
        <color rgb="FFFF0000"/>
        <rFont val="Calibri"/>
        <scheme val="minor"/>
      </rPr>
      <t xml:space="preserve"> </t>
    </r>
    <r>
      <rPr>
        <sz val="10"/>
        <color rgb="FF000000"/>
        <rFont val="Calibri"/>
        <scheme val="minor"/>
      </rPr>
      <t xml:space="preserve">Escribiente, Citadores que cumple la funcion de notificación
</t>
    </r>
    <r>
      <rPr>
        <b/>
        <sz val="10"/>
        <color rgb="FF000000"/>
        <rFont val="Calibri"/>
        <scheme val="minor"/>
      </rPr>
      <t>Periodicidad:</t>
    </r>
    <r>
      <rPr>
        <sz val="10"/>
        <color rgb="FFFF0000"/>
        <rFont val="Calibri"/>
        <scheme val="minor"/>
      </rPr>
      <t xml:space="preserve"> </t>
    </r>
    <r>
      <rPr>
        <sz val="10"/>
        <color rgb="FF000000"/>
        <rFont val="Calibri"/>
        <scheme val="minor"/>
      </rPr>
      <t xml:space="preserve">diariamente
</t>
    </r>
    <r>
      <rPr>
        <b/>
        <sz val="10"/>
        <color rgb="FF000000"/>
        <rFont val="Calibri"/>
        <scheme val="minor"/>
      </rPr>
      <t>Qué hace</t>
    </r>
    <r>
      <rPr>
        <sz val="10"/>
        <color rgb="FF000000"/>
        <rFont val="Calibri"/>
        <scheme val="minor"/>
      </rPr>
      <t xml:space="preserve">: Hace seguimiento a mensaje electronico, previo al cargue en one drive.
</t>
    </r>
    <r>
      <rPr>
        <b/>
        <sz val="10"/>
        <color rgb="FF000000"/>
        <rFont val="Calibri"/>
        <scheme val="minor"/>
      </rPr>
      <t xml:space="preserve">Como lo hace: </t>
    </r>
    <r>
      <rPr>
        <sz val="10"/>
        <color rgb="FF000000"/>
        <rFont val="Calibri"/>
        <scheme val="minor"/>
      </rPr>
      <t xml:space="preserve">Verificando la información remitida, y las constancias generadas por el sistema de correo electrónico institucional.
</t>
    </r>
    <r>
      <rPr>
        <b/>
        <sz val="10"/>
        <color rgb="FF000000"/>
        <rFont val="Calibri"/>
        <scheme val="minor"/>
      </rPr>
      <t xml:space="preserve">Desviacion: </t>
    </r>
    <r>
      <rPr>
        <sz val="10"/>
        <color rgb="FF000000"/>
        <rFont val="Calibri"/>
        <scheme val="minor"/>
      </rPr>
      <t xml:space="preserve">Responsable no verifica la información contenida en el mensaje, ni las direcciones de correos electronicos de los destinatarios.
</t>
    </r>
    <r>
      <rPr>
        <b/>
        <sz val="10"/>
        <color rgb="FF000000"/>
        <rFont val="Calibri"/>
        <scheme val="minor"/>
      </rPr>
      <t xml:space="preserve">Evidencia: </t>
    </r>
    <r>
      <rPr>
        <sz val="10"/>
        <color rgb="FF000000"/>
        <rFont val="Calibri"/>
        <scheme val="minor"/>
      </rPr>
      <t>Trazabilidad del correo electrónico, documento PDF cargado en el expediente electronico y tabla de registro de actuaciones que lleva el responsable del procedimiento en formato excel</t>
    </r>
    <r>
      <rPr>
        <b/>
        <sz val="10"/>
        <color rgb="FF000000"/>
        <rFont val="Calibri"/>
        <scheme val="minor"/>
      </rPr>
      <t>.</t>
    </r>
  </si>
  <si>
    <t>De manera trimestral se analizará la materialización del riesgo y de ser &gt;= al 15% sobre el total de las notificaciones realizadas por los citadores,  por parte del Jefe de Personal del Centro de Servicios se realizara una revisión exhaustiva de los casos en los que las notificaciones no han cumplido con los requisitos. Identificar patrones, causas comunes y el impacto de estas deficiencias.
Como mecanismo de contigencia una vez vislumbrado el error se debe hacer la corrección de forma inmediata y rehacer la notificación a las partes afectadas</t>
  </si>
  <si>
    <r>
      <rPr>
        <b/>
        <sz val="10"/>
        <rFont val="Calibri"/>
        <family val="2"/>
        <scheme val="minor"/>
      </rPr>
      <t>Responsable:</t>
    </r>
    <r>
      <rPr>
        <sz val="10"/>
        <rFont val="Calibri"/>
        <family val="2"/>
        <scheme val="minor"/>
      </rPr>
      <t xml:space="preserve"> Servidor reponsable del procedimiento en el Juzgado
</t>
    </r>
    <r>
      <rPr>
        <b/>
        <sz val="10"/>
        <rFont val="Calibri"/>
        <family val="2"/>
        <scheme val="minor"/>
      </rPr>
      <t>Periodicidad:</t>
    </r>
    <r>
      <rPr>
        <sz val="10"/>
        <rFont val="Calibri"/>
        <family val="2"/>
        <scheme val="minor"/>
      </rPr>
      <t xml:space="preserve"> Diariamente
</t>
    </r>
    <r>
      <rPr>
        <b/>
        <sz val="10"/>
        <rFont val="Calibri"/>
        <family val="2"/>
        <scheme val="minor"/>
      </rPr>
      <t>Qué hace</t>
    </r>
    <r>
      <rPr>
        <sz val="10"/>
        <rFont val="Calibri"/>
        <family val="2"/>
        <scheme val="minor"/>
      </rPr>
      <t xml:space="preserve">:  Revisa actas de audiencias, partes interesadas en accion, previo a envio del link al Centro de Servicios
</t>
    </r>
    <r>
      <rPr>
        <b/>
        <sz val="10"/>
        <rFont val="Calibri"/>
        <family val="2"/>
        <scheme val="minor"/>
      </rPr>
      <t>Cómo lo hace</t>
    </r>
    <r>
      <rPr>
        <sz val="10"/>
        <rFont val="Calibri"/>
        <family val="2"/>
        <scheme val="minor"/>
      </rPr>
      <t xml:space="preserve">: Actualizando la informacion en el control excel y remitiendo el link del proceso a notificar, con los datos actualizados
</t>
    </r>
    <r>
      <rPr>
        <b/>
        <sz val="10"/>
        <rFont val="Calibri"/>
        <family val="2"/>
        <scheme val="minor"/>
      </rPr>
      <t>Desviación:</t>
    </r>
    <r>
      <rPr>
        <sz val="10"/>
        <rFont val="Calibri"/>
        <family val="2"/>
        <scheme val="minor"/>
      </rPr>
      <t xml:space="preserve">  Si hay novedad en partes interesadas, actualiza tabla de control
</t>
    </r>
    <r>
      <rPr>
        <b/>
        <sz val="10"/>
        <rFont val="Calibri"/>
        <family val="2"/>
        <scheme val="minor"/>
      </rPr>
      <t>Evidencia:</t>
    </r>
    <r>
      <rPr>
        <sz val="10"/>
        <rFont val="Calibri"/>
        <family val="2"/>
        <scheme val="minor"/>
      </rPr>
      <t xml:space="preserve"> Como registro del control quedan las actas de audiencia, diligenciamiento excel control que lleva el Juzgado</t>
    </r>
  </si>
  <si>
    <r>
      <rPr>
        <b/>
        <sz val="10"/>
        <rFont val="Calibri"/>
        <family val="2"/>
        <scheme val="minor"/>
      </rPr>
      <t>Responsable:</t>
    </r>
    <r>
      <rPr>
        <sz val="10"/>
        <rFont val="Calibri"/>
        <family val="2"/>
        <scheme val="minor"/>
      </rPr>
      <t xml:space="preserve"> Servidor responsable de procedimiento en el Juzgado y Escribiente y Citadores
</t>
    </r>
    <r>
      <rPr>
        <b/>
        <sz val="10"/>
        <rFont val="Calibri"/>
        <family val="2"/>
        <scheme val="minor"/>
      </rPr>
      <t>Periodicidad</t>
    </r>
    <r>
      <rPr>
        <sz val="10"/>
        <rFont val="Calibri"/>
        <family val="2"/>
        <scheme val="minor"/>
      </rPr>
      <t xml:space="preserve">: Diariamente
</t>
    </r>
    <r>
      <rPr>
        <b/>
        <sz val="10"/>
        <rFont val="Calibri"/>
        <family val="2"/>
        <scheme val="minor"/>
      </rPr>
      <t>Que hace</t>
    </r>
    <r>
      <rPr>
        <sz val="10"/>
        <rFont val="Calibri"/>
        <family val="2"/>
        <scheme val="minor"/>
      </rPr>
      <t xml:space="preserve">: Verifica directorio de direcciones electronicas de las partes, entidades publicas a traves de la web, registros previos, directorio del Centro de Servicios, llevado en excel. 
</t>
    </r>
    <r>
      <rPr>
        <b/>
        <sz val="10"/>
        <rFont val="Calibri"/>
        <family val="2"/>
        <scheme val="minor"/>
      </rPr>
      <t>Cómo lo hace</t>
    </r>
    <r>
      <rPr>
        <sz val="10"/>
        <rFont val="Calibri"/>
        <family val="2"/>
        <scheme val="minor"/>
      </rPr>
      <t xml:space="preserve">:  Consulta pagina web oficial de la entidad, institucion, que corresponsa; se  verifica directorio registrado en ecxel por el Centro de Servicios.
</t>
    </r>
    <r>
      <rPr>
        <b/>
        <sz val="10"/>
        <rFont val="Calibri"/>
        <family val="2"/>
        <scheme val="minor"/>
      </rPr>
      <t>Desviación:</t>
    </r>
    <r>
      <rPr>
        <sz val="10"/>
        <rFont val="Calibri"/>
        <family val="2"/>
        <scheme val="minor"/>
      </rPr>
      <t xml:space="preserve"> Falta de actualizacion de los registros de correo electronico
</t>
    </r>
    <r>
      <rPr>
        <b/>
        <sz val="10"/>
        <rFont val="Calibri"/>
        <family val="2"/>
        <scheme val="minor"/>
      </rPr>
      <t>Evidencia:</t>
    </r>
    <r>
      <rPr>
        <sz val="10"/>
        <rFont val="Calibri"/>
        <family val="2"/>
        <scheme val="minor"/>
      </rPr>
      <t xml:space="preserve"> Excel de direcciones electronicas</t>
    </r>
    <r>
      <rPr>
        <b/>
        <sz val="10"/>
        <color rgb="FFFF0000"/>
        <rFont val="Calibri"/>
        <family val="2"/>
        <scheme val="minor"/>
      </rPr>
      <t xml:space="preserve"> </t>
    </r>
    <r>
      <rPr>
        <sz val="10"/>
        <rFont val="Calibri"/>
        <family val="2"/>
        <scheme val="minor"/>
      </rPr>
      <t>en one drive del Centro de Servicios, trazabilidad de los correos electronicos remitidos previamente por Escribiente y Citadores.</t>
    </r>
  </si>
  <si>
    <r>
      <rPr>
        <b/>
        <sz val="10"/>
        <rFont val="Calibri"/>
        <family val="2"/>
        <scheme val="minor"/>
      </rPr>
      <t>Responsable:</t>
    </r>
    <r>
      <rPr>
        <sz val="10"/>
        <rFont val="Calibri"/>
        <family val="2"/>
        <scheme val="minor"/>
      </rPr>
      <t xml:space="preserve"> Tecnico responsable del reparto
</t>
    </r>
    <r>
      <rPr>
        <b/>
        <sz val="10"/>
        <rFont val="Calibri"/>
        <family val="2"/>
        <scheme val="minor"/>
      </rPr>
      <t>Periodicidad:</t>
    </r>
    <r>
      <rPr>
        <sz val="10"/>
        <rFont val="Calibri"/>
        <family val="2"/>
        <scheme val="minor"/>
      </rPr>
      <t xml:space="preserve"> Al recibido de una solicitud de reparto 
</t>
    </r>
    <r>
      <rPr>
        <b/>
        <sz val="10"/>
        <rFont val="Calibri"/>
        <family val="2"/>
        <scheme val="minor"/>
      </rPr>
      <t>Qué hace</t>
    </r>
    <r>
      <rPr>
        <sz val="10"/>
        <rFont val="Calibri"/>
        <family val="2"/>
        <scheme val="minor"/>
      </rPr>
      <t xml:space="preserve">:  Verifica que el escrito radicado, este debidamente diligenciado.
</t>
    </r>
    <r>
      <rPr>
        <b/>
        <sz val="10"/>
        <rFont val="Calibri"/>
        <family val="2"/>
        <scheme val="minor"/>
      </rPr>
      <t>Cómo lo hace</t>
    </r>
    <r>
      <rPr>
        <sz val="10"/>
        <rFont val="Calibri"/>
        <family val="2"/>
        <scheme val="minor"/>
      </rPr>
      <t xml:space="preserve">: Previo al reparto, se verifica que contenga la informacion completa de las partes, abogados, terceros e intervinientes. 
</t>
    </r>
    <r>
      <rPr>
        <b/>
        <sz val="10"/>
        <rFont val="Calibri"/>
        <family val="2"/>
        <scheme val="minor"/>
      </rPr>
      <t>Desviación:</t>
    </r>
    <r>
      <rPr>
        <sz val="10"/>
        <rFont val="Calibri"/>
        <family val="2"/>
        <scheme val="minor"/>
      </rPr>
      <t xml:space="preserve"> Si la informacion no está completa, el responsable del procedimeinto se comunica con el remitente para que suministre la informacion requerida
</t>
    </r>
    <r>
      <rPr>
        <b/>
        <sz val="10"/>
        <rFont val="Calibri"/>
        <family val="2"/>
        <scheme val="minor"/>
      </rPr>
      <t>Evidencia:</t>
    </r>
    <r>
      <rPr>
        <sz val="10"/>
        <rFont val="Calibri"/>
        <family val="2"/>
        <scheme val="minor"/>
      </rPr>
      <t xml:space="preserve"> Trazabilidad del correo electronico y PDF de la constancia del tramite, cargado al expediente  </t>
    </r>
  </si>
  <si>
    <t>De manera trimestral se analizará la materialización del riesgo y de ser&gt;= al 15% sobre el total de las repartos judiciales realizados por el responsable del Centro de Servicios, se realizara una revisión exhaustiva de los casos en los que no han cumplido con los requisitos legales y procedimentales; se analizará la recurrencia  y causas de la materialización del mismo. De no ser justificadas se definirá si el impacto generado da lugar a compulsa de copias para investigación.</t>
  </si>
  <si>
    <r>
      <rPr>
        <b/>
        <sz val="10"/>
        <rFont val="Calibri"/>
        <family val="2"/>
        <scheme val="minor"/>
      </rPr>
      <t>Responsable:</t>
    </r>
    <r>
      <rPr>
        <sz val="10"/>
        <rFont val="Calibri"/>
        <family val="2"/>
        <scheme val="minor"/>
      </rPr>
      <t xml:space="preserve"> Tecnico responsable Reparto
</t>
    </r>
    <r>
      <rPr>
        <b/>
        <sz val="10"/>
        <rFont val="Calibri"/>
        <family val="2"/>
        <scheme val="minor"/>
      </rPr>
      <t>Periodicidad:</t>
    </r>
    <r>
      <rPr>
        <sz val="10"/>
        <rFont val="Calibri"/>
        <family val="2"/>
        <scheme val="minor"/>
      </rPr>
      <t xml:space="preserve"> Diariamente
</t>
    </r>
    <r>
      <rPr>
        <b/>
        <sz val="10"/>
        <rFont val="Calibri"/>
        <family val="2"/>
        <scheme val="minor"/>
      </rPr>
      <t>Qué hace</t>
    </r>
    <r>
      <rPr>
        <sz val="10"/>
        <rFont val="Calibri"/>
        <family val="2"/>
        <scheme val="minor"/>
      </rPr>
      <t xml:space="preserve">:   Verifica el correo electronico de Reparto, para verificar si se ha radicado escrito para reparto
</t>
    </r>
    <r>
      <rPr>
        <b/>
        <sz val="10"/>
        <rFont val="Calibri"/>
        <family val="2"/>
        <scheme val="minor"/>
      </rPr>
      <t>Cómo lo hace</t>
    </r>
    <r>
      <rPr>
        <sz val="10"/>
        <rFont val="Calibri"/>
        <family val="2"/>
        <scheme val="minor"/>
      </rPr>
      <t xml:space="preserve">: Hace control al correo electronico, bandeja de entrada
</t>
    </r>
    <r>
      <rPr>
        <b/>
        <sz val="10"/>
        <rFont val="Calibri"/>
        <family val="2"/>
        <scheme val="minor"/>
      </rPr>
      <t>Desviación:</t>
    </r>
    <r>
      <rPr>
        <sz val="10"/>
        <rFont val="Calibri"/>
        <family val="2"/>
        <scheme val="minor"/>
      </rPr>
      <t xml:space="preserve"> Que los usuarios y partes, remitan el escrito a un correo electronico diferente al de reparto
</t>
    </r>
    <r>
      <rPr>
        <b/>
        <sz val="10"/>
        <rFont val="Calibri"/>
        <family val="2"/>
        <scheme val="minor"/>
      </rPr>
      <t>Evidencia:</t>
    </r>
    <r>
      <rPr>
        <sz val="10"/>
        <rFont val="Calibri"/>
        <family val="2"/>
        <scheme val="minor"/>
      </rPr>
      <t xml:space="preserve"> Trazabilidad del correo electronico de Reparto. </t>
    </r>
  </si>
  <si>
    <r>
      <rPr>
        <b/>
        <sz val="10"/>
        <rFont val="Calibri"/>
        <family val="2"/>
        <scheme val="minor"/>
      </rPr>
      <t>Responsable:</t>
    </r>
    <r>
      <rPr>
        <sz val="10"/>
        <rFont val="Calibri"/>
        <family val="2"/>
        <scheme val="minor"/>
      </rPr>
      <t xml:space="preserve"> Tecnico responsable y lider proceso reparto
</t>
    </r>
    <r>
      <rPr>
        <b/>
        <sz val="10"/>
        <rFont val="Calibri"/>
        <family val="2"/>
        <scheme val="minor"/>
      </rPr>
      <t>Periodicidad:</t>
    </r>
    <r>
      <rPr>
        <sz val="10"/>
        <rFont val="Calibri"/>
        <family val="2"/>
        <scheme val="minor"/>
      </rPr>
      <t xml:space="preserve"> Periodicamente 
</t>
    </r>
    <r>
      <rPr>
        <b/>
        <sz val="10"/>
        <rFont val="Calibri"/>
        <family val="2"/>
        <scheme val="minor"/>
      </rPr>
      <t>Qué hace</t>
    </r>
    <r>
      <rPr>
        <sz val="10"/>
        <rFont val="Calibri"/>
        <family val="2"/>
        <scheme val="minor"/>
      </rPr>
      <t xml:space="preserve">: Verifica versión del procedimiento y su aplicación.
</t>
    </r>
    <r>
      <rPr>
        <b/>
        <sz val="10"/>
        <rFont val="Calibri"/>
        <family val="2"/>
        <scheme val="minor"/>
      </rPr>
      <t>Cómo lo hace:</t>
    </r>
    <r>
      <rPr>
        <sz val="10"/>
        <rFont val="Calibri"/>
        <family val="2"/>
        <scheme val="minor"/>
      </rPr>
      <t xml:space="preserve"> Que el procedimiento esté actualizado y que el equipo de trabajo aplica la última versión aprobada.
</t>
    </r>
    <r>
      <rPr>
        <b/>
        <sz val="10"/>
        <rFont val="Calibri"/>
        <family val="2"/>
        <scheme val="minor"/>
      </rPr>
      <t>Desviación:</t>
    </r>
    <r>
      <rPr>
        <sz val="10"/>
        <rFont val="Calibri"/>
        <family val="2"/>
        <scheme val="minor"/>
      </rPr>
      <t xml:space="preserve"> Si encuentra desactualización solicita Jefe Area Sistemas Coordinacion Administrativa, actualizacion de la versión.
</t>
    </r>
    <r>
      <rPr>
        <b/>
        <sz val="10"/>
        <rFont val="Calibri"/>
        <family val="2"/>
        <scheme val="minor"/>
      </rPr>
      <t>Evidencia:</t>
    </r>
    <r>
      <rPr>
        <sz val="10"/>
        <rFont val="Calibri"/>
        <family val="2"/>
        <scheme val="minor"/>
      </rPr>
      <t xml:space="preserve"> Trazabilidad del correo electronico solicitando actualizacion aplicativo</t>
    </r>
  </si>
  <si>
    <r>
      <rPr>
        <b/>
        <sz val="10"/>
        <rFont val="Calibri"/>
        <family val="2"/>
        <scheme val="minor"/>
      </rPr>
      <t>Responsable:</t>
    </r>
    <r>
      <rPr>
        <sz val="10"/>
        <rFont val="Calibri"/>
        <family val="2"/>
        <scheme val="minor"/>
      </rPr>
      <t xml:space="preserve"> Juez lider del despacho
</t>
    </r>
    <r>
      <rPr>
        <b/>
        <sz val="10"/>
        <rFont val="Calibri"/>
        <family val="2"/>
        <scheme val="minor"/>
      </rPr>
      <t>Periodicidad:</t>
    </r>
    <r>
      <rPr>
        <sz val="10"/>
        <rFont val="Calibri"/>
        <family val="2"/>
        <scheme val="minor"/>
      </rPr>
      <t xml:space="preserve"> Por evento
</t>
    </r>
    <r>
      <rPr>
        <b/>
        <sz val="10"/>
        <rFont val="Calibri"/>
        <family val="2"/>
        <scheme val="minor"/>
      </rPr>
      <t>Qué hace</t>
    </r>
    <r>
      <rPr>
        <sz val="10"/>
        <rFont val="Calibri"/>
        <family val="2"/>
        <scheme val="minor"/>
      </rPr>
      <t xml:space="preserve">: Verifica inventario de procesos en tramite, previo a remitir expediente a otro despacho, se remite proceso penal físico, al Tecnico del Centor de Servicios para digitalizacion.
</t>
    </r>
    <r>
      <rPr>
        <b/>
        <sz val="10"/>
        <rFont val="Calibri"/>
        <family val="2"/>
        <scheme val="minor"/>
      </rPr>
      <t>Cómo lo hace:</t>
    </r>
    <r>
      <rPr>
        <sz val="10"/>
        <rFont val="Calibri"/>
        <family val="2"/>
        <scheme val="minor"/>
      </rPr>
      <t xml:space="preserve"> Se remite expediente fisico, foliado, con oficio indicando la actividad a realizar
</t>
    </r>
    <r>
      <rPr>
        <b/>
        <sz val="10"/>
        <rFont val="Calibri"/>
        <family val="2"/>
        <scheme val="minor"/>
      </rPr>
      <t>Evidencia:</t>
    </r>
    <r>
      <rPr>
        <sz val="10"/>
        <rFont val="Calibri"/>
        <family val="2"/>
        <scheme val="minor"/>
      </rPr>
      <t xml:space="preserve">  Oficio remite expediente para digitalizacion y creacion en OneDrive del Juzgado, conforme la estructura aprobada; Inventario de procesos</t>
    </r>
  </si>
  <si>
    <t xml:space="preserve">Materializado el riesgo, se realizaran actuaciones de busqueda inmediata del documento; una vez determinada la causa y responsable, si el caso lo amerita, el Juez del Despacho o Juez Coordinador, según el impacto generado compulsará copias para investigue la perdida del mismo. 
De ser necesario se requerirá a las partes, terceros o intervinientes para determinar el recibido y reconstruir la actuacion. 
Se realizará busqueda en copias de seguridad en los reposorios autorizados por la Rama Judicial y adoptaran las acciones pertinentes para su reconstrucción o recuperación del documento. </t>
  </si>
  <si>
    <r>
      <rPr>
        <b/>
        <sz val="10"/>
        <rFont val="Calibri"/>
        <family val="2"/>
        <scheme val="minor"/>
      </rPr>
      <t>Responsable:</t>
    </r>
    <r>
      <rPr>
        <sz val="10"/>
        <rFont val="Calibri"/>
        <family val="2"/>
        <scheme val="minor"/>
      </rPr>
      <t xml:space="preserve"> Consejo Superior de la Judicatura - Unidad de Proyectos especiales de Tecnología y CENDOJ
</t>
    </r>
    <r>
      <rPr>
        <b/>
        <sz val="10"/>
        <rFont val="Calibri"/>
        <family val="2"/>
        <scheme val="minor"/>
      </rPr>
      <t>Periodicidad:</t>
    </r>
    <r>
      <rPr>
        <sz val="10"/>
        <rFont val="Calibri"/>
        <family val="2"/>
        <scheme val="minor"/>
      </rPr>
      <t xml:space="preserve"> SIN DEFINIR
</t>
    </r>
    <r>
      <rPr>
        <b/>
        <sz val="10"/>
        <rFont val="Calibri"/>
        <family val="2"/>
        <scheme val="minor"/>
      </rPr>
      <t>Qué hace</t>
    </r>
    <r>
      <rPr>
        <sz val="10"/>
        <rFont val="Calibri"/>
        <family val="2"/>
        <scheme val="minor"/>
      </rPr>
      <t xml:space="preserve">: Plan para la implementación del Acuerdo 11567, parágrafo 2 del artículo 28. 
</t>
    </r>
    <r>
      <rPr>
        <b/>
        <sz val="10"/>
        <rFont val="Calibri"/>
        <family val="2"/>
        <scheme val="minor"/>
      </rPr>
      <t>Cómo lo hace</t>
    </r>
    <r>
      <rPr>
        <sz val="10"/>
        <rFont val="Calibri"/>
        <family val="2"/>
        <scheme val="minor"/>
      </rPr>
      <t xml:space="preserve">:  Conocimiento de la especialidad Penal y recolección de  datos para el diseño del software aplicable a la especialidad.
</t>
    </r>
    <r>
      <rPr>
        <b/>
        <sz val="10"/>
        <rFont val="Calibri"/>
        <family val="2"/>
        <scheme val="minor"/>
      </rPr>
      <t>Desviación:</t>
    </r>
    <r>
      <rPr>
        <sz val="10"/>
        <rFont val="Calibri"/>
        <family val="2"/>
        <scheme val="minor"/>
      </rPr>
      <t xml:space="preserve"> Reformular el plan si se incumplen términos.
</t>
    </r>
    <r>
      <rPr>
        <b/>
        <sz val="10"/>
        <rFont val="Calibri"/>
        <family val="2"/>
        <scheme val="minor"/>
      </rPr>
      <t>Evidencia:</t>
    </r>
    <r>
      <rPr>
        <sz val="10"/>
        <rFont val="Calibri"/>
        <family val="2"/>
        <scheme val="minor"/>
      </rPr>
      <t xml:space="preserve">  Como registro  queda actas de reuniones.</t>
    </r>
  </si>
  <si>
    <r>
      <rPr>
        <b/>
        <sz val="10"/>
        <rFont val="Calibri"/>
        <family val="2"/>
        <scheme val="minor"/>
      </rPr>
      <t>Responsable:</t>
    </r>
    <r>
      <rPr>
        <sz val="10"/>
        <rFont val="Calibri"/>
        <family val="2"/>
        <scheme val="minor"/>
      </rPr>
      <t xml:space="preserve"> Juez director del Juzgado
</t>
    </r>
    <r>
      <rPr>
        <b/>
        <sz val="10"/>
        <rFont val="Calibri"/>
        <family val="2"/>
        <scheme val="minor"/>
      </rPr>
      <t>Periodicidad:</t>
    </r>
    <r>
      <rPr>
        <sz val="10"/>
        <rFont val="Calibri"/>
        <family val="2"/>
        <scheme val="minor"/>
      </rPr>
      <t xml:space="preserve"> A la creacion y diligencimeinto de Indice expediente.
</t>
    </r>
    <r>
      <rPr>
        <b/>
        <sz val="10"/>
        <rFont val="Calibri"/>
        <family val="2"/>
        <scheme val="minor"/>
      </rPr>
      <t>Qué hace</t>
    </r>
    <r>
      <rPr>
        <sz val="10"/>
        <rFont val="Calibri"/>
        <family val="2"/>
        <scheme val="minor"/>
      </rPr>
      <t xml:space="preserve">: Se registran los documentos en el expediente, de conformidad a lo establecido en la Tabla de Retención Documental en concordancia con el Acuerdo PCSJA20-11567 de 2020, version 02 del 18/02/2021
</t>
    </r>
    <r>
      <rPr>
        <b/>
        <sz val="10"/>
        <rFont val="Calibri"/>
        <family val="2"/>
        <scheme val="minor"/>
      </rPr>
      <t>Cómo lo hace</t>
    </r>
    <r>
      <rPr>
        <sz val="10"/>
        <rFont val="Calibri"/>
        <family val="2"/>
        <scheme val="minor"/>
      </rPr>
      <t xml:space="preserve">: Por medio de reuniones en las que se diseñan las TRD
</t>
    </r>
    <r>
      <rPr>
        <b/>
        <sz val="10"/>
        <rFont val="Calibri"/>
        <family val="2"/>
        <scheme val="minor"/>
      </rPr>
      <t>Evidencia:</t>
    </r>
    <r>
      <rPr>
        <sz val="10"/>
        <rFont val="Calibri"/>
        <family val="2"/>
        <scheme val="minor"/>
      </rPr>
      <t xml:space="preserve">  Los indices electronicos diligenciados de conformidad a la TRD</t>
    </r>
  </si>
  <si>
    <t xml:space="preserve">MATRIZ DE RIESGOS SIGCMA </t>
  </si>
  <si>
    <t xml:space="preserve">MISIONAL
1. ACCIONES CONSTITUCIONALES
2. PROCESOS DE CONOCIMIENTO PENAL ESPECIALIZADO
APOYO
1. ATENCION AL USUARIO
Reparto de solicitudes ante Juez de conocimiento
Recepción y Trámite de PQRSF
2. GESTION DE SERVICIOS JUDICIALES
Notificaciones electrónicas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</si>
  <si>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</si>
  <si>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</si>
  <si>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</si>
  <si>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</si>
  <si>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</si>
  <si>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</si>
  <si>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</si>
  <si>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</si>
  <si>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</si>
  <si>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</si>
  <si>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</si>
  <si>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</si>
  <si>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</si>
  <si>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</si>
  <si>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Aceptar el riesgo</t>
  </si>
  <si>
    <t xml:space="preserve">Se efectuará un seguimiento diario del control de terminos a través de un archivo Excel, el cual sera efectuado por cada uno de los Despachos Judiciales. </t>
  </si>
  <si>
    <t>Juez Lider de cada Despacho</t>
  </si>
  <si>
    <t>01/01/2024 al 31/12/2024</t>
  </si>
  <si>
    <t xml:space="preserve">Se efectuará un seguimiento diario del control de audiencias a través de un archivo Excel, el cual sera efectuado por cada uno de los Despachos Judiciales. </t>
  </si>
  <si>
    <t>Se efectuará un seguimiento diario del control de notificaciones a través de un archivo Excel, el cual sera efectuado por cada citador del Centro de Servicios</t>
  </si>
  <si>
    <t xml:space="preserve">Citador </t>
  </si>
  <si>
    <t>Seguimiento diario de los canales de ingreso de las solicitudes de reparto a través de un Archivo Excel.</t>
  </si>
  <si>
    <t>Lider del proceso de Atención al Usuario y Reparto de solicitudes ante Juez de Conocimiento.</t>
  </si>
  <si>
    <t>Trimestralmente cada dependencia efectuara un reporte en un archivo excel si se presento perdida de documentación.</t>
  </si>
  <si>
    <t>Cada Dependencia</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</si>
  <si>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</si>
  <si>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</si>
  <si>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</si>
  <si>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</si>
  <si>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</si>
  <si>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</si>
  <si>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</si>
  <si>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</si>
  <si>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</si>
  <si>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</si>
  <si>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</si>
  <si>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</si>
  <si>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</si>
  <si>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</si>
  <si>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</si>
  <si>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</si>
  <si>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</si>
  <si>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</si>
  <si>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</si>
  <si>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</si>
  <si>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</si>
  <si>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</si>
  <si>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</si>
  <si>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</si>
  <si>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</si>
  <si>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</si>
  <si>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</si>
  <si>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</si>
  <si>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</si>
  <si>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 xml:space="preserve">De la entidad y sector justicia a nivel nacional </t>
  </si>
  <si>
    <t>Catastrófico</t>
  </si>
  <si>
    <t>Afectación al presupuesto en un valor ≥0,5%.</t>
  </si>
  <si>
    <t>Afectación al presupuesto en un valor &lt;0,5% y ≥1%.</t>
  </si>
  <si>
    <t>Afectación al  presupuesto en un valor  &lt;5% y  ≥20%.</t>
  </si>
  <si>
    <t>Afectación al presupuesto en un valor ≥50%.</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</si>
  <si>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</si>
  <si>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</si>
  <si>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</si>
  <si>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</si>
  <si>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</si>
  <si>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</si>
  <si>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</si>
  <si>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</si>
  <si>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</si>
  <si>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</si>
  <si>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</si>
  <si>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</si>
  <si>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</si>
  <si>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</si>
  <si>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</si>
  <si>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</si>
  <si>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</si>
  <si>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</si>
  <si>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</si>
  <si>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</si>
  <si>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</si>
  <si>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</si>
  <si>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</si>
  <si>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</si>
  <si>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</si>
  <si>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</si>
  <si>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</si>
  <si>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</si>
  <si>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</si>
  <si>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</si>
  <si>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</si>
  <si>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</si>
  <si>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</si>
  <si>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</si>
  <si>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</si>
  <si>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</si>
  <si>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</si>
  <si>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</si>
  <si>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</si>
  <si>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</si>
  <si>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</si>
  <si>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</si>
  <si>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</si>
  <si>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</si>
  <si>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</si>
  <si>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</si>
  <si>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</si>
  <si>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</si>
  <si>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</si>
  <si>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</si>
  <si>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</si>
  <si>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</si>
  <si>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</si>
  <si>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</si>
  <si>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</si>
  <si>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</si>
  <si>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</si>
  <si>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</si>
  <si>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</si>
  <si>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</si>
  <si>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</si>
  <si>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</si>
  <si>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</si>
  <si>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</si>
  <si>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</si>
  <si>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</si>
  <si>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</si>
  <si>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</si>
  <si>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</si>
  <si>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</si>
  <si>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MISIONAL
1. ACCIONES CONSTITUCIONALES: Propender por el cumplimiento de los derechos fundamentales de la población, a partir de la aplicación de los instrumentos contemplados en la Constitucional Nacional y la Ley. 
2. PROCESOS DE CONOCIMIENTO PENAL ESPECIALIZADO: Administrar justicia en materia penal, dirigiendo las actuaciones procesales orientadas a la emisión de una decisión de carácter definitivo mediante la aplicación de la normatividad sustancial y procedimental vigente
APOYO
1. ATENCION AL USUARIO: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2. GESTION DE SERVICIOS JUDICIALES: Dar trámite oportuno y eficaz a lo ordenado por los Jueces del Circuito Especializados de Florencia - Caquetá en sus providencias, de acuerdo con los términos y requisitos establecidos en la Constitución y la Ley</t>
  </si>
  <si>
    <t>JUZGADOS PENALES DEL CIRCUITO ESPECIALIZADOS DE FLORENCIA CAQUETÁ Y CENTRO DE SERVICIOS DE LOS JUZGADOS PENALES DEL CIRCUITO ESPECIALIZADO DE FLORENCIA, CAQUETA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</si>
  <si>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</si>
  <si>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</si>
  <si>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</si>
  <si>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</si>
  <si>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</si>
  <si>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</si>
  <si>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</si>
  <si>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</si>
  <si>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</si>
  <si>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</si>
  <si>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</si>
  <si>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</si>
  <si>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</si>
  <si>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Se efectuara un seguimiento diario del control de terminos a través de un archivo Excel, el cual sera efectuado por cada uno de los Despachos Judiciales. </t>
  </si>
  <si>
    <t>x</t>
  </si>
  <si>
    <t xml:space="preserve">Durante el primer trimestre del año 2024 se efectuo el correspondiente seguimiento a los terminos obteniendo los siguientes resultados:
De un total de 159 acciones constitucionales ingresadas para tramite ante los despachos judiciales, no se materializó el riesgo de vencimiento de terminos.
Del total de 32 procesos penales ingresados por reparto en el primer trimestre, No se materializó el riesgo de vencimeinto de terminos
</t>
  </si>
  <si>
    <t xml:space="preserve">Se efectuara un seguimiento diario del control de audiencias a través de un archivo Excel, el cual sera efectuado por cada uno de los Despachos Judiciales. </t>
  </si>
  <si>
    <t xml:space="preserve">Durante el primer trimestre del año 2024 se efectuo el correspondiente seguimiento a los terminos obteniendo los siguientes resultados:
De un total de 391 audiencias programadas por los tres despachos, no se realizaron un total de 185 audiencias, 12 de ellas, es decir un 6,49% de las audiencias no se realizaron por causas atribuibles al Juzgado; y 2 audiencias, es decir un 1,08%  por causas atribuibles al Centro de Servicios Administrativos. </t>
  </si>
  <si>
    <t>Se efectuara un seguimiento diario del control de notificaciones a través de un archivo Excel, el cual sera efectuado por cada Citador del Centro de Servicios</t>
  </si>
  <si>
    <t xml:space="preserve">Durante el primer trimestre del año 2024, se registraron un total de 408 notificaciones de acciones constitucionales y 222 notificaciones y citaciones de procesos penales, de los cuales no hay reporte de materializacion de riesgfos de notificaciones sin cumplimiento de requisitos. </t>
  </si>
  <si>
    <t xml:space="preserve">Para el primer trimestre del año 2024, se registró un total de 34 solicitudes de reparto, siendo evacuadas en su totalidad, las cuales fueron asignadas de forma aleatoria a los diferentes despachos de la especialidad. Habiendole correspondido 12 al Juzgado 01 Penal del Circuito Especializado, 11 al Juzgado 02 Penal del Circuito Especializado y 9 al Juzgado 03 Penal del Circuito Especializado Itinerante. No se materializó el riesgo. </t>
  </si>
  <si>
    <t>Durante el primer trimestre del año 2024 los despachos judiciales efectuaron reporte en el cual se evidencia que no existio perdida de documentos, por lo cual se evidencia la no materialización del riesgo.</t>
  </si>
  <si>
    <t>ANÁLISIS DEL RESULTADO FINAL 
2 TRIMESTRE</t>
  </si>
  <si>
    <t xml:space="preserve">Del total de 136 acciones constitucionales recibidas y tramitadas, no se reportó la materialización del riesgo en los Juzgados de la Especialidad.
De los 42 procesos penales recibidos entre los Juzgados de conocimiento en el segundo trimestre, no se configuro vencimiento de términos. 
Por lo tanto no se requirio accion de correccion y los controles preventivos aplicados han sido efectivos. 
</t>
  </si>
  <si>
    <t>De un total de 415 audiencias programadas entre los Juzgados Penales del Circuito Especializados de Florencia, no se realizaron un total de 193 audiencias, que constituyen el 46,51% del total de las audiencias programadas en el trimestre analizado; de las cuales 15 audiencias no realizadas, que constituyen el 8% de no se hicieron por causas atribuibles al Juzgado; Sin que se reportaran en el periodo audiencias no realizadas por causas atribuibles al Centro de Servicios Administrativos. En este segundo trimestre se advierte un aumento en programación de audiencias por los Juzgados de la Especialidad del 51,49%, que constituye un aumento en la programación de las audiencias del 2,98%, respecto del primer trimestre de 2024. En cuando a las audiencias no realizadas en el periodo analizado, en comparación con el inmediatamente anterior, se advierte en un 51,06%; lo cual refleja un aumento del 2,12% de las audiencias no realizadas en el segundo trimestre.</t>
  </si>
  <si>
    <t>Del total de 440 notificaciones de Acciones Constitucionales remitidas para tramite de notificación, se efectuaron 9 notificaciones sin cumplimiento de requisitos que constituyen el 2,05% del total diligenciadas. Identificándose la causa atribuible al Juzgado en un 11,11% y al Centro de Servicios, un 88,89% de las observaciones, porcentaje obtenido sobre la cantidad de errores identificados, esto es, las 9 notificaciones realizadas sin cumplimiento de requisitos que se debieron rehacer. En cuanto al total de 230 notificaciones de procesos penales, se tiene un 2,6% de notificaciones que requirieron realizarse nuevamente por errores en el diligenciamiento, sin que se tenga definido el origen de la causa. Con estos porcentages, dentro del margen de tolerancia definidos por la Especialidad, no se requirió la implementacion de acciones correctivas.</t>
  </si>
  <si>
    <t xml:space="preserve">En el segundo trimestre de un total de 34 solicitudes Radicadas por la FGN, correspondiendole de ellos, al Juzgado 01 Penal del Circuito Especializado de Florencia, 11 procesos; al Juzgado 02 Penal del Circuito Especializado de Florencia, 14 procesos; y al Juzgado 03 Penal del Circuito ESpecializado itinerante de Florencia, 9 procesos; no se materializó el riesgo de repartos sin cumplimiento de los requisitos, evidenciando un correcto funcionamiento de los controles preventivos empleados. </t>
  </si>
  <si>
    <t xml:space="preserve">Durante el segundo trimestre del año 2024 los despachos judiciales efectuaron reporte de 0 perdida de documentos, por lo tanto en el trimestre no se materializo el riesgo. </t>
  </si>
  <si>
    <t>ANÁLISIS DEL RESULTADO FINAL 
3 TRIMESTRE</t>
  </si>
  <si>
    <t xml:space="preserve">Del total de 142 acciones constitucionales ingresadas en el periodo, y 38 procesos penales recibidos en el trimestre, no se configuro vencimiento de terminos.
Por lo tanto no se requirio accion de correccion y los controles preventivos aplicados han sido efectivos. 
</t>
  </si>
  <si>
    <t>De un total de 397 audiencias programadas entre los Juzgados Penales del Circuito Especializados de Florencia, no se realizaron un total de 184 audiencias, que constituyen el 31,6% del total de las audiencias programadas en el trimestre analizado; de las cuales 7 audiencias no realizadas, que constituyen el 4,89% de no se hicieron por causas atribuibles al Juzgado; y 2 audiencias no realizadas por causas atribuibles al Centro de Servicios Administrativos que representa un 1,09%. En este tercer trimestre se advierte una disminucion en la programacion de audiencias por los Juzgados de la Especialidad del 2,21% con relacion al segundo trimestre de 2024. En cuando a las audiencias no realizadas en el periodo analizado, en comparacion con el inmediatamente anterior, se advierte una disminucion del  3,11%  de audiencias no realizadas, frente al segundo trimestre.</t>
  </si>
  <si>
    <t>Del total de 391 notificaciones A.C. del periodo, se efectuo 1 notificacion sin cumplimiento de requisitos que constituye el 0,26% del total diligenciadas. Identificandose de este porcentaje, que la causa atribuible al Juzgado corresponde a un 100% y el Centro de Servicios, un 0,00% de las observaciones. En cuanto a las 225 citaciones penales recibidas, se tiene un 3,11% de notificaciones que requirieron realizarse nuevamente por errores en el diligencimiento, siendo el 43% atribuible al Juzgado representado en 3 actuaciones; y el 57% al Centro de Servicios, representado  en 4 de las actuaciones corregidas. Con estos porcentages, dentro del margen de tolerancia definidos por la Especialidad, no se requirió la implementacion de acciones correctivas.</t>
  </si>
  <si>
    <t xml:space="preserve">En el tercer trimestre de un total de 31 solicitudes Radicadas por la FGN, correspondiendole de ellos, al Juzgado 01 Penal del Circuito Especializado de Florencia, 10 procesos; al Juzgado 02 Penal del Circuito Especializado de Florencia, 10 procesos; y al Juzgado 03 Penal del Circuito ESpecializado itinerante de Florencia, 11 procesos; se advierte que hubo una disminuciones en el numero de solicitudes radicadas en el periodo, por la FGN. No se materializó el riesgo de repartos sin cumplimiento de los requisitos, evidenciando un correcto funcionamiento de los controles preventivos empleados. </t>
  </si>
  <si>
    <t xml:space="preserve">Durante el tercer trimestre del año 2024 los despachos judiciales efectuaron reporte de 0 perdida de documentos, por lo tanto en el trimestre no se materializo el riesgo. </t>
  </si>
  <si>
    <t>ANÁLISIS DEL RESULTADO FINAL 
4 TRIMESTRE</t>
  </si>
  <si>
    <t>Se efectuará un seguimiento diario del control de terminos a traves de un archivo excel, el cual será realizado por caa uno de los despachos judiciales</t>
  </si>
  <si>
    <t>X</t>
  </si>
  <si>
    <t>Del total de 116 Acciones Constitucionales ingresadas en el trimestre; y 25 procesos penales recibidos en conocimiento de los Juzgados Penales del Circuito Especializado de FLorencia, No se configuró vencimiento de terminos.</t>
  </si>
  <si>
    <t>Se efectuará un seguimiento diario del control de audiencias a traves de un archivo excel, el cual serpa efectuado por cada uno de los Despachos Judiciales</t>
  </si>
  <si>
    <t xml:space="preserve">Del total de 267 audiencias programadas en el trimestre, no se realizaron 143 audiencias, lo que corresponde al 53,56% de aplazamientos del total de las audiencias señaladas. De ello, 6,29% fueron aplazadas por causas atribuibles al Juzgado, representado en 9 aplazamientos; y el 0,70% por causas atribuibles al entro de Servicios Administrativos, representado en 1 audiencia aplazada. Se aplicaron controles preventivos para prevenir la ocurrencia de las msimas causs y mitigar la materializacion del riesgo. </t>
  </si>
  <si>
    <t>Se efectuará seguimiento diario del control de notificaciones a traves de un archivo excel, el cual será efectuado por cada Citador del Centro de Servicios</t>
  </si>
  <si>
    <t xml:space="preserve">Del total de 278 notificaciones de Acciones Constitucionales realizadas en el peirodo, se efectuaron 5 notificaciones sin cumplimiento de requisitos, lo que constituye el 1,80% del total de las notificaciones diligenciadas.  Identificandose de esta cifra, que las causas atribuibles al Juzgado, corresponden al 80% y al Centro de Servicios Administrativos el 20% del total de los incumplimientos. 
En los procesos penales, se realizaron 234 citaciones y notificaciones de tramites penales, y se tiene que el 3,85% de las notificaciones realizadas, requirieron rehacerse por errores en el diligenciamiento, siendo el 28,57% de esos yerros, atribuibles al Juzgado, y el 71,73% atribuible al Centro de Servicios. </t>
  </si>
  <si>
    <t>Seguimiento diario de los canales de ingreso de las solciitudes de reparto a traves de un Archivo Excel.</t>
  </si>
  <si>
    <t xml:space="preserve">Durante el periodo se realizaron 45 repartos de solicitudes de la Fiscalia, de competencia de los Juzgados Penales del Circuito Especializado, cumpliendose con el 100% del tramite, sin que se materializara el riesgo. </t>
  </si>
  <si>
    <t>Trimestralmente cada dependencia efectuará un reporte en un archivo excel, si se presentó perdida de documentacion</t>
  </si>
  <si>
    <t xml:space="preserve">Durante el trimestre, no se reportaron perdidas de documentos por los Juzgados de la Especialidad y Centro de Servicios Administrativos, por lo cual no se materializó 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</si>
</sst>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_-;\-&quot;$&quot;* #,##0_-;_-&quot;$&quot;* &quot;-&quot;_-;_-@_-"/>
    <numFmt numFmtId="165" formatCode="0.0"/>
  </numFmts>
  <fonts count="11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rgb="FF004D6D"/>
      <name val="Azo Sans Medium"/>
    </font>
    <font>
      <sz val="12"/>
      <name val="Azo Sans Light"/>
    </font>
    <font>
      <sz val="11"/>
      <color rgb="FFFF0000"/>
      <name val="Calibri"/>
      <family val="2"/>
      <scheme val="minor"/>
    </font>
    <font>
      <sz val="11"/>
      <color rgb="FFF2F2F2"/>
      <name val="Azo Sans Medium"/>
    </font>
    <font>
      <sz val="11"/>
      <color rgb="FF000000"/>
      <name val="Azo Sans Medium"/>
    </font>
    <font>
      <sz val="11"/>
      <color rgb="FFFFFFFF"/>
      <name val="Azo Sans Medium"/>
    </font>
    <font>
      <sz val="12"/>
      <color rgb="FFFFFFFF"/>
      <name val="Azo Sans Medium"/>
    </font>
    <font>
      <sz val="12"/>
      <color rgb="FF000000"/>
      <name val="Azo Sans Light"/>
    </font>
    <font>
      <b/>
      <sz val="10"/>
      <name val="Calibri"/>
      <family val="2"/>
      <scheme val="minor"/>
    </font>
    <font>
      <sz val="12"/>
      <color theme="1"/>
      <name val="Arial Narrow"/>
      <family val="2"/>
    </font>
    <font>
      <b/>
      <sz val="12"/>
      <color theme="1"/>
      <name val="Arial Narrow"/>
      <family val="2"/>
    </font>
    <font>
      <b/>
      <sz val="10"/>
      <color rgb="FFFF0000"/>
      <name val="Calibri"/>
      <family val="2"/>
      <scheme val="minor"/>
    </font>
    <font>
      <sz val="12"/>
      <color rgb="FFFF0000"/>
      <name val="Calibri"/>
      <family val="2"/>
      <scheme val="minor"/>
    </font>
    <font>
      <sz val="12"/>
      <name val="Arial Narrow"/>
      <family val="2"/>
    </font>
    <font>
      <u/>
      <sz val="11"/>
      <color theme="1"/>
      <name val="Calibri"/>
      <family val="2"/>
      <scheme val="minor"/>
    </font>
    <font>
      <b/>
      <sz val="11"/>
      <color rgb="FFFF0000"/>
      <name val="Calibri"/>
      <family val="2"/>
      <scheme val="minor"/>
    </font>
    <font>
      <b/>
      <sz val="14"/>
      <color theme="1"/>
      <name val="Arial"/>
      <family val="2"/>
    </font>
    <font>
      <b/>
      <sz val="11"/>
      <color rgb="FF000000"/>
      <name val="Azo Sans Medium"/>
    </font>
    <font>
      <b/>
      <sz val="10"/>
      <color rgb="FF000000"/>
      <name val="Calibri"/>
      <scheme val="minor"/>
    </font>
    <font>
      <sz val="10"/>
      <color rgb="FF000000"/>
      <name val="Calibri"/>
      <scheme val="minor"/>
    </font>
    <font>
      <u/>
      <sz val="10"/>
      <color rgb="FF000000"/>
      <name val="Calibri"/>
      <scheme val="minor"/>
    </font>
    <font>
      <sz val="10"/>
      <color rgb="FFFF0000"/>
      <name val="Calibri"/>
      <scheme val="minor"/>
    </font>
    <font>
      <sz val="10"/>
      <name val="Calibri"/>
      <scheme val="minor"/>
    </font>
    <font>
      <sz val="11"/>
      <color rgb="FF000000"/>
      <name val="Calibri"/>
      <scheme val="minor"/>
    </font>
    <font>
      <sz val="11"/>
      <color rgb="FF000000"/>
      <name val="Calibri"/>
      <family val="2"/>
      <charset val="1"/>
    </font>
    <font>
      <sz val="11"/>
      <color theme="1"/>
      <name val="Calibri"/>
      <family val="2"/>
      <charset val="1"/>
    </font>
    <font>
      <sz val="11"/>
      <color rgb="FF000000"/>
      <name val="Calibri"/>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
      <patternFill patternType="solid">
        <fgColor rgb="FF0084B6"/>
        <bgColor rgb="FF000000"/>
      </patternFill>
    </fill>
    <fill>
      <patternFill patternType="solid">
        <fgColor rgb="FF4DC0E3"/>
        <bgColor rgb="FF000000"/>
      </patternFill>
    </fill>
    <fill>
      <patternFill patternType="solid">
        <fgColor rgb="FFD9D9D9"/>
        <bgColor rgb="FF000000"/>
      </patternFill>
    </fill>
    <fill>
      <patternFill patternType="solid">
        <fgColor rgb="FFFFFFFF"/>
        <bgColor indexed="64"/>
      </patternFill>
    </fill>
  </fills>
  <borders count="15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top/>
      <bottom style="thin">
        <color rgb="FF4DC0E3"/>
      </bottom>
      <diagonal/>
    </border>
    <border>
      <left style="dotted">
        <color rgb="FF4DC0E3"/>
      </left>
      <right/>
      <top/>
      <bottom/>
      <diagonal/>
    </border>
    <border>
      <left/>
      <right/>
      <top style="hair">
        <color rgb="FF4DC0E3"/>
      </top>
      <bottom style="hair">
        <color rgb="FF4DC0E3"/>
      </bottom>
      <diagonal/>
    </border>
    <border>
      <left style="hair">
        <color rgb="FF4DC0E3"/>
      </left>
      <right style="hair">
        <color rgb="FF4DC0E3"/>
      </right>
      <top style="hair">
        <color rgb="FF4DC0E3"/>
      </top>
      <bottom/>
      <diagonal/>
    </border>
    <border>
      <left style="hair">
        <color rgb="FF4DC0E3"/>
      </left>
      <right style="hair">
        <color rgb="FF4DC0E3"/>
      </right>
      <top/>
      <bottom style="hair">
        <color rgb="FF4DC0E3"/>
      </bottom>
      <diagonal/>
    </border>
    <border>
      <left/>
      <right style="thin">
        <color indexed="64"/>
      </right>
      <top/>
      <bottom style="medium">
        <color indexed="64"/>
      </bottom>
      <diagonal/>
    </border>
    <border>
      <left style="thick">
        <color theme="0"/>
      </left>
      <right/>
      <top style="thick">
        <color theme="0"/>
      </top>
      <bottom style="dashed">
        <color theme="9" tint="-0.24994659260841701"/>
      </bottom>
      <diagonal/>
    </border>
    <border>
      <left style="thick">
        <color theme="0"/>
      </left>
      <right/>
      <top style="dashed">
        <color theme="9" tint="-0.24994659260841701"/>
      </top>
      <bottom/>
      <diagonal/>
    </border>
    <border>
      <left/>
      <right style="thick">
        <color theme="0"/>
      </right>
      <top style="thin">
        <color theme="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top style="medium">
        <color indexed="64"/>
      </top>
      <bottom style="thin">
        <color indexed="64"/>
      </bottom>
      <diagonal/>
    </border>
  </borders>
  <cellStyleXfs count="8">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164" fontId="39" fillId="0" borderId="0" applyFont="0" applyFill="0" applyBorder="0" applyAlignment="0" applyProtection="0"/>
    <xf numFmtId="43" fontId="39" fillId="0" borderId="0" applyFont="0" applyFill="0" applyBorder="0" applyAlignment="0" applyProtection="0"/>
  </cellStyleXfs>
  <cellXfs count="82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6"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68" fillId="0" borderId="6" xfId="0" applyFont="1" applyBorder="1" applyAlignment="1">
      <alignment horizontal="justify" vertical="center" wrapText="1"/>
    </xf>
    <xf numFmtId="0" fontId="0" fillId="0" borderId="29" xfId="0" applyBorder="1" applyAlignment="1">
      <alignment horizontal="center" vertical="center" wrapText="1"/>
    </xf>
    <xf numFmtId="2" fontId="70" fillId="0" borderId="32" xfId="3" applyNumberFormat="1" applyFont="1" applyBorder="1" applyAlignment="1">
      <alignment horizontal="justify" vertical="center" wrapText="1"/>
    </xf>
    <xf numFmtId="2" fontId="70"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5" xfId="0" applyFont="1" applyFill="1" applyBorder="1" applyAlignment="1">
      <alignment vertical="center" wrapText="1"/>
    </xf>
    <xf numFmtId="0" fontId="61" fillId="3" borderId="111"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70"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0" fontId="63" fillId="3" borderId="0" xfId="0" applyFont="1" applyFill="1"/>
    <xf numFmtId="0" fontId="67" fillId="0" borderId="0" xfId="0" applyFont="1" applyAlignment="1">
      <alignment horizontal="center" vertical="center" wrapText="1"/>
    </xf>
    <xf numFmtId="0" fontId="64" fillId="3" borderId="0" xfId="0" applyFont="1" applyFill="1"/>
    <xf numFmtId="0" fontId="65" fillId="0" borderId="0" xfId="0" applyFont="1" applyAlignment="1">
      <alignment horizontal="justify" vertical="center" wrapText="1" readingOrder="1"/>
    </xf>
    <xf numFmtId="0" fontId="65" fillId="0" borderId="0" xfId="0" applyFont="1" applyAlignment="1">
      <alignment horizontal="left" vertical="center" wrapText="1"/>
    </xf>
    <xf numFmtId="0" fontId="63" fillId="0" borderId="0" xfId="0" applyFont="1"/>
    <xf numFmtId="0" fontId="78" fillId="0" borderId="6" xfId="0" applyFont="1" applyBorder="1" applyAlignment="1">
      <alignment horizontal="justify" vertical="center" wrapText="1"/>
    </xf>
    <xf numFmtId="0" fontId="78" fillId="0" borderId="6" xfId="0" applyFont="1" applyBorder="1" applyAlignment="1">
      <alignment horizontal="left" vertical="top" wrapText="1"/>
    </xf>
    <xf numFmtId="0" fontId="79" fillId="0" borderId="6" xfId="0" applyFont="1" applyBorder="1" applyAlignment="1">
      <alignment horizontal="justify" vertical="center" wrapText="1"/>
    </xf>
    <xf numFmtId="0" fontId="78" fillId="0" borderId="21" xfId="0" applyFont="1" applyBorder="1" applyAlignment="1">
      <alignment horizontal="justify" vertical="center" wrapText="1"/>
    </xf>
    <xf numFmtId="0" fontId="70" fillId="0" borderId="0" xfId="0" applyFont="1" applyAlignment="1">
      <alignment wrapText="1"/>
    </xf>
    <xf numFmtId="0" fontId="12" fillId="3" borderId="20" xfId="0" applyFont="1" applyFill="1" applyBorder="1" applyAlignment="1">
      <alignment horizontal="center" vertical="center" wrapText="1"/>
    </xf>
    <xf numFmtId="0" fontId="80" fillId="3" borderId="120" xfId="0" applyFont="1" applyFill="1" applyBorder="1" applyAlignment="1">
      <alignment horizontal="center" vertical="center" wrapText="1"/>
    </xf>
    <xf numFmtId="0" fontId="80" fillId="3" borderId="77" xfId="0" applyFont="1" applyFill="1" applyBorder="1" applyAlignment="1">
      <alignment horizontal="center" vertical="center" wrapText="1"/>
    </xf>
    <xf numFmtId="0" fontId="81" fillId="3" borderId="75" xfId="0" applyFont="1" applyFill="1" applyBorder="1" applyAlignment="1">
      <alignment horizontal="center" vertical="center" wrapText="1"/>
    </xf>
    <xf numFmtId="0" fontId="81" fillId="3" borderId="17" xfId="0" applyFont="1" applyFill="1" applyBorder="1" applyAlignment="1">
      <alignment horizontal="center" vertical="center" wrapText="1"/>
    </xf>
    <xf numFmtId="0" fontId="80" fillId="3" borderId="121" xfId="0" applyFont="1" applyFill="1" applyBorder="1" applyAlignment="1">
      <alignment horizontal="center" vertical="center" wrapText="1"/>
    </xf>
    <xf numFmtId="0" fontId="80" fillId="3" borderId="12" xfId="0" applyFont="1" applyFill="1" applyBorder="1" applyAlignment="1">
      <alignment horizontal="center" vertical="center" wrapText="1"/>
    </xf>
    <xf numFmtId="14" fontId="81" fillId="3" borderId="17" xfId="0" applyNumberFormat="1" applyFont="1" applyFill="1" applyBorder="1" applyAlignment="1">
      <alignment horizontal="center" vertical="center" wrapText="1"/>
    </xf>
    <xf numFmtId="0" fontId="82" fillId="0" borderId="0" xfId="0" applyFont="1" applyAlignment="1" applyProtection="1">
      <alignment vertical="center"/>
      <protection locked="0"/>
    </xf>
    <xf numFmtId="0" fontId="82" fillId="0" borderId="0" xfId="0" applyFont="1" applyProtection="1">
      <protection locked="0"/>
    </xf>
    <xf numFmtId="0" fontId="82" fillId="0" borderId="0" xfId="0" applyFont="1"/>
    <xf numFmtId="0" fontId="84" fillId="20" borderId="122" xfId="0" applyFont="1" applyFill="1" applyBorder="1" applyAlignment="1" applyProtection="1">
      <alignment horizontal="left" vertical="center" wrapText="1"/>
      <protection locked="0"/>
    </xf>
    <xf numFmtId="0" fontId="84" fillId="20" borderId="122" xfId="0" applyFont="1" applyFill="1" applyBorder="1" applyAlignment="1" applyProtection="1">
      <alignment horizontal="center" vertical="center"/>
      <protection locked="0"/>
    </xf>
    <xf numFmtId="0" fontId="82" fillId="0" borderId="0" xfId="0" applyFont="1" applyAlignment="1" applyProtection="1">
      <alignment horizontal="left" vertical="center"/>
      <protection locked="0"/>
    </xf>
    <xf numFmtId="0" fontId="84"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82" fillId="0" borderId="0" xfId="0" applyFont="1" applyAlignment="1" applyProtection="1">
      <alignment horizontal="left"/>
      <protection locked="0"/>
    </xf>
    <xf numFmtId="0" fontId="82" fillId="0" borderId="0" xfId="0" applyFont="1" applyAlignment="1" applyProtection="1">
      <alignment horizontal="center"/>
      <protection locked="0"/>
    </xf>
    <xf numFmtId="0" fontId="86" fillId="21" borderId="125" xfId="0" applyFont="1" applyFill="1" applyBorder="1" applyAlignment="1">
      <alignment horizontal="center" vertical="center" wrapText="1" readingOrder="1"/>
    </xf>
    <xf numFmtId="0" fontId="88" fillId="3" borderId="125" xfId="0" applyFont="1" applyFill="1" applyBorder="1" applyAlignment="1">
      <alignment horizontal="center" vertical="center" wrapText="1" readingOrder="1"/>
    </xf>
    <xf numFmtId="0" fontId="88" fillId="3" borderId="125" xfId="0" applyFont="1" applyFill="1" applyBorder="1" applyAlignment="1">
      <alignment horizontal="left" vertical="center" wrapText="1"/>
    </xf>
    <xf numFmtId="0" fontId="88" fillId="3" borderId="125" xfId="0" applyFont="1" applyFill="1" applyBorder="1" applyAlignment="1">
      <alignment horizontal="center" vertical="center" wrapText="1"/>
    </xf>
    <xf numFmtId="0" fontId="82" fillId="3" borderId="0" xfId="0" applyFont="1" applyFill="1"/>
    <xf numFmtId="0" fontId="88" fillId="0" borderId="125" xfId="0" applyFont="1" applyBorder="1" applyAlignment="1">
      <alignment horizontal="center" vertical="center" wrapText="1" readingOrder="1"/>
    </xf>
    <xf numFmtId="0" fontId="88" fillId="0" borderId="125" xfId="0" applyFont="1" applyBorder="1" applyAlignment="1">
      <alignment horizontal="left" vertical="center" wrapText="1"/>
    </xf>
    <xf numFmtId="0" fontId="85" fillId="0" borderId="0" xfId="0" applyFont="1" applyAlignment="1">
      <alignment vertical="center" wrapText="1"/>
    </xf>
    <xf numFmtId="0" fontId="86" fillId="0" borderId="125" xfId="0" applyFont="1" applyBorder="1" applyAlignment="1">
      <alignment vertical="center" wrapText="1" readingOrder="1"/>
    </xf>
    <xf numFmtId="0" fontId="88" fillId="3" borderId="125" xfId="0" applyFont="1" applyFill="1" applyBorder="1" applyAlignment="1">
      <alignment horizontal="left" vertical="center" wrapText="1" readingOrder="1"/>
    </xf>
    <xf numFmtId="0" fontId="84" fillId="0" borderId="0" xfId="0" applyFont="1"/>
    <xf numFmtId="0" fontId="88" fillId="3" borderId="125" xfId="0" applyFont="1" applyFill="1" applyBorder="1" applyAlignment="1">
      <alignment horizontal="left" vertical="center"/>
    </xf>
    <xf numFmtId="0" fontId="88" fillId="3" borderId="125" xfId="0" applyFont="1" applyFill="1" applyBorder="1" applyAlignment="1">
      <alignment vertical="center" wrapText="1"/>
    </xf>
    <xf numFmtId="0" fontId="88" fillId="3" borderId="125" xfId="0" applyFont="1" applyFill="1" applyBorder="1" applyAlignment="1">
      <alignment vertical="center" wrapText="1" readingOrder="1"/>
    </xf>
    <xf numFmtId="0" fontId="88" fillId="3" borderId="125" xfId="0" applyFont="1" applyFill="1" applyBorder="1" applyAlignment="1">
      <alignment vertical="center"/>
    </xf>
    <xf numFmtId="0" fontId="88" fillId="3" borderId="125" xfId="0" applyFont="1" applyFill="1" applyBorder="1" applyAlignment="1">
      <alignment horizontal="center" vertical="center"/>
    </xf>
    <xf numFmtId="0" fontId="88" fillId="3" borderId="126" xfId="0" applyFont="1" applyFill="1" applyBorder="1" applyAlignment="1">
      <alignment horizontal="center" vertical="center" wrapText="1" readingOrder="1"/>
    </xf>
    <xf numFmtId="0" fontId="88" fillId="3" borderId="126" xfId="0" applyFont="1" applyFill="1" applyBorder="1" applyAlignment="1">
      <alignment horizontal="left" vertical="center" wrapText="1"/>
    </xf>
    <xf numFmtId="0" fontId="88" fillId="3" borderId="126" xfId="0" applyFont="1" applyFill="1" applyBorder="1" applyAlignment="1">
      <alignment horizontal="center" vertical="center"/>
    </xf>
    <xf numFmtId="0" fontId="86" fillId="0" borderId="0" xfId="0" applyFont="1" applyAlignment="1">
      <alignment vertical="center" wrapText="1" readingOrder="1"/>
    </xf>
    <xf numFmtId="0" fontId="88" fillId="3" borderId="0" xfId="0" applyFont="1" applyFill="1" applyAlignment="1">
      <alignment horizontal="center" vertical="center" wrapText="1" readingOrder="1"/>
    </xf>
    <xf numFmtId="0" fontId="88" fillId="0" borderId="0" xfId="0" applyFont="1" applyAlignment="1">
      <alignment vertical="center"/>
    </xf>
    <xf numFmtId="0" fontId="82" fillId="0" borderId="0" xfId="0" applyFont="1" applyAlignment="1">
      <alignment horizontal="left"/>
    </xf>
    <xf numFmtId="0" fontId="82" fillId="0" borderId="0" xfId="0" applyFont="1" applyAlignment="1">
      <alignment horizontal="center"/>
    </xf>
    <xf numFmtId="0" fontId="89" fillId="0" borderId="0" xfId="0" applyFont="1" applyAlignment="1">
      <alignment wrapText="1"/>
    </xf>
    <xf numFmtId="0" fontId="91" fillId="0" borderId="0" xfId="0" applyFont="1"/>
    <xf numFmtId="0" fontId="92" fillId="0" borderId="122" xfId="0" applyFont="1" applyBorder="1" applyAlignment="1">
      <alignment vertical="top" wrapText="1"/>
    </xf>
    <xf numFmtId="0" fontId="92" fillId="0" borderId="122" xfId="0" applyFont="1" applyBorder="1" applyAlignment="1">
      <alignment horizontal="left" vertical="center" wrapText="1"/>
    </xf>
    <xf numFmtId="0" fontId="91" fillId="0" borderId="0" xfId="0" applyFont="1" applyAlignment="1">
      <alignment horizontal="left"/>
    </xf>
    <xf numFmtId="0" fontId="89" fillId="0" borderId="0" xfId="0" applyFont="1" applyAlignment="1">
      <alignment horizontal="center"/>
    </xf>
    <xf numFmtId="0" fontId="91"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8" fillId="22" borderId="125" xfId="0" applyFont="1" applyFill="1" applyBorder="1" applyAlignment="1">
      <alignment horizontal="center" vertical="center" wrapText="1" readingOrder="1"/>
    </xf>
    <xf numFmtId="0" fontId="88" fillId="22" borderId="125" xfId="0" applyFont="1" applyFill="1" applyBorder="1" applyAlignment="1">
      <alignment horizontal="left" vertical="center" wrapText="1"/>
    </xf>
    <xf numFmtId="0" fontId="96" fillId="0" borderId="0" xfId="0" applyFont="1"/>
    <xf numFmtId="0" fontId="96" fillId="22" borderId="0" xfId="0" applyFont="1" applyFill="1"/>
    <xf numFmtId="0" fontId="88" fillId="22" borderId="126" xfId="0" applyFont="1" applyFill="1" applyBorder="1" applyAlignment="1">
      <alignment horizontal="left" vertical="center" wrapText="1"/>
    </xf>
    <xf numFmtId="0" fontId="88" fillId="22" borderId="127" xfId="0" applyFont="1" applyFill="1" applyBorder="1" applyAlignment="1">
      <alignment horizontal="left" vertical="center" wrapText="1"/>
    </xf>
    <xf numFmtId="0" fontId="86" fillId="24" borderId="125" xfId="0" applyFont="1" applyFill="1" applyBorder="1" applyAlignment="1">
      <alignment horizontal="center" vertical="center" wrapText="1" readingOrder="1"/>
    </xf>
    <xf numFmtId="0" fontId="97" fillId="0" borderId="0" xfId="0" applyFont="1"/>
    <xf numFmtId="0" fontId="88" fillId="22" borderId="125" xfId="0" applyFont="1" applyFill="1" applyBorder="1" applyAlignment="1">
      <alignment horizontal="left" vertical="center"/>
    </xf>
    <xf numFmtId="0" fontId="88" fillId="22" borderId="125" xfId="0" applyFont="1" applyFill="1" applyBorder="1" applyAlignment="1">
      <alignment vertical="center" wrapText="1"/>
    </xf>
    <xf numFmtId="0" fontId="88" fillId="22" borderId="126" xfId="0" applyFont="1" applyFill="1" applyBorder="1" applyAlignment="1">
      <alignment horizontal="center" vertical="center" wrapText="1" readingOrder="1"/>
    </xf>
    <xf numFmtId="0" fontId="88" fillId="22" borderId="125" xfId="0" applyFont="1" applyFill="1" applyBorder="1" applyAlignment="1">
      <alignment vertical="center"/>
    </xf>
    <xf numFmtId="0" fontId="88" fillId="22" borderId="125" xfId="0" applyFont="1" applyFill="1" applyBorder="1" applyAlignment="1">
      <alignment horizontal="center" vertical="center"/>
    </xf>
    <xf numFmtId="0" fontId="88" fillId="22" borderId="126" xfId="0" applyFont="1" applyFill="1" applyBorder="1" applyAlignment="1">
      <alignment horizontal="center" vertical="center"/>
    </xf>
    <xf numFmtId="0" fontId="96" fillId="0" borderId="0" xfId="0" applyFont="1" applyAlignment="1">
      <alignment horizontal="left"/>
    </xf>
    <xf numFmtId="0" fontId="96" fillId="0" borderId="132" xfId="0" applyFont="1" applyBorder="1" applyAlignment="1">
      <alignment horizontal="center"/>
    </xf>
    <xf numFmtId="0" fontId="96" fillId="0" borderId="132" xfId="0" applyFont="1" applyBorder="1"/>
    <xf numFmtId="0" fontId="92" fillId="24" borderId="122" xfId="0" applyFont="1" applyFill="1" applyBorder="1" applyAlignment="1">
      <alignment horizontal="center" vertical="center"/>
    </xf>
    <xf numFmtId="0" fontId="92" fillId="25" borderId="122" xfId="0" applyFont="1" applyFill="1" applyBorder="1" applyAlignment="1">
      <alignment horizontal="center" vertical="center"/>
    </xf>
    <xf numFmtId="0" fontId="92" fillId="25" borderId="122" xfId="0" applyFont="1" applyFill="1" applyBorder="1" applyAlignment="1">
      <alignment vertical="center" wrapText="1"/>
    </xf>
    <xf numFmtId="0" fontId="92" fillId="22" borderId="122" xfId="0" applyFont="1" applyFill="1" applyBorder="1" applyAlignment="1">
      <alignment horizontal="left" vertical="top" wrapText="1"/>
    </xf>
    <xf numFmtId="0" fontId="93" fillId="22" borderId="122" xfId="0" applyFont="1" applyFill="1" applyBorder="1" applyAlignment="1">
      <alignment horizontal="center" vertical="center" wrapText="1"/>
    </xf>
    <xf numFmtId="0" fontId="99" fillId="22" borderId="122" xfId="0" applyFont="1" applyFill="1" applyBorder="1" applyAlignment="1">
      <alignment horizontal="center" vertical="center" wrapText="1"/>
    </xf>
    <xf numFmtId="0" fontId="99" fillId="22" borderId="122" xfId="0" applyFont="1" applyFill="1" applyBorder="1" applyAlignment="1">
      <alignment horizontal="left" vertical="center"/>
    </xf>
    <xf numFmtId="0" fontId="93" fillId="22" borderId="122" xfId="0" applyFont="1" applyFill="1" applyBorder="1" applyAlignment="1">
      <alignment horizontal="center" vertical="center"/>
    </xf>
    <xf numFmtId="0" fontId="99" fillId="22" borderId="122" xfId="0" applyFont="1" applyFill="1" applyBorder="1" applyAlignment="1">
      <alignment horizontal="center" vertical="center"/>
    </xf>
    <xf numFmtId="0" fontId="92" fillId="22" borderId="122" xfId="0" applyFont="1" applyFill="1" applyBorder="1" applyAlignment="1">
      <alignment horizontal="left" vertical="center" wrapText="1"/>
    </xf>
    <xf numFmtId="0" fontId="99" fillId="0" borderId="122" xfId="0" applyFont="1" applyBorder="1" applyAlignment="1">
      <alignment horizontal="left" vertical="center"/>
    </xf>
    <xf numFmtId="0" fontId="4" fillId="4" borderId="138" xfId="0" applyFont="1" applyFill="1" applyBorder="1" applyAlignment="1">
      <alignment horizontal="center" vertical="center"/>
    </xf>
    <xf numFmtId="0" fontId="4" fillId="4" borderId="139" xfId="0" applyFont="1" applyFill="1" applyBorder="1" applyAlignment="1">
      <alignment horizontal="center" vertical="center"/>
    </xf>
    <xf numFmtId="0" fontId="11" fillId="0" borderId="6" xfId="0" applyFont="1" applyBorder="1"/>
    <xf numFmtId="0" fontId="24" fillId="3" borderId="6" xfId="0" applyFont="1" applyFill="1" applyBorder="1" applyAlignment="1" applyProtection="1">
      <alignment horizontal="justify" vertical="center" wrapText="1"/>
      <protection locked="0"/>
    </xf>
    <xf numFmtId="0" fontId="24" fillId="3" borderId="32" xfId="0" applyFont="1" applyFill="1" applyBorder="1" applyAlignment="1" applyProtection="1">
      <alignment horizontal="justify" vertical="center" wrapText="1"/>
      <protection locked="0"/>
    </xf>
    <xf numFmtId="0" fontId="0" fillId="3" borderId="6" xfId="0" applyFill="1" applyBorder="1" applyAlignment="1">
      <alignment horizontal="center" vertical="center" wrapText="1"/>
    </xf>
    <xf numFmtId="0" fontId="0" fillId="0" borderId="6" xfId="0" applyBorder="1" applyAlignment="1">
      <alignment horizontal="left" vertical="center" wrapText="1"/>
    </xf>
    <xf numFmtId="3" fontId="0" fillId="0" borderId="28" xfId="0" applyNumberFormat="1" applyBorder="1" applyAlignment="1">
      <alignment horizontal="justify" vertical="center" wrapText="1"/>
    </xf>
    <xf numFmtId="0" fontId="78" fillId="0" borderId="88" xfId="0" applyFont="1" applyBorder="1" applyAlignment="1">
      <alignment horizontal="justify" vertical="center"/>
    </xf>
    <xf numFmtId="0" fontId="0" fillId="3" borderId="6" xfId="0" applyFill="1" applyBorder="1" applyAlignment="1">
      <alignment horizontal="justify" vertical="center" wrapText="1"/>
    </xf>
    <xf numFmtId="0" fontId="78" fillId="0" borderId="144" xfId="0" applyFont="1" applyBorder="1" applyAlignment="1">
      <alignment horizontal="justify" vertical="center"/>
    </xf>
    <xf numFmtId="0" fontId="12" fillId="3" borderId="6" xfId="0" applyFont="1" applyFill="1" applyBorder="1" applyAlignment="1">
      <alignment horizontal="justify" vertical="center" wrapText="1"/>
    </xf>
    <xf numFmtId="0" fontId="24" fillId="0" borderId="0" xfId="2" applyFont="1" applyAlignment="1">
      <alignment horizontal="left" vertical="center" wrapText="1"/>
    </xf>
    <xf numFmtId="0" fontId="24" fillId="0" borderId="6" xfId="2" applyFont="1" applyBorder="1" applyAlignment="1">
      <alignment vertical="center" wrapText="1"/>
    </xf>
    <xf numFmtId="0" fontId="0" fillId="0" borderId="41" xfId="0" applyBorder="1" applyAlignment="1">
      <alignment horizontal="center" vertical="center" wrapText="1"/>
    </xf>
    <xf numFmtId="0" fontId="0" fillId="0" borderId="6" xfId="0" applyBorder="1" applyAlignment="1">
      <alignment horizontal="left" vertical="top" wrapText="1"/>
    </xf>
    <xf numFmtId="0" fontId="0" fillId="15" borderId="6" xfId="0" applyFill="1" applyBorder="1"/>
    <xf numFmtId="0" fontId="0" fillId="15" borderId="6" xfId="0" applyFill="1" applyBorder="1" applyAlignment="1">
      <alignment horizontal="justify" vertical="center" wrapText="1"/>
    </xf>
    <xf numFmtId="0" fontId="0" fillId="15" borderId="21" xfId="0" applyFill="1" applyBorder="1" applyAlignment="1">
      <alignment horizontal="justify" vertical="center" wrapText="1"/>
    </xf>
    <xf numFmtId="0" fontId="0" fillId="15" borderId="6" xfId="0" applyFill="1" applyBorder="1" applyAlignment="1">
      <alignment horizontal="center" vertical="center" wrapText="1"/>
    </xf>
    <xf numFmtId="0" fontId="12" fillId="15" borderId="6" xfId="0" applyFont="1" applyFill="1" applyBorder="1" applyAlignment="1">
      <alignment horizontal="center" vertical="center" wrapText="1"/>
    </xf>
    <xf numFmtId="0" fontId="10" fillId="15" borderId="6" xfId="0" applyFont="1" applyFill="1" applyBorder="1" applyAlignment="1">
      <alignment horizontal="justify" vertical="center" wrapText="1"/>
    </xf>
    <xf numFmtId="0" fontId="10" fillId="15" borderId="6" xfId="0" applyFont="1" applyFill="1" applyBorder="1" applyAlignment="1">
      <alignment horizontal="left"/>
    </xf>
    <xf numFmtId="0" fontId="0" fillId="15" borderId="29" xfId="0" applyFill="1" applyBorder="1" applyAlignment="1">
      <alignment horizontal="center" vertical="center" wrapText="1"/>
    </xf>
    <xf numFmtId="0" fontId="12" fillId="15" borderId="29" xfId="0" applyFont="1" applyFill="1" applyBorder="1" applyAlignment="1">
      <alignment horizontal="center" vertical="center" wrapText="1"/>
    </xf>
    <xf numFmtId="0" fontId="0" fillId="15" borderId="21" xfId="0" applyFill="1" applyBorder="1" applyAlignment="1">
      <alignment horizontal="center" vertical="center" wrapText="1"/>
    </xf>
    <xf numFmtId="0" fontId="12" fillId="15" borderId="21" xfId="0" applyFont="1" applyFill="1" applyBorder="1" applyAlignment="1">
      <alignment horizontal="center" vertical="center" wrapText="1"/>
    </xf>
    <xf numFmtId="0" fontId="0" fillId="0" borderId="25" xfId="0" applyBorder="1" applyAlignment="1">
      <alignment horizontal="left" vertical="center" wrapText="1"/>
    </xf>
    <xf numFmtId="0" fontId="11" fillId="3" borderId="6" xfId="0" applyFont="1" applyFill="1" applyBorder="1"/>
    <xf numFmtId="0" fontId="0" fillId="15" borderId="6" xfId="0" applyFill="1" applyBorder="1" applyAlignment="1">
      <alignment horizontal="left" vertical="center" wrapText="1"/>
    </xf>
    <xf numFmtId="0" fontId="11" fillId="15" borderId="0" xfId="0" applyFont="1" applyFill="1"/>
    <xf numFmtId="0" fontId="11" fillId="15" borderId="6" xfId="0" applyFont="1" applyFill="1" applyBorder="1"/>
    <xf numFmtId="0" fontId="0" fillId="15" borderId="20" xfId="0" applyFill="1" applyBorder="1" applyAlignment="1">
      <alignment horizontal="left" vertical="center" wrapText="1"/>
    </xf>
    <xf numFmtId="0" fontId="0" fillId="15" borderId="20" xfId="0" applyFill="1" applyBorder="1" applyAlignment="1">
      <alignment horizontal="center" vertical="center" wrapText="1"/>
    </xf>
    <xf numFmtId="0" fontId="0" fillId="15" borderId="25" xfId="0" applyFill="1" applyBorder="1" applyAlignment="1">
      <alignment horizontal="center" vertical="center" wrapText="1"/>
    </xf>
    <xf numFmtId="0" fontId="0" fillId="15" borderId="0" xfId="0" applyFill="1"/>
    <xf numFmtId="3" fontId="0" fillId="15" borderId="6" xfId="0" applyNumberFormat="1" applyFill="1" applyBorder="1" applyAlignment="1">
      <alignment horizontal="justify" vertical="center" wrapText="1"/>
    </xf>
    <xf numFmtId="0" fontId="0" fillId="15" borderId="6" xfId="0" applyFill="1" applyBorder="1" applyAlignment="1">
      <alignment vertical="center" wrapText="1"/>
    </xf>
    <xf numFmtId="0" fontId="94" fillId="15" borderId="6" xfId="0" applyFont="1" applyFill="1" applyBorder="1" applyAlignment="1">
      <alignment horizontal="center" vertical="center" wrapText="1"/>
    </xf>
    <xf numFmtId="3" fontId="0" fillId="15" borderId="6" xfId="0" applyNumberFormat="1" applyFill="1" applyBorder="1" applyAlignment="1">
      <alignment horizontal="left"/>
    </xf>
    <xf numFmtId="0" fontId="24" fillId="15" borderId="6" xfId="0" applyFont="1" applyFill="1" applyBorder="1" applyAlignment="1" applyProtection="1">
      <alignment horizontal="justify" vertical="center" wrapText="1"/>
      <protection locked="0"/>
    </xf>
    <xf numFmtId="3" fontId="0" fillId="15" borderId="29" xfId="0" applyNumberFormat="1" applyFill="1" applyBorder="1" applyAlignment="1">
      <alignment horizontal="justify" vertical="center" wrapText="1"/>
    </xf>
    <xf numFmtId="0" fontId="24" fillId="15" borderId="29" xfId="0" applyFont="1" applyFill="1" applyBorder="1" applyAlignment="1" applyProtection="1">
      <alignment horizontal="justify" vertical="center" wrapText="1"/>
      <protection locked="0"/>
    </xf>
    <xf numFmtId="2" fontId="0" fillId="15" borderId="6" xfId="3" applyNumberFormat="1" applyFont="1" applyFill="1" applyBorder="1" applyAlignment="1">
      <alignment horizontal="justify" vertical="center" wrapText="1"/>
    </xf>
    <xf numFmtId="2" fontId="0" fillId="15" borderId="21" xfId="3" applyNumberFormat="1" applyFont="1" applyFill="1" applyBorder="1" applyAlignment="1">
      <alignment horizontal="justify" vertical="center" wrapText="1"/>
    </xf>
    <xf numFmtId="0" fontId="0" fillId="15" borderId="32" xfId="0" applyFill="1" applyBorder="1" applyAlignment="1">
      <alignment horizontal="center" vertical="center" wrapText="1"/>
    </xf>
    <xf numFmtId="2" fontId="30" fillId="15" borderId="6" xfId="3" applyNumberFormat="1" applyFont="1" applyFill="1" applyBorder="1" applyAlignment="1">
      <alignment horizontal="justify" vertical="center" wrapText="1"/>
    </xf>
    <xf numFmtId="2" fontId="0" fillId="15" borderId="29" xfId="3" applyNumberFormat="1" applyFont="1" applyFill="1" applyBorder="1" applyAlignment="1">
      <alignment horizontal="justify" vertical="center" wrapText="1"/>
    </xf>
    <xf numFmtId="3" fontId="0" fillId="15" borderId="28" xfId="0" applyNumberFormat="1" applyFill="1" applyBorder="1" applyAlignment="1">
      <alignment horizontal="justify" vertical="center" wrapText="1"/>
    </xf>
    <xf numFmtId="0" fontId="69" fillId="15" borderId="6" xfId="0" applyFont="1" applyFill="1" applyBorder="1" applyAlignment="1" applyProtection="1">
      <alignment horizontal="justify" vertical="center" wrapText="1"/>
      <protection locked="0"/>
    </xf>
    <xf numFmtId="3" fontId="0" fillId="15" borderId="34" xfId="0" applyNumberFormat="1" applyFill="1" applyBorder="1" applyAlignment="1">
      <alignment horizontal="justify" vertical="center" wrapText="1"/>
    </xf>
    <xf numFmtId="0" fontId="0" fillId="15" borderId="29" xfId="0" applyFill="1" applyBorder="1" applyAlignment="1">
      <alignment horizontal="justify" vertical="center" wrapText="1"/>
    </xf>
    <xf numFmtId="0" fontId="12" fillId="15" borderId="29" xfId="0" applyFont="1" applyFill="1" applyBorder="1" applyAlignment="1" applyProtection="1">
      <alignment horizontal="justify" vertical="center" wrapText="1"/>
      <protection locked="0"/>
    </xf>
    <xf numFmtId="2" fontId="94" fillId="15" borderId="6" xfId="3" applyNumberFormat="1" applyFont="1" applyFill="1" applyBorder="1" applyAlignment="1">
      <alignment horizontal="justify" vertical="center" wrapText="1"/>
    </xf>
    <xf numFmtId="0" fontId="0" fillId="15" borderId="6" xfId="0" applyFill="1" applyBorder="1" applyAlignment="1">
      <alignment wrapText="1"/>
    </xf>
    <xf numFmtId="2" fontId="70" fillId="15" borderId="6" xfId="3" applyNumberFormat="1" applyFont="1" applyFill="1" applyBorder="1" applyAlignment="1">
      <alignment horizontal="justify" vertical="center" wrapText="1"/>
    </xf>
    <xf numFmtId="0" fontId="71" fillId="15" borderId="6" xfId="0" applyFont="1" applyFill="1" applyBorder="1" applyAlignment="1" applyProtection="1">
      <alignment horizontal="justify" vertical="center" wrapText="1"/>
      <protection locked="0"/>
    </xf>
    <xf numFmtId="3" fontId="0" fillId="15" borderId="21" xfId="0" applyNumberFormat="1" applyFill="1" applyBorder="1" applyAlignment="1">
      <alignment horizontal="justify" vertical="center" wrapText="1"/>
    </xf>
    <xf numFmtId="0" fontId="12" fillId="15" borderId="21" xfId="0" applyFont="1" applyFill="1" applyBorder="1" applyAlignment="1" applyProtection="1">
      <alignment horizontal="justify" vertical="center" wrapText="1"/>
      <protection locked="0"/>
    </xf>
    <xf numFmtId="0" fontId="0" fillId="15" borderId="6" xfId="0" applyFill="1" applyBorder="1" applyAlignment="1">
      <alignment horizontal="left"/>
    </xf>
    <xf numFmtId="0" fontId="106" fillId="15" borderId="6" xfId="0" applyFont="1" applyFill="1" applyBorder="1" applyAlignment="1">
      <alignment horizontal="center" vertical="center" wrapText="1"/>
    </xf>
    <xf numFmtId="2" fontId="39" fillId="15" borderId="6" xfId="3" applyNumberFormat="1" applyFont="1" applyFill="1" applyBorder="1" applyAlignment="1">
      <alignment horizontal="justify" vertical="center" wrapText="1"/>
    </xf>
    <xf numFmtId="2" fontId="0" fillId="0" borderId="41" xfId="3" applyNumberFormat="1" applyFont="1" applyBorder="1" applyAlignment="1">
      <alignment horizontal="center" vertical="center" wrapText="1"/>
    </xf>
    <xf numFmtId="2" fontId="0" fillId="15" borderId="6" xfId="3" applyNumberFormat="1" applyFont="1" applyFill="1" applyBorder="1" applyAlignment="1">
      <alignment horizontal="center" vertical="center" wrapText="1"/>
    </xf>
    <xf numFmtId="2" fontId="75" fillId="15" borderId="6" xfId="3" applyNumberFormat="1" applyFont="1" applyFill="1" applyBorder="1" applyAlignment="1">
      <alignment horizontal="justify" vertical="center" wrapText="1"/>
    </xf>
    <xf numFmtId="2" fontId="12" fillId="15" borderId="6" xfId="3" applyNumberFormat="1" applyFont="1" applyFill="1" applyBorder="1" applyAlignment="1">
      <alignment horizontal="justify" vertical="center" wrapText="1"/>
    </xf>
    <xf numFmtId="2" fontId="0" fillId="15" borderId="29" xfId="3" applyNumberFormat="1" applyFont="1" applyFill="1" applyBorder="1" applyAlignment="1">
      <alignment horizontal="center" vertical="center" wrapText="1"/>
    </xf>
    <xf numFmtId="2" fontId="0" fillId="15" borderId="21" xfId="3" applyNumberFormat="1"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72"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73" xfId="0" applyFont="1" applyFill="1" applyBorder="1" applyAlignment="1">
      <alignment horizontal="center" vertical="center"/>
    </xf>
    <xf numFmtId="0" fontId="12" fillId="0" borderId="0" xfId="2" applyFont="1" applyAlignment="1">
      <alignment horizontal="justify" vertical="center" wrapText="1"/>
    </xf>
    <xf numFmtId="49" fontId="12" fillId="3" borderId="20" xfId="3" applyNumberFormat="1" applyFont="1" applyFill="1" applyBorder="1" applyAlignment="1">
      <alignment horizontal="justify" vertical="center" wrapText="1"/>
    </xf>
    <xf numFmtId="0" fontId="29" fillId="3" borderId="0" xfId="0" applyFont="1" applyFill="1" applyAlignment="1">
      <alignment wrapText="1"/>
    </xf>
    <xf numFmtId="49" fontId="12" fillId="0" borderId="20" xfId="3" applyNumberFormat="1" applyFont="1" applyFill="1" applyBorder="1" applyAlignment="1">
      <alignment horizontal="justify" vertical="center" wrapText="1"/>
    </xf>
    <xf numFmtId="2" fontId="12" fillId="0" borderId="32" xfId="3" applyNumberFormat="1" applyFont="1" applyFill="1" applyBorder="1" applyAlignment="1">
      <alignment horizontal="justify" vertical="center" wrapText="1"/>
    </xf>
    <xf numFmtId="0" fontId="96" fillId="5" borderId="122" xfId="0" applyFont="1" applyFill="1" applyBorder="1" applyAlignment="1" applyProtection="1">
      <alignment horizontal="left" vertical="top" wrapText="1"/>
      <protection locked="0"/>
    </xf>
    <xf numFmtId="0" fontId="111" fillId="0" borderId="6" xfId="0" applyFont="1" applyBorder="1" applyAlignment="1" applyProtection="1">
      <alignment horizontal="justify" vertical="center" wrapText="1"/>
      <protection locked="0"/>
    </xf>
    <xf numFmtId="0" fontId="114" fillId="0" borderId="6" xfId="0" applyFont="1" applyBorder="1" applyAlignment="1" applyProtection="1">
      <alignment horizontal="justify" vertical="center" wrapText="1"/>
      <protection locked="0"/>
    </xf>
    <xf numFmtId="0" fontId="113" fillId="0" borderId="6" xfId="0" applyFont="1" applyBorder="1" applyAlignment="1">
      <alignment horizontal="justify"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108"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vertical="center"/>
    </xf>
    <xf numFmtId="0" fontId="19" fillId="15" borderId="0" xfId="0" applyFont="1" applyFill="1" applyAlignment="1" applyProtection="1">
      <alignment horizontal="center" vertical="center"/>
      <protection locked="0"/>
    </xf>
    <xf numFmtId="0" fontId="19" fillId="15" borderId="0" xfId="0" applyFont="1" applyFill="1" applyAlignment="1" applyProtection="1">
      <alignment horizontal="left" vertical="top" wrapText="1"/>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6" fillId="0" borderId="126" xfId="0" applyFont="1" applyBorder="1" applyAlignment="1">
      <alignment horizontal="center" vertical="center" wrapText="1" readingOrder="1"/>
    </xf>
    <xf numFmtId="0" fontId="86" fillId="0" borderId="128" xfId="0" applyFont="1" applyBorder="1" applyAlignment="1">
      <alignment horizontal="center" vertical="center" wrapText="1" readingOrder="1"/>
    </xf>
    <xf numFmtId="0" fontId="86" fillId="0" borderId="127" xfId="0" applyFont="1" applyBorder="1" applyAlignment="1">
      <alignment horizontal="center" vertical="center" wrapText="1" readingOrder="1"/>
    </xf>
    <xf numFmtId="0" fontId="88" fillId="22" borderId="126" xfId="0" applyFont="1" applyFill="1" applyBorder="1" applyAlignment="1">
      <alignment horizontal="center" vertical="center" wrapText="1" readingOrder="1"/>
    </xf>
    <xf numFmtId="0" fontId="88" fillId="22" borderId="127" xfId="0" applyFont="1" applyFill="1" applyBorder="1" applyAlignment="1">
      <alignment horizontal="center" vertical="center" wrapText="1" readingOrder="1"/>
    </xf>
    <xf numFmtId="0" fontId="88" fillId="22" borderId="126" xfId="0" applyFont="1" applyFill="1" applyBorder="1" applyAlignment="1">
      <alignment vertical="center" wrapText="1"/>
    </xf>
    <xf numFmtId="0" fontId="88" fillId="22" borderId="127" xfId="0" applyFont="1" applyFill="1" applyBorder="1" applyAlignment="1">
      <alignment vertical="center" wrapText="1"/>
    </xf>
    <xf numFmtId="0" fontId="95" fillId="23" borderId="129" xfId="0" applyFont="1" applyFill="1" applyBorder="1" applyAlignment="1">
      <alignment horizontal="center" vertical="center" wrapText="1" readingOrder="1"/>
    </xf>
    <xf numFmtId="0" fontId="95" fillId="23" borderId="130" xfId="0" applyFont="1" applyFill="1" applyBorder="1" applyAlignment="1">
      <alignment horizontal="center" vertical="center" wrapText="1" readingOrder="1"/>
    </xf>
    <xf numFmtId="0" fontId="95" fillId="23" borderId="131" xfId="0" applyFont="1" applyFill="1" applyBorder="1" applyAlignment="1">
      <alignment horizontal="center" vertical="center" wrapText="1" readingOrder="1"/>
    </xf>
    <xf numFmtId="0" fontId="88" fillId="0" borderId="126" xfId="0" applyFont="1" applyBorder="1" applyAlignment="1">
      <alignment horizontal="center" vertical="center" wrapText="1" readingOrder="1"/>
    </xf>
    <xf numFmtId="0" fontId="88" fillId="0" borderId="127" xfId="0" applyFont="1" applyBorder="1" applyAlignment="1">
      <alignment horizontal="center" vertical="center" wrapText="1" readingOrder="1"/>
    </xf>
    <xf numFmtId="0" fontId="88" fillId="0" borderId="126" xfId="0" applyFont="1" applyBorder="1" applyAlignment="1">
      <alignment horizontal="left" vertical="center" wrapText="1"/>
    </xf>
    <xf numFmtId="0" fontId="88" fillId="0" borderId="127" xfId="0" applyFont="1" applyBorder="1" applyAlignment="1">
      <alignment horizontal="left" vertical="center" wrapText="1"/>
    </xf>
    <xf numFmtId="0" fontId="88" fillId="22" borderId="126" xfId="0" applyFont="1" applyFill="1" applyBorder="1" applyAlignment="1">
      <alignment horizontal="left" vertical="center" wrapText="1"/>
    </xf>
    <xf numFmtId="0" fontId="88" fillId="22" borderId="127" xfId="0" applyFont="1" applyFill="1" applyBorder="1" applyAlignment="1">
      <alignment horizontal="left" vertical="center" wrapText="1"/>
    </xf>
    <xf numFmtId="0" fontId="86" fillId="0" borderId="125" xfId="0" applyFont="1" applyBorder="1" applyAlignment="1">
      <alignment horizontal="center" vertical="center" wrapText="1" readingOrder="1"/>
    </xf>
    <xf numFmtId="0" fontId="86" fillId="0" borderId="126" xfId="0" applyFont="1" applyBorder="1" applyAlignment="1">
      <alignment horizontal="left" vertical="center" wrapText="1" readingOrder="1"/>
    </xf>
    <xf numFmtId="0" fontId="86" fillId="0" borderId="128" xfId="0" applyFont="1" applyBorder="1" applyAlignment="1">
      <alignment horizontal="left" vertical="center" wrapText="1" readingOrder="1"/>
    </xf>
    <xf numFmtId="0" fontId="86" fillId="0" borderId="127" xfId="0" applyFont="1" applyBorder="1" applyAlignment="1">
      <alignment horizontal="left" vertical="center" wrapText="1" readingOrder="1"/>
    </xf>
    <xf numFmtId="0" fontId="86" fillId="22" borderId="126" xfId="0" applyFont="1" applyFill="1" applyBorder="1" applyAlignment="1">
      <alignment horizontal="center" vertical="center" wrapText="1" readingOrder="1"/>
    </xf>
    <xf numFmtId="0" fontId="86" fillId="22" borderId="127" xfId="0" applyFont="1" applyFill="1" applyBorder="1" applyAlignment="1">
      <alignment horizontal="center" vertical="center" wrapText="1" readingOrder="1"/>
    </xf>
    <xf numFmtId="0" fontId="83" fillId="0" borderId="0" xfId="0" applyFont="1" applyAlignment="1" applyProtection="1">
      <alignment horizontal="center" vertical="center" wrapText="1"/>
      <protection locked="0"/>
    </xf>
    <xf numFmtId="0" fontId="85" fillId="5" borderId="123" xfId="0" applyFont="1" applyFill="1" applyBorder="1" applyAlignment="1" applyProtection="1">
      <alignment horizontal="center" vertical="center" wrapText="1"/>
      <protection locked="0"/>
    </xf>
    <xf numFmtId="0" fontId="85" fillId="5" borderId="124" xfId="0" applyFont="1" applyFill="1" applyBorder="1" applyAlignment="1" applyProtection="1">
      <alignment horizontal="center" vertical="center" wrapText="1"/>
      <protection locked="0"/>
    </xf>
    <xf numFmtId="0" fontId="85" fillId="5" borderId="122" xfId="0" applyFont="1" applyFill="1" applyBorder="1" applyAlignment="1" applyProtection="1">
      <alignment horizontal="center" vertical="center"/>
      <protection locked="0"/>
    </xf>
    <xf numFmtId="0" fontId="84" fillId="5" borderId="122" xfId="0" applyFont="1" applyFill="1" applyBorder="1" applyAlignment="1" applyProtection="1">
      <alignment horizontal="center" vertical="center"/>
      <protection locked="0"/>
    </xf>
    <xf numFmtId="0" fontId="87" fillId="20" borderId="125" xfId="0" applyFont="1" applyFill="1" applyBorder="1" applyAlignment="1">
      <alignment horizontal="center" vertical="center" wrapText="1" readingOrder="1"/>
    </xf>
    <xf numFmtId="0" fontId="86" fillId="0" borderId="122" xfId="0" applyFont="1" applyBorder="1" applyAlignment="1" applyProtection="1">
      <alignment horizontal="center" vertical="center"/>
      <protection locked="0"/>
    </xf>
    <xf numFmtId="0" fontId="86" fillId="21" borderId="122" xfId="0" applyFont="1" applyFill="1" applyBorder="1" applyAlignment="1" applyProtection="1">
      <alignment horizontal="center" vertical="center"/>
      <protection locked="0"/>
    </xf>
    <xf numFmtId="0" fontId="85" fillId="5" borderId="122" xfId="0" applyFont="1" applyFill="1" applyBorder="1" applyAlignment="1" applyProtection="1">
      <alignment horizontal="center" vertical="center" wrapText="1"/>
      <protection locked="0"/>
    </xf>
    <xf numFmtId="0" fontId="84" fillId="5" borderId="122" xfId="0" applyFont="1" applyFill="1" applyBorder="1" applyAlignment="1" applyProtection="1">
      <alignment horizontal="center" vertical="center" wrapText="1"/>
      <protection locked="0"/>
    </xf>
    <xf numFmtId="49" fontId="96" fillId="5" borderId="122" xfId="0" applyNumberFormat="1" applyFont="1" applyFill="1" applyBorder="1" applyAlignment="1" applyProtection="1">
      <alignment horizontal="left" vertical="top" wrapText="1"/>
      <protection locked="0"/>
    </xf>
    <xf numFmtId="49" fontId="85" fillId="5" borderId="122" xfId="0" applyNumberFormat="1" applyFont="1" applyFill="1" applyBorder="1" applyAlignment="1" applyProtection="1">
      <alignment horizontal="left" vertical="top"/>
      <protection locked="0"/>
    </xf>
    <xf numFmtId="0" fontId="98" fillId="23" borderId="123" xfId="0" applyFont="1" applyFill="1" applyBorder="1" applyAlignment="1">
      <alignment horizontal="center"/>
    </xf>
    <xf numFmtId="0" fontId="98" fillId="23" borderId="134" xfId="0" applyFont="1" applyFill="1" applyBorder="1" applyAlignment="1">
      <alignment horizontal="center"/>
    </xf>
    <xf numFmtId="0" fontId="98" fillId="23" borderId="124" xfId="0" applyFont="1" applyFill="1" applyBorder="1" applyAlignment="1">
      <alignment horizontal="center"/>
    </xf>
    <xf numFmtId="0" fontId="90" fillId="0" borderId="0" xfId="0" applyFont="1" applyAlignment="1">
      <alignment horizontal="center" vertical="center" wrapText="1"/>
    </xf>
    <xf numFmtId="0" fontId="92" fillId="24" borderId="135" xfId="0" applyFont="1" applyFill="1" applyBorder="1" applyAlignment="1">
      <alignment horizontal="center" vertical="center" wrapText="1"/>
    </xf>
    <xf numFmtId="0" fontId="92" fillId="24" borderId="136" xfId="0" applyFont="1" applyFill="1" applyBorder="1" applyAlignment="1">
      <alignment horizontal="center" vertical="center" wrapText="1"/>
    </xf>
    <xf numFmtId="0" fontId="92" fillId="24" borderId="123" xfId="0" applyFont="1" applyFill="1" applyBorder="1" applyAlignment="1">
      <alignment horizontal="center" vertical="center"/>
    </xf>
    <xf numFmtId="0" fontId="92" fillId="24" borderId="134" xfId="0" applyFont="1" applyFill="1" applyBorder="1" applyAlignment="1">
      <alignment horizontal="center" vertical="center"/>
    </xf>
    <xf numFmtId="0" fontId="92" fillId="24" borderId="124" xfId="0" applyFont="1" applyFill="1" applyBorder="1" applyAlignment="1">
      <alignment horizontal="center" vertic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10" xfId="1" applyFont="1" applyFill="1" applyBorder="1" applyAlignment="1">
      <alignment horizontal="center" vertical="center"/>
    </xf>
    <xf numFmtId="0" fontId="62" fillId="4" borderId="89" xfId="1" applyFont="1" applyFill="1" applyBorder="1" applyAlignment="1">
      <alignment horizontal="center" vertical="center"/>
    </xf>
    <xf numFmtId="0" fontId="61" fillId="3" borderId="111" xfId="0" applyFont="1" applyFill="1" applyBorder="1" applyAlignment="1">
      <alignment horizontal="left" vertical="center" wrapText="1"/>
    </xf>
    <xf numFmtId="0" fontId="61" fillId="3" borderId="112" xfId="0" applyFont="1" applyFill="1" applyBorder="1" applyAlignment="1">
      <alignment horizontal="left" vertical="center" wrapText="1"/>
    </xf>
    <xf numFmtId="0" fontId="55" fillId="3" borderId="113" xfId="1" applyFont="1" applyFill="1" applyBorder="1" applyAlignment="1">
      <alignment horizontal="justify" vertical="center" wrapText="1"/>
    </xf>
    <xf numFmtId="0" fontId="55" fillId="3" borderId="114" xfId="1" applyFont="1" applyFill="1" applyBorder="1" applyAlignment="1">
      <alignment horizontal="justify" vertical="center" wrapText="1"/>
    </xf>
    <xf numFmtId="0" fontId="61" fillId="3" borderId="115" xfId="0" applyFont="1" applyFill="1" applyBorder="1" applyAlignment="1">
      <alignment vertical="center" wrapText="1"/>
    </xf>
    <xf numFmtId="0" fontId="61" fillId="3" borderId="111" xfId="0" applyFont="1" applyFill="1" applyBorder="1" applyAlignment="1">
      <alignment vertical="center" wrapText="1"/>
    </xf>
    <xf numFmtId="0" fontId="61" fillId="3" borderId="116" xfId="0" applyFont="1" applyFill="1" applyBorder="1" applyAlignment="1">
      <alignment vertical="center" wrapText="1"/>
    </xf>
    <xf numFmtId="0" fontId="61" fillId="3" borderId="117" xfId="0" applyFont="1" applyFill="1" applyBorder="1" applyAlignment="1">
      <alignment vertical="center" wrapText="1"/>
    </xf>
    <xf numFmtId="0" fontId="61" fillId="3" borderId="112"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118"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76" fillId="3" borderId="6" xfId="1" applyFont="1" applyFill="1" applyBorder="1" applyAlignment="1">
      <alignment horizontal="justify" vertical="center" wrapText="1"/>
    </xf>
    <xf numFmtId="0" fontId="76"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76"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76" fillId="3" borderId="0" xfId="1" applyFont="1" applyFill="1" applyAlignment="1">
      <alignment horizontal="center" vertical="center" wrapText="1"/>
    </xf>
    <xf numFmtId="0" fontId="76" fillId="3" borderId="0" xfId="1" applyFont="1" applyFill="1" applyAlignment="1">
      <alignment horizontal="justify" vertical="center" wrapText="1"/>
    </xf>
    <xf numFmtId="0" fontId="0" fillId="11" borderId="9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94" fillId="19" borderId="86" xfId="0" applyFont="1" applyFill="1" applyBorder="1" applyAlignment="1">
      <alignment horizontal="center" vertical="center" wrapText="1"/>
    </xf>
    <xf numFmtId="0" fontId="94" fillId="19" borderId="87" xfId="0" applyFont="1" applyFill="1" applyBorder="1" applyAlignment="1">
      <alignment horizontal="center" vertical="center" wrapText="1"/>
    </xf>
    <xf numFmtId="0" fontId="94" fillId="19" borderId="88" xfId="0" applyFont="1" applyFill="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27" fillId="0" borderId="25" xfId="0" applyFon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78" fillId="0" borderId="42" xfId="0" applyFont="1" applyBorder="1" applyAlignment="1">
      <alignment horizontal="center" vertical="center" wrapText="1"/>
    </xf>
    <xf numFmtId="0" fontId="78" fillId="0" borderId="119" xfId="0" applyFont="1" applyBorder="1" applyAlignment="1">
      <alignment horizontal="center" vertical="center" wrapText="1"/>
    </xf>
    <xf numFmtId="0" fontId="78" fillId="0" borderId="25" xfId="0" applyFont="1" applyBorder="1" applyAlignment="1">
      <alignment horizontal="center" vertical="center" wrapText="1"/>
    </xf>
    <xf numFmtId="0" fontId="78" fillId="0" borderId="43" xfId="0" applyFont="1" applyBorder="1" applyAlignment="1">
      <alignment horizontal="center" vertical="center" wrapText="1"/>
    </xf>
    <xf numFmtId="0" fontId="0" fillId="0" borderId="42" xfId="0" applyBorder="1" applyAlignment="1">
      <alignment horizontal="center" vertical="center" wrapText="1"/>
    </xf>
    <xf numFmtId="9" fontId="0" fillId="0" borderId="25" xfId="4"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119" xfId="0" applyFont="1"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7" borderId="86" xfId="0" applyFill="1" applyBorder="1" applyAlignment="1">
      <alignment horizontal="center" vertical="center" wrapText="1"/>
    </xf>
    <xf numFmtId="0" fontId="0" fillId="7" borderId="87" xfId="0" applyFill="1" applyBorder="1" applyAlignment="1">
      <alignment horizontal="center" vertical="center" wrapText="1"/>
    </xf>
    <xf numFmtId="0" fontId="0" fillId="7" borderId="88" xfId="0" applyFill="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0" fontId="4" fillId="4" borderId="140" xfId="0" applyFont="1" applyFill="1" applyBorder="1" applyAlignment="1">
      <alignment horizontal="center" vertical="center" wrapText="1"/>
    </xf>
    <xf numFmtId="0" fontId="4" fillId="4" borderId="61" xfId="0" applyFont="1" applyFill="1"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101" fillId="3" borderId="26" xfId="0" applyFont="1" applyFill="1" applyBorder="1" applyAlignment="1" applyProtection="1">
      <alignment horizontal="left" vertical="top" wrapText="1"/>
      <protection locked="0"/>
    </xf>
    <xf numFmtId="0" fontId="14" fillId="0" borderId="27" xfId="0" applyFont="1" applyBorder="1" applyAlignment="1">
      <alignment horizontal="left" vertical="top"/>
    </xf>
    <xf numFmtId="0" fontId="14" fillId="0" borderId="28" xfId="0" applyFont="1" applyBorder="1" applyAlignment="1">
      <alignment horizontal="left" vertical="top"/>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141" xfId="0" applyFont="1" applyFill="1" applyBorder="1" applyAlignment="1">
      <alignment horizontal="center" vertical="center"/>
    </xf>
    <xf numFmtId="0" fontId="4" fillId="4" borderId="142" xfId="0" applyFont="1" applyFill="1" applyBorder="1" applyAlignment="1">
      <alignment horizontal="center" vertical="center"/>
    </xf>
    <xf numFmtId="0" fontId="4" fillId="4" borderId="143" xfId="0" applyFont="1" applyFill="1" applyBorder="1" applyAlignment="1">
      <alignment horizontal="center" vertical="center"/>
    </xf>
    <xf numFmtId="0" fontId="105" fillId="3" borderId="30" xfId="0" applyFont="1" applyFill="1" applyBorder="1" applyAlignment="1" applyProtection="1">
      <alignment horizontal="left" vertical="top" wrapText="1"/>
      <protection locked="0"/>
    </xf>
    <xf numFmtId="0" fontId="104" fillId="0" borderId="27" xfId="0" applyFont="1" applyBorder="1" applyAlignment="1">
      <alignment horizontal="left" vertical="top"/>
    </xf>
    <xf numFmtId="0" fontId="104" fillId="0" borderId="28" xfId="0" applyFont="1" applyBorder="1" applyAlignment="1">
      <alignment horizontal="left" vertical="top"/>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0" borderId="109" xfId="0" applyBorder="1" applyAlignment="1">
      <alignment horizontal="center" vertical="center" wrapText="1"/>
    </xf>
    <xf numFmtId="0" fontId="0" fillId="7" borderId="144" xfId="0" applyFill="1" applyBorder="1" applyAlignment="1">
      <alignment horizontal="center" vertical="center" wrapText="1"/>
    </xf>
    <xf numFmtId="0" fontId="0" fillId="0" borderId="28" xfId="0" applyBorder="1" applyAlignment="1">
      <alignment horizontal="center" vertical="center" wrapText="1"/>
    </xf>
    <xf numFmtId="0" fontId="0" fillId="3" borderId="41"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27" fillId="0" borderId="29" xfId="0" applyFont="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9"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100" xfId="0" applyBorder="1" applyAlignment="1">
      <alignment horizontal="center" vertical="center" wrapText="1"/>
    </xf>
    <xf numFmtId="0" fontId="0" fillId="0" borderId="31" xfId="0" applyBorder="1" applyAlignment="1">
      <alignment horizontal="center" vertical="center" wrapText="1"/>
    </xf>
    <xf numFmtId="0" fontId="0" fillId="0" borderId="101" xfId="0" applyBorder="1" applyAlignment="1">
      <alignment horizontal="center" vertical="center" wrapText="1"/>
    </xf>
    <xf numFmtId="0" fontId="0" fillId="7" borderId="6" xfId="0" applyFill="1" applyBorder="1" applyAlignment="1">
      <alignment horizontal="center" vertical="center" wrapText="1"/>
    </xf>
    <xf numFmtId="0" fontId="0" fillId="7" borderId="21"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137" xfId="0" applyFill="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77" fillId="10" borderId="11" xfId="0" applyFont="1" applyFill="1" applyBorder="1" applyAlignment="1">
      <alignment horizontal="center" vertical="center" wrapText="1"/>
    </xf>
    <xf numFmtId="0" fontId="77" fillId="10" borderId="0" xfId="0" applyFont="1" applyFill="1" applyAlignment="1">
      <alignment horizontal="center" vertical="center" wrapText="1"/>
    </xf>
    <xf numFmtId="0" fontId="77" fillId="10" borderId="12" xfId="0" applyFont="1" applyFill="1" applyBorder="1" applyAlignment="1">
      <alignment horizontal="center" vertical="center" wrapText="1"/>
    </xf>
    <xf numFmtId="0" fontId="0" fillId="0" borderId="119" xfId="0" applyBorder="1" applyAlignment="1">
      <alignment horizontal="center" vertical="center" wrapText="1"/>
    </xf>
    <xf numFmtId="9" fontId="0" fillId="0" borderId="43" xfId="4" applyFont="1" applyBorder="1" applyAlignment="1">
      <alignment horizontal="center" vertical="center" wrapText="1"/>
    </xf>
    <xf numFmtId="0" fontId="27" fillId="0" borderId="43" xfId="0" applyFont="1" applyBorder="1" applyAlignment="1">
      <alignment horizontal="center" vertical="center" wrapText="1"/>
    </xf>
    <xf numFmtId="0" fontId="27" fillId="0" borderId="41" xfId="0" applyFont="1" applyBorder="1" applyAlignment="1">
      <alignment horizontal="center" vertical="center" wrapText="1"/>
    </xf>
    <xf numFmtId="0" fontId="0" fillId="11" borderId="7" xfId="0" applyFill="1" applyBorder="1" applyAlignment="1">
      <alignment horizontal="center" vertical="center" wrapText="1"/>
    </xf>
    <xf numFmtId="0" fontId="0" fillId="11" borderId="105" xfId="0" applyFill="1" applyBorder="1" applyAlignment="1">
      <alignment horizontal="center" vertical="center" wrapText="1"/>
    </xf>
    <xf numFmtId="0" fontId="0" fillId="11" borderId="106" xfId="0" applyFill="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0" fontId="0" fillId="0" borderId="102" xfId="0" applyBorder="1" applyAlignment="1">
      <alignment horizontal="center" vertical="center" wrapText="1"/>
    </xf>
    <xf numFmtId="0" fontId="0" fillId="7" borderId="7" xfId="0" applyFill="1" applyBorder="1" applyAlignment="1">
      <alignment horizontal="center" vertical="center" wrapText="1"/>
    </xf>
    <xf numFmtId="0" fontId="0" fillId="7" borderId="105" xfId="0" applyFill="1" applyBorder="1" applyAlignment="1">
      <alignment horizontal="center" vertical="center" wrapText="1"/>
    </xf>
    <xf numFmtId="0" fontId="0" fillId="7" borderId="106" xfId="0"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144" xfId="0" applyBorder="1" applyAlignment="1">
      <alignment horizontal="center" vertical="center" wrapText="1"/>
    </xf>
    <xf numFmtId="0" fontId="101"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101"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0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8" xfId="0"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7" borderId="9" xfId="0" applyFill="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27" fillId="0" borderId="20" xfId="0" applyFon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99"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9" fontId="0" fillId="0" borderId="41" xfId="0" applyNumberFormat="1" applyBorder="1" applyAlignment="1">
      <alignment horizontal="center" vertical="center" wrapText="1"/>
    </xf>
    <xf numFmtId="0" fontId="0" fillId="3" borderId="9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12" fillId="0" borderId="41" xfId="0" applyFont="1" applyBorder="1" applyAlignment="1">
      <alignment horizontal="center" vertical="center"/>
    </xf>
    <xf numFmtId="0" fontId="12" fillId="0" borderId="25" xfId="0" applyFont="1" applyBorder="1" applyAlignment="1">
      <alignment horizontal="center" vertical="center"/>
    </xf>
    <xf numFmtId="0" fontId="12" fillId="0" borderId="20" xfId="0" applyFont="1" applyBorder="1" applyAlignment="1">
      <alignment horizontal="center" vertical="center"/>
    </xf>
    <xf numFmtId="0" fontId="12" fillId="3" borderId="102" xfId="0" applyFont="1" applyFill="1" applyBorder="1" applyAlignment="1">
      <alignment horizontal="center" vertical="center"/>
    </xf>
    <xf numFmtId="0" fontId="12" fillId="3" borderId="103" xfId="0" applyFont="1" applyFill="1" applyBorder="1" applyAlignment="1">
      <alignment horizontal="center" vertical="center"/>
    </xf>
    <xf numFmtId="0" fontId="12" fillId="3" borderId="145" xfId="0" applyFont="1" applyFill="1" applyBorder="1" applyAlignment="1">
      <alignment horizontal="center" vertical="center"/>
    </xf>
    <xf numFmtId="0" fontId="12" fillId="3" borderId="41" xfId="0" applyFont="1" applyFill="1" applyBorder="1" applyAlignment="1">
      <alignment horizontal="justify" vertical="center" wrapText="1"/>
    </xf>
    <xf numFmtId="0" fontId="12" fillId="3" borderId="25" xfId="0" applyFont="1" applyFill="1" applyBorder="1" applyAlignment="1">
      <alignment horizontal="justify" vertical="center" wrapText="1"/>
    </xf>
    <xf numFmtId="0" fontId="12" fillId="3" borderId="20" xfId="0" applyFont="1" applyFill="1" applyBorder="1" applyAlignment="1">
      <alignment horizontal="justify" vertical="center" wrapText="1"/>
    </xf>
    <xf numFmtId="0" fontId="12" fillId="0" borderId="41"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20" xfId="0" applyFont="1" applyBorder="1" applyAlignment="1">
      <alignment horizontal="justify" vertical="center" wrapText="1"/>
    </xf>
    <xf numFmtId="0" fontId="12" fillId="3" borderId="41"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0" xfId="0" applyFont="1" applyFill="1" applyBorder="1" applyAlignment="1">
      <alignment horizontal="center" vertical="center"/>
    </xf>
    <xf numFmtId="0" fontId="12" fillId="0" borderId="4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0" xfId="0" applyFont="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101"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4" fontId="13" fillId="0" borderId="32" xfId="0" applyNumberFormat="1" applyFont="1" applyBorder="1" applyAlignment="1">
      <alignment horizontal="center" vertical="center"/>
    </xf>
    <xf numFmtId="0" fontId="13" fillId="0" borderId="72" xfId="0" applyFont="1" applyBorder="1" applyAlignment="1">
      <alignment vertical="center" wrapText="1"/>
    </xf>
    <xf numFmtId="0" fontId="13" fillId="0" borderId="72" xfId="0" applyFont="1" applyBorder="1" applyAlignment="1">
      <alignment vertical="center"/>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101" fillId="3" borderId="6"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115" fillId="3" borderId="41" xfId="0" applyFont="1" applyFill="1" applyBorder="1" applyAlignment="1">
      <alignment horizontal="justify" vertical="center" wrapText="1"/>
    </xf>
    <xf numFmtId="0" fontId="13" fillId="0" borderId="32" xfId="0" applyFont="1" applyBorder="1" applyAlignment="1" applyProtection="1">
      <alignment horizontal="center" vertical="center"/>
      <protection locked="0"/>
    </xf>
    <xf numFmtId="0" fontId="107" fillId="3" borderId="25" xfId="0" applyFont="1" applyFill="1" applyBorder="1" applyAlignment="1">
      <alignment horizontal="justify" vertical="center" wrapText="1"/>
    </xf>
    <xf numFmtId="0" fontId="107" fillId="3" borderId="20" xfId="0" applyFont="1" applyFill="1" applyBorder="1" applyAlignment="1">
      <alignment horizontal="justify" vertical="center" wrapText="1"/>
    </xf>
    <xf numFmtId="0" fontId="13" fillId="0" borderId="32" xfId="0"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20" xfId="0" applyFont="1" applyBorder="1" applyAlignment="1">
      <alignment horizontal="center" vertical="center"/>
    </xf>
    <xf numFmtId="0" fontId="116" fillId="0" borderId="147" xfId="0" applyFont="1" applyBorder="1" applyAlignment="1">
      <alignment horizontal="left" vertical="top" wrapText="1"/>
    </xf>
    <xf numFmtId="0" fontId="116" fillId="0" borderId="148" xfId="0" applyFont="1" applyBorder="1" applyAlignment="1">
      <alignment horizontal="left" vertical="top" wrapText="1"/>
    </xf>
    <xf numFmtId="0" fontId="116" fillId="0" borderId="149" xfId="0" applyFont="1" applyBorder="1" applyAlignment="1">
      <alignment horizontal="left" vertical="top" wrapText="1"/>
    </xf>
    <xf numFmtId="0" fontId="78" fillId="3" borderId="41" xfId="0" applyFont="1" applyFill="1" applyBorder="1" applyAlignment="1">
      <alignment horizontal="justify" vertical="center" wrapText="1"/>
    </xf>
    <xf numFmtId="0" fontId="78" fillId="3" borderId="25" xfId="0" applyFont="1" applyFill="1" applyBorder="1" applyAlignment="1">
      <alignment horizontal="justify" vertical="center" wrapText="1"/>
    </xf>
    <xf numFmtId="0" fontId="78" fillId="3" borderId="20" xfId="0" applyFont="1" applyFill="1" applyBorder="1" applyAlignment="1">
      <alignment horizontal="justify" vertical="center" wrapText="1"/>
    </xf>
    <xf numFmtId="14" fontId="13" fillId="0" borderId="150" xfId="0" applyNumberFormat="1" applyFont="1" applyBorder="1" applyAlignment="1">
      <alignment horizontal="center" vertical="center"/>
    </xf>
    <xf numFmtId="0" fontId="13" fillId="0" borderId="26" xfId="0" applyFont="1" applyBorder="1" applyAlignment="1">
      <alignment horizontal="center" vertical="center"/>
    </xf>
    <xf numFmtId="14" fontId="13" fillId="3" borderId="6" xfId="0" applyNumberFormat="1" applyFont="1" applyFill="1" applyBorder="1" applyAlignment="1">
      <alignment horizontal="center" vertical="center"/>
    </xf>
    <xf numFmtId="0" fontId="13" fillId="3" borderId="6" xfId="0" applyFont="1" applyFill="1" applyBorder="1" applyAlignment="1">
      <alignment horizontal="center" vertical="center"/>
    </xf>
    <xf numFmtId="0" fontId="117" fillId="26" borderId="145" xfId="0" applyFont="1" applyFill="1" applyBorder="1" applyAlignment="1">
      <alignment horizontal="left" vertical="top" wrapText="1"/>
    </xf>
    <xf numFmtId="0" fontId="13" fillId="19" borderId="72" xfId="0" applyFont="1" applyFill="1" applyBorder="1" applyAlignment="1">
      <alignment horizontal="left" vertical="top" wrapText="1"/>
    </xf>
    <xf numFmtId="0" fontId="0" fillId="3" borderId="6" xfId="0" applyFill="1" applyBorder="1" applyAlignment="1">
      <alignment horizontal="center" vertical="center" wrapText="1"/>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0" fontId="118" fillId="26" borderId="72" xfId="0" applyFont="1" applyFill="1" applyBorder="1" applyAlignment="1">
      <alignment horizontal="left" vertical="top" wrapText="1"/>
    </xf>
    <xf numFmtId="0" fontId="13" fillId="0" borderId="72" xfId="0" applyFont="1" applyBorder="1" applyAlignment="1">
      <alignment horizontal="left" vertical="top" wrapText="1"/>
    </xf>
    <xf numFmtId="14" fontId="13" fillId="0" borderId="6" xfId="0" applyNumberFormat="1" applyFont="1" applyBorder="1" applyAlignment="1">
      <alignment horizontal="center" vertical="center"/>
    </xf>
    <xf numFmtId="0" fontId="12" fillId="0" borderId="146" xfId="0" applyFont="1" applyBorder="1" applyAlignment="1">
      <alignment horizontal="justify" vertical="center" wrapText="1"/>
    </xf>
    <xf numFmtId="0" fontId="2" fillId="3" borderId="26" xfId="0" applyFont="1" applyFill="1" applyBorder="1" applyAlignment="1" applyProtection="1">
      <alignment horizontal="left" vertical="center" wrapText="1"/>
      <protection locked="0"/>
    </xf>
    <xf numFmtId="0" fontId="13" fillId="0" borderId="71" xfId="0" applyFont="1" applyBorder="1" applyAlignment="1">
      <alignment horizontal="center" vertical="center"/>
    </xf>
    <xf numFmtId="0" fontId="13" fillId="0" borderId="3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96" fillId="22" borderId="133" xfId="0" applyFont="1" applyFill="1" applyBorder="1" applyAlignment="1"/>
    <xf numFmtId="0" fontId="96" fillId="22" borderId="0" xfId="0" applyFont="1" applyFill="1" applyAlignment="1"/>
    <xf numFmtId="0" fontId="96" fillId="0" borderId="133" xfId="0" applyFont="1" applyBorder="1" applyAlignment="1"/>
    <xf numFmtId="0" fontId="96" fillId="0" borderId="0" xfId="0" applyFont="1" applyAlignment="1"/>
    <xf numFmtId="0" fontId="97" fillId="0" borderId="133" xfId="0" applyFont="1" applyBorder="1" applyAlignment="1"/>
    <xf numFmtId="0" fontId="97" fillId="0" borderId="0" xfId="0" applyFont="1" applyAlignment="1"/>
  </cellXfs>
  <cellStyles count="8">
    <cellStyle name="Millares" xfId="3" builtinId="3"/>
    <cellStyle name="Millares 2" xfId="7" xr:uid="{00000000-0005-0000-0000-000001000000}"/>
    <cellStyle name="Millares 3" xfId="5" xr:uid="{00000000-0005-0000-0000-000002000000}"/>
    <cellStyle name="Moneda [0] 2" xfId="6" xr:uid="{00000000-0005-0000-0000-000003000000}"/>
    <cellStyle name="Normal" xfId="0" builtinId="0"/>
    <cellStyle name="Normal - Style1 2" xfId="1" xr:uid="{00000000-0005-0000-0000-000005000000}"/>
    <cellStyle name="Normal 2 2" xfId="2" xr:uid="{00000000-0005-0000-0000-000006000000}"/>
    <cellStyle name="Porcentaje" xfId="4" builtinId="5"/>
  </cellStyles>
  <dxfs count="703">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00000000-0008-0000-0200-00001D000000}"/>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3</xdr:row>
      <xdr:rowOff>64278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221874" cy="96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3" name="Picture 10">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17458114" y="155863"/>
          <a:ext cx="2247986" cy="8392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8" zoomScale="130" zoomScaleNormal="130" workbookViewId="0">
      <selection activeCell="B14" sqref="B14:I14"/>
    </sheetView>
  </sheetViews>
  <sheetFormatPr defaultColWidth="11.42578125" defaultRowHeight="14.45"/>
  <cols>
    <col min="1" max="1" width="28.140625" customWidth="1"/>
    <col min="2" max="2" width="18" customWidth="1"/>
    <col min="3" max="3" width="28.42578125" style="6" customWidth="1"/>
    <col min="4" max="5" width="28.42578125" customWidth="1"/>
    <col min="6" max="8" width="12.42578125" customWidth="1"/>
  </cols>
  <sheetData>
    <row r="1" spans="1:9" ht="21">
      <c r="A1" s="390"/>
      <c r="B1" s="390"/>
      <c r="C1" s="390"/>
      <c r="D1" s="390"/>
      <c r="E1" s="390"/>
      <c r="F1" s="390"/>
    </row>
    <row r="5" spans="1:9">
      <c r="D5" s="14"/>
      <c r="E5" s="14"/>
      <c r="F5" s="14"/>
      <c r="G5" s="14"/>
      <c r="H5" s="14"/>
    </row>
    <row r="6" spans="1:9" ht="16.7" customHeight="1">
      <c r="D6" s="14"/>
      <c r="E6" s="14"/>
      <c r="F6" s="14"/>
      <c r="G6" s="14"/>
      <c r="H6" s="14"/>
    </row>
    <row r="7" spans="1:9" ht="33.6">
      <c r="A7" s="391" t="s">
        <v>0</v>
      </c>
      <c r="B7" s="391"/>
      <c r="C7" s="391"/>
      <c r="D7" s="391"/>
      <c r="E7" s="391"/>
      <c r="F7" s="391"/>
      <c r="G7" s="391"/>
      <c r="H7" s="391"/>
      <c r="I7" s="391"/>
    </row>
    <row r="9" spans="1:9" s="7" customFormat="1" ht="66">
      <c r="A9" s="8" t="s">
        <v>1</v>
      </c>
      <c r="B9" s="392" t="s">
        <v>2</v>
      </c>
      <c r="C9" s="392"/>
      <c r="D9" s="392"/>
      <c r="E9" s="392"/>
      <c r="F9" s="392"/>
      <c r="G9" s="392"/>
      <c r="H9" s="392"/>
      <c r="I9" s="392"/>
    </row>
    <row r="10" spans="1:9" s="7" customFormat="1" ht="1.1499999999999999" customHeight="1">
      <c r="A10" s="12"/>
      <c r="B10" s="13"/>
      <c r="C10" s="13"/>
      <c r="D10" s="12"/>
      <c r="E10" s="11"/>
    </row>
    <row r="11" spans="1:9" s="7" customFormat="1" ht="120" customHeight="1">
      <c r="A11" s="8" t="s">
        <v>3</v>
      </c>
      <c r="B11" s="276"/>
      <c r="C11" s="393" t="s">
        <v>4</v>
      </c>
      <c r="D11" s="393"/>
      <c r="E11" s="393"/>
      <c r="F11" s="393"/>
      <c r="G11" s="393"/>
      <c r="H11" s="393"/>
      <c r="I11" s="393"/>
    </row>
    <row r="12" spans="1:9" ht="65.25" hidden="1" customHeight="1">
      <c r="A12" s="275" t="s">
        <v>3</v>
      </c>
      <c r="B12" s="276"/>
      <c r="C12" s="387"/>
      <c r="D12" s="387"/>
      <c r="E12" s="387"/>
      <c r="F12" s="387"/>
      <c r="G12" s="387"/>
      <c r="H12" s="387"/>
      <c r="I12" s="387"/>
    </row>
    <row r="13" spans="1:9" ht="23.25" customHeight="1">
      <c r="A13" s="9" t="s">
        <v>5</v>
      </c>
      <c r="B13" s="387"/>
      <c r="C13" s="387"/>
      <c r="D13" s="387"/>
      <c r="E13" s="387"/>
      <c r="F13" s="387"/>
      <c r="G13" s="387"/>
      <c r="H13" s="387"/>
      <c r="I13" s="387"/>
    </row>
    <row r="14" spans="1:9" s="7" customFormat="1" ht="27.75" customHeight="1">
      <c r="A14" s="9" t="s">
        <v>6</v>
      </c>
      <c r="B14" s="387"/>
      <c r="C14" s="387"/>
      <c r="D14" s="387"/>
      <c r="E14" s="387"/>
      <c r="F14" s="387"/>
      <c r="G14" s="387"/>
      <c r="H14" s="387"/>
      <c r="I14" s="387"/>
    </row>
    <row r="15" spans="1:9" s="7" customFormat="1" ht="29.25" customHeight="1">
      <c r="A15" s="9" t="s">
        <v>7</v>
      </c>
      <c r="B15" s="387"/>
      <c r="C15" s="387"/>
      <c r="D15" s="387"/>
      <c r="E15" s="387"/>
      <c r="F15" s="387"/>
      <c r="G15" s="387"/>
      <c r="H15" s="387"/>
      <c r="I15" s="387"/>
    </row>
    <row r="16" spans="1:9" s="7" customFormat="1" ht="40.15" customHeight="1">
      <c r="A16" s="8" t="s">
        <v>8</v>
      </c>
      <c r="B16" s="388" t="s">
        <v>9</v>
      </c>
      <c r="C16" s="389"/>
      <c r="D16" s="389"/>
      <c r="E16" s="389"/>
      <c r="F16" s="389"/>
      <c r="G16" s="389"/>
      <c r="H16" s="389"/>
      <c r="I16" s="389"/>
    </row>
    <row r="18" spans="1:9" s="7" customFormat="1" ht="24.75" customHeight="1">
      <c r="A18" s="8" t="s">
        <v>10</v>
      </c>
      <c r="B18" s="386">
        <v>45421</v>
      </c>
      <c r="C18" s="386"/>
      <c r="D18" s="386"/>
      <c r="E18" s="386"/>
      <c r="F18" s="386"/>
      <c r="G18" s="386"/>
      <c r="H18" s="386"/>
      <c r="I18" s="386"/>
    </row>
    <row r="20" spans="1:9" ht="15" thickBot="1"/>
    <row r="21" spans="1:9" ht="12.75" customHeight="1">
      <c r="B21" s="227" t="s">
        <v>11</v>
      </c>
      <c r="C21" s="228" t="s">
        <v>12</v>
      </c>
      <c r="D21" s="228" t="s">
        <v>13</v>
      </c>
      <c r="E21" s="228" t="s">
        <v>14</v>
      </c>
    </row>
    <row r="22" spans="1:9" ht="12.75" customHeight="1" thickBot="1">
      <c r="B22" s="229" t="s">
        <v>15</v>
      </c>
      <c r="C22" s="230" t="s">
        <v>16</v>
      </c>
      <c r="D22" s="230" t="s">
        <v>17</v>
      </c>
      <c r="E22" s="230" t="s">
        <v>18</v>
      </c>
    </row>
    <row r="23" spans="1:9" ht="12.75" customHeight="1">
      <c r="B23" s="231" t="s">
        <v>19</v>
      </c>
      <c r="C23" s="232" t="s">
        <v>10</v>
      </c>
      <c r="D23" s="232" t="s">
        <v>10</v>
      </c>
      <c r="E23" s="232" t="s">
        <v>10</v>
      </c>
    </row>
    <row r="24" spans="1:9" ht="12.75" customHeight="1" thickBot="1">
      <c r="B24" s="229">
        <v>1</v>
      </c>
      <c r="C24" s="233">
        <v>45243</v>
      </c>
      <c r="D24" s="233">
        <v>45272</v>
      </c>
      <c r="E24" s="233">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topLeftCell="A10" workbookViewId="0">
      <selection activeCell="F39" sqref="F39"/>
    </sheetView>
  </sheetViews>
  <sheetFormatPr defaultColWidth="11.42578125" defaultRowHeight="14.45"/>
  <sheetData>
    <row r="2" spans="2:10" ht="18">
      <c r="B2" s="394" t="s">
        <v>20</v>
      </c>
      <c r="C2" s="394"/>
      <c r="D2" s="394"/>
      <c r="E2" s="394"/>
      <c r="F2" s="394"/>
      <c r="G2" s="394"/>
      <c r="H2" s="394"/>
      <c r="I2" s="394"/>
      <c r="J2" s="394"/>
    </row>
    <row r="3" spans="2:10" ht="15" thickBot="1"/>
    <row r="4" spans="2:10">
      <c r="B4" s="395" t="s">
        <v>21</v>
      </c>
      <c r="C4" s="396"/>
      <c r="D4" s="396"/>
      <c r="E4" s="396"/>
      <c r="F4" s="396"/>
      <c r="G4" s="396"/>
      <c r="H4" s="396"/>
      <c r="I4" s="396"/>
      <c r="J4" s="397"/>
    </row>
    <row r="5" spans="2:10">
      <c r="B5" s="398"/>
      <c r="C5" s="399"/>
      <c r="D5" s="399"/>
      <c r="E5" s="399"/>
      <c r="F5" s="399"/>
      <c r="G5" s="399"/>
      <c r="H5" s="399"/>
      <c r="I5" s="399"/>
      <c r="J5" s="400"/>
    </row>
    <row r="6" spans="2:10">
      <c r="B6" s="398"/>
      <c r="C6" s="399"/>
      <c r="D6" s="399"/>
      <c r="E6" s="399"/>
      <c r="F6" s="399"/>
      <c r="G6" s="399"/>
      <c r="H6" s="399"/>
      <c r="I6" s="399"/>
      <c r="J6" s="400"/>
    </row>
    <row r="7" spans="2:10" ht="15" thickBot="1">
      <c r="B7" s="401"/>
      <c r="C7" s="402"/>
      <c r="D7" s="402"/>
      <c r="E7" s="402"/>
      <c r="F7" s="402"/>
      <c r="G7" s="402"/>
      <c r="H7" s="402"/>
      <c r="I7" s="402"/>
      <c r="J7" s="403"/>
    </row>
    <row r="8" spans="2:10" ht="15" thickBot="1"/>
    <row r="9" spans="2:10">
      <c r="B9" s="395" t="s">
        <v>22</v>
      </c>
      <c r="C9" s="396"/>
      <c r="D9" s="396"/>
      <c r="E9" s="396"/>
      <c r="F9" s="396"/>
      <c r="G9" s="396"/>
      <c r="H9" s="396"/>
      <c r="I9" s="396"/>
      <c r="J9" s="397"/>
    </row>
    <row r="10" spans="2:10">
      <c r="B10" s="398"/>
      <c r="C10" s="399"/>
      <c r="D10" s="399"/>
      <c r="E10" s="399"/>
      <c r="F10" s="399"/>
      <c r="G10" s="399"/>
      <c r="H10" s="399"/>
      <c r="I10" s="399"/>
      <c r="J10" s="400"/>
    </row>
    <row r="11" spans="2:10">
      <c r="B11" s="398"/>
      <c r="C11" s="399"/>
      <c r="D11" s="399"/>
      <c r="E11" s="399"/>
      <c r="F11" s="399"/>
      <c r="G11" s="399"/>
      <c r="H11" s="399"/>
      <c r="I11" s="399"/>
      <c r="J11" s="400"/>
    </row>
    <row r="12" spans="2:10">
      <c r="B12" s="398"/>
      <c r="C12" s="399"/>
      <c r="D12" s="399"/>
      <c r="E12" s="399"/>
      <c r="F12" s="399"/>
      <c r="G12" s="399"/>
      <c r="H12" s="399"/>
      <c r="I12" s="399"/>
      <c r="J12" s="400"/>
    </row>
    <row r="13" spans="2:10">
      <c r="B13" s="398"/>
      <c r="C13" s="399"/>
      <c r="D13" s="399"/>
      <c r="E13" s="399"/>
      <c r="F13" s="399"/>
      <c r="G13" s="399"/>
      <c r="H13" s="399"/>
      <c r="I13" s="399"/>
      <c r="J13" s="400"/>
    </row>
    <row r="14" spans="2:10">
      <c r="B14" s="398"/>
      <c r="C14" s="399"/>
      <c r="D14" s="399"/>
      <c r="E14" s="399"/>
      <c r="F14" s="399"/>
      <c r="G14" s="399"/>
      <c r="H14" s="399"/>
      <c r="I14" s="399"/>
      <c r="J14" s="400"/>
    </row>
    <row r="15" spans="2:10" ht="15" thickBot="1">
      <c r="B15" s="401"/>
      <c r="C15" s="402"/>
      <c r="D15" s="402"/>
      <c r="E15" s="402"/>
      <c r="F15" s="402"/>
      <c r="G15" s="402"/>
      <c r="H15" s="402"/>
      <c r="I15" s="402"/>
      <c r="J15" s="403"/>
    </row>
    <row r="16" spans="2:10" ht="15" thickBot="1"/>
    <row r="17" spans="2:10">
      <c r="B17" s="395" t="s">
        <v>23</v>
      </c>
      <c r="C17" s="396"/>
      <c r="D17" s="396"/>
      <c r="E17" s="396"/>
      <c r="F17" s="396"/>
      <c r="G17" s="396"/>
      <c r="H17" s="396"/>
      <c r="I17" s="396"/>
      <c r="J17" s="397"/>
    </row>
    <row r="18" spans="2:10">
      <c r="B18" s="398"/>
      <c r="C18" s="399"/>
      <c r="D18" s="399"/>
      <c r="E18" s="399"/>
      <c r="F18" s="399"/>
      <c r="G18" s="399"/>
      <c r="H18" s="399"/>
      <c r="I18" s="399"/>
      <c r="J18" s="400"/>
    </row>
    <row r="19" spans="2:10">
      <c r="B19" s="398"/>
      <c r="C19" s="399"/>
      <c r="D19" s="399"/>
      <c r="E19" s="399"/>
      <c r="F19" s="399"/>
      <c r="G19" s="399"/>
      <c r="H19" s="399"/>
      <c r="I19" s="399"/>
      <c r="J19" s="400"/>
    </row>
    <row r="20" spans="2:10" ht="15" thickBot="1">
      <c r="B20" s="401"/>
      <c r="C20" s="402"/>
      <c r="D20" s="402"/>
      <c r="E20" s="402"/>
      <c r="F20" s="402"/>
      <c r="G20" s="402"/>
      <c r="H20" s="402"/>
      <c r="I20" s="402"/>
      <c r="J20" s="403"/>
    </row>
    <row r="21" spans="2:10" ht="15" thickBot="1"/>
    <row r="22" spans="2:10">
      <c r="B22" s="395" t="s">
        <v>24</v>
      </c>
      <c r="C22" s="396"/>
      <c r="D22" s="396"/>
      <c r="E22" s="396"/>
      <c r="F22" s="396"/>
      <c r="G22" s="396"/>
      <c r="H22" s="396"/>
      <c r="I22" s="396"/>
      <c r="J22" s="397"/>
    </row>
    <row r="23" spans="2:10">
      <c r="B23" s="398"/>
      <c r="C23" s="399"/>
      <c r="D23" s="399"/>
      <c r="E23" s="399"/>
      <c r="F23" s="399"/>
      <c r="G23" s="399"/>
      <c r="H23" s="399"/>
      <c r="I23" s="399"/>
      <c r="J23" s="400"/>
    </row>
    <row r="24" spans="2:10">
      <c r="B24" s="398"/>
      <c r="C24" s="399"/>
      <c r="D24" s="399"/>
      <c r="E24" s="399"/>
      <c r="F24" s="399"/>
      <c r="G24" s="399"/>
      <c r="H24" s="399"/>
      <c r="I24" s="399"/>
      <c r="J24" s="400"/>
    </row>
    <row r="25" spans="2:10">
      <c r="B25" s="398"/>
      <c r="C25" s="399"/>
      <c r="D25" s="399"/>
      <c r="E25" s="399"/>
      <c r="F25" s="399"/>
      <c r="G25" s="399"/>
      <c r="H25" s="399"/>
      <c r="I25" s="399"/>
      <c r="J25" s="400"/>
    </row>
    <row r="26" spans="2:10">
      <c r="B26" s="398"/>
      <c r="C26" s="399"/>
      <c r="D26" s="399"/>
      <c r="E26" s="399"/>
      <c r="F26" s="399"/>
      <c r="G26" s="399"/>
      <c r="H26" s="399"/>
      <c r="I26" s="399"/>
      <c r="J26" s="400"/>
    </row>
    <row r="27" spans="2:10">
      <c r="B27" s="398"/>
      <c r="C27" s="399"/>
      <c r="D27" s="399"/>
      <c r="E27" s="399"/>
      <c r="F27" s="399"/>
      <c r="G27" s="399"/>
      <c r="H27" s="399"/>
      <c r="I27" s="399"/>
      <c r="J27" s="400"/>
    </row>
    <row r="28" spans="2:10">
      <c r="B28" s="398"/>
      <c r="C28" s="399"/>
      <c r="D28" s="399"/>
      <c r="E28" s="399"/>
      <c r="F28" s="399"/>
      <c r="G28" s="399"/>
      <c r="H28" s="399"/>
      <c r="I28" s="399"/>
      <c r="J28" s="400"/>
    </row>
    <row r="29" spans="2:10">
      <c r="B29" s="398"/>
      <c r="C29" s="399"/>
      <c r="D29" s="399"/>
      <c r="E29" s="399"/>
      <c r="F29" s="399"/>
      <c r="G29" s="399"/>
      <c r="H29" s="399"/>
      <c r="I29" s="399"/>
      <c r="J29" s="400"/>
    </row>
    <row r="30" spans="2:10" ht="15" thickBot="1">
      <c r="B30" s="401"/>
      <c r="C30" s="402"/>
      <c r="D30" s="402"/>
      <c r="E30" s="402"/>
      <c r="F30" s="402"/>
      <c r="G30" s="402"/>
      <c r="H30" s="402"/>
      <c r="I30" s="402"/>
      <c r="J30" s="403"/>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136"/>
  <sheetViews>
    <sheetView showGridLines="0" topLeftCell="A14" zoomScale="63" zoomScaleNormal="63" workbookViewId="0">
      <selection activeCell="D7" sqref="D7:E7"/>
    </sheetView>
  </sheetViews>
  <sheetFormatPr defaultColWidth="61.7109375" defaultRowHeight="13.9"/>
  <cols>
    <col min="1" max="1" width="61.7109375" style="266"/>
    <col min="2" max="2" width="61.7109375" style="267"/>
    <col min="3" max="3" width="61.7109375" style="236"/>
    <col min="4" max="4" width="61.7109375" style="267"/>
    <col min="5" max="5" width="78.28515625" style="236" customWidth="1"/>
    <col min="6" max="16384" width="61.7109375" style="236"/>
  </cols>
  <sheetData>
    <row r="1" spans="1:10" ht="108" customHeight="1">
      <c r="A1" s="234"/>
      <c r="B1" s="426" t="s">
        <v>25</v>
      </c>
      <c r="C1" s="426"/>
      <c r="D1" s="426"/>
      <c r="E1" s="234"/>
      <c r="F1" s="235"/>
      <c r="G1" s="235"/>
      <c r="H1" s="235"/>
    </row>
    <row r="2" spans="1:10" ht="201" customHeight="1">
      <c r="A2" s="237" t="s">
        <v>26</v>
      </c>
      <c r="B2" s="427"/>
      <c r="C2" s="428"/>
      <c r="D2" s="238" t="s">
        <v>27</v>
      </c>
      <c r="E2" s="382" t="s">
        <v>28</v>
      </c>
    </row>
    <row r="3" spans="1:10">
      <c r="A3" s="239"/>
      <c r="B3" s="240"/>
      <c r="C3" s="240"/>
      <c r="D3" s="241"/>
      <c r="E3" s="240"/>
    </row>
    <row r="4" spans="1:10">
      <c r="A4" s="237" t="s">
        <v>29</v>
      </c>
      <c r="B4" s="429"/>
      <c r="C4" s="430"/>
      <c r="D4" s="430"/>
      <c r="E4" s="430"/>
    </row>
    <row r="5" spans="1:10">
      <c r="A5" s="242"/>
      <c r="B5" s="243"/>
      <c r="D5" s="241"/>
      <c r="E5" s="241"/>
    </row>
    <row r="6" spans="1:10">
      <c r="A6" s="432" t="s">
        <v>30</v>
      </c>
      <c r="B6" s="433" t="s">
        <v>31</v>
      </c>
      <c r="C6" s="433"/>
      <c r="D6" s="433" t="s">
        <v>32</v>
      </c>
      <c r="E6" s="433"/>
    </row>
    <row r="7" spans="1:10" ht="408.6" customHeight="1">
      <c r="A7" s="432"/>
      <c r="B7" s="434"/>
      <c r="C7" s="435"/>
      <c r="D7" s="436" t="s">
        <v>33</v>
      </c>
      <c r="E7" s="437"/>
    </row>
    <row r="8" spans="1:10">
      <c r="A8" s="242"/>
      <c r="B8" s="243"/>
      <c r="D8" s="241"/>
      <c r="E8" s="241"/>
    </row>
    <row r="9" spans="1:10">
      <c r="A9" s="431" t="s">
        <v>34</v>
      </c>
      <c r="B9" s="431"/>
      <c r="C9" s="431"/>
      <c r="D9" s="431"/>
      <c r="E9" s="431"/>
    </row>
    <row r="10" spans="1:10">
      <c r="A10" s="244" t="s">
        <v>35</v>
      </c>
      <c r="B10" s="244" t="s">
        <v>36</v>
      </c>
      <c r="C10" s="244" t="s">
        <v>37</v>
      </c>
      <c r="D10" s="244" t="s">
        <v>38</v>
      </c>
      <c r="E10" s="244" t="s">
        <v>39</v>
      </c>
    </row>
    <row r="11" spans="1:10" s="248" customFormat="1" ht="69">
      <c r="A11" s="424" t="s">
        <v>40</v>
      </c>
      <c r="B11" s="277">
        <v>1</v>
      </c>
      <c r="C11" s="278" t="s">
        <v>41</v>
      </c>
      <c r="D11" s="277">
        <v>1</v>
      </c>
      <c r="E11" s="278" t="s">
        <v>42</v>
      </c>
      <c r="F11" s="816"/>
      <c r="G11" s="817"/>
      <c r="H11" s="280"/>
      <c r="I11" s="280"/>
      <c r="J11" s="280"/>
    </row>
    <row r="12" spans="1:10" s="248" customFormat="1" ht="41.45">
      <c r="A12" s="425"/>
      <c r="B12" s="277">
        <v>2</v>
      </c>
      <c r="C12" s="278" t="s">
        <v>43</v>
      </c>
      <c r="D12" s="277"/>
      <c r="E12" s="278"/>
      <c r="F12" s="816"/>
      <c r="G12" s="817"/>
      <c r="H12" s="280" t="s">
        <v>44</v>
      </c>
      <c r="I12" s="280"/>
      <c r="J12" s="280"/>
    </row>
    <row r="13" spans="1:10" s="248" customFormat="1" ht="27.6">
      <c r="A13" s="421" t="s">
        <v>45</v>
      </c>
      <c r="B13" s="249">
        <v>3</v>
      </c>
      <c r="C13" s="250" t="s">
        <v>46</v>
      </c>
      <c r="D13" s="249">
        <v>2</v>
      </c>
      <c r="E13" s="250" t="s">
        <v>47</v>
      </c>
      <c r="F13" s="818"/>
      <c r="G13" s="819"/>
      <c r="H13" s="279"/>
      <c r="I13" s="279"/>
      <c r="J13" s="279"/>
    </row>
    <row r="14" spans="1:10" s="248" customFormat="1" ht="27.6">
      <c r="A14" s="422"/>
      <c r="B14" s="249">
        <v>4</v>
      </c>
      <c r="C14" s="250" t="s">
        <v>48</v>
      </c>
      <c r="D14" s="249"/>
      <c r="E14" s="250"/>
      <c r="F14" s="818"/>
      <c r="G14" s="819"/>
      <c r="H14" s="279"/>
      <c r="I14" s="279"/>
      <c r="J14" s="279"/>
    </row>
    <row r="15" spans="1:10" s="248" customFormat="1" ht="41.45">
      <c r="A15" s="423"/>
      <c r="B15" s="249">
        <v>5</v>
      </c>
      <c r="C15" s="250" t="s">
        <v>49</v>
      </c>
      <c r="D15" s="249"/>
      <c r="E15" s="250"/>
      <c r="F15" s="818"/>
      <c r="G15" s="819"/>
      <c r="H15" s="279"/>
      <c r="I15" s="279"/>
      <c r="J15" s="279"/>
    </row>
    <row r="16" spans="1:10" s="248" customFormat="1" ht="13.9" customHeight="1">
      <c r="A16" s="404" t="s">
        <v>50</v>
      </c>
      <c r="B16" s="414">
        <v>6</v>
      </c>
      <c r="C16" s="416" t="s">
        <v>51</v>
      </c>
      <c r="D16" s="414">
        <v>3</v>
      </c>
      <c r="E16" s="418" t="s">
        <v>52</v>
      </c>
      <c r="F16" s="818"/>
      <c r="G16" s="819"/>
      <c r="H16" s="819"/>
      <c r="I16" s="819"/>
      <c r="J16" s="819"/>
    </row>
    <row r="17" spans="1:10" s="248" customFormat="1">
      <c r="A17" s="405"/>
      <c r="B17" s="415"/>
      <c r="C17" s="417"/>
      <c r="D17" s="415"/>
      <c r="E17" s="419"/>
      <c r="F17" s="818"/>
      <c r="G17" s="819"/>
      <c r="H17" s="819"/>
      <c r="I17" s="819"/>
      <c r="J17" s="819"/>
    </row>
    <row r="18" spans="1:10" s="248" customFormat="1" ht="27.6">
      <c r="A18" s="405"/>
      <c r="B18" s="249">
        <v>7</v>
      </c>
      <c r="C18" s="250" t="s">
        <v>53</v>
      </c>
      <c r="D18" s="249">
        <v>4</v>
      </c>
      <c r="E18" s="278" t="s">
        <v>54</v>
      </c>
      <c r="F18" s="818"/>
      <c r="G18" s="819"/>
      <c r="H18" s="279"/>
      <c r="I18" s="279"/>
      <c r="J18" s="279"/>
    </row>
    <row r="19" spans="1:10" s="248" customFormat="1" ht="27.6">
      <c r="A19" s="405"/>
      <c r="B19" s="249">
        <v>8</v>
      </c>
      <c r="C19" s="250" t="s">
        <v>55</v>
      </c>
      <c r="D19" s="249"/>
      <c r="E19" s="278"/>
      <c r="F19" s="818"/>
      <c r="G19" s="819"/>
      <c r="H19" s="279"/>
      <c r="I19" s="279"/>
      <c r="J19" s="279"/>
    </row>
    <row r="20" spans="1:10" s="248" customFormat="1" ht="27.6">
      <c r="A20" s="405"/>
      <c r="B20" s="249">
        <v>9</v>
      </c>
      <c r="C20" s="250" t="s">
        <v>56</v>
      </c>
      <c r="D20" s="249"/>
      <c r="E20" s="250"/>
      <c r="F20" s="818"/>
      <c r="G20" s="819"/>
      <c r="H20" s="279"/>
      <c r="I20" s="279"/>
      <c r="J20" s="279"/>
    </row>
    <row r="21" spans="1:10" s="248" customFormat="1" ht="27.6">
      <c r="A21" s="405"/>
      <c r="B21" s="249">
        <v>10</v>
      </c>
      <c r="C21" s="250" t="s">
        <v>57</v>
      </c>
      <c r="D21" s="249"/>
      <c r="E21" s="278"/>
      <c r="F21" s="818"/>
      <c r="G21" s="819"/>
      <c r="H21" s="279"/>
      <c r="I21" s="279"/>
      <c r="J21" s="251"/>
    </row>
    <row r="22" spans="1:10" s="248" customFormat="1" ht="27.6">
      <c r="A22" s="405"/>
      <c r="B22" s="249">
        <v>11</v>
      </c>
      <c r="C22" s="250" t="s">
        <v>58</v>
      </c>
      <c r="D22" s="249"/>
      <c r="E22" s="250"/>
      <c r="F22" s="818"/>
      <c r="G22" s="819"/>
      <c r="H22" s="279"/>
      <c r="I22" s="279"/>
      <c r="J22" s="251"/>
    </row>
    <row r="23" spans="1:10" s="248" customFormat="1">
      <c r="A23" s="406"/>
      <c r="B23" s="249">
        <v>12</v>
      </c>
      <c r="C23" s="250" t="s">
        <v>59</v>
      </c>
      <c r="D23" s="249"/>
      <c r="E23" s="250"/>
      <c r="F23" s="818"/>
      <c r="G23" s="819"/>
      <c r="H23" s="279"/>
      <c r="I23" s="279"/>
      <c r="J23" s="251"/>
    </row>
    <row r="24" spans="1:10" s="248" customFormat="1" ht="27.6">
      <c r="A24" s="404" t="s">
        <v>60</v>
      </c>
      <c r="B24" s="249">
        <v>13</v>
      </c>
      <c r="C24" s="278" t="s">
        <v>61</v>
      </c>
      <c r="D24" s="277">
        <v>5</v>
      </c>
      <c r="E24" s="278" t="s">
        <v>62</v>
      </c>
      <c r="F24" s="818"/>
      <c r="G24" s="819"/>
      <c r="H24" s="279"/>
      <c r="I24" s="279"/>
      <c r="J24" s="279"/>
    </row>
    <row r="25" spans="1:10" s="248" customFormat="1" ht="27.6">
      <c r="A25" s="405"/>
      <c r="B25" s="249">
        <v>14</v>
      </c>
      <c r="C25" s="278" t="s">
        <v>63</v>
      </c>
      <c r="D25" s="277">
        <v>6</v>
      </c>
      <c r="E25" s="278" t="s">
        <v>64</v>
      </c>
      <c r="F25" s="818"/>
      <c r="G25" s="819"/>
      <c r="H25" s="279"/>
      <c r="I25" s="279"/>
      <c r="J25" s="279"/>
    </row>
    <row r="26" spans="1:10" s="248" customFormat="1" ht="27.6">
      <c r="A26" s="405"/>
      <c r="B26" s="249">
        <v>15</v>
      </c>
      <c r="C26" s="278" t="s">
        <v>65</v>
      </c>
      <c r="D26" s="277">
        <v>7</v>
      </c>
      <c r="E26" s="278" t="s">
        <v>66</v>
      </c>
      <c r="F26" s="818"/>
      <c r="G26" s="819"/>
      <c r="H26" s="279"/>
      <c r="I26" s="279"/>
      <c r="J26" s="279"/>
    </row>
    <row r="27" spans="1:10" s="248" customFormat="1" ht="55.15">
      <c r="A27" s="406"/>
      <c r="B27" s="249">
        <v>16</v>
      </c>
      <c r="C27" s="278" t="s">
        <v>67</v>
      </c>
      <c r="D27" s="277"/>
      <c r="E27" s="278"/>
      <c r="F27" s="818"/>
      <c r="G27" s="819"/>
      <c r="H27" s="279"/>
      <c r="I27" s="279"/>
      <c r="J27" s="279"/>
    </row>
    <row r="28" spans="1:10" s="248" customFormat="1" ht="27.6">
      <c r="A28" s="252" t="s">
        <v>68</v>
      </c>
      <c r="B28" s="249">
        <v>17</v>
      </c>
      <c r="C28" s="278" t="s">
        <v>69</v>
      </c>
      <c r="D28" s="277">
        <v>8</v>
      </c>
      <c r="E28" s="278" t="s">
        <v>70</v>
      </c>
      <c r="F28" s="818"/>
      <c r="G28" s="819"/>
      <c r="H28" s="279"/>
      <c r="I28" s="279"/>
      <c r="J28" s="279"/>
    </row>
    <row r="29" spans="1:10" s="248" customFormat="1" ht="27.6">
      <c r="A29" s="404" t="s">
        <v>71</v>
      </c>
      <c r="B29" s="249">
        <v>18</v>
      </c>
      <c r="C29" s="278" t="s">
        <v>72</v>
      </c>
      <c r="D29" s="249"/>
      <c r="E29" s="250"/>
      <c r="F29" s="818"/>
      <c r="G29" s="819"/>
      <c r="H29" s="279"/>
      <c r="I29" s="279"/>
      <c r="J29" s="279"/>
    </row>
    <row r="30" spans="1:10" s="248" customFormat="1">
      <c r="A30" s="406"/>
      <c r="B30" s="249">
        <v>19</v>
      </c>
      <c r="C30" s="278" t="s">
        <v>73</v>
      </c>
      <c r="D30" s="249"/>
      <c r="E30" s="250"/>
      <c r="F30" s="818"/>
      <c r="G30" s="819"/>
      <c r="H30" s="279"/>
      <c r="I30" s="279"/>
      <c r="J30" s="279"/>
    </row>
    <row r="31" spans="1:10" s="248" customFormat="1" ht="13.9" customHeight="1">
      <c r="A31" s="411" t="s">
        <v>74</v>
      </c>
      <c r="B31" s="412"/>
      <c r="C31" s="412"/>
      <c r="D31" s="412"/>
      <c r="E31" s="413"/>
      <c r="F31" s="818"/>
      <c r="G31" s="819"/>
      <c r="H31" s="279"/>
      <c r="I31" s="279"/>
      <c r="J31" s="279"/>
    </row>
    <row r="32" spans="1:10" s="248" customFormat="1">
      <c r="A32" s="283" t="s">
        <v>35</v>
      </c>
      <c r="B32" s="283" t="s">
        <v>36</v>
      </c>
      <c r="C32" s="283" t="s">
        <v>75</v>
      </c>
      <c r="D32" s="283" t="s">
        <v>38</v>
      </c>
      <c r="E32" s="283" t="s">
        <v>76</v>
      </c>
      <c r="F32" s="818"/>
      <c r="G32" s="819"/>
      <c r="H32" s="279"/>
      <c r="I32" s="279"/>
      <c r="J32" s="279"/>
    </row>
    <row r="33" spans="1:10" s="248" customFormat="1" ht="88.9" customHeight="1">
      <c r="A33" s="404" t="s">
        <v>77</v>
      </c>
      <c r="B33" s="277">
        <v>1</v>
      </c>
      <c r="C33" s="278" t="s">
        <v>78</v>
      </c>
      <c r="D33" s="277">
        <v>1</v>
      </c>
      <c r="E33" s="278" t="s">
        <v>79</v>
      </c>
      <c r="F33" s="818"/>
      <c r="G33" s="819"/>
      <c r="H33" s="279"/>
      <c r="I33" s="279"/>
      <c r="J33" s="279"/>
    </row>
    <row r="34" spans="1:10" s="248" customFormat="1" ht="83.45" customHeight="1">
      <c r="A34" s="405"/>
      <c r="B34" s="277">
        <v>2</v>
      </c>
      <c r="C34" s="278" t="s">
        <v>80</v>
      </c>
      <c r="D34" s="277">
        <v>2</v>
      </c>
      <c r="E34" s="278" t="s">
        <v>81</v>
      </c>
      <c r="F34" s="818"/>
      <c r="G34" s="819"/>
      <c r="H34" s="279"/>
      <c r="I34" s="279"/>
      <c r="J34" s="279"/>
    </row>
    <row r="35" spans="1:10" s="248" customFormat="1" ht="27.6">
      <c r="A35" s="405"/>
      <c r="B35" s="277"/>
      <c r="C35" s="278"/>
      <c r="D35" s="277">
        <v>3</v>
      </c>
      <c r="E35" s="278" t="s">
        <v>82</v>
      </c>
      <c r="F35" s="818"/>
      <c r="G35" s="819"/>
      <c r="H35" s="279"/>
      <c r="I35" s="279"/>
      <c r="J35" s="279"/>
    </row>
    <row r="36" spans="1:10" s="248" customFormat="1" ht="27.6">
      <c r="A36" s="405"/>
      <c r="B36" s="277"/>
      <c r="C36" s="278"/>
      <c r="D36" s="277">
        <v>4</v>
      </c>
      <c r="E36" s="278" t="s">
        <v>83</v>
      </c>
      <c r="F36" s="818"/>
      <c r="G36" s="819"/>
      <c r="H36" s="279"/>
      <c r="I36" s="279"/>
      <c r="J36" s="279"/>
    </row>
    <row r="37" spans="1:10" s="248" customFormat="1">
      <c r="A37" s="405"/>
      <c r="B37" s="277"/>
      <c r="C37" s="280"/>
      <c r="D37" s="277">
        <v>5</v>
      </c>
      <c r="E37" s="278" t="s">
        <v>84</v>
      </c>
      <c r="F37" s="818"/>
      <c r="G37" s="819"/>
      <c r="H37" s="279"/>
      <c r="I37" s="279"/>
      <c r="J37" s="279"/>
    </row>
    <row r="38" spans="1:10" s="248" customFormat="1" ht="27.6">
      <c r="A38" s="405"/>
      <c r="B38" s="277"/>
      <c r="C38" s="278"/>
      <c r="D38" s="277">
        <v>6</v>
      </c>
      <c r="E38" s="278" t="s">
        <v>85</v>
      </c>
      <c r="F38" s="818"/>
      <c r="G38" s="819"/>
      <c r="H38" s="279"/>
      <c r="I38" s="279"/>
      <c r="J38" s="279"/>
    </row>
    <row r="39" spans="1:10" s="248" customFormat="1">
      <c r="A39" s="406"/>
      <c r="B39" s="277"/>
      <c r="C39" s="278"/>
      <c r="D39" s="277">
        <v>7</v>
      </c>
      <c r="E39" s="278" t="s">
        <v>86</v>
      </c>
      <c r="F39" s="818"/>
      <c r="G39" s="819"/>
      <c r="H39" s="279"/>
      <c r="I39" s="279"/>
      <c r="J39" s="279"/>
    </row>
    <row r="40" spans="1:10" s="248" customFormat="1" ht="27.6">
      <c r="A40" s="404" t="s">
        <v>87</v>
      </c>
      <c r="B40" s="277">
        <v>3</v>
      </c>
      <c r="C40" s="278" t="s">
        <v>88</v>
      </c>
      <c r="D40" s="277">
        <v>8</v>
      </c>
      <c r="E40" s="278" t="s">
        <v>89</v>
      </c>
      <c r="F40" s="818"/>
      <c r="G40" s="819"/>
      <c r="H40" s="279"/>
      <c r="I40" s="279"/>
      <c r="J40" s="279"/>
    </row>
    <row r="41" spans="1:10" s="248" customFormat="1" ht="27.6">
      <c r="A41" s="405"/>
      <c r="B41" s="277"/>
      <c r="C41" s="278"/>
      <c r="D41" s="277">
        <v>9</v>
      </c>
      <c r="E41" s="278" t="s">
        <v>90</v>
      </c>
      <c r="F41" s="818"/>
      <c r="G41" s="819"/>
      <c r="H41" s="279"/>
      <c r="I41" s="279"/>
      <c r="J41" s="279"/>
    </row>
    <row r="42" spans="1:10" s="248" customFormat="1" ht="27.6">
      <c r="A42" s="405"/>
      <c r="B42" s="277"/>
      <c r="C42" s="278"/>
      <c r="D42" s="277">
        <v>10</v>
      </c>
      <c r="E42" s="278" t="s">
        <v>91</v>
      </c>
      <c r="F42" s="820"/>
      <c r="G42" s="821"/>
      <c r="H42" s="284"/>
      <c r="I42" s="284"/>
      <c r="J42" s="284"/>
    </row>
    <row r="43" spans="1:10" s="248" customFormat="1">
      <c r="A43" s="406"/>
      <c r="B43" s="277"/>
      <c r="C43" s="285"/>
      <c r="D43" s="277">
        <v>11</v>
      </c>
      <c r="E43" s="278" t="s">
        <v>92</v>
      </c>
      <c r="F43" s="820"/>
      <c r="G43" s="821"/>
      <c r="H43" s="284"/>
      <c r="I43" s="284"/>
      <c r="J43" s="284"/>
    </row>
    <row r="44" spans="1:10" s="248" customFormat="1" ht="27.6">
      <c r="A44" s="404" t="s">
        <v>93</v>
      </c>
      <c r="B44" s="277">
        <v>4</v>
      </c>
      <c r="C44" s="278" t="s">
        <v>94</v>
      </c>
      <c r="D44" s="277">
        <v>12</v>
      </c>
      <c r="E44" s="286" t="s">
        <v>95</v>
      </c>
      <c r="F44" s="820"/>
      <c r="G44" s="821"/>
      <c r="H44" s="284"/>
      <c r="I44" s="284"/>
      <c r="J44" s="284"/>
    </row>
    <row r="45" spans="1:10" s="248" customFormat="1" ht="27.6">
      <c r="A45" s="405"/>
      <c r="B45" s="277">
        <v>5</v>
      </c>
      <c r="C45" s="278" t="s">
        <v>96</v>
      </c>
      <c r="D45" s="277"/>
      <c r="E45" s="278"/>
      <c r="F45" s="820"/>
      <c r="G45" s="821"/>
      <c r="H45" s="284"/>
      <c r="I45" s="284"/>
      <c r="J45" s="284"/>
    </row>
    <row r="46" spans="1:10" s="248" customFormat="1" ht="41.45">
      <c r="A46" s="405"/>
      <c r="B46" s="277">
        <v>6</v>
      </c>
      <c r="C46" s="278" t="s">
        <v>97</v>
      </c>
      <c r="D46" s="277">
        <v>13</v>
      </c>
      <c r="E46" s="278" t="s">
        <v>98</v>
      </c>
      <c r="F46" s="820"/>
      <c r="G46" s="821"/>
      <c r="H46" s="284"/>
      <c r="I46" s="284"/>
      <c r="J46" s="284"/>
    </row>
    <row r="47" spans="1:10" s="248" customFormat="1" ht="42.6" customHeight="1">
      <c r="A47" s="405"/>
      <c r="B47" s="277">
        <v>7</v>
      </c>
      <c r="C47" s="278" t="s">
        <v>99</v>
      </c>
      <c r="D47" s="277">
        <v>14</v>
      </c>
      <c r="E47" s="278" t="s">
        <v>100</v>
      </c>
      <c r="F47" s="820"/>
      <c r="G47" s="821"/>
      <c r="H47" s="284"/>
      <c r="I47" s="284"/>
      <c r="J47" s="284"/>
    </row>
    <row r="48" spans="1:10" s="248" customFormat="1" ht="27.6">
      <c r="A48" s="405"/>
      <c r="B48" s="277">
        <v>8</v>
      </c>
      <c r="C48" s="286" t="s">
        <v>101</v>
      </c>
      <c r="D48" s="277">
        <v>15</v>
      </c>
      <c r="E48" s="278" t="s">
        <v>102</v>
      </c>
      <c r="F48" s="818"/>
      <c r="G48" s="819"/>
      <c r="H48" s="279"/>
      <c r="I48" s="279"/>
      <c r="J48" s="279"/>
    </row>
    <row r="49" spans="1:10" s="248" customFormat="1" ht="41.45">
      <c r="A49" s="406"/>
      <c r="B49" s="277">
        <v>9</v>
      </c>
      <c r="C49" s="278" t="s">
        <v>103</v>
      </c>
      <c r="D49" s="277">
        <v>16</v>
      </c>
      <c r="E49" s="278" t="s">
        <v>104</v>
      </c>
      <c r="F49" s="818"/>
      <c r="G49" s="819"/>
      <c r="H49" s="279"/>
      <c r="I49" s="279"/>
      <c r="J49" s="279"/>
    </row>
    <row r="50" spans="1:10" s="248" customFormat="1" ht="69">
      <c r="A50" s="404" t="s">
        <v>105</v>
      </c>
      <c r="B50" s="277">
        <v>10</v>
      </c>
      <c r="C50" s="278" t="s">
        <v>106</v>
      </c>
      <c r="D50" s="277">
        <v>17</v>
      </c>
      <c r="E50" s="278" t="s">
        <v>107</v>
      </c>
      <c r="F50" s="818"/>
      <c r="G50" s="819"/>
      <c r="H50" s="279"/>
      <c r="I50" s="279"/>
      <c r="J50" s="279"/>
    </row>
    <row r="51" spans="1:10" s="248" customFormat="1" ht="41.45">
      <c r="A51" s="405"/>
      <c r="B51" s="277">
        <v>11</v>
      </c>
      <c r="C51" s="278" t="s">
        <v>108</v>
      </c>
      <c r="D51" s="277">
        <v>18</v>
      </c>
      <c r="E51" s="278" t="s">
        <v>109</v>
      </c>
      <c r="F51" s="818"/>
      <c r="G51" s="819"/>
      <c r="H51" s="279"/>
      <c r="I51" s="279"/>
      <c r="J51" s="279"/>
    </row>
    <row r="52" spans="1:10" s="248" customFormat="1" ht="45.6" customHeight="1">
      <c r="A52" s="406"/>
      <c r="B52" s="277">
        <v>12</v>
      </c>
      <c r="C52" s="278" t="s">
        <v>110</v>
      </c>
      <c r="D52" s="277">
        <v>19</v>
      </c>
      <c r="E52" s="278" t="s">
        <v>111</v>
      </c>
      <c r="F52" s="818"/>
      <c r="G52" s="819"/>
      <c r="H52" s="279"/>
      <c r="I52" s="279"/>
      <c r="J52" s="279"/>
    </row>
    <row r="53" spans="1:10" s="248" customFormat="1" ht="41.45">
      <c r="A53" s="404" t="s">
        <v>112</v>
      </c>
      <c r="B53" s="277">
        <v>13</v>
      </c>
      <c r="C53" s="278" t="s">
        <v>113</v>
      </c>
      <c r="D53" s="277">
        <v>20</v>
      </c>
      <c r="E53" s="286" t="s">
        <v>114</v>
      </c>
      <c r="F53" s="818"/>
      <c r="G53" s="819"/>
      <c r="H53" s="279"/>
      <c r="I53" s="279"/>
      <c r="J53" s="279"/>
    </row>
    <row r="54" spans="1:10" s="248" customFormat="1" ht="27.6">
      <c r="A54" s="405"/>
      <c r="B54" s="277">
        <v>14</v>
      </c>
      <c r="C54" s="278" t="s">
        <v>115</v>
      </c>
      <c r="D54" s="277">
        <v>21</v>
      </c>
      <c r="E54" s="286" t="s">
        <v>116</v>
      </c>
      <c r="F54" s="818"/>
      <c r="G54" s="819"/>
      <c r="H54" s="279"/>
      <c r="I54" s="279"/>
      <c r="J54" s="279"/>
    </row>
    <row r="55" spans="1:10" s="248" customFormat="1" ht="41.45">
      <c r="A55" s="405"/>
      <c r="B55" s="407">
        <v>15</v>
      </c>
      <c r="C55" s="281" t="s">
        <v>117</v>
      </c>
      <c r="D55" s="407"/>
      <c r="E55" s="409"/>
      <c r="F55" s="818"/>
      <c r="G55" s="819"/>
      <c r="H55" s="819"/>
      <c r="I55" s="819"/>
      <c r="J55" s="819"/>
    </row>
    <row r="56" spans="1:10" s="248" customFormat="1" ht="27.6">
      <c r="A56" s="405"/>
      <c r="B56" s="408"/>
      <c r="C56" s="282" t="s">
        <v>118</v>
      </c>
      <c r="D56" s="408"/>
      <c r="E56" s="410"/>
      <c r="F56" s="818"/>
      <c r="G56" s="819"/>
      <c r="H56" s="819"/>
      <c r="I56" s="819"/>
      <c r="J56" s="819"/>
    </row>
    <row r="57" spans="1:10" s="248" customFormat="1" ht="27.6">
      <c r="A57" s="405"/>
      <c r="B57" s="277">
        <v>16</v>
      </c>
      <c r="C57" s="278" t="s">
        <v>119</v>
      </c>
      <c r="D57" s="277"/>
      <c r="E57" s="286"/>
      <c r="F57" s="818"/>
      <c r="G57" s="819"/>
      <c r="H57" s="279"/>
      <c r="I57" s="279"/>
      <c r="J57" s="279"/>
    </row>
    <row r="58" spans="1:10" s="248" customFormat="1">
      <c r="A58" s="405"/>
      <c r="B58" s="277">
        <v>17</v>
      </c>
      <c r="C58" s="278" t="s">
        <v>120</v>
      </c>
      <c r="D58" s="277"/>
      <c r="E58" s="286"/>
      <c r="F58" s="818"/>
      <c r="G58" s="819"/>
      <c r="H58" s="279"/>
      <c r="I58" s="279"/>
      <c r="J58" s="279"/>
    </row>
    <row r="59" spans="1:10" s="248" customFormat="1" ht="27.6">
      <c r="A59" s="405"/>
      <c r="B59" s="277">
        <v>18</v>
      </c>
      <c r="C59" s="278" t="s">
        <v>121</v>
      </c>
      <c r="D59" s="277"/>
      <c r="E59" s="286"/>
      <c r="F59" s="818"/>
      <c r="G59" s="819"/>
      <c r="H59" s="279"/>
      <c r="I59" s="279"/>
      <c r="J59" s="279"/>
    </row>
    <row r="60" spans="1:10" s="248" customFormat="1" ht="27.6">
      <c r="A60" s="405"/>
      <c r="B60" s="277">
        <v>19</v>
      </c>
      <c r="C60" s="278" t="s">
        <v>122</v>
      </c>
      <c r="D60" s="277"/>
      <c r="E60" s="286"/>
      <c r="F60" s="818"/>
      <c r="G60" s="819"/>
      <c r="H60" s="279"/>
      <c r="I60" s="279"/>
      <c r="J60" s="279"/>
    </row>
    <row r="61" spans="1:10" s="248" customFormat="1" ht="27.6">
      <c r="A61" s="405"/>
      <c r="B61" s="277">
        <v>20</v>
      </c>
      <c r="C61" s="278" t="s">
        <v>123</v>
      </c>
      <c r="D61" s="277"/>
      <c r="E61" s="286"/>
      <c r="F61" s="818"/>
      <c r="G61" s="819"/>
      <c r="H61" s="279"/>
      <c r="I61" s="279"/>
      <c r="J61" s="279"/>
    </row>
    <row r="62" spans="1:10" s="248" customFormat="1" ht="41.45">
      <c r="A62" s="405"/>
      <c r="B62" s="277">
        <v>21</v>
      </c>
      <c r="C62" s="278" t="s">
        <v>124</v>
      </c>
      <c r="D62" s="277"/>
      <c r="E62" s="286"/>
      <c r="F62" s="818"/>
      <c r="G62" s="819"/>
      <c r="H62" s="279"/>
      <c r="I62" s="279"/>
      <c r="J62" s="279"/>
    </row>
    <row r="63" spans="1:10" s="248" customFormat="1" ht="27.6">
      <c r="A63" s="406"/>
      <c r="B63" s="277">
        <v>22</v>
      </c>
      <c r="C63" s="278" t="s">
        <v>125</v>
      </c>
      <c r="D63" s="277"/>
      <c r="E63" s="286"/>
      <c r="F63" s="818"/>
      <c r="G63" s="819"/>
      <c r="H63" s="279"/>
      <c r="I63" s="279"/>
      <c r="J63" s="279"/>
    </row>
    <row r="64" spans="1:10" s="248" customFormat="1" ht="27.6">
      <c r="A64" s="404" t="s">
        <v>126</v>
      </c>
      <c r="B64" s="277">
        <v>23</v>
      </c>
      <c r="C64" s="278" t="s">
        <v>127</v>
      </c>
      <c r="D64" s="277">
        <v>22</v>
      </c>
      <c r="E64" s="286" t="s">
        <v>128</v>
      </c>
      <c r="F64" s="818"/>
      <c r="G64" s="819"/>
      <c r="H64" s="279"/>
      <c r="I64" s="279"/>
      <c r="J64" s="279"/>
    </row>
    <row r="65" spans="1:10" s="248" customFormat="1" ht="27.6">
      <c r="A65" s="405"/>
      <c r="B65" s="277">
        <v>24</v>
      </c>
      <c r="C65" s="278" t="s">
        <v>129</v>
      </c>
      <c r="D65" s="277">
        <v>23</v>
      </c>
      <c r="E65" s="278" t="s">
        <v>130</v>
      </c>
      <c r="F65" s="818"/>
      <c r="G65" s="819"/>
      <c r="H65" s="279"/>
      <c r="I65" s="279"/>
      <c r="J65" s="279"/>
    </row>
    <row r="66" spans="1:10" s="248" customFormat="1">
      <c r="A66" s="406"/>
      <c r="B66" s="277">
        <v>25</v>
      </c>
      <c r="C66" s="278" t="s">
        <v>131</v>
      </c>
      <c r="D66" s="277"/>
      <c r="E66" s="286"/>
      <c r="F66" s="818"/>
      <c r="G66" s="819"/>
      <c r="H66" s="279"/>
      <c r="I66" s="279"/>
      <c r="J66" s="279"/>
    </row>
    <row r="67" spans="1:10" s="248" customFormat="1" ht="55.15">
      <c r="A67" s="404" t="s">
        <v>132</v>
      </c>
      <c r="B67" s="277">
        <v>26</v>
      </c>
      <c r="C67" s="278" t="s">
        <v>133</v>
      </c>
      <c r="D67" s="277">
        <v>24</v>
      </c>
      <c r="E67" s="286" t="s">
        <v>134</v>
      </c>
      <c r="F67" s="818"/>
      <c r="G67" s="819"/>
      <c r="H67" s="279"/>
      <c r="I67" s="279"/>
      <c r="J67" s="279"/>
    </row>
    <row r="68" spans="1:10" s="248" customFormat="1">
      <c r="A68" s="406"/>
      <c r="B68" s="277"/>
      <c r="C68" s="278"/>
      <c r="D68" s="277"/>
      <c r="E68" s="277"/>
      <c r="F68" s="818"/>
      <c r="G68" s="819"/>
      <c r="H68" s="279"/>
      <c r="I68" s="279"/>
      <c r="J68" s="279"/>
    </row>
    <row r="69" spans="1:10" s="248" customFormat="1" ht="27.6">
      <c r="A69" s="404" t="s">
        <v>135</v>
      </c>
      <c r="B69" s="277">
        <v>27</v>
      </c>
      <c r="C69" s="278" t="s">
        <v>136</v>
      </c>
      <c r="D69" s="277">
        <v>25</v>
      </c>
      <c r="E69" s="278" t="s">
        <v>137</v>
      </c>
      <c r="F69" s="818"/>
      <c r="G69" s="819"/>
      <c r="H69" s="279"/>
      <c r="I69" s="279"/>
      <c r="J69" s="279"/>
    </row>
    <row r="70" spans="1:10" s="248" customFormat="1" ht="27.6">
      <c r="A70" s="406"/>
      <c r="B70" s="277"/>
      <c r="C70" s="278"/>
      <c r="D70" s="277">
        <v>26</v>
      </c>
      <c r="E70" s="278" t="s">
        <v>138</v>
      </c>
      <c r="F70" s="818"/>
      <c r="G70" s="819"/>
      <c r="H70" s="279"/>
      <c r="I70" s="279"/>
      <c r="J70" s="279"/>
    </row>
    <row r="71" spans="1:10" s="248" customFormat="1" ht="27.6">
      <c r="A71" s="404" t="s">
        <v>139</v>
      </c>
      <c r="B71" s="277">
        <v>28</v>
      </c>
      <c r="C71" s="286" t="s">
        <v>140</v>
      </c>
      <c r="D71" s="277">
        <v>27</v>
      </c>
      <c r="E71" s="286" t="s">
        <v>141</v>
      </c>
      <c r="F71" s="818"/>
      <c r="G71" s="819"/>
      <c r="H71" s="279"/>
      <c r="I71" s="279"/>
      <c r="J71" s="279"/>
    </row>
    <row r="72" spans="1:10" s="248" customFormat="1" ht="27.6">
      <c r="A72" s="405"/>
      <c r="B72" s="277">
        <v>29</v>
      </c>
      <c r="C72" s="286" t="s">
        <v>142</v>
      </c>
      <c r="D72" s="277">
        <v>28</v>
      </c>
      <c r="E72" s="286" t="s">
        <v>143</v>
      </c>
      <c r="F72" s="818"/>
      <c r="G72" s="819"/>
      <c r="H72" s="279"/>
      <c r="I72" s="279"/>
      <c r="J72" s="279"/>
    </row>
    <row r="73" spans="1:10" s="248" customFormat="1">
      <c r="A73" s="405"/>
      <c r="B73" s="277"/>
      <c r="C73" s="280"/>
      <c r="D73" s="277">
        <v>29</v>
      </c>
      <c r="E73" s="286" t="s">
        <v>144</v>
      </c>
      <c r="F73" s="818"/>
      <c r="G73" s="819"/>
      <c r="H73" s="279"/>
      <c r="I73" s="279"/>
      <c r="J73" s="279"/>
    </row>
    <row r="74" spans="1:10" s="248" customFormat="1">
      <c r="A74" s="405"/>
      <c r="B74" s="277"/>
      <c r="C74" s="288"/>
      <c r="D74" s="277">
        <v>30</v>
      </c>
      <c r="E74" s="286" t="s">
        <v>145</v>
      </c>
      <c r="F74" s="818"/>
      <c r="G74" s="819"/>
      <c r="H74" s="279"/>
      <c r="I74" s="279"/>
      <c r="J74" s="279"/>
    </row>
    <row r="75" spans="1:10" s="248" customFormat="1">
      <c r="A75" s="405"/>
      <c r="B75" s="277"/>
      <c r="C75" s="286"/>
      <c r="D75" s="277">
        <v>31</v>
      </c>
      <c r="E75" s="286" t="s">
        <v>146</v>
      </c>
      <c r="F75" s="818"/>
      <c r="G75" s="819"/>
      <c r="H75" s="279"/>
      <c r="I75" s="279"/>
      <c r="J75" s="279"/>
    </row>
    <row r="76" spans="1:10" s="248" customFormat="1">
      <c r="A76" s="405"/>
      <c r="B76" s="277"/>
      <c r="C76" s="286"/>
      <c r="D76" s="277">
        <v>32</v>
      </c>
      <c r="E76" s="286" t="s">
        <v>147</v>
      </c>
      <c r="F76" s="818"/>
      <c r="G76" s="819"/>
      <c r="H76" s="279"/>
      <c r="I76" s="279"/>
      <c r="J76" s="279"/>
    </row>
    <row r="77" spans="1:10" s="248" customFormat="1">
      <c r="A77" s="405"/>
      <c r="B77" s="277"/>
      <c r="C77" s="286"/>
      <c r="D77" s="277">
        <v>33</v>
      </c>
      <c r="E77" s="288" t="s">
        <v>148</v>
      </c>
      <c r="F77" s="818"/>
      <c r="G77" s="819"/>
      <c r="H77" s="279"/>
      <c r="I77" s="279"/>
      <c r="J77" s="279"/>
    </row>
    <row r="78" spans="1:10" s="248" customFormat="1" ht="27.6">
      <c r="A78" s="406"/>
      <c r="B78" s="277"/>
      <c r="C78" s="277"/>
      <c r="D78" s="277">
        <v>34</v>
      </c>
      <c r="E78" s="286" t="s">
        <v>149</v>
      </c>
      <c r="F78" s="818"/>
      <c r="G78" s="819"/>
      <c r="H78" s="279"/>
      <c r="I78" s="279"/>
      <c r="J78" s="279"/>
    </row>
    <row r="79" spans="1:10" ht="27.6">
      <c r="A79" s="404" t="s">
        <v>150</v>
      </c>
      <c r="B79" s="277">
        <v>30</v>
      </c>
      <c r="C79" s="278" t="s">
        <v>151</v>
      </c>
      <c r="D79" s="277">
        <v>35</v>
      </c>
      <c r="E79" s="278" t="s">
        <v>152</v>
      </c>
      <c r="F79" s="818"/>
      <c r="G79" s="819"/>
      <c r="H79" s="279"/>
      <c r="I79" s="279"/>
      <c r="J79" s="279"/>
    </row>
    <row r="80" spans="1:10" ht="27.6">
      <c r="A80" s="405"/>
      <c r="B80" s="277">
        <v>31</v>
      </c>
      <c r="C80" s="278" t="s">
        <v>153</v>
      </c>
      <c r="D80" s="277">
        <v>36</v>
      </c>
      <c r="E80" s="278" t="s">
        <v>154</v>
      </c>
      <c r="F80" s="818"/>
      <c r="G80" s="819"/>
      <c r="H80" s="279"/>
      <c r="I80" s="279"/>
      <c r="J80" s="279"/>
    </row>
    <row r="81" spans="1:10" ht="27.6">
      <c r="A81" s="405"/>
      <c r="B81" s="277">
        <v>32</v>
      </c>
      <c r="C81" s="278" t="s">
        <v>155</v>
      </c>
      <c r="D81" s="289">
        <v>37</v>
      </c>
      <c r="E81" s="278" t="s">
        <v>156</v>
      </c>
      <c r="F81" s="818"/>
      <c r="G81" s="819"/>
      <c r="H81" s="279"/>
      <c r="I81" s="279"/>
      <c r="J81" s="279"/>
    </row>
    <row r="82" spans="1:10" ht="27.6">
      <c r="A82" s="405"/>
      <c r="B82" s="277">
        <v>33</v>
      </c>
      <c r="C82" s="278" t="s">
        <v>157</v>
      </c>
      <c r="D82" s="289">
        <v>38</v>
      </c>
      <c r="E82" s="278" t="s">
        <v>158</v>
      </c>
      <c r="F82" s="818"/>
      <c r="G82" s="819"/>
      <c r="H82" s="279"/>
      <c r="I82" s="279"/>
      <c r="J82" s="279" t="s">
        <v>159</v>
      </c>
    </row>
    <row r="83" spans="1:10" ht="80.099999999999994" customHeight="1">
      <c r="A83" s="405"/>
      <c r="B83" s="287">
        <v>34</v>
      </c>
      <c r="C83" s="281" t="s">
        <v>160</v>
      </c>
      <c r="D83" s="290">
        <v>39</v>
      </c>
      <c r="E83" s="281" t="s">
        <v>161</v>
      </c>
      <c r="F83" s="818"/>
      <c r="G83" s="819"/>
      <c r="H83" s="279"/>
      <c r="I83" s="279"/>
      <c r="J83" s="279"/>
    </row>
    <row r="84" spans="1:10" ht="20.100000000000001" customHeight="1">
      <c r="A84" s="291"/>
      <c r="B84" s="292"/>
      <c r="C84" s="293"/>
      <c r="D84" s="292"/>
      <c r="E84" s="279"/>
      <c r="F84" s="819"/>
      <c r="G84" s="819"/>
      <c r="H84" s="279"/>
      <c r="I84" s="279"/>
      <c r="J84" s="279"/>
    </row>
    <row r="85" spans="1:10" ht="20.100000000000001" customHeight="1">
      <c r="A85" s="244" t="s">
        <v>35</v>
      </c>
      <c r="B85" s="244" t="s">
        <v>36</v>
      </c>
      <c r="C85" s="244" t="s">
        <v>75</v>
      </c>
      <c r="D85" s="244" t="s">
        <v>38</v>
      </c>
      <c r="E85" s="244" t="s">
        <v>76</v>
      </c>
    </row>
    <row r="86" spans="1:10" ht="98.45" customHeight="1">
      <c r="A86" s="420" t="s">
        <v>77</v>
      </c>
      <c r="B86" s="245">
        <v>1</v>
      </c>
      <c r="C86" s="246" t="s">
        <v>78</v>
      </c>
      <c r="D86" s="245">
        <v>1</v>
      </c>
      <c r="E86" s="246" t="s">
        <v>79</v>
      </c>
    </row>
    <row r="87" spans="1:10" ht="41.45">
      <c r="A87" s="420"/>
      <c r="B87" s="245">
        <v>2</v>
      </c>
      <c r="C87" s="246" t="s">
        <v>80</v>
      </c>
      <c r="D87" s="245">
        <v>2</v>
      </c>
      <c r="E87" s="246" t="s">
        <v>81</v>
      </c>
    </row>
    <row r="88" spans="1:10" ht="27.6">
      <c r="A88" s="420"/>
      <c r="B88" s="245"/>
      <c r="C88" s="246"/>
      <c r="D88" s="245">
        <v>3</v>
      </c>
      <c r="E88" s="246" t="s">
        <v>82</v>
      </c>
    </row>
    <row r="89" spans="1:10" ht="27.6">
      <c r="A89" s="420"/>
      <c r="B89" s="245"/>
      <c r="C89" s="246"/>
      <c r="D89" s="245">
        <v>4</v>
      </c>
      <c r="E89" s="246" t="s">
        <v>83</v>
      </c>
    </row>
    <row r="90" spans="1:10">
      <c r="A90" s="420"/>
      <c r="B90" s="245"/>
      <c r="C90" s="248"/>
      <c r="D90" s="245">
        <v>5</v>
      </c>
      <c r="E90" s="246" t="s">
        <v>84</v>
      </c>
    </row>
    <row r="91" spans="1:10" ht="27.6">
      <c r="A91" s="420"/>
      <c r="B91" s="245"/>
      <c r="C91" s="253"/>
      <c r="D91" s="245">
        <v>6</v>
      </c>
      <c r="E91" s="246" t="s">
        <v>85</v>
      </c>
    </row>
    <row r="92" spans="1:10">
      <c r="A92" s="420"/>
      <c r="B92" s="245"/>
      <c r="C92" s="253"/>
      <c r="D92" s="245">
        <v>7</v>
      </c>
      <c r="E92" s="253" t="s">
        <v>86</v>
      </c>
    </row>
    <row r="93" spans="1:10" ht="27.6">
      <c r="A93" s="420" t="s">
        <v>87</v>
      </c>
      <c r="B93" s="245">
        <v>3</v>
      </c>
      <c r="C93" s="253" t="s">
        <v>88</v>
      </c>
      <c r="D93" s="245">
        <v>8</v>
      </c>
      <c r="E93" s="253" t="s">
        <v>89</v>
      </c>
    </row>
    <row r="94" spans="1:10" ht="27.6">
      <c r="A94" s="420"/>
      <c r="B94" s="245"/>
      <c r="C94" s="253"/>
      <c r="D94" s="245">
        <v>9</v>
      </c>
      <c r="E94" s="253" t="s">
        <v>90</v>
      </c>
    </row>
    <row r="95" spans="1:10" s="254" customFormat="1" ht="27.6">
      <c r="A95" s="420"/>
      <c r="B95" s="245"/>
      <c r="C95" s="253"/>
      <c r="D95" s="245">
        <v>10</v>
      </c>
      <c r="E95" s="253" t="s">
        <v>91</v>
      </c>
    </row>
    <row r="96" spans="1:10" s="254" customFormat="1">
      <c r="A96" s="420"/>
      <c r="B96" s="245"/>
      <c r="C96" s="255"/>
      <c r="D96" s="245">
        <v>11</v>
      </c>
      <c r="E96" s="253" t="s">
        <v>92</v>
      </c>
    </row>
    <row r="97" spans="1:5" s="254" customFormat="1" ht="27.6">
      <c r="A97" s="420" t="s">
        <v>93</v>
      </c>
      <c r="B97" s="245">
        <v>4</v>
      </c>
      <c r="C97" s="246" t="s">
        <v>94</v>
      </c>
      <c r="D97" s="245">
        <v>12</v>
      </c>
      <c r="E97" s="256" t="s">
        <v>95</v>
      </c>
    </row>
    <row r="98" spans="1:5" s="254" customFormat="1" ht="27.6">
      <c r="A98" s="420"/>
      <c r="B98" s="245">
        <v>5</v>
      </c>
      <c r="C98" s="246" t="s">
        <v>96</v>
      </c>
      <c r="D98" s="245"/>
      <c r="E98" s="246"/>
    </row>
    <row r="99" spans="1:5" s="254" customFormat="1" ht="41.45">
      <c r="A99" s="420"/>
      <c r="B99" s="245">
        <v>6</v>
      </c>
      <c r="C99" s="246" t="s">
        <v>97</v>
      </c>
      <c r="D99" s="245">
        <v>13</v>
      </c>
      <c r="E99" s="246" t="s">
        <v>98</v>
      </c>
    </row>
    <row r="100" spans="1:5" s="254" customFormat="1" ht="27.6">
      <c r="A100" s="420"/>
      <c r="B100" s="245">
        <v>7</v>
      </c>
      <c r="C100" s="246" t="s">
        <v>99</v>
      </c>
      <c r="D100" s="245">
        <v>14</v>
      </c>
      <c r="E100" s="246" t="s">
        <v>100</v>
      </c>
    </row>
    <row r="101" spans="1:5" ht="27.6">
      <c r="A101" s="420"/>
      <c r="B101" s="245">
        <v>8</v>
      </c>
      <c r="C101" s="256" t="s">
        <v>101</v>
      </c>
      <c r="D101" s="245">
        <v>15</v>
      </c>
      <c r="E101" s="246" t="s">
        <v>102</v>
      </c>
    </row>
    <row r="102" spans="1:5" ht="41.45">
      <c r="A102" s="420"/>
      <c r="B102" s="245">
        <v>9</v>
      </c>
      <c r="C102" s="246" t="s">
        <v>103</v>
      </c>
      <c r="D102" s="245">
        <v>16</v>
      </c>
      <c r="E102" s="246" t="s">
        <v>104</v>
      </c>
    </row>
    <row r="103" spans="1:5" ht="69">
      <c r="A103" s="420" t="s">
        <v>105</v>
      </c>
      <c r="B103" s="245">
        <v>10</v>
      </c>
      <c r="C103" s="246" t="s">
        <v>106</v>
      </c>
      <c r="D103" s="245">
        <v>17</v>
      </c>
      <c r="E103" s="246" t="s">
        <v>107</v>
      </c>
    </row>
    <row r="104" spans="1:5" ht="41.45">
      <c r="A104" s="420"/>
      <c r="B104" s="245">
        <v>11</v>
      </c>
      <c r="C104" s="246" t="s">
        <v>108</v>
      </c>
      <c r="D104" s="247">
        <v>18</v>
      </c>
      <c r="E104" s="246" t="s">
        <v>162</v>
      </c>
    </row>
    <row r="105" spans="1:5" ht="27.6">
      <c r="A105" s="420"/>
      <c r="B105" s="245">
        <v>12</v>
      </c>
      <c r="C105" s="246" t="s">
        <v>110</v>
      </c>
      <c r="D105" s="247">
        <v>19</v>
      </c>
      <c r="E105" s="246" t="s">
        <v>111</v>
      </c>
    </row>
    <row r="106" spans="1:5" ht="41.45">
      <c r="A106" s="420" t="s">
        <v>112</v>
      </c>
      <c r="B106" s="245">
        <v>13</v>
      </c>
      <c r="C106" s="246" t="s">
        <v>113</v>
      </c>
      <c r="D106" s="247">
        <v>20</v>
      </c>
      <c r="E106" s="256" t="s">
        <v>114</v>
      </c>
    </row>
    <row r="107" spans="1:5" ht="27.6">
      <c r="A107" s="420"/>
      <c r="B107" s="245">
        <v>14</v>
      </c>
      <c r="C107" s="246" t="s">
        <v>115</v>
      </c>
      <c r="D107" s="247">
        <v>21</v>
      </c>
      <c r="E107" s="256" t="s">
        <v>116</v>
      </c>
    </row>
    <row r="108" spans="1:5" ht="69">
      <c r="A108" s="420"/>
      <c r="B108" s="245">
        <v>15</v>
      </c>
      <c r="C108" s="246" t="s">
        <v>163</v>
      </c>
      <c r="D108" s="247"/>
      <c r="E108" s="256"/>
    </row>
    <row r="109" spans="1:5" ht="27.6">
      <c r="A109" s="420"/>
      <c r="B109" s="245">
        <v>16</v>
      </c>
      <c r="C109" s="246" t="s">
        <v>119</v>
      </c>
      <c r="D109" s="247"/>
      <c r="E109" s="256"/>
    </row>
    <row r="110" spans="1:5">
      <c r="A110" s="420"/>
      <c r="B110" s="245">
        <v>17</v>
      </c>
      <c r="C110" s="246" t="s">
        <v>120</v>
      </c>
      <c r="D110" s="247"/>
      <c r="E110" s="256"/>
    </row>
    <row r="111" spans="1:5" ht="27.6">
      <c r="A111" s="420"/>
      <c r="B111" s="245">
        <v>18</v>
      </c>
      <c r="C111" s="246" t="s">
        <v>121</v>
      </c>
      <c r="D111" s="247"/>
      <c r="E111" s="256"/>
    </row>
    <row r="112" spans="1:5" ht="27.6">
      <c r="A112" s="420"/>
      <c r="B112" s="245">
        <v>19</v>
      </c>
      <c r="C112" s="246" t="s">
        <v>122</v>
      </c>
      <c r="D112" s="247"/>
      <c r="E112" s="256"/>
    </row>
    <row r="113" spans="1:5" ht="27.6">
      <c r="A113" s="420"/>
      <c r="B113" s="245">
        <v>20</v>
      </c>
      <c r="C113" s="246" t="s">
        <v>123</v>
      </c>
      <c r="D113" s="247"/>
      <c r="E113" s="256"/>
    </row>
    <row r="114" spans="1:5" ht="41.45">
      <c r="A114" s="420"/>
      <c r="B114" s="245">
        <v>21</v>
      </c>
      <c r="C114" s="246" t="s">
        <v>124</v>
      </c>
      <c r="D114" s="247"/>
      <c r="E114" s="256"/>
    </row>
    <row r="115" spans="1:5" ht="27.6">
      <c r="A115" s="420"/>
      <c r="B115" s="245">
        <v>22</v>
      </c>
      <c r="C115" s="246" t="s">
        <v>125</v>
      </c>
      <c r="D115" s="247"/>
      <c r="E115" s="257"/>
    </row>
    <row r="116" spans="1:5" ht="27.6">
      <c r="A116" s="420" t="s">
        <v>126</v>
      </c>
      <c r="B116" s="245">
        <v>23</v>
      </c>
      <c r="C116" s="246" t="s">
        <v>127</v>
      </c>
      <c r="D116" s="247">
        <v>22</v>
      </c>
      <c r="E116" s="256" t="s">
        <v>128</v>
      </c>
    </row>
    <row r="117" spans="1:5" ht="27.6">
      <c r="A117" s="420"/>
      <c r="B117" s="245">
        <v>24</v>
      </c>
      <c r="C117" s="246" t="s">
        <v>129</v>
      </c>
      <c r="D117" s="247">
        <v>23</v>
      </c>
      <c r="E117" s="246" t="s">
        <v>130</v>
      </c>
    </row>
    <row r="118" spans="1:5">
      <c r="A118" s="420"/>
      <c r="B118" s="245">
        <v>25</v>
      </c>
      <c r="C118" s="246" t="s">
        <v>131</v>
      </c>
      <c r="D118" s="247"/>
      <c r="E118" s="256"/>
    </row>
    <row r="119" spans="1:5" ht="55.15">
      <c r="A119" s="404" t="s">
        <v>132</v>
      </c>
      <c r="B119" s="245">
        <v>26</v>
      </c>
      <c r="C119" s="246" t="s">
        <v>133</v>
      </c>
      <c r="D119" s="247">
        <v>24</v>
      </c>
      <c r="E119" s="256" t="s">
        <v>134</v>
      </c>
    </row>
    <row r="120" spans="1:5" ht="45" customHeight="1">
      <c r="A120" s="406"/>
      <c r="B120" s="245"/>
      <c r="C120" s="246"/>
      <c r="D120" s="247"/>
      <c r="E120" s="247"/>
    </row>
    <row r="121" spans="1:5" ht="77.099999999999994" customHeight="1">
      <c r="A121" s="420" t="s">
        <v>135</v>
      </c>
      <c r="B121" s="245">
        <v>27</v>
      </c>
      <c r="C121" s="246" t="s">
        <v>136</v>
      </c>
      <c r="D121" s="247">
        <v>25</v>
      </c>
      <c r="E121" s="246" t="s">
        <v>137</v>
      </c>
    </row>
    <row r="122" spans="1:5" ht="15.95" customHeight="1">
      <c r="A122" s="420"/>
      <c r="B122" s="245"/>
      <c r="C122" s="246"/>
      <c r="D122" s="247">
        <v>26</v>
      </c>
      <c r="E122" s="246" t="s">
        <v>138</v>
      </c>
    </row>
    <row r="123" spans="1:5" ht="50.1" customHeight="1">
      <c r="A123" s="420" t="s">
        <v>139</v>
      </c>
      <c r="B123" s="245">
        <v>28</v>
      </c>
      <c r="C123" s="256" t="s">
        <v>140</v>
      </c>
      <c r="D123" s="247">
        <v>27</v>
      </c>
      <c r="E123" s="256" t="s">
        <v>141</v>
      </c>
    </row>
    <row r="124" spans="1:5" ht="50.1" customHeight="1">
      <c r="A124" s="420"/>
      <c r="B124" s="245">
        <v>29</v>
      </c>
      <c r="C124" s="256" t="s">
        <v>142</v>
      </c>
      <c r="D124" s="247">
        <v>28</v>
      </c>
      <c r="E124" s="256" t="s">
        <v>143</v>
      </c>
    </row>
    <row r="125" spans="1:5" ht="50.1" customHeight="1">
      <c r="A125" s="420"/>
      <c r="B125" s="245"/>
      <c r="C125" s="248"/>
      <c r="D125" s="247">
        <v>29</v>
      </c>
      <c r="E125" s="256" t="s">
        <v>144</v>
      </c>
    </row>
    <row r="126" spans="1:5" ht="50.1" customHeight="1">
      <c r="A126" s="420"/>
      <c r="B126" s="245"/>
      <c r="C126" s="258"/>
      <c r="D126" s="247">
        <v>30</v>
      </c>
      <c r="E126" s="256" t="s">
        <v>145</v>
      </c>
    </row>
    <row r="127" spans="1:5" ht="50.1" customHeight="1">
      <c r="A127" s="420"/>
      <c r="B127" s="245"/>
      <c r="C127" s="256"/>
      <c r="D127" s="247">
        <v>31</v>
      </c>
      <c r="E127" s="256" t="s">
        <v>146</v>
      </c>
    </row>
    <row r="128" spans="1:5" ht="50.1" customHeight="1">
      <c r="A128" s="420"/>
      <c r="B128" s="245"/>
      <c r="C128" s="256"/>
      <c r="D128" s="247">
        <v>32</v>
      </c>
      <c r="E128" s="256" t="s">
        <v>147</v>
      </c>
    </row>
    <row r="129" spans="1:10" ht="50.1" customHeight="1">
      <c r="A129" s="420"/>
      <c r="B129" s="245"/>
      <c r="C129" s="256"/>
      <c r="D129" s="247">
        <v>33</v>
      </c>
      <c r="E129" s="258" t="s">
        <v>148</v>
      </c>
    </row>
    <row r="130" spans="1:10" ht="39.950000000000003" customHeight="1">
      <c r="A130" s="420"/>
      <c r="B130" s="245"/>
      <c r="C130" s="247"/>
      <c r="D130" s="247">
        <v>34</v>
      </c>
      <c r="E130" s="256" t="s">
        <v>149</v>
      </c>
    </row>
    <row r="131" spans="1:10" ht="39.950000000000003" customHeight="1">
      <c r="A131" s="404" t="s">
        <v>150</v>
      </c>
      <c r="B131" s="245">
        <v>30</v>
      </c>
      <c r="C131" s="246" t="s">
        <v>151</v>
      </c>
      <c r="D131" s="247">
        <v>35</v>
      </c>
      <c r="E131" s="246" t="s">
        <v>152</v>
      </c>
    </row>
    <row r="132" spans="1:10" ht="72" customHeight="1">
      <c r="A132" s="405"/>
      <c r="B132" s="245">
        <v>31</v>
      </c>
      <c r="C132" s="246" t="s">
        <v>153</v>
      </c>
      <c r="D132" s="247">
        <v>36</v>
      </c>
      <c r="E132" s="246" t="s">
        <v>154</v>
      </c>
    </row>
    <row r="133" spans="1:10" ht="72" customHeight="1">
      <c r="A133" s="405"/>
      <c r="B133" s="245">
        <v>32</v>
      </c>
      <c r="C133" s="246" t="s">
        <v>155</v>
      </c>
      <c r="D133" s="259">
        <v>37</v>
      </c>
      <c r="E133" s="246" t="s">
        <v>164</v>
      </c>
    </row>
    <row r="134" spans="1:10" ht="72" customHeight="1">
      <c r="A134" s="405"/>
      <c r="B134" s="245">
        <v>33</v>
      </c>
      <c r="C134" s="246" t="s">
        <v>157</v>
      </c>
      <c r="D134" s="259">
        <v>38</v>
      </c>
      <c r="E134" s="246" t="s">
        <v>158</v>
      </c>
      <c r="J134" s="236" t="s">
        <v>159</v>
      </c>
    </row>
    <row r="135" spans="1:10" ht="41.45">
      <c r="A135" s="405"/>
      <c r="B135" s="260">
        <v>34</v>
      </c>
      <c r="C135" s="261" t="s">
        <v>160</v>
      </c>
      <c r="D135" s="262">
        <v>39</v>
      </c>
      <c r="E135" s="261" t="s">
        <v>161</v>
      </c>
    </row>
    <row r="136" spans="1:10">
      <c r="A136" s="263"/>
      <c r="B136" s="264"/>
      <c r="C136" s="265"/>
      <c r="D136" s="264"/>
      <c r="E136" s="265"/>
    </row>
  </sheetData>
  <mergeCells count="120">
    <mergeCell ref="A13:A15"/>
    <mergeCell ref="F13:G13"/>
    <mergeCell ref="F14:G14"/>
    <mergeCell ref="F15:G15"/>
    <mergeCell ref="A11:A12"/>
    <mergeCell ref="B1:D1"/>
    <mergeCell ref="B2:C2"/>
    <mergeCell ref="B4:E4"/>
    <mergeCell ref="A9:E9"/>
    <mergeCell ref="A6:A7"/>
    <mergeCell ref="B6:C6"/>
    <mergeCell ref="D6:E6"/>
    <mergeCell ref="B7:C7"/>
    <mergeCell ref="D7:E7"/>
    <mergeCell ref="A16:A23"/>
    <mergeCell ref="B16:B17"/>
    <mergeCell ref="C16:C17"/>
    <mergeCell ref="D16:D17"/>
    <mergeCell ref="E16:E17"/>
    <mergeCell ref="A119:A120"/>
    <mergeCell ref="A121:A122"/>
    <mergeCell ref="A123:A130"/>
    <mergeCell ref="A131:A135"/>
    <mergeCell ref="A97:A102"/>
    <mergeCell ref="A103:A105"/>
    <mergeCell ref="A106:A115"/>
    <mergeCell ref="A116:A118"/>
    <mergeCell ref="A86:A92"/>
    <mergeCell ref="A93:A96"/>
    <mergeCell ref="A44:A49"/>
    <mergeCell ref="A50:A52"/>
    <mergeCell ref="F19:G19"/>
    <mergeCell ref="F20:G20"/>
    <mergeCell ref="F21:G21"/>
    <mergeCell ref="F22:G22"/>
    <mergeCell ref="F23:G23"/>
    <mergeCell ref="F16:G17"/>
    <mergeCell ref="H16:H17"/>
    <mergeCell ref="I16:I17"/>
    <mergeCell ref="J16:J17"/>
    <mergeCell ref="F18:G18"/>
    <mergeCell ref="F28:G28"/>
    <mergeCell ref="A29:A30"/>
    <mergeCell ref="F29:G29"/>
    <mergeCell ref="F30:G30"/>
    <mergeCell ref="A31:E31"/>
    <mergeCell ref="F31:G31"/>
    <mergeCell ref="A24:A27"/>
    <mergeCell ref="F24:G24"/>
    <mergeCell ref="F25:G25"/>
    <mergeCell ref="F26:G26"/>
    <mergeCell ref="F27:G27"/>
    <mergeCell ref="F32:G32"/>
    <mergeCell ref="A33:A39"/>
    <mergeCell ref="F33:G33"/>
    <mergeCell ref="F34:G34"/>
    <mergeCell ref="F35:G35"/>
    <mergeCell ref="F36:G36"/>
    <mergeCell ref="F37:G37"/>
    <mergeCell ref="F38:G38"/>
    <mergeCell ref="F39:G39"/>
    <mergeCell ref="F44:G44"/>
    <mergeCell ref="F45:G45"/>
    <mergeCell ref="F46:G46"/>
    <mergeCell ref="F47:G47"/>
    <mergeCell ref="F48:G48"/>
    <mergeCell ref="F49:G49"/>
    <mergeCell ref="A40:A43"/>
    <mergeCell ref="F40:G40"/>
    <mergeCell ref="F41:G41"/>
    <mergeCell ref="F42:G42"/>
    <mergeCell ref="F43:G43"/>
    <mergeCell ref="F50:G50"/>
    <mergeCell ref="F51:G51"/>
    <mergeCell ref="F52:G52"/>
    <mergeCell ref="A53:A63"/>
    <mergeCell ref="F53:G53"/>
    <mergeCell ref="F54:G54"/>
    <mergeCell ref="B55:B56"/>
    <mergeCell ref="D55:D56"/>
    <mergeCell ref="E55:E56"/>
    <mergeCell ref="F55:G56"/>
    <mergeCell ref="F59:G59"/>
    <mergeCell ref="F60:G60"/>
    <mergeCell ref="F61:G61"/>
    <mergeCell ref="F62:G62"/>
    <mergeCell ref="F63:G63"/>
    <mergeCell ref="F66:G66"/>
    <mergeCell ref="A67:A68"/>
    <mergeCell ref="F67:G67"/>
    <mergeCell ref="F68:G68"/>
    <mergeCell ref="H55:H56"/>
    <mergeCell ref="I55:I56"/>
    <mergeCell ref="J55:J56"/>
    <mergeCell ref="F57:G57"/>
    <mergeCell ref="F58:G58"/>
    <mergeCell ref="F84:G84"/>
    <mergeCell ref="F11:G11"/>
    <mergeCell ref="F12:G12"/>
    <mergeCell ref="A79:A83"/>
    <mergeCell ref="F79:G79"/>
    <mergeCell ref="F80:G80"/>
    <mergeCell ref="F81:G81"/>
    <mergeCell ref="F82:G82"/>
    <mergeCell ref="F83:G83"/>
    <mergeCell ref="A69:A70"/>
    <mergeCell ref="F69:G69"/>
    <mergeCell ref="F70:G70"/>
    <mergeCell ref="A71:A78"/>
    <mergeCell ref="F71:G71"/>
    <mergeCell ref="F72:G72"/>
    <mergeCell ref="F73:G73"/>
    <mergeCell ref="F74:G74"/>
    <mergeCell ref="F75:G75"/>
    <mergeCell ref="F76:G76"/>
    <mergeCell ref="F77:G77"/>
    <mergeCell ref="F78:G78"/>
    <mergeCell ref="A64:A66"/>
    <mergeCell ref="F64:G64"/>
    <mergeCell ref="F65:G65"/>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E17" sqref="E17"/>
    </sheetView>
  </sheetViews>
  <sheetFormatPr defaultColWidth="10.42578125" defaultRowHeight="92.25" customHeight="1"/>
  <cols>
    <col min="1" max="1" width="60.85546875" style="272" customWidth="1"/>
    <col min="2" max="2" width="15.85546875" style="273" customWidth="1"/>
    <col min="3" max="5" width="15.85546875" style="274" customWidth="1"/>
    <col min="6" max="6" width="40.85546875" style="272" customWidth="1"/>
    <col min="7" max="7" width="2.7109375" style="269" customWidth="1"/>
    <col min="8" max="16384" width="10.42578125" style="269"/>
  </cols>
  <sheetData>
    <row r="1" spans="1:6" ht="90.75" customHeight="1">
      <c r="A1" s="268"/>
      <c r="B1" s="441" t="s">
        <v>165</v>
      </c>
      <c r="C1" s="441"/>
      <c r="D1" s="441"/>
      <c r="E1" s="441"/>
      <c r="F1" s="268"/>
    </row>
    <row r="2" spans="1:6" ht="15">
      <c r="A2" s="438" t="s">
        <v>166</v>
      </c>
      <c r="B2" s="439"/>
      <c r="C2" s="439"/>
      <c r="D2" s="439"/>
      <c r="E2" s="439"/>
      <c r="F2" s="440"/>
    </row>
    <row r="3" spans="1:6" ht="15" customHeight="1">
      <c r="A3" s="442" t="s">
        <v>167</v>
      </c>
      <c r="B3" s="444" t="s">
        <v>168</v>
      </c>
      <c r="C3" s="445"/>
      <c r="D3" s="445"/>
      <c r="E3" s="446"/>
      <c r="F3" s="294" t="s">
        <v>169</v>
      </c>
    </row>
    <row r="4" spans="1:6" ht="28.5" customHeight="1">
      <c r="A4" s="443"/>
      <c r="B4" s="295" t="s">
        <v>170</v>
      </c>
      <c r="C4" s="295" t="s">
        <v>171</v>
      </c>
      <c r="D4" s="295" t="s">
        <v>172</v>
      </c>
      <c r="E4" s="295" t="s">
        <v>173</v>
      </c>
      <c r="F4" s="296"/>
    </row>
    <row r="5" spans="1:6" ht="46.5" customHeight="1">
      <c r="A5" s="297" t="s">
        <v>174</v>
      </c>
      <c r="B5" s="298"/>
      <c r="C5" s="299"/>
      <c r="D5" s="299">
        <v>8.9</v>
      </c>
      <c r="E5" s="299">
        <v>13.16</v>
      </c>
      <c r="F5" s="300" t="s">
        <v>175</v>
      </c>
    </row>
    <row r="6" spans="1:6" ht="45">
      <c r="A6" s="270" t="s">
        <v>176</v>
      </c>
      <c r="B6" s="298"/>
      <c r="C6" s="299"/>
      <c r="D6" s="299">
        <v>11</v>
      </c>
      <c r="E6" s="299" t="s">
        <v>177</v>
      </c>
      <c r="F6" s="300" t="s">
        <v>175</v>
      </c>
    </row>
    <row r="7" spans="1:6" ht="30">
      <c r="A7" s="270" t="s">
        <v>178</v>
      </c>
      <c r="B7" s="301"/>
      <c r="C7" s="302"/>
      <c r="D7" s="302">
        <v>1</v>
      </c>
      <c r="E7" s="302" t="s">
        <v>179</v>
      </c>
      <c r="F7" s="300" t="s">
        <v>175</v>
      </c>
    </row>
    <row r="8" spans="1:6" ht="30">
      <c r="A8" s="303" t="s">
        <v>180</v>
      </c>
      <c r="B8" s="301">
        <v>16</v>
      </c>
      <c r="C8" s="302">
        <v>3.4</v>
      </c>
      <c r="D8" s="302" t="s">
        <v>181</v>
      </c>
      <c r="E8" s="302" t="s">
        <v>182</v>
      </c>
      <c r="F8" s="300" t="s">
        <v>175</v>
      </c>
    </row>
    <row r="9" spans="1:6" ht="45">
      <c r="A9" s="303" t="s">
        <v>183</v>
      </c>
      <c r="B9" s="301" t="s">
        <v>184</v>
      </c>
      <c r="C9" s="301">
        <v>7</v>
      </c>
      <c r="D9" s="299" t="s">
        <v>185</v>
      </c>
      <c r="E9" s="299" t="s">
        <v>186</v>
      </c>
      <c r="F9" s="300" t="s">
        <v>175</v>
      </c>
    </row>
    <row r="10" spans="1:6" ht="30">
      <c r="A10" s="270" t="s">
        <v>187</v>
      </c>
      <c r="B10" s="298"/>
      <c r="C10" s="299"/>
      <c r="D10" s="299" t="s">
        <v>188</v>
      </c>
      <c r="E10" s="299">
        <v>28</v>
      </c>
      <c r="F10" s="300" t="s">
        <v>175</v>
      </c>
    </row>
    <row r="11" spans="1:6" ht="30">
      <c r="A11" s="271" t="s">
        <v>189</v>
      </c>
      <c r="B11" s="301"/>
      <c r="C11" s="302"/>
      <c r="D11" s="302" t="s">
        <v>190</v>
      </c>
      <c r="E11" s="302">
        <v>20.21</v>
      </c>
      <c r="F11" s="304" t="s">
        <v>175</v>
      </c>
    </row>
    <row r="12" spans="1:6" ht="45">
      <c r="A12" s="271" t="s">
        <v>191</v>
      </c>
      <c r="B12" s="301"/>
      <c r="C12" s="302"/>
      <c r="D12" s="299" t="s">
        <v>192</v>
      </c>
      <c r="E12" s="302" t="s">
        <v>193</v>
      </c>
      <c r="F12" s="304" t="s">
        <v>175</v>
      </c>
    </row>
    <row r="13" spans="1:6" ht="30">
      <c r="A13" s="271" t="s">
        <v>194</v>
      </c>
      <c r="B13" s="301">
        <v>2.17</v>
      </c>
      <c r="C13" s="302">
        <v>8</v>
      </c>
      <c r="D13" s="302">
        <v>1</v>
      </c>
      <c r="E13" s="302" t="s">
        <v>195</v>
      </c>
      <c r="F13" s="304" t="s">
        <v>196</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xr:uid="{00000000-0002-0000-0300-000000000000}"/>
    <dataValidation allowBlank="1" showInputMessage="1" showErrorMessage="1" prompt="Proponer y escribir en una frase la estrategia para gestionar la debilidad, la oportunidad, la amenaza o la fortaleza.Usar verbo de acción en infinitivo._x000a_" sqref="G1"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45" zoomScale="112" zoomScaleNormal="112" workbookViewId="0">
      <selection activeCell="F35" sqref="F35:G35"/>
    </sheetView>
  </sheetViews>
  <sheetFormatPr defaultColWidth="11.42578125" defaultRowHeight="13.9"/>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4.45" thickBot="1"/>
    <row r="2" spans="2:9" ht="17.45">
      <c r="B2" s="447" t="s">
        <v>197</v>
      </c>
      <c r="C2" s="448"/>
      <c r="D2" s="448"/>
      <c r="E2" s="448"/>
      <c r="F2" s="448"/>
      <c r="G2" s="449"/>
    </row>
    <row r="3" spans="2:9">
      <c r="B3" s="450" t="s">
        <v>198</v>
      </c>
      <c r="C3" s="451"/>
      <c r="D3" s="452"/>
      <c r="E3" s="452"/>
      <c r="F3" s="452"/>
      <c r="G3" s="453"/>
    </row>
    <row r="4" spans="2:9" ht="88.5" customHeight="1">
      <c r="B4" s="454" t="s">
        <v>199</v>
      </c>
      <c r="C4" s="455"/>
      <c r="D4" s="455"/>
      <c r="E4" s="455"/>
      <c r="F4" s="455"/>
      <c r="G4" s="456"/>
    </row>
    <row r="5" spans="2:9">
      <c r="B5" s="123"/>
      <c r="C5" s="134"/>
      <c r="D5" s="135"/>
      <c r="E5" s="136"/>
      <c r="F5" s="136"/>
      <c r="G5" s="136"/>
    </row>
    <row r="6" spans="2:9" ht="16.5" customHeight="1">
      <c r="B6" s="457" t="s">
        <v>200</v>
      </c>
      <c r="C6" s="458"/>
      <c r="D6" s="458"/>
      <c r="E6" s="458"/>
      <c r="F6" s="458"/>
      <c r="G6" s="459"/>
    </row>
    <row r="7" spans="2:9" ht="76.5" customHeight="1">
      <c r="B7" s="457"/>
      <c r="C7" s="458"/>
      <c r="D7" s="458"/>
      <c r="E7" s="458"/>
      <c r="F7" s="458"/>
      <c r="G7" s="459"/>
    </row>
    <row r="8" spans="2:9" ht="14.45" thickBot="1">
      <c r="B8" s="137"/>
      <c r="C8" s="138"/>
      <c r="D8" s="138"/>
      <c r="E8" s="139"/>
      <c r="F8" s="140"/>
      <c r="G8" s="140"/>
    </row>
    <row r="9" spans="2:9">
      <c r="B9" s="141"/>
      <c r="C9" s="202" t="s">
        <v>201</v>
      </c>
      <c r="D9" s="460" t="s">
        <v>202</v>
      </c>
      <c r="E9" s="461"/>
      <c r="F9" s="462" t="s">
        <v>203</v>
      </c>
      <c r="G9" s="463"/>
    </row>
    <row r="10" spans="2:9" ht="15" customHeight="1">
      <c r="B10" s="142"/>
      <c r="C10" s="125">
        <v>5</v>
      </c>
      <c r="D10" s="464" t="s">
        <v>204</v>
      </c>
      <c r="E10" s="465"/>
      <c r="F10" s="466" t="s">
        <v>205</v>
      </c>
      <c r="G10" s="467"/>
      <c r="H10" s="493"/>
      <c r="I10" s="493"/>
    </row>
    <row r="11" spans="2:9">
      <c r="B11" s="142"/>
      <c r="C11" s="125">
        <v>5</v>
      </c>
      <c r="D11" s="464" t="s">
        <v>206</v>
      </c>
      <c r="E11" s="465"/>
      <c r="F11" s="466" t="s">
        <v>207</v>
      </c>
      <c r="G11" s="467"/>
      <c r="H11" s="493"/>
      <c r="I11" s="493"/>
    </row>
    <row r="12" spans="2:9">
      <c r="B12" s="142"/>
      <c r="C12" s="125">
        <v>5</v>
      </c>
      <c r="D12" s="464" t="s">
        <v>208</v>
      </c>
      <c r="E12" s="465"/>
      <c r="F12" s="466" t="s">
        <v>209</v>
      </c>
      <c r="G12" s="467"/>
      <c r="H12" s="493"/>
      <c r="I12" s="493"/>
    </row>
    <row r="13" spans="2:9" ht="27.75" customHeight="1">
      <c r="B13" s="142"/>
      <c r="C13" s="125">
        <v>5</v>
      </c>
      <c r="D13" s="464" t="s">
        <v>210</v>
      </c>
      <c r="E13" s="465"/>
      <c r="F13" s="466" t="s">
        <v>211</v>
      </c>
      <c r="G13" s="467"/>
      <c r="H13" s="493"/>
      <c r="I13" s="493"/>
    </row>
    <row r="14" spans="2:9">
      <c r="B14" s="142"/>
      <c r="C14" s="125">
        <v>5</v>
      </c>
      <c r="D14" s="464" t="s">
        <v>212</v>
      </c>
      <c r="E14" s="465"/>
      <c r="F14" s="466" t="s">
        <v>213</v>
      </c>
      <c r="G14" s="467"/>
      <c r="H14" s="493"/>
      <c r="I14" s="493"/>
    </row>
    <row r="15" spans="2:9" ht="41.25" customHeight="1">
      <c r="B15" s="142"/>
      <c r="C15" s="125">
        <v>5</v>
      </c>
      <c r="D15" s="464" t="s">
        <v>214</v>
      </c>
      <c r="E15" s="465"/>
      <c r="F15" s="466" t="s">
        <v>215</v>
      </c>
      <c r="G15" s="467"/>
      <c r="H15" s="493"/>
      <c r="I15" s="493"/>
    </row>
    <row r="16" spans="2:9" ht="41.25" customHeight="1">
      <c r="B16" s="142"/>
      <c r="C16" s="125">
        <v>5</v>
      </c>
      <c r="D16" s="468" t="s">
        <v>216</v>
      </c>
      <c r="E16" s="469"/>
      <c r="F16" s="466" t="s">
        <v>217</v>
      </c>
      <c r="G16" s="467"/>
      <c r="H16" s="493"/>
      <c r="I16" s="493"/>
    </row>
    <row r="17" spans="2:9" ht="51.75" customHeight="1">
      <c r="B17" s="142"/>
      <c r="C17" s="125">
        <v>5</v>
      </c>
      <c r="D17" s="469" t="s">
        <v>218</v>
      </c>
      <c r="E17" s="472"/>
      <c r="F17" s="466" t="s">
        <v>219</v>
      </c>
      <c r="G17" s="467"/>
      <c r="H17" s="493"/>
      <c r="I17" s="493"/>
    </row>
    <row r="18" spans="2:9" ht="51.75" customHeight="1">
      <c r="B18" s="142"/>
      <c r="C18" s="125">
        <v>5</v>
      </c>
      <c r="D18" s="468" t="s">
        <v>220</v>
      </c>
      <c r="E18" s="469"/>
      <c r="F18" s="466" t="s">
        <v>221</v>
      </c>
      <c r="G18" s="467"/>
      <c r="H18" s="493"/>
      <c r="I18" s="493"/>
    </row>
    <row r="19" spans="2:9" ht="51.75" customHeight="1">
      <c r="B19" s="142"/>
      <c r="C19" s="125">
        <v>5</v>
      </c>
      <c r="D19" s="203" t="s">
        <v>222</v>
      </c>
      <c r="E19" s="204"/>
      <c r="F19" s="466" t="s">
        <v>223</v>
      </c>
      <c r="G19" s="467"/>
      <c r="H19" s="493"/>
      <c r="I19" s="493"/>
    </row>
    <row r="20" spans="2:9" ht="51.75" customHeight="1">
      <c r="B20" s="142"/>
      <c r="C20" s="125">
        <v>5</v>
      </c>
      <c r="D20" s="203" t="s">
        <v>224</v>
      </c>
      <c r="E20" s="204"/>
      <c r="F20" s="466" t="s">
        <v>225</v>
      </c>
      <c r="G20" s="467"/>
      <c r="H20" s="493"/>
      <c r="I20" s="493"/>
    </row>
    <row r="21" spans="2:9" ht="66.75" customHeight="1">
      <c r="B21" s="142"/>
      <c r="C21" s="125">
        <v>5</v>
      </c>
      <c r="D21" s="468" t="s">
        <v>226</v>
      </c>
      <c r="E21" s="469"/>
      <c r="F21" s="466" t="s">
        <v>227</v>
      </c>
      <c r="G21" s="467"/>
      <c r="H21" s="493"/>
      <c r="I21" s="493"/>
    </row>
    <row r="22" spans="2:9" ht="36" customHeight="1">
      <c r="B22" s="142"/>
      <c r="C22" s="125">
        <v>5</v>
      </c>
      <c r="D22" s="470" t="s">
        <v>228</v>
      </c>
      <c r="E22" s="471"/>
      <c r="F22" s="466" t="s">
        <v>229</v>
      </c>
      <c r="G22" s="467"/>
      <c r="H22" s="502"/>
      <c r="I22" s="502"/>
    </row>
    <row r="23" spans="2:9" ht="26.25" customHeight="1">
      <c r="B23" s="142"/>
      <c r="C23" s="125">
        <v>5</v>
      </c>
      <c r="D23" s="485" t="s">
        <v>230</v>
      </c>
      <c r="E23" s="485"/>
      <c r="F23" s="486" t="s">
        <v>231</v>
      </c>
      <c r="G23" s="467"/>
      <c r="H23" s="493"/>
      <c r="I23" s="493"/>
    </row>
    <row r="24" spans="2:9" ht="26.25" customHeight="1">
      <c r="B24" s="142"/>
      <c r="C24" s="125">
        <v>5</v>
      </c>
      <c r="D24" s="485" t="s">
        <v>232</v>
      </c>
      <c r="E24" s="485"/>
      <c r="F24" s="486" t="s">
        <v>233</v>
      </c>
      <c r="G24" s="467"/>
      <c r="H24" s="493"/>
      <c r="I24" s="493"/>
    </row>
    <row r="25" spans="2:9" ht="26.25" customHeight="1">
      <c r="B25" s="142"/>
      <c r="C25" s="125">
        <v>5</v>
      </c>
      <c r="D25" s="487" t="s">
        <v>234</v>
      </c>
      <c r="E25" s="488"/>
      <c r="F25" s="486" t="s">
        <v>235</v>
      </c>
      <c r="G25" s="467"/>
      <c r="H25" s="493"/>
      <c r="I25" s="493"/>
    </row>
    <row r="26" spans="2:9" ht="27" customHeight="1">
      <c r="B26" s="143"/>
      <c r="C26" s="473" t="s">
        <v>236</v>
      </c>
      <c r="D26" s="474"/>
      <c r="E26" s="474"/>
      <c r="F26" s="474"/>
      <c r="G26" s="475"/>
    </row>
    <row r="27" spans="2:9" ht="27" customHeight="1">
      <c r="B27" s="476" t="s">
        <v>237</v>
      </c>
      <c r="C27" s="477"/>
      <c r="D27" s="477"/>
      <c r="E27" s="477"/>
      <c r="F27" s="477"/>
      <c r="G27" s="478"/>
    </row>
    <row r="28" spans="2:9" ht="10.5" customHeight="1">
      <c r="B28" s="144"/>
      <c r="D28" s="145"/>
      <c r="E28" s="146"/>
      <c r="F28" s="147"/>
      <c r="G28" s="147"/>
    </row>
    <row r="29" spans="2:9">
      <c r="B29" s="144"/>
      <c r="C29" s="148"/>
      <c r="D29" s="479" t="s">
        <v>202</v>
      </c>
      <c r="E29" s="479"/>
      <c r="F29" s="480" t="s">
        <v>203</v>
      </c>
      <c r="G29" s="481"/>
    </row>
    <row r="30" spans="2:9">
      <c r="B30" s="144"/>
      <c r="D30" s="482" t="s">
        <v>204</v>
      </c>
      <c r="E30" s="482"/>
      <c r="F30" s="483" t="s">
        <v>238</v>
      </c>
      <c r="G30" s="484"/>
      <c r="H30" s="493"/>
      <c r="I30" s="493"/>
    </row>
    <row r="31" spans="2:9">
      <c r="B31" s="144"/>
      <c r="D31" s="482" t="s">
        <v>206</v>
      </c>
      <c r="E31" s="482"/>
      <c r="F31" s="483" t="s">
        <v>239</v>
      </c>
      <c r="G31" s="484"/>
      <c r="H31" s="493"/>
      <c r="I31" s="493"/>
    </row>
    <row r="32" spans="2:9">
      <c r="B32" s="144"/>
      <c r="D32" s="482" t="s">
        <v>208</v>
      </c>
      <c r="E32" s="482"/>
      <c r="F32" s="483" t="s">
        <v>240</v>
      </c>
      <c r="G32" s="484"/>
      <c r="H32" s="493"/>
      <c r="I32" s="493"/>
    </row>
    <row r="33" spans="2:9">
      <c r="B33" s="144"/>
      <c r="D33" s="482" t="s">
        <v>210</v>
      </c>
      <c r="E33" s="482"/>
      <c r="F33" s="483" t="s">
        <v>241</v>
      </c>
      <c r="G33" s="484"/>
      <c r="H33" s="493"/>
      <c r="I33" s="493"/>
    </row>
    <row r="34" spans="2:9">
      <c r="B34" s="144"/>
      <c r="D34" s="482" t="s">
        <v>212</v>
      </c>
      <c r="E34" s="482"/>
      <c r="F34" s="483" t="s">
        <v>242</v>
      </c>
      <c r="G34" s="484"/>
      <c r="H34" s="493"/>
      <c r="I34" s="493"/>
    </row>
    <row r="35" spans="2:9" ht="40.9" customHeight="1">
      <c r="B35" s="144"/>
      <c r="D35" s="482" t="s">
        <v>243</v>
      </c>
      <c r="E35" s="482"/>
      <c r="F35" s="483" t="s">
        <v>244</v>
      </c>
      <c r="G35" s="484"/>
      <c r="H35" s="493"/>
      <c r="I35" s="493"/>
    </row>
    <row r="36" spans="2:9" ht="42" customHeight="1">
      <c r="B36" s="124"/>
      <c r="C36" s="149"/>
      <c r="D36" s="482" t="s">
        <v>245</v>
      </c>
      <c r="E36" s="482"/>
      <c r="F36" s="483" t="s">
        <v>246</v>
      </c>
      <c r="G36" s="484"/>
      <c r="H36" s="503"/>
      <c r="I36" s="503"/>
    </row>
    <row r="37" spans="2:9" ht="30.75" customHeight="1">
      <c r="B37" s="124"/>
      <c r="C37" s="149"/>
      <c r="D37" s="482" t="s">
        <v>247</v>
      </c>
      <c r="E37" s="482"/>
      <c r="F37" s="489" t="s">
        <v>248</v>
      </c>
      <c r="G37" s="490"/>
      <c r="H37" s="503"/>
      <c r="I37" s="503"/>
    </row>
    <row r="38" spans="2:9" ht="33" customHeight="1">
      <c r="B38" s="124"/>
      <c r="C38" s="149"/>
      <c r="D38" s="482" t="s">
        <v>249</v>
      </c>
      <c r="E38" s="482"/>
      <c r="F38" s="489" t="s">
        <v>248</v>
      </c>
      <c r="G38" s="490"/>
      <c r="H38" s="503"/>
      <c r="I38" s="503"/>
    </row>
    <row r="39" spans="2:9" ht="30" customHeight="1">
      <c r="B39" s="124"/>
      <c r="C39" s="149"/>
      <c r="D39" s="482" t="s">
        <v>250</v>
      </c>
      <c r="E39" s="482"/>
      <c r="F39" s="489" t="s">
        <v>248</v>
      </c>
      <c r="G39" s="490"/>
      <c r="H39" s="503"/>
      <c r="I39" s="503"/>
    </row>
    <row r="40" spans="2:9" ht="30" customHeight="1">
      <c r="B40" s="124"/>
      <c r="C40" s="149"/>
      <c r="D40" s="482" t="s">
        <v>251</v>
      </c>
      <c r="E40" s="482"/>
      <c r="F40" s="489" t="s">
        <v>248</v>
      </c>
      <c r="G40" s="490"/>
      <c r="H40" s="503"/>
      <c r="I40" s="503"/>
    </row>
    <row r="41" spans="2:9" ht="30" customHeight="1">
      <c r="B41" s="124"/>
      <c r="C41" s="149"/>
      <c r="D41" s="491" t="s">
        <v>252</v>
      </c>
      <c r="E41" s="492"/>
      <c r="F41" s="483" t="s">
        <v>253</v>
      </c>
      <c r="G41" s="484"/>
      <c r="H41" s="503"/>
      <c r="I41" s="503"/>
    </row>
    <row r="42" spans="2:9" ht="35.25" customHeight="1">
      <c r="B42" s="124"/>
      <c r="C42" s="149"/>
      <c r="D42" s="482" t="s">
        <v>254</v>
      </c>
      <c r="E42" s="482"/>
      <c r="F42" s="483" t="s">
        <v>255</v>
      </c>
      <c r="G42" s="484"/>
      <c r="H42" s="503"/>
      <c r="I42" s="503"/>
    </row>
    <row r="43" spans="2:9" ht="31.5" customHeight="1">
      <c r="B43" s="124"/>
      <c r="C43" s="149"/>
      <c r="D43" s="482" t="s">
        <v>247</v>
      </c>
      <c r="E43" s="482"/>
      <c r="F43" s="489" t="s">
        <v>248</v>
      </c>
      <c r="G43" s="490"/>
      <c r="H43" s="503"/>
      <c r="I43" s="503"/>
    </row>
    <row r="44" spans="2:9" ht="35.25" customHeight="1">
      <c r="B44" s="124"/>
      <c r="C44" s="149"/>
      <c r="D44" s="482" t="s">
        <v>256</v>
      </c>
      <c r="E44" s="482"/>
      <c r="F44" s="489" t="s">
        <v>248</v>
      </c>
      <c r="G44" s="490"/>
      <c r="H44" s="503"/>
      <c r="I44" s="503"/>
    </row>
    <row r="45" spans="2:9" ht="57" customHeight="1">
      <c r="B45" s="124"/>
      <c r="C45" s="149"/>
      <c r="D45" s="482" t="s">
        <v>251</v>
      </c>
      <c r="E45" s="482"/>
      <c r="F45" s="489" t="s">
        <v>248</v>
      </c>
      <c r="G45" s="490"/>
      <c r="H45" s="503"/>
      <c r="I45" s="503"/>
    </row>
    <row r="46" spans="2:9" ht="32.25" customHeight="1">
      <c r="B46" s="124"/>
      <c r="C46" s="149"/>
      <c r="D46" s="482" t="s">
        <v>249</v>
      </c>
      <c r="E46" s="482"/>
      <c r="F46" s="489" t="s">
        <v>248</v>
      </c>
      <c r="G46" s="490"/>
      <c r="H46" s="503"/>
      <c r="I46" s="503"/>
    </row>
    <row r="47" spans="2:9" ht="32.25" customHeight="1">
      <c r="B47" s="124"/>
      <c r="C47" s="149"/>
      <c r="D47" s="491" t="s">
        <v>257</v>
      </c>
      <c r="E47" s="492"/>
      <c r="F47" s="500" t="s">
        <v>258</v>
      </c>
      <c r="G47" s="501"/>
      <c r="H47" s="503"/>
      <c r="I47" s="503"/>
    </row>
    <row r="48" spans="2:9" ht="32.25" customHeight="1">
      <c r="B48" s="124"/>
      <c r="C48" s="149"/>
      <c r="D48" s="482" t="s">
        <v>259</v>
      </c>
      <c r="E48" s="482"/>
      <c r="F48" s="483" t="s">
        <v>260</v>
      </c>
      <c r="G48" s="484"/>
      <c r="H48" s="503"/>
      <c r="I48" s="503"/>
    </row>
    <row r="49" spans="2:9" ht="32.25" customHeight="1">
      <c r="B49" s="124"/>
      <c r="C49" s="149"/>
      <c r="D49" s="482" t="s">
        <v>261</v>
      </c>
      <c r="E49" s="482"/>
      <c r="F49" s="483" t="s">
        <v>262</v>
      </c>
      <c r="G49" s="484"/>
      <c r="H49" s="503"/>
      <c r="I49" s="503"/>
    </row>
    <row r="50" spans="2:9" ht="32.25" customHeight="1">
      <c r="B50" s="124"/>
      <c r="C50" s="149"/>
      <c r="D50" s="482" t="s">
        <v>263</v>
      </c>
      <c r="E50" s="482"/>
      <c r="F50" s="483" t="s">
        <v>264</v>
      </c>
      <c r="G50" s="484"/>
      <c r="H50" s="503"/>
      <c r="I50" s="503"/>
    </row>
    <row r="51" spans="2:9" ht="32.25" customHeight="1">
      <c r="B51" s="124"/>
      <c r="C51" s="149"/>
      <c r="D51" s="145"/>
      <c r="E51" s="145"/>
      <c r="F51" s="147"/>
      <c r="G51" s="147"/>
      <c r="H51" s="503"/>
      <c r="I51" s="503"/>
    </row>
    <row r="52" spans="2:9" ht="32.25" customHeight="1">
      <c r="B52" s="124"/>
      <c r="C52" s="149"/>
      <c r="D52" s="145"/>
      <c r="E52" s="145"/>
      <c r="F52" s="147"/>
      <c r="G52" s="147"/>
    </row>
    <row r="53" spans="2:9" ht="32.25" customHeight="1">
      <c r="B53" s="124"/>
      <c r="C53" s="149"/>
      <c r="D53" s="145"/>
      <c r="E53" s="145"/>
      <c r="F53" s="147"/>
      <c r="G53" s="147"/>
    </row>
    <row r="54" spans="2:9" ht="21.75" customHeight="1">
      <c r="B54" s="494" t="s">
        <v>265</v>
      </c>
      <c r="C54" s="495"/>
      <c r="D54" s="495"/>
      <c r="E54" s="495"/>
      <c r="F54" s="495"/>
      <c r="G54" s="496"/>
    </row>
    <row r="55" spans="2:9" ht="21.75" customHeight="1">
      <c r="B55" s="494" t="s">
        <v>266</v>
      </c>
      <c r="C55" s="495"/>
      <c r="D55" s="495"/>
      <c r="E55" s="495"/>
      <c r="F55" s="495"/>
      <c r="G55" s="496"/>
    </row>
    <row r="56" spans="2:9" ht="20.25" customHeight="1">
      <c r="B56" s="494" t="s">
        <v>267</v>
      </c>
      <c r="C56" s="495"/>
      <c r="D56" s="495"/>
      <c r="E56" s="495"/>
      <c r="F56" s="495"/>
      <c r="G56" s="496"/>
    </row>
    <row r="57" spans="2:9" ht="20.25" customHeight="1">
      <c r="B57" s="494" t="s">
        <v>268</v>
      </c>
      <c r="C57" s="495"/>
      <c r="D57" s="495"/>
      <c r="E57" s="495"/>
      <c r="F57" s="495"/>
      <c r="G57" s="496"/>
    </row>
    <row r="58" spans="2:9" ht="18" customHeight="1" thickBot="1">
      <c r="B58" s="497" t="s">
        <v>269</v>
      </c>
      <c r="C58" s="498"/>
      <c r="D58" s="498"/>
      <c r="E58" s="498"/>
      <c r="F58" s="498"/>
      <c r="G58" s="499"/>
    </row>
    <row r="59" spans="2:9">
      <c r="B59" s="150"/>
      <c r="C59" s="151"/>
      <c r="D59" s="150"/>
      <c r="E59" s="150"/>
      <c r="F59" s="150"/>
      <c r="G59" s="150"/>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62" fitToHeight="0" orientation="landscape" horizontalDpi="4294967294"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79"/>
  <sheetViews>
    <sheetView showGridLines="0" topLeftCell="A40" zoomScale="85" zoomScaleNormal="85" zoomScalePageLayoutView="50" workbookViewId="0">
      <selection activeCell="D24" sqref="D24"/>
    </sheetView>
  </sheetViews>
  <sheetFormatPr defaultColWidth="11.42578125" defaultRowHeight="14.4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14"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8.15">
      <c r="A1" s="529"/>
      <c r="B1" s="530"/>
      <c r="C1" s="530"/>
      <c r="D1" s="41"/>
      <c r="E1" s="42"/>
      <c r="F1" s="42"/>
      <c r="G1" s="42"/>
      <c r="H1" s="42"/>
      <c r="I1" s="42"/>
      <c r="J1" s="42"/>
      <c r="K1" s="42"/>
      <c r="L1" s="213"/>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8.15">
      <c r="A2" s="531"/>
      <c r="B2" s="532"/>
      <c r="C2" s="532"/>
      <c r="D2" s="36"/>
      <c r="E2" s="35"/>
      <c r="F2" s="35"/>
      <c r="G2" s="35"/>
      <c r="H2" s="35"/>
      <c r="I2" s="35"/>
      <c r="J2" s="35"/>
      <c r="K2" s="35"/>
      <c r="L2" s="201"/>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17.45" customHeight="1">
      <c r="A3" s="45"/>
      <c r="B3" s="1"/>
      <c r="C3" s="1"/>
      <c r="D3" s="36"/>
      <c r="E3" s="35"/>
      <c r="F3" s="35"/>
      <c r="G3" s="35"/>
      <c r="H3" s="35"/>
      <c r="I3" s="35"/>
      <c r="J3" s="35"/>
      <c r="K3" s="35"/>
      <c r="L3" s="201"/>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65" customHeight="1">
      <c r="A4" s="533" t="s">
        <v>270</v>
      </c>
      <c r="B4" s="533"/>
      <c r="C4" s="533"/>
      <c r="D4" s="558" t="s">
        <v>271</v>
      </c>
      <c r="E4" s="559"/>
      <c r="F4" s="559"/>
      <c r="G4" s="559"/>
      <c r="H4" s="559"/>
      <c r="I4" s="559"/>
      <c r="J4" s="559"/>
      <c r="K4" s="559"/>
      <c r="L4" s="559"/>
      <c r="M4" s="559"/>
      <c r="N4" s="560"/>
      <c r="O4" s="18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123" customHeight="1">
      <c r="A5" s="533" t="s">
        <v>272</v>
      </c>
      <c r="B5" s="533"/>
      <c r="C5" s="533"/>
      <c r="D5" s="558" t="s">
        <v>273</v>
      </c>
      <c r="E5" s="559"/>
      <c r="F5" s="559"/>
      <c r="G5" s="559"/>
      <c r="H5" s="559"/>
      <c r="I5" s="559"/>
      <c r="J5" s="559"/>
      <c r="K5" s="559"/>
      <c r="L5" s="559"/>
      <c r="M5" s="559"/>
      <c r="N5" s="560"/>
      <c r="O5" s="18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600000000000001" thickBot="1">
      <c r="A6" s="533" t="s">
        <v>274</v>
      </c>
      <c r="B6" s="533"/>
      <c r="C6" s="533"/>
      <c r="D6" s="568" t="s">
        <v>275</v>
      </c>
      <c r="E6" s="569"/>
      <c r="F6" s="569"/>
      <c r="G6" s="569"/>
      <c r="H6" s="569"/>
      <c r="I6" s="569"/>
      <c r="J6" s="569"/>
      <c r="K6" s="569"/>
      <c r="L6" s="569"/>
      <c r="M6" s="569"/>
      <c r="N6" s="570"/>
      <c r="O6" s="152"/>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3" t="s">
        <v>276</v>
      </c>
      <c r="B7" s="154"/>
      <c r="C7" s="154"/>
      <c r="D7" s="565" t="s">
        <v>277</v>
      </c>
      <c r="E7" s="563" t="s">
        <v>278</v>
      </c>
      <c r="F7" s="563"/>
      <c r="G7" s="563"/>
      <c r="H7" s="564"/>
      <c r="I7" s="574" t="s">
        <v>279</v>
      </c>
      <c r="J7" s="575"/>
      <c r="K7" s="575"/>
      <c r="L7" s="575"/>
      <c r="M7" s="576"/>
      <c r="N7" s="571" t="s">
        <v>280</v>
      </c>
      <c r="O7" s="572"/>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34" t="s">
        <v>281</v>
      </c>
      <c r="B8" s="536" t="s">
        <v>282</v>
      </c>
      <c r="C8" s="305" t="s">
        <v>283</v>
      </c>
      <c r="D8" s="566"/>
      <c r="E8" s="550" t="s">
        <v>218</v>
      </c>
      <c r="F8" s="561" t="s">
        <v>284</v>
      </c>
      <c r="G8" s="561" t="s">
        <v>285</v>
      </c>
      <c r="H8" s="561" t="s">
        <v>224</v>
      </c>
      <c r="I8" s="573" t="s">
        <v>286</v>
      </c>
      <c r="J8" s="126" t="s">
        <v>287</v>
      </c>
      <c r="K8" s="573" t="s">
        <v>279</v>
      </c>
      <c r="L8" s="573" t="s">
        <v>288</v>
      </c>
      <c r="M8" s="573" t="s">
        <v>289</v>
      </c>
      <c r="N8" s="597" t="s">
        <v>290</v>
      </c>
      <c r="O8" s="597" t="s">
        <v>291</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35"/>
      <c r="B9" s="537"/>
      <c r="C9" s="306" t="s">
        <v>292</v>
      </c>
      <c r="D9" s="567"/>
      <c r="E9" s="551"/>
      <c r="F9" s="562"/>
      <c r="G9" s="562"/>
      <c r="H9" s="562"/>
      <c r="I9" s="562"/>
      <c r="J9" s="132" t="s">
        <v>293</v>
      </c>
      <c r="K9" s="562" t="s">
        <v>294</v>
      </c>
      <c r="L9" s="562"/>
      <c r="M9" s="562" t="s">
        <v>294</v>
      </c>
      <c r="N9" s="599"/>
      <c r="O9" s="598"/>
      <c r="P9" s="17"/>
      <c r="Q9" s="19" t="s">
        <v>295</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3.9" thickBot="1">
      <c r="A10" s="544">
        <v>1</v>
      </c>
      <c r="B10" s="541" t="s">
        <v>296</v>
      </c>
      <c r="C10" s="538" t="s">
        <v>297</v>
      </c>
      <c r="D10" s="314" t="s">
        <v>298</v>
      </c>
      <c r="E10" s="547">
        <v>1340</v>
      </c>
      <c r="F10" s="547">
        <v>240</v>
      </c>
      <c r="G10" s="552">
        <f>F10/E10</f>
        <v>0.17910447761194029</v>
      </c>
      <c r="H10" s="55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159" t="s">
        <v>299</v>
      </c>
      <c r="J10" s="170" t="s">
        <v>300</v>
      </c>
      <c r="K10" s="159" t="str">
        <f>IFERROR(CONCATENATE(INDEX('8- Políticas de Administración '!$B$16:$F$53,MATCH('5- Identificación de Riesgos'!J10,'8- Políticas de Administración '!$C$16:$C$54,0),1)," - ",L10),"")</f>
        <v>Menor - 2</v>
      </c>
      <c r="L10" s="185">
        <f>IFERROR(VLOOKUP(INDEX('8- Políticas de Administración '!$B$16:$F$63,MATCH('5- Identificación de Riesgos'!J10,'8- Políticas de Administración '!$C$16:$C$64,0),1),'8- Políticas de Administración '!$B$16:$F$64,5,FALSE),"")</f>
        <v>2</v>
      </c>
      <c r="M10" s="527" t="str">
        <f>IFERROR(CONCATENATE(INDEX('8- Políticas de Administración '!$B$16:$F$53,MATCH(ROUND(AVERAGE(L10:L19),0),'8- Políticas de Administración '!$F$16:$F$53,0),1)," - ",ROUND(AVERAGE(L10:L19),0)),"")</f>
        <v>Menor - 2</v>
      </c>
      <c r="N10" s="524" t="str">
        <f>IFERROR(CONCATENATE(VLOOKUP((LEFT(H10,LEN(H10)-4)&amp;LEFT(M10,LEN(M10)-4)),'9- Matriz de Calor '!$D$18:$E$42,2,0)," - ",RIGHT(H10,1)*RIGHT(M10,1)),"")</f>
        <v>Moderado - 6</v>
      </c>
      <c r="O10" s="579">
        <f>RIGHT(H10,1)*RIGHT(M10,1)</f>
        <v>6</v>
      </c>
      <c r="P10" s="17"/>
    </row>
    <row r="11" spans="1:257" ht="32.25" customHeight="1">
      <c r="A11" s="545"/>
      <c r="B11" s="542"/>
      <c r="C11" s="539"/>
      <c r="D11" s="316" t="s">
        <v>301</v>
      </c>
      <c r="E11" s="548"/>
      <c r="F11" s="548"/>
      <c r="G11" s="553"/>
      <c r="H11" s="556"/>
      <c r="I11" s="324"/>
      <c r="J11" s="325"/>
      <c r="K11" s="350" t="str">
        <f>IFERROR(CONCATENATE(INDEX('8- Políticas de Administración '!$B$16:$F$53,MATCH('5- Identificación de Riesgos'!J11,'8- Políticas de Administración '!$C$16:$C$54,0),1)," - ",L11),"")</f>
        <v/>
      </c>
      <c r="L11" s="186" t="str">
        <f>IFERROR(VLOOKUP(INDEX('8- Políticas de Administración '!$B$16:$F$63,MATCH('5- Identificación de Riesgos'!#REF!,'8- Políticas de Administración '!$C$16:$C$64,0),1),'8- Políticas de Administración '!$B$16:$F$64,5,FALSE),"")</f>
        <v/>
      </c>
      <c r="M11" s="514"/>
      <c r="N11" s="525"/>
      <c r="O11" s="579"/>
      <c r="P11" s="17"/>
    </row>
    <row r="12" spans="1:257" ht="28.9">
      <c r="A12" s="545"/>
      <c r="B12" s="542"/>
      <c r="C12" s="539"/>
      <c r="D12" s="316" t="s">
        <v>302</v>
      </c>
      <c r="E12" s="548"/>
      <c r="F12" s="548"/>
      <c r="G12" s="553"/>
      <c r="H12" s="556"/>
      <c r="I12" s="321"/>
      <c r="J12" s="321"/>
      <c r="K12" s="324"/>
      <c r="L12" s="186" t="str">
        <f>IFERROR(VLOOKUP(INDEX('8- Políticas de Administración '!$B$16:$F$63,MATCH('5- Identificación de Riesgos'!J11,'8- Políticas de Administración '!$C$16:$C$64,0),1),'8- Políticas de Administración '!$B$16:$F$64,5,FALSE),"")</f>
        <v/>
      </c>
      <c r="M12" s="514"/>
      <c r="N12" s="525"/>
      <c r="O12" s="579"/>
      <c r="P12" s="17"/>
    </row>
    <row r="13" spans="1:257">
      <c r="A13" s="545"/>
      <c r="B13" s="542"/>
      <c r="C13" s="539"/>
      <c r="D13" s="364"/>
      <c r="E13" s="548"/>
      <c r="F13" s="548"/>
      <c r="G13" s="553"/>
      <c r="H13" s="556"/>
      <c r="I13" s="324"/>
      <c r="J13" s="325"/>
      <c r="K13" s="324" t="str">
        <f>IFERROR(CONCATENATE(INDEX('8- Políticas de Administración '!$B$16:$F$53,MATCH('5- Identificación de Riesgos'!J13,'8- Políticas de Administración '!$C$16:$C$54,0),1)," - ",L13),"")</f>
        <v/>
      </c>
      <c r="L13" s="186" t="str">
        <f>IFERROR(VLOOKUP(INDEX('8- Políticas de Administración '!$B$16:$F$63,MATCH('5- Identificación de Riesgos'!J13,'8- Políticas de Administración '!$C$16:$C$64,0),1),'8- Políticas de Administración '!$B$16:$F$64,5,FALSE),"")</f>
        <v/>
      </c>
      <c r="M13" s="514"/>
      <c r="N13" s="525"/>
      <c r="O13" s="579"/>
      <c r="P13" s="17"/>
    </row>
    <row r="14" spans="1:257" ht="21" customHeight="1">
      <c r="A14" s="545"/>
      <c r="B14" s="542"/>
      <c r="C14" s="539"/>
      <c r="D14" s="364"/>
      <c r="E14" s="548"/>
      <c r="F14" s="548"/>
      <c r="G14" s="553"/>
      <c r="H14" s="556"/>
      <c r="I14" s="324"/>
      <c r="J14" s="325"/>
      <c r="K14" s="324" t="str">
        <f>IFERROR(CONCATENATE(INDEX('8- Políticas de Administración '!$B$16:$F$53,MATCH('5- Identificación de Riesgos'!J14,'8- Políticas de Administración '!$C$16:$C$54,0),1)," - ",L14),"")</f>
        <v/>
      </c>
      <c r="L14" s="186" t="str">
        <f>IFERROR(VLOOKUP(INDEX('8- Políticas de Administración '!$B$16:$F$63,MATCH('5- Identificación de Riesgos'!J14,'8- Políticas de Administración '!$C$16:$C$64,0),1),'8- Políticas de Administración '!$B$16:$F$64,5,FALSE),"")</f>
        <v/>
      </c>
      <c r="M14" s="514"/>
      <c r="N14" s="525"/>
      <c r="O14" s="579"/>
      <c r="P14" s="17"/>
    </row>
    <row r="15" spans="1:257" ht="15.75" customHeight="1">
      <c r="A15" s="545"/>
      <c r="B15" s="542"/>
      <c r="C15" s="539"/>
      <c r="D15" s="322"/>
      <c r="E15" s="548"/>
      <c r="F15" s="548"/>
      <c r="G15" s="553"/>
      <c r="H15" s="556"/>
      <c r="I15" s="324"/>
      <c r="J15" s="325"/>
      <c r="K15" s="324" t="str">
        <f>IFERROR(CONCATENATE(INDEX('8- Políticas de Administración '!$B$16:$F$53,MATCH('5- Identificación de Riesgos'!J15,'8- Políticas de Administración '!$C$16:$C$54,0),1)," - ",L15),"")</f>
        <v/>
      </c>
      <c r="L15" s="186" t="str">
        <f>IFERROR(VLOOKUP(INDEX('8- Políticas de Administración '!$B$16:$F$63,MATCH('5- Identificación de Riesgos'!J15,'8- Políticas de Administración '!$C$16:$C$64,0),1),'8- Políticas de Administración '!$B$16:$F$64,5,FALSE),"")</f>
        <v/>
      </c>
      <c r="M15" s="514"/>
      <c r="N15" s="525"/>
      <c r="O15" s="579"/>
      <c r="P15" s="17"/>
    </row>
    <row r="16" spans="1:257">
      <c r="A16" s="545"/>
      <c r="B16" s="542"/>
      <c r="C16" s="539"/>
      <c r="D16" s="322"/>
      <c r="E16" s="548"/>
      <c r="F16" s="548"/>
      <c r="G16" s="553"/>
      <c r="H16" s="556"/>
      <c r="I16" s="324"/>
      <c r="J16" s="325"/>
      <c r="K16" s="324" t="str">
        <f>IFERROR(CONCATENATE(INDEX('8- Políticas de Administración '!$B$16:$F$53,MATCH('5- Identificación de Riesgos'!J16,'8- Políticas de Administración '!$C$16:$C$54,0),1)," - ",L16),"")</f>
        <v/>
      </c>
      <c r="L16" s="186" t="str">
        <f>IFERROR(VLOOKUP(INDEX('8- Políticas de Administración '!$B$16:$F$63,MATCH('5- Identificación de Riesgos'!J16,'8- Políticas de Administración '!$C$16:$C$64,0),1),'8- Políticas de Administración '!$B$16:$F$64,5,FALSE),"")</f>
        <v/>
      </c>
      <c r="M16" s="514"/>
      <c r="N16" s="525"/>
      <c r="O16" s="579"/>
      <c r="P16" s="17"/>
    </row>
    <row r="17" spans="1:16" ht="21.75" customHeight="1">
      <c r="A17" s="545"/>
      <c r="B17" s="542"/>
      <c r="C17" s="539"/>
      <c r="D17" s="322"/>
      <c r="E17" s="548"/>
      <c r="F17" s="548"/>
      <c r="G17" s="553"/>
      <c r="H17" s="556"/>
      <c r="I17" s="324"/>
      <c r="J17" s="325"/>
      <c r="K17" s="324" t="str">
        <f>IFERROR(CONCATENATE(INDEX('8- Políticas de Administración '!$B$16:$F$53,MATCH('5- Identificación de Riesgos'!J17,'8- Políticas de Administración '!$C$16:$C$54,0),1)," - ",L17),"")</f>
        <v/>
      </c>
      <c r="L17" s="186" t="str">
        <f>IFERROR(VLOOKUP(INDEX('8- Políticas de Administración '!$B$16:$F$63,MATCH('5- Identificación de Riesgos'!J17,'8- Políticas de Administración '!$C$16:$C$64,0),1),'8- Políticas de Administración '!$B$16:$F$64,5,FALSE),"")</f>
        <v/>
      </c>
      <c r="M17" s="514"/>
      <c r="N17" s="525"/>
      <c r="O17" s="579"/>
      <c r="P17" s="17"/>
    </row>
    <row r="18" spans="1:16" ht="19.5" customHeight="1">
      <c r="A18" s="545"/>
      <c r="B18" s="542"/>
      <c r="C18" s="539"/>
      <c r="D18" s="322"/>
      <c r="E18" s="548"/>
      <c r="F18" s="548"/>
      <c r="G18" s="553"/>
      <c r="H18" s="556"/>
      <c r="I18" s="324"/>
      <c r="J18" s="325"/>
      <c r="K18" s="324" t="str">
        <f>IFERROR(CONCATENATE(INDEX('8- Políticas de Administración '!$B$16:$F$53,MATCH('5- Identificación de Riesgos'!J18,'8- Políticas de Administración '!$C$16:$C$54,0),1)," - ",L18),"")</f>
        <v/>
      </c>
      <c r="L18" s="186" t="str">
        <f>IFERROR(VLOOKUP(INDEX('8- Políticas de Administración '!$B$16:$F$63,MATCH('5- Identificación de Riesgos'!J18,'8- Políticas de Administración '!$C$16:$C$64,0),1),'8- Políticas de Administración '!$B$16:$F$64,5,FALSE),"")</f>
        <v/>
      </c>
      <c r="M18" s="514"/>
      <c r="N18" s="525"/>
      <c r="O18" s="579"/>
      <c r="P18" s="17"/>
    </row>
    <row r="19" spans="1:16" ht="16.5" customHeight="1" thickBot="1">
      <c r="A19" s="546"/>
      <c r="B19" s="543"/>
      <c r="C19" s="540"/>
      <c r="D19" s="323"/>
      <c r="E19" s="549"/>
      <c r="F19" s="549"/>
      <c r="G19" s="554"/>
      <c r="H19" s="557"/>
      <c r="I19" s="324"/>
      <c r="J19" s="325"/>
      <c r="K19" s="324" t="str">
        <f>IFERROR(CONCATENATE(INDEX('8- Políticas de Administración '!$B$16:$F$53,MATCH('5- Identificación de Riesgos'!J19,'8- Políticas de Administración '!$C$16:$C$54,0),1)," - ",L19),"")</f>
        <v/>
      </c>
      <c r="L19" s="187" t="str">
        <f>IFERROR(VLOOKUP(INDEX('8- Políticas de Administración '!$B$16:$F$63,MATCH('5- Identificación de Riesgos'!J19,'8- Políticas de Administración '!$C$16:$C$64,0),1),'8- Políticas de Administración '!$B$16:$F$64,5,FALSE),"")</f>
        <v/>
      </c>
      <c r="M19" s="528"/>
      <c r="N19" s="526"/>
      <c r="O19" s="579"/>
      <c r="P19" s="17"/>
    </row>
    <row r="20" spans="1:16" ht="51" customHeight="1">
      <c r="A20" s="544">
        <v>2</v>
      </c>
      <c r="B20" s="580" t="s">
        <v>303</v>
      </c>
      <c r="C20" s="589" t="s">
        <v>304</v>
      </c>
      <c r="D20" s="192" t="s">
        <v>305</v>
      </c>
      <c r="E20" s="527">
        <v>1200</v>
      </c>
      <c r="F20" s="527">
        <v>400</v>
      </c>
      <c r="G20" s="585">
        <f>F20/E20</f>
        <v>0.33333333333333331</v>
      </c>
      <c r="H20" s="555"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Alta - 4</v>
      </c>
      <c r="I20" s="162" t="s">
        <v>306</v>
      </c>
      <c r="J20" s="226" t="s">
        <v>300</v>
      </c>
      <c r="K20" s="162" t="str">
        <f>IFERROR(CONCATENATE(INDEX('8- Políticas de Administración '!$B$16:$F$53,MATCH('5- Identificación de Riesgos'!J20,'8- Políticas de Administración '!$C$16:$C$54,0),1)," - ",L20),"")</f>
        <v>Menor - 2</v>
      </c>
      <c r="L20" s="185">
        <f>IFERROR(VLOOKUP(INDEX('8- Políticas de Administración '!$B$16:$F$63,MATCH('5- Identificación de Riesgos'!J20,'8- Políticas de Administración '!$C$16:$C$64,0),1),'8- Políticas de Administración '!$B$16:$F$64,5,FALSE),"")</f>
        <v>2</v>
      </c>
      <c r="M20" s="527" t="str">
        <f>IFERROR(CONCATENATE(INDEX('8- Políticas de Administración '!$B$16:$F$53,MATCH(ROUND(AVERAGE(L20:L29),0),'8- Políticas de Administración '!$F$16:$F$53,0),1)," - ",ROUND(AVERAGE(L20:L29),0)),"")</f>
        <v>Menor - 2</v>
      </c>
      <c r="N20" s="524" t="str">
        <f>IFERROR(CONCATENATE(VLOOKUP((LEFT(H20,LEN(H20)-4)&amp;LEFT(M20,LEN(M20)-4)),'9- Matriz de Calor '!$D$18:$E$42,2,0)," - ",RIGHT(H20,1)*RIGHT(M20,1)),"")</f>
        <v>Moderado - 8</v>
      </c>
      <c r="O20" s="579">
        <f>RIGHT(H20,1)*RIGHT(M20,1)</f>
        <v>8</v>
      </c>
    </row>
    <row r="21" spans="1:16">
      <c r="A21" s="545"/>
      <c r="B21" s="542"/>
      <c r="C21" s="590"/>
      <c r="D21" s="193" t="s">
        <v>307</v>
      </c>
      <c r="E21" s="514"/>
      <c r="F21" s="514"/>
      <c r="G21" s="586"/>
      <c r="H21" s="556"/>
      <c r="I21" s="324"/>
      <c r="J21" s="325"/>
      <c r="K21" s="324" t="str">
        <f>IFERROR(CONCATENATE(INDEX('8- Políticas de Administración '!$B$16:$F$53,MATCH('5- Identificación de Riesgos'!J21,'8- Políticas de Administración '!$C$16:$C$54,0),1)," - ",L21),"")</f>
        <v/>
      </c>
      <c r="L21" s="186" t="str">
        <f>IFERROR(VLOOKUP(INDEX('8- Políticas de Administración '!$B$16:$F$63,MATCH('5- Identificación de Riesgos'!J21,'8- Políticas de Administración '!$C$16:$C$64,0),1),'8- Políticas de Administración '!$B$16:$F$64,5,FALSE),"")</f>
        <v/>
      </c>
      <c r="M21" s="514"/>
      <c r="N21" s="525"/>
      <c r="O21" s="579"/>
    </row>
    <row r="22" spans="1:16" ht="28.9">
      <c r="A22" s="545"/>
      <c r="B22" s="542"/>
      <c r="C22" s="590"/>
      <c r="D22" s="315" t="s">
        <v>308</v>
      </c>
      <c r="E22" s="514"/>
      <c r="F22" s="514"/>
      <c r="G22" s="586"/>
      <c r="H22" s="556"/>
      <c r="I22" s="324"/>
      <c r="J22" s="325"/>
      <c r="K22" s="324"/>
      <c r="L22" s="186" t="str">
        <f>IFERROR(VLOOKUP(INDEX('8- Políticas de Administración '!$B$16:$F$63,MATCH('5- Identificación de Riesgos'!J22,'8- Políticas de Administración '!$C$16:$C$64,0),1),'8- Políticas de Administración '!$B$16:$F$64,5,FALSE),"")</f>
        <v/>
      </c>
      <c r="M22" s="514"/>
      <c r="N22" s="525"/>
      <c r="O22" s="579"/>
    </row>
    <row r="23" spans="1:16">
      <c r="A23" s="545"/>
      <c r="B23" s="542"/>
      <c r="C23" s="590"/>
      <c r="D23" s="314" t="s">
        <v>309</v>
      </c>
      <c r="E23" s="514"/>
      <c r="F23" s="514"/>
      <c r="G23" s="586"/>
      <c r="H23" s="556"/>
      <c r="I23" s="324"/>
      <c r="J23" s="325"/>
      <c r="K23" s="324" t="str">
        <f>IFERROR(CONCATENATE(INDEX('8- Políticas de Administración '!$B$16:$F$53,MATCH('5- Identificación de Riesgos'!J23,'8- Políticas de Administración '!$C$16:$C$54,0),1)," - ",L23),"")</f>
        <v/>
      </c>
      <c r="L23" s="186" t="str">
        <f>IFERROR(VLOOKUP(INDEX('8- Políticas de Administración '!$B$16:$F$63,MATCH('5- Identificación de Riesgos'!J23,'8- Políticas de Administración '!$C$16:$C$64,0),1),'8- Políticas de Administración '!$B$16:$F$64,5,FALSE),"")</f>
        <v/>
      </c>
      <c r="M23" s="514"/>
      <c r="N23" s="525"/>
      <c r="O23" s="579"/>
    </row>
    <row r="24" spans="1:16">
      <c r="A24" s="545"/>
      <c r="B24" s="542"/>
      <c r="C24" s="590"/>
      <c r="D24" s="326"/>
      <c r="E24" s="514"/>
      <c r="F24" s="514"/>
      <c r="G24" s="586"/>
      <c r="H24" s="556"/>
      <c r="I24" s="324"/>
      <c r="J24" s="325"/>
      <c r="K24" s="324" t="str">
        <f>IFERROR(CONCATENATE(INDEX('8- Políticas de Administración '!$B$16:$F$53,MATCH('5- Identificación de Riesgos'!J24,'8- Políticas de Administración '!$C$16:$C$54,0),1)," - ",L24),"")</f>
        <v/>
      </c>
      <c r="L24" s="186" t="str">
        <f>IFERROR(VLOOKUP(INDEX('8- Políticas de Administración '!$B$16:$F$63,MATCH('5- Identificación de Riesgos'!J24,'8- Políticas de Administración '!$C$16:$C$64,0),1),'8- Políticas de Administración '!$B$16:$F$64,5,FALSE),"")</f>
        <v/>
      </c>
      <c r="M24" s="514"/>
      <c r="N24" s="525"/>
      <c r="O24" s="579"/>
    </row>
    <row r="25" spans="1:16">
      <c r="A25" s="545"/>
      <c r="B25" s="542"/>
      <c r="C25" s="590"/>
      <c r="D25" s="327"/>
      <c r="E25" s="579"/>
      <c r="F25" s="514"/>
      <c r="G25" s="586"/>
      <c r="H25" s="556"/>
      <c r="I25" s="324"/>
      <c r="J25" s="325"/>
      <c r="K25" s="324" t="str">
        <f>IFERROR(CONCATENATE(INDEX('8- Políticas de Administración '!$B$16:$F$53,MATCH('5- Identificación de Riesgos'!J25,'8- Políticas de Administración '!$C$16:$C$54,0),1)," - ",L25),"")</f>
        <v/>
      </c>
      <c r="L25" s="186" t="str">
        <f>IFERROR(VLOOKUP(INDEX('8- Políticas de Administración '!$B$16:$F$63,MATCH('5- Identificación de Riesgos'!J25,'8- Políticas de Administración '!$C$16:$C$64,0),1),'8- Políticas de Administración '!$B$16:$F$64,5,FALSE),"")</f>
        <v/>
      </c>
      <c r="M25" s="514"/>
      <c r="N25" s="525"/>
      <c r="O25" s="579"/>
    </row>
    <row r="26" spans="1:16">
      <c r="A26" s="545"/>
      <c r="B26" s="542"/>
      <c r="C26" s="590"/>
      <c r="D26" s="326"/>
      <c r="E26" s="514"/>
      <c r="F26" s="514"/>
      <c r="G26" s="586"/>
      <c r="H26" s="556"/>
      <c r="I26" s="324"/>
      <c r="J26" s="325"/>
      <c r="K26" s="324" t="str">
        <f>IFERROR(CONCATENATE(INDEX('8- Políticas de Administración '!$B$16:$F$53,MATCH('5- Identificación de Riesgos'!J26,'8- Políticas de Administración '!$C$16:$C$54,0),1)," - ",L26),"")</f>
        <v/>
      </c>
      <c r="L26" s="186" t="str">
        <f>IFERROR(VLOOKUP(INDEX('8- Políticas de Administración '!$B$16:$F$63,MATCH('5- Identificación de Riesgos'!J26,'8- Políticas de Administración '!$C$16:$C$64,0),1),'8- Políticas de Administración '!$B$16:$F$64,5,FALSE),"")</f>
        <v/>
      </c>
      <c r="M26" s="514"/>
      <c r="N26" s="525"/>
      <c r="O26" s="579"/>
    </row>
    <row r="27" spans="1:16">
      <c r="A27" s="545"/>
      <c r="B27" s="542"/>
      <c r="C27" s="590"/>
      <c r="D27" s="327"/>
      <c r="E27" s="514"/>
      <c r="F27" s="514"/>
      <c r="G27" s="586"/>
      <c r="H27" s="556"/>
      <c r="I27" s="324"/>
      <c r="J27" s="325"/>
      <c r="K27" s="324" t="str">
        <f>IFERROR(CONCATENATE(INDEX('8- Políticas de Administración '!$B$16:$F$53,MATCH('5- Identificación de Riesgos'!J27,'8- Políticas de Administración '!$C$16:$C$54,0),1)," - ",L27),"")</f>
        <v/>
      </c>
      <c r="L27" s="186" t="str">
        <f>IFERROR(VLOOKUP(INDEX('8- Políticas de Administración '!$B$16:$F$63,MATCH('5- Identificación de Riesgos'!J27,'8- Políticas de Administración '!$C$16:$C$64,0),1),'8- Políticas de Administración '!$B$16:$F$64,5,FALSE),"")</f>
        <v/>
      </c>
      <c r="M27" s="514"/>
      <c r="N27" s="525"/>
      <c r="O27" s="579"/>
    </row>
    <row r="28" spans="1:16">
      <c r="A28" s="578"/>
      <c r="B28" s="542"/>
      <c r="C28" s="590"/>
      <c r="D28" s="327"/>
      <c r="E28" s="515"/>
      <c r="F28" s="515"/>
      <c r="G28" s="587"/>
      <c r="H28" s="584"/>
      <c r="I28" s="328"/>
      <c r="J28" s="329"/>
      <c r="K28" s="328"/>
      <c r="L28" s="211"/>
      <c r="M28" s="515"/>
      <c r="N28" s="577"/>
      <c r="O28" s="579"/>
    </row>
    <row r="29" spans="1:16" ht="15" thickBot="1">
      <c r="A29" s="546"/>
      <c r="B29" s="543"/>
      <c r="C29" s="591"/>
      <c r="D29" s="326"/>
      <c r="E29" s="528"/>
      <c r="F29" s="528"/>
      <c r="G29" s="588"/>
      <c r="H29" s="557"/>
      <c r="I29" s="330"/>
      <c r="J29" s="331"/>
      <c r="K29" s="330" t="str">
        <f>IFERROR(CONCATENATE(INDEX('8- Políticas de Administración '!$B$16:$F$53,MATCH('5- Identificación de Riesgos'!J29,'8- Políticas de Administración '!$C$16:$C$54,0),1)," - ",L29),"")</f>
        <v/>
      </c>
      <c r="L29" s="187" t="str">
        <f>IFERROR(VLOOKUP(INDEX('8- Políticas de Administración '!$B$16:$F$63,MATCH('5- Identificación de Riesgos'!J29,'8- Políticas de Administración '!$C$16:$C$64,0),1),'8- Políticas de Administración '!$B$16:$F$64,5,FALSE),"")</f>
        <v/>
      </c>
      <c r="M29" s="528"/>
      <c r="N29" s="526"/>
      <c r="O29" s="579"/>
    </row>
    <row r="30" spans="1:16" ht="48" customHeight="1">
      <c r="A30" s="544">
        <v>3</v>
      </c>
      <c r="B30" s="580" t="s">
        <v>310</v>
      </c>
      <c r="C30" s="581" t="s">
        <v>311</v>
      </c>
      <c r="D30" s="311" t="s">
        <v>312</v>
      </c>
      <c r="E30" s="527">
        <v>3400</v>
      </c>
      <c r="F30" s="527">
        <v>150</v>
      </c>
      <c r="G30" s="585">
        <f>F30/E30</f>
        <v>4.4117647058823532E-2</v>
      </c>
      <c r="H30" s="555"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159" t="s">
        <v>299</v>
      </c>
      <c r="J30" s="170" t="s">
        <v>300</v>
      </c>
      <c r="K30" s="159" t="str">
        <f>IFERROR(CONCATENATE(INDEX('8- Políticas de Administración '!$B$16:$F$53,MATCH('5- Identificación de Riesgos'!J30,'8- Políticas de Administración '!$C$16:$C$54,0),1)," - ",L30),"")</f>
        <v>Menor - 2</v>
      </c>
      <c r="L30" s="185">
        <f>IFERROR(VLOOKUP(INDEX('8- Políticas de Administración '!$B$16:$F$63,MATCH('5- Identificación de Riesgos'!J30,'8- Políticas de Administración '!$C$16:$C$64,0),1),'8- Políticas de Administración '!$B$16:$F$64,5,FALSE),"")</f>
        <v>2</v>
      </c>
      <c r="M30" s="527" t="str">
        <f>IFERROR(CONCATENATE(INDEX('8- Políticas de Administración '!$B$16:$F$53,MATCH(ROUND(AVERAGE(L30:L39),0),'8- Políticas de Administración '!$F$16:$F$53,0),1)," - ",ROUND(AVERAGE(L30:L39),0)),"")</f>
        <v>Menor - 2</v>
      </c>
      <c r="N30" s="524" t="str">
        <f>IFERROR(CONCATENATE(VLOOKUP((LEFT(H30,LEN(H30)-4)&amp;LEFT(M30,LEN(M30)-4)),'9- Matriz de Calor '!$D$18:$E$42,2,0)," - ",RIGHT(H30,1)*RIGHT(M30,1)),"")</f>
        <v>Moderado - 4</v>
      </c>
      <c r="O30" s="579">
        <f>RIGHT(H30,1)*RIGHT(M30,1)</f>
        <v>4</v>
      </c>
    </row>
    <row r="31" spans="1:16" ht="28.9">
      <c r="A31" s="545"/>
      <c r="B31" s="542"/>
      <c r="C31" s="582"/>
      <c r="D31" s="311" t="s">
        <v>313</v>
      </c>
      <c r="E31" s="514"/>
      <c r="F31" s="514"/>
      <c r="G31" s="586"/>
      <c r="H31" s="556"/>
      <c r="I31" s="324"/>
      <c r="J31" s="325"/>
      <c r="K31" s="324" t="str">
        <f>IFERROR(CONCATENATE(INDEX('8- Políticas de Administración '!$B$16:$F$53,MATCH('5- Identificación de Riesgos'!J31,'8- Políticas de Administración '!$C$16:$C$54,0),1)," - ",L31),"")</f>
        <v/>
      </c>
      <c r="L31" s="186" t="str">
        <f>IFERROR(VLOOKUP(INDEX('8- Políticas de Administración '!$B$16:$F$63,MATCH('5- Identificación de Riesgos'!J31,'8- Políticas de Administración '!$C$16:$C$64,0),1),'8- Políticas de Administración '!$B$16:$F$64,5,FALSE),"")</f>
        <v/>
      </c>
      <c r="M31" s="514"/>
      <c r="N31" s="525"/>
      <c r="O31" s="579"/>
    </row>
    <row r="32" spans="1:16" ht="28.9">
      <c r="A32" s="545"/>
      <c r="B32" s="542"/>
      <c r="C32" s="582"/>
      <c r="D32" s="332" t="s">
        <v>314</v>
      </c>
      <c r="E32" s="514"/>
      <c r="F32" s="514"/>
      <c r="G32" s="586"/>
      <c r="H32" s="556"/>
      <c r="I32" s="328"/>
      <c r="J32" s="329"/>
      <c r="K32" s="328" t="str">
        <f>IFERROR(CONCATENATE(INDEX('8- Políticas de Administración '!$B$16:$F$53,MATCH('5- Identificación de Riesgos'!J32,'8- Políticas de Administración '!$C$16:$C$54,0),1)," - ",L32),"")</f>
        <v/>
      </c>
      <c r="L32" s="211" t="str">
        <f>IFERROR(VLOOKUP(INDEX('8- Políticas de Administración '!$B$16:$F$63,MATCH('5- Identificación de Riesgos'!J32,'8- Políticas de Administración '!$C$16:$C$64,0),1),'8- Políticas de Administración '!$B$16:$F$64,5,FALSE),"")</f>
        <v/>
      </c>
      <c r="M32" s="514"/>
      <c r="N32" s="525"/>
      <c r="O32" s="579"/>
    </row>
    <row r="33" spans="1:257" s="307" customFormat="1">
      <c r="A33" s="545"/>
      <c r="B33" s="542"/>
      <c r="C33" s="582"/>
      <c r="D33" s="334"/>
      <c r="E33" s="514"/>
      <c r="F33" s="514"/>
      <c r="G33" s="586"/>
      <c r="H33" s="556"/>
      <c r="I33" s="324"/>
      <c r="J33" s="325"/>
      <c r="K33" s="324" t="str">
        <f>IFERROR(CONCATENATE(INDEX('8- Políticas de Administración '!$B$16:$F$53,MATCH('5- Identificación de Riesgos'!J33,'8- Políticas de Administración '!$C$16:$C$54,0),1)," - ",L33),"")</f>
        <v/>
      </c>
      <c r="L33" s="186" t="str">
        <f>IFERROR(VLOOKUP(INDEX('8- Políticas de Administración '!$B$16:$F$63,MATCH('5- Identificación de Riesgos'!J33,'8- Políticas de Administración '!$C$16:$C$64,0),1),'8- Políticas de Administración '!$B$16:$F$64,5,FALSE),"")</f>
        <v/>
      </c>
      <c r="M33" s="514"/>
      <c r="N33" s="525"/>
      <c r="O33" s="579"/>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c r="HN33" s="333"/>
      <c r="HO33" s="333"/>
      <c r="HP33" s="333"/>
      <c r="HQ33" s="333"/>
      <c r="HR33" s="333"/>
      <c r="HS33" s="333"/>
      <c r="HT33" s="333"/>
      <c r="HU33" s="333"/>
      <c r="HV33" s="333"/>
      <c r="HW33" s="333"/>
      <c r="HX33" s="333"/>
      <c r="HY33" s="333"/>
      <c r="HZ33" s="333"/>
      <c r="IA33" s="333"/>
      <c r="IB33" s="333"/>
      <c r="IC33" s="333"/>
      <c r="ID33" s="333"/>
      <c r="IE33" s="333"/>
      <c r="IF33" s="333"/>
      <c r="IG33" s="333"/>
      <c r="IH33" s="333"/>
      <c r="II33" s="333"/>
      <c r="IJ33" s="333"/>
      <c r="IK33" s="333"/>
      <c r="IL33" s="333"/>
      <c r="IM33" s="333"/>
      <c r="IN33" s="333"/>
      <c r="IO33" s="333"/>
      <c r="IP33" s="333"/>
      <c r="IQ33" s="333"/>
      <c r="IR33" s="333"/>
      <c r="IS33" s="333"/>
      <c r="IT33" s="333"/>
      <c r="IU33" s="333"/>
      <c r="IV33" s="333"/>
      <c r="IW33" s="333"/>
    </row>
    <row r="34" spans="1:257" s="307" customFormat="1">
      <c r="A34" s="545"/>
      <c r="B34" s="542"/>
      <c r="C34" s="582"/>
      <c r="D34" s="334"/>
      <c r="E34" s="514"/>
      <c r="F34" s="514"/>
      <c r="G34" s="586"/>
      <c r="H34" s="556"/>
      <c r="I34" s="324"/>
      <c r="J34" s="325"/>
      <c r="K34" s="324" t="str">
        <f>IFERROR(CONCATENATE(INDEX('8- Políticas de Administración '!$B$16:$F$53,MATCH('5- Identificación de Riesgos'!J34,'8- Políticas de Administración '!$C$16:$C$54,0),1)," - ",L34),"")</f>
        <v/>
      </c>
      <c r="L34" s="186" t="str">
        <f>IFERROR(VLOOKUP(INDEX('8- Políticas de Administración '!$B$16:$F$63,MATCH('5- Identificación de Riesgos'!J34,'8- Políticas de Administración '!$C$16:$C$64,0),1),'8- Políticas de Administración '!$B$16:$F$64,5,FALSE),"")</f>
        <v/>
      </c>
      <c r="M34" s="514"/>
      <c r="N34" s="525"/>
      <c r="O34" s="579"/>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c r="HN34" s="333"/>
      <c r="HO34" s="333"/>
      <c r="HP34" s="333"/>
      <c r="HQ34" s="333"/>
      <c r="HR34" s="333"/>
      <c r="HS34" s="333"/>
      <c r="HT34" s="333"/>
      <c r="HU34" s="333"/>
      <c r="HV34" s="333"/>
      <c r="HW34" s="333"/>
      <c r="HX34" s="333"/>
      <c r="HY34" s="333"/>
      <c r="HZ34" s="333"/>
      <c r="IA34" s="333"/>
      <c r="IB34" s="333"/>
      <c r="IC34" s="333"/>
      <c r="ID34" s="333"/>
      <c r="IE34" s="333"/>
      <c r="IF34" s="333"/>
      <c r="IG34" s="333"/>
      <c r="IH34" s="333"/>
      <c r="II34" s="333"/>
      <c r="IJ34" s="333"/>
      <c r="IK34" s="333"/>
      <c r="IL34" s="333"/>
      <c r="IM34" s="333"/>
      <c r="IN34" s="333"/>
      <c r="IO34" s="333"/>
      <c r="IP34" s="333"/>
      <c r="IQ34" s="333"/>
      <c r="IR34" s="333"/>
      <c r="IS34" s="333"/>
      <c r="IT34" s="333"/>
      <c r="IU34" s="333"/>
      <c r="IV34" s="333"/>
      <c r="IW34" s="333"/>
    </row>
    <row r="35" spans="1:257" s="307" customFormat="1">
      <c r="A35" s="545"/>
      <c r="B35" s="542"/>
      <c r="C35" s="582"/>
      <c r="D35" s="324"/>
      <c r="E35" s="514"/>
      <c r="F35" s="514"/>
      <c r="G35" s="586"/>
      <c r="H35" s="556"/>
      <c r="I35" s="324"/>
      <c r="J35" s="325"/>
      <c r="K35" s="324" t="str">
        <f>IFERROR(CONCATENATE(INDEX('8- Políticas de Administración '!$B$16:$F$53,MATCH('5- Identificación de Riesgos'!J35,'8- Políticas de Administración '!$C$16:$C$54,0),1)," - ",L35),"")</f>
        <v/>
      </c>
      <c r="L35" s="186" t="str">
        <f>IFERROR(VLOOKUP(INDEX('8- Políticas de Administración '!$B$16:$F$63,MATCH('5- Identificación de Riesgos'!J35,'8- Políticas de Administración '!$C$16:$C$64,0),1),'8- Políticas de Administración '!$B$16:$F$64,5,FALSE),"")</f>
        <v/>
      </c>
      <c r="M35" s="514"/>
      <c r="N35" s="525"/>
      <c r="O35" s="579"/>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c r="HN35" s="333"/>
      <c r="HO35" s="333"/>
      <c r="HP35" s="333"/>
      <c r="HQ35" s="333"/>
      <c r="HR35" s="333"/>
      <c r="HS35" s="333"/>
      <c r="HT35" s="333"/>
      <c r="HU35" s="333"/>
      <c r="HV35" s="333"/>
      <c r="HW35" s="333"/>
      <c r="HX35" s="333"/>
      <c r="HY35" s="333"/>
      <c r="HZ35" s="333"/>
      <c r="IA35" s="333"/>
      <c r="IB35" s="333"/>
      <c r="IC35" s="333"/>
      <c r="ID35" s="333"/>
      <c r="IE35" s="333"/>
      <c r="IF35" s="333"/>
      <c r="IG35" s="333"/>
      <c r="IH35" s="333"/>
      <c r="II35" s="333"/>
      <c r="IJ35" s="333"/>
      <c r="IK35" s="333"/>
      <c r="IL35" s="333"/>
      <c r="IM35" s="333"/>
      <c r="IN35" s="333"/>
      <c r="IO35" s="333"/>
      <c r="IP35" s="333"/>
      <c r="IQ35" s="333"/>
      <c r="IR35" s="333"/>
      <c r="IS35" s="333"/>
      <c r="IT35" s="333"/>
      <c r="IU35" s="333"/>
      <c r="IV35" s="333"/>
      <c r="IW35" s="333"/>
    </row>
    <row r="36" spans="1:257" s="307" customFormat="1">
      <c r="A36" s="545"/>
      <c r="B36" s="542"/>
      <c r="C36" s="582"/>
      <c r="D36" s="324"/>
      <c r="E36" s="514"/>
      <c r="F36" s="514"/>
      <c r="G36" s="586"/>
      <c r="H36" s="556"/>
      <c r="I36" s="324"/>
      <c r="J36" s="325"/>
      <c r="K36" s="324" t="str">
        <f>IFERROR(CONCATENATE(INDEX('8- Políticas de Administración '!$B$16:$F$53,MATCH('5- Identificación de Riesgos'!J36,'8- Políticas de Administración '!$C$16:$C$54,0),1)," - ",L36),"")</f>
        <v/>
      </c>
      <c r="L36" s="186" t="str">
        <f>IFERROR(VLOOKUP(INDEX('8- Políticas de Administración '!$B$16:$F$63,MATCH('5- Identificación de Riesgos'!J36,'8- Políticas de Administración '!$C$16:$C$64,0),1),'8- Políticas de Administración '!$B$16:$F$64,5,FALSE),"")</f>
        <v/>
      </c>
      <c r="M36" s="514"/>
      <c r="N36" s="525"/>
      <c r="O36" s="579"/>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c r="HN36" s="333"/>
      <c r="HO36" s="333"/>
      <c r="HP36" s="333"/>
      <c r="HQ36" s="333"/>
      <c r="HR36" s="333"/>
      <c r="HS36" s="333"/>
      <c r="HT36" s="333"/>
      <c r="HU36" s="333"/>
      <c r="HV36" s="333"/>
      <c r="HW36" s="333"/>
      <c r="HX36" s="333"/>
      <c r="HY36" s="333"/>
      <c r="HZ36" s="333"/>
      <c r="IA36" s="333"/>
      <c r="IB36" s="333"/>
      <c r="IC36" s="333"/>
      <c r="ID36" s="333"/>
      <c r="IE36" s="333"/>
      <c r="IF36" s="333"/>
      <c r="IG36" s="333"/>
      <c r="IH36" s="333"/>
      <c r="II36" s="333"/>
      <c r="IJ36" s="333"/>
      <c r="IK36" s="333"/>
      <c r="IL36" s="333"/>
      <c r="IM36" s="333"/>
      <c r="IN36" s="333"/>
      <c r="IO36" s="333"/>
      <c r="IP36" s="333"/>
      <c r="IQ36" s="333"/>
      <c r="IR36" s="333"/>
      <c r="IS36" s="333"/>
      <c r="IT36" s="333"/>
      <c r="IU36" s="333"/>
      <c r="IV36" s="333"/>
      <c r="IW36" s="333"/>
    </row>
    <row r="37" spans="1:257" s="307" customFormat="1">
      <c r="A37" s="545"/>
      <c r="B37" s="542"/>
      <c r="C37" s="582"/>
      <c r="D37" s="324"/>
      <c r="E37" s="514"/>
      <c r="F37" s="514"/>
      <c r="G37" s="586"/>
      <c r="H37" s="556"/>
      <c r="I37" s="324"/>
      <c r="J37" s="325"/>
      <c r="K37" s="324" t="str">
        <f>IFERROR(CONCATENATE(INDEX('8- Políticas de Administración '!$B$16:$F$53,MATCH('5- Identificación de Riesgos'!J37,'8- Políticas de Administración '!$C$16:$C$54,0),1)," - ",L37),"")</f>
        <v/>
      </c>
      <c r="L37" s="186" t="str">
        <f>IFERROR(VLOOKUP(INDEX('8- Políticas de Administración '!$B$16:$F$63,MATCH('5- Identificación de Riesgos'!J37,'8- Políticas de Administración '!$C$16:$C$64,0),1),'8- Políticas de Administración '!$B$16:$F$64,5,FALSE),"")</f>
        <v/>
      </c>
      <c r="M37" s="514"/>
      <c r="N37" s="525"/>
      <c r="O37" s="579"/>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c r="HN37" s="333"/>
      <c r="HO37" s="333"/>
      <c r="HP37" s="333"/>
      <c r="HQ37" s="333"/>
      <c r="HR37" s="333"/>
      <c r="HS37" s="333"/>
      <c r="HT37" s="333"/>
      <c r="HU37" s="333"/>
      <c r="HV37" s="333"/>
      <c r="HW37" s="333"/>
      <c r="HX37" s="333"/>
      <c r="HY37" s="333"/>
      <c r="HZ37" s="333"/>
      <c r="IA37" s="333"/>
      <c r="IB37" s="333"/>
      <c r="IC37" s="333"/>
      <c r="ID37" s="333"/>
      <c r="IE37" s="333"/>
      <c r="IF37" s="333"/>
      <c r="IG37" s="333"/>
      <c r="IH37" s="333"/>
      <c r="II37" s="333"/>
      <c r="IJ37" s="333"/>
      <c r="IK37" s="333"/>
      <c r="IL37" s="333"/>
      <c r="IM37" s="333"/>
      <c r="IN37" s="333"/>
      <c r="IO37" s="333"/>
      <c r="IP37" s="333"/>
      <c r="IQ37" s="333"/>
      <c r="IR37" s="333"/>
      <c r="IS37" s="333"/>
      <c r="IT37" s="333"/>
      <c r="IU37" s="333"/>
      <c r="IV37" s="333"/>
      <c r="IW37" s="333"/>
    </row>
    <row r="38" spans="1:257" s="307" customFormat="1">
      <c r="A38" s="578"/>
      <c r="B38" s="542"/>
      <c r="C38" s="582"/>
      <c r="D38" s="324"/>
      <c r="E38" s="515"/>
      <c r="F38" s="515"/>
      <c r="G38" s="587"/>
      <c r="H38" s="584"/>
      <c r="I38" s="324"/>
      <c r="J38" s="325"/>
      <c r="K38" s="324"/>
      <c r="L38" s="186"/>
      <c r="M38" s="515"/>
      <c r="N38" s="577"/>
      <c r="O38" s="579"/>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c r="HN38" s="333"/>
      <c r="HO38" s="333"/>
      <c r="HP38" s="333"/>
      <c r="HQ38" s="333"/>
      <c r="HR38" s="333"/>
      <c r="HS38" s="333"/>
      <c r="HT38" s="333"/>
      <c r="HU38" s="333"/>
      <c r="HV38" s="333"/>
      <c r="HW38" s="333"/>
      <c r="HX38" s="333"/>
      <c r="HY38" s="333"/>
      <c r="HZ38" s="333"/>
      <c r="IA38" s="333"/>
      <c r="IB38" s="333"/>
      <c r="IC38" s="333"/>
      <c r="ID38" s="333"/>
      <c r="IE38" s="333"/>
      <c r="IF38" s="333"/>
      <c r="IG38" s="333"/>
      <c r="IH38" s="333"/>
      <c r="II38" s="333"/>
      <c r="IJ38" s="333"/>
      <c r="IK38" s="333"/>
      <c r="IL38" s="333"/>
      <c r="IM38" s="333"/>
      <c r="IN38" s="333"/>
      <c r="IO38" s="333"/>
      <c r="IP38" s="333"/>
      <c r="IQ38" s="333"/>
      <c r="IR38" s="333"/>
      <c r="IS38" s="333"/>
      <c r="IT38" s="333"/>
      <c r="IU38" s="333"/>
      <c r="IV38" s="333"/>
      <c r="IW38" s="333"/>
    </row>
    <row r="39" spans="1:257" s="307" customFormat="1" ht="15" thickBot="1">
      <c r="A39" s="546"/>
      <c r="B39" s="543"/>
      <c r="C39" s="583"/>
      <c r="D39" s="324"/>
      <c r="E39" s="528"/>
      <c r="F39" s="528"/>
      <c r="G39" s="588"/>
      <c r="H39" s="557"/>
      <c r="I39" s="324"/>
      <c r="J39" s="325"/>
      <c r="K39" s="324" t="str">
        <f>IFERROR(CONCATENATE(INDEX('8- Políticas de Administración '!$B$16:$F$53,MATCH('5- Identificación de Riesgos'!J39,'8- Políticas de Administración '!$C$16:$C$54,0),1)," - ",L39),"")</f>
        <v/>
      </c>
      <c r="L39" s="186" t="str">
        <f>IFERROR(VLOOKUP(INDEX('8- Políticas de Administración '!$B$16:$F$63,MATCH('5- Identificación de Riesgos'!J39,'8- Políticas de Administración '!$C$16:$C$64,0),1),'8- Políticas de Administración '!$B$16:$F$64,5,FALSE),"")</f>
        <v/>
      </c>
      <c r="M39" s="528"/>
      <c r="N39" s="526"/>
      <c r="O39" s="579"/>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c r="HN39" s="333"/>
      <c r="HO39" s="333"/>
      <c r="HP39" s="333"/>
      <c r="HQ39" s="333"/>
      <c r="HR39" s="333"/>
      <c r="HS39" s="333"/>
      <c r="HT39" s="333"/>
      <c r="HU39" s="333"/>
      <c r="HV39" s="333"/>
      <c r="HW39" s="333"/>
      <c r="HX39" s="333"/>
      <c r="HY39" s="333"/>
      <c r="HZ39" s="333"/>
      <c r="IA39" s="333"/>
      <c r="IB39" s="333"/>
      <c r="IC39" s="333"/>
      <c r="ID39" s="333"/>
      <c r="IE39" s="333"/>
      <c r="IF39" s="333"/>
      <c r="IG39" s="333"/>
      <c r="IH39" s="333"/>
      <c r="II39" s="333"/>
      <c r="IJ39" s="333"/>
      <c r="IK39" s="333"/>
      <c r="IL39" s="333"/>
      <c r="IM39" s="333"/>
      <c r="IN39" s="333"/>
      <c r="IO39" s="333"/>
      <c r="IP39" s="333"/>
      <c r="IQ39" s="333"/>
      <c r="IR39" s="333"/>
      <c r="IS39" s="333"/>
      <c r="IT39" s="333"/>
      <c r="IU39" s="333"/>
      <c r="IV39" s="333"/>
      <c r="IW39" s="333"/>
    </row>
    <row r="40" spans="1:257" ht="45.6" customHeight="1">
      <c r="A40" s="544">
        <v>4</v>
      </c>
      <c r="B40" s="580" t="s">
        <v>315</v>
      </c>
      <c r="C40" s="581" t="s">
        <v>316</v>
      </c>
      <c r="D40" s="191" t="s">
        <v>317</v>
      </c>
      <c r="E40" s="527">
        <v>180</v>
      </c>
      <c r="F40" s="527">
        <v>8</v>
      </c>
      <c r="G40" s="585">
        <f>F40/E40</f>
        <v>4.4444444444444446E-2</v>
      </c>
      <c r="H40" s="555" t="s">
        <v>318</v>
      </c>
      <c r="I40" s="162" t="s">
        <v>299</v>
      </c>
      <c r="J40" s="226" t="s">
        <v>300</v>
      </c>
      <c r="K40" s="162" t="str">
        <f>IFERROR(CONCATENATE(INDEX('8- Políticas de Administración '!$B$16:$F$53,MATCH('5- Identificación de Riesgos'!J40,'8- Políticas de Administración '!$C$16:$C$54,0),1)," - ",L40),"")</f>
        <v>Menor - 2</v>
      </c>
      <c r="L40" s="199">
        <f>IFERROR(VLOOKUP(INDEX('8- Políticas de Administración '!$B$16:$F$63,MATCH('5- Identificación de Riesgos'!J40,'8- Políticas de Administración '!$C$16:$C$64,0),1),'8- Políticas de Administración '!$B$16:$F$64,5,FALSE),"")</f>
        <v>2</v>
      </c>
      <c r="M40" s="527" t="str">
        <f>IFERROR(CONCATENATE(INDEX('8- Políticas de Administración '!$B$16:$F$53,MATCH(ROUND(AVERAGE(L40:L49),0),'8- Políticas de Administración '!$F$16:$F$53,0),1)," - ",ROUND(AVERAGE(L40:L49),0)),"")</f>
        <v>Menor - 2</v>
      </c>
      <c r="N40" s="524" t="str">
        <f>IFERROR(CONCATENATE(VLOOKUP((LEFT(H40,LEN(H40)-4)&amp;LEFT(M40,LEN(M40)-4)),'9- Matriz de Calor '!$D$18:$E$42,2,0)," - ",RIGHT(H40,1)*RIGHT(M40,1)),"")</f>
        <v>Bajo - 2</v>
      </c>
      <c r="O40" s="579">
        <f>RIGHT(H40,1)*RIGHT(M40,1)</f>
        <v>2</v>
      </c>
    </row>
    <row r="41" spans="1:257" ht="48" customHeight="1">
      <c r="A41" s="545"/>
      <c r="B41" s="542"/>
      <c r="C41" s="582"/>
      <c r="D41" s="191" t="s">
        <v>319</v>
      </c>
      <c r="E41" s="514"/>
      <c r="F41" s="514"/>
      <c r="G41" s="586"/>
      <c r="H41" s="556"/>
      <c r="I41" s="340"/>
      <c r="J41" s="325"/>
      <c r="K41" s="324" t="str">
        <f>IFERROR(CONCATENATE(INDEX('8- Políticas de Administración '!$B$16:$F$53,MATCH('5- Identificación de Riesgos'!J41,'8- Políticas de Administración '!$C$16:$C$54,0),1)," - ",L41),"")</f>
        <v/>
      </c>
      <c r="L41" s="186" t="str">
        <f>IFERROR(VLOOKUP(INDEX('8- Políticas de Administración '!$B$16:$F$63,MATCH('5- Identificación de Riesgos'!J41,'8- Políticas de Administración '!$C$16:$C$64,0),1),'8- Políticas de Administración '!$B$16:$F$64,5,FALSE),"")</f>
        <v/>
      </c>
      <c r="M41" s="514"/>
      <c r="N41" s="525"/>
      <c r="O41" s="579"/>
    </row>
    <row r="42" spans="1:257" ht="34.15" customHeight="1">
      <c r="A42" s="545"/>
      <c r="B42" s="542"/>
      <c r="C42" s="582"/>
      <c r="D42" s="191" t="s">
        <v>320</v>
      </c>
      <c r="E42" s="514"/>
      <c r="F42" s="514"/>
      <c r="G42" s="586"/>
      <c r="H42" s="556"/>
      <c r="I42" s="324"/>
      <c r="J42" s="325"/>
      <c r="K42" s="324" t="str">
        <f>IFERROR(CONCATENATE(INDEX('8- Políticas de Administración '!$B$16:$F$53,MATCH('5- Identificación de Riesgos'!J42,'8- Políticas de Administración '!$C$16:$C$54,0),1)," - ",L42),"")</f>
        <v/>
      </c>
      <c r="L42" s="186" t="str">
        <f>IFERROR(VLOOKUP(INDEX('8- Políticas de Administración '!$B$16:$F$63,MATCH('5- Identificación de Riesgos'!J42,'8- Políticas de Administración '!$C$16:$C$64,0),1),'8- Políticas de Administración '!$B$16:$F$64,5,FALSE),"")</f>
        <v/>
      </c>
      <c r="M42" s="514"/>
      <c r="N42" s="525"/>
      <c r="O42" s="579"/>
    </row>
    <row r="43" spans="1:257">
      <c r="A43" s="545"/>
      <c r="B43" s="542"/>
      <c r="C43" s="582"/>
      <c r="D43" s="335"/>
      <c r="E43" s="514"/>
      <c r="F43" s="514"/>
      <c r="G43" s="586"/>
      <c r="H43" s="556"/>
      <c r="I43" s="324"/>
      <c r="J43" s="325"/>
      <c r="K43" s="324" t="str">
        <f>IFERROR(CONCATENATE(INDEX('8- Políticas de Administración '!$B$16:$F$53,MATCH('5- Identificación de Riesgos'!J43,'8- Políticas de Administración '!$C$16:$C$54,0),1)," - ",L43),"")</f>
        <v/>
      </c>
      <c r="L43" s="186" t="str">
        <f>IFERROR(VLOOKUP(INDEX('8- Políticas de Administración '!$B$16:$F$63,MATCH('5- Identificación de Riesgos'!J43,'8- Políticas de Administración '!$C$16:$C$64,0),1),'8- Políticas de Administración '!$B$16:$F$64,5,FALSE),"")</f>
        <v/>
      </c>
      <c r="M43" s="514"/>
      <c r="N43" s="525"/>
      <c r="O43" s="579"/>
    </row>
    <row r="44" spans="1:257">
      <c r="A44" s="545"/>
      <c r="B44" s="542"/>
      <c r="C44" s="582"/>
      <c r="D44" s="336"/>
      <c r="E44" s="514"/>
      <c r="F44" s="514"/>
      <c r="G44" s="586"/>
      <c r="H44" s="556"/>
      <c r="I44" s="324"/>
      <c r="J44" s="325"/>
      <c r="K44" s="324" t="str">
        <f>IFERROR(CONCATENATE(INDEX('8- Políticas de Administración '!$B$16:$F$53,MATCH('5- Identificación de Riesgos'!J44,'8- Políticas de Administración '!$C$16:$C$54,0),1)," - ",L44),"")</f>
        <v/>
      </c>
      <c r="L44" s="186" t="str">
        <f>IFERROR(VLOOKUP(INDEX('8- Políticas de Administración '!$B$16:$F$63,MATCH('5- Identificación de Riesgos'!J44,'8- Políticas de Administración '!$C$16:$C$64,0),1),'8- Políticas de Administración '!$B$16:$F$64,5,FALSE),"")</f>
        <v/>
      </c>
      <c r="M44" s="514"/>
      <c r="N44" s="525"/>
      <c r="O44" s="579"/>
    </row>
    <row r="45" spans="1:257">
      <c r="A45" s="545"/>
      <c r="B45" s="542"/>
      <c r="C45" s="582"/>
      <c r="D45" s="337"/>
      <c r="E45" s="514"/>
      <c r="F45" s="514"/>
      <c r="G45" s="586"/>
      <c r="H45" s="556"/>
      <c r="I45" s="324"/>
      <c r="J45" s="325"/>
      <c r="K45" s="324" t="str">
        <f>IFERROR(CONCATENATE(INDEX('8- Políticas de Administración '!$B$16:$F$53,MATCH('5- Identificación de Riesgos'!J45,'8- Políticas de Administración '!$C$16:$C$54,0),1)," - ",L45),"")</f>
        <v/>
      </c>
      <c r="L45" s="186" t="str">
        <f>IFERROR(VLOOKUP(INDEX('8- Políticas de Administración '!$B$16:$F$63,MATCH('5- Identificación de Riesgos'!J45,'8- Políticas de Administración '!$C$16:$C$64,0),1),'8- Políticas de Administración '!$B$16:$F$64,5,FALSE),"")</f>
        <v/>
      </c>
      <c r="M45" s="514"/>
      <c r="N45" s="525"/>
      <c r="O45" s="579"/>
    </row>
    <row r="46" spans="1:257">
      <c r="A46" s="545"/>
      <c r="B46" s="542"/>
      <c r="C46" s="582"/>
      <c r="D46" s="338"/>
      <c r="E46" s="514"/>
      <c r="F46" s="514"/>
      <c r="G46" s="586"/>
      <c r="H46" s="556"/>
      <c r="I46" s="324"/>
      <c r="J46" s="325"/>
      <c r="K46" s="324" t="str">
        <f>IFERROR(CONCATENATE(INDEX('8- Políticas de Administración '!$B$16:$F$53,MATCH('5- Identificación de Riesgos'!J46,'8- Políticas de Administración '!$C$16:$C$54,0),1)," - ",L46),"")</f>
        <v/>
      </c>
      <c r="L46" s="186" t="str">
        <f>IFERROR(VLOOKUP(INDEX('8- Políticas de Administración '!$B$16:$F$63,MATCH('5- Identificación de Riesgos'!J46,'8- Políticas de Administración '!$C$16:$C$64,0),1),'8- Políticas de Administración '!$B$16:$F$64,5,FALSE),"")</f>
        <v/>
      </c>
      <c r="M46" s="514"/>
      <c r="N46" s="525"/>
      <c r="O46" s="579"/>
    </row>
    <row r="47" spans="1:257">
      <c r="A47" s="545"/>
      <c r="B47" s="542"/>
      <c r="C47" s="582"/>
      <c r="D47" s="338"/>
      <c r="E47" s="514"/>
      <c r="F47" s="514"/>
      <c r="G47" s="586"/>
      <c r="H47" s="556"/>
      <c r="I47" s="324"/>
      <c r="J47" s="325"/>
      <c r="K47" s="324" t="str">
        <f>IFERROR(CONCATENATE(INDEX('8- Políticas de Administración '!$B$16:$F$53,MATCH('5- Identificación de Riesgos'!J47,'8- Políticas de Administración '!$C$16:$C$54,0),1)," - ",L47),"")</f>
        <v/>
      </c>
      <c r="L47" s="186" t="str">
        <f>IFERROR(VLOOKUP(INDEX('8- Políticas de Administración '!$B$16:$F$63,MATCH('5- Identificación de Riesgos'!J47,'8- Políticas de Administración '!$C$16:$C$64,0),1),'8- Políticas de Administración '!$B$16:$F$64,5,FALSE),"")</f>
        <v/>
      </c>
      <c r="M47" s="514"/>
      <c r="N47" s="525"/>
      <c r="O47" s="579"/>
    </row>
    <row r="48" spans="1:257">
      <c r="A48" s="545"/>
      <c r="B48" s="542"/>
      <c r="C48" s="582"/>
      <c r="D48" s="338"/>
      <c r="E48" s="514"/>
      <c r="F48" s="514"/>
      <c r="G48" s="586"/>
      <c r="H48" s="556"/>
      <c r="I48" s="324"/>
      <c r="J48" s="325"/>
      <c r="K48" s="324" t="str">
        <f>IFERROR(CONCATENATE(INDEX('8- Políticas de Administración '!$B$16:$F$53,MATCH('5- Identificación de Riesgos'!J48,'8- Políticas de Administración '!$C$16:$C$54,0),1)," - ",L48),"")</f>
        <v/>
      </c>
      <c r="L48" s="186" t="str">
        <f>IFERROR(VLOOKUP(INDEX('8- Políticas de Administración '!$B$16:$F$63,MATCH('5- Identificación de Riesgos'!J48,'8- Políticas de Administración '!$C$16:$C$64,0),1),'8- Políticas de Administración '!$B$16:$F$64,5,FALSE),"")</f>
        <v/>
      </c>
      <c r="M48" s="514"/>
      <c r="N48" s="525"/>
      <c r="O48" s="579"/>
    </row>
    <row r="49" spans="1:25" ht="15" thickBot="1">
      <c r="A49" s="578"/>
      <c r="B49" s="542"/>
      <c r="C49" s="582"/>
      <c r="D49" s="339"/>
      <c r="E49" s="515"/>
      <c r="F49" s="515"/>
      <c r="G49" s="587"/>
      <c r="H49" s="584"/>
      <c r="I49" s="328"/>
      <c r="J49" s="331"/>
      <c r="K49" s="330" t="str">
        <f>IFERROR(CONCATENATE(INDEX('8- Políticas de Administración '!$B$16:$F$53,MATCH('5- Identificación de Riesgos'!J49,'8- Políticas de Administración '!$C$16:$C$54,0),1)," - ",L49),"")</f>
        <v/>
      </c>
      <c r="L49" s="187" t="str">
        <f>IFERROR(VLOOKUP(INDEX('8- Políticas de Administración '!$B$16:$F$63,MATCH('5- Identificación de Riesgos'!J49,'8- Políticas de Administración '!$C$16:$C$64,0),1),'8- Políticas de Administración '!$B$16:$F$64,5,FALSE),"")</f>
        <v/>
      </c>
      <c r="M49" s="528"/>
      <c r="N49" s="526"/>
      <c r="O49" s="579"/>
    </row>
    <row r="50" spans="1:25" ht="55.9" customHeight="1">
      <c r="A50" s="592">
        <v>5</v>
      </c>
      <c r="B50" s="594" t="s">
        <v>321</v>
      </c>
      <c r="C50" s="515" t="s">
        <v>322</v>
      </c>
      <c r="D50" s="320" t="s">
        <v>323</v>
      </c>
      <c r="E50" s="514">
        <v>280</v>
      </c>
      <c r="F50" s="514">
        <v>8</v>
      </c>
      <c r="G50" s="586">
        <f>F50/E50</f>
        <v>2.8571428571428571E-2</v>
      </c>
      <c r="H50" s="556"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0" t="s">
        <v>299</v>
      </c>
      <c r="J50" s="170" t="s">
        <v>300</v>
      </c>
      <c r="K50" s="159" t="str">
        <f>IFERROR(CONCATENATE(INDEX('8- Políticas de Administración '!$B$16:$F$53,MATCH('5- Identificación de Riesgos'!J50,'8- Políticas de Administración '!$C$16:$C$54,0),1)," - ",L50),"")</f>
        <v>Menor - 2</v>
      </c>
      <c r="L50" s="185">
        <f>IFERROR(VLOOKUP(INDEX('8- Políticas de Administración '!$B$16:$F$63,MATCH('5- Identificación de Riesgos'!J50,'8- Políticas de Administración '!$C$16:$C$64,0),1),'8- Políticas de Administración '!$B$16:$F$64,5,FALSE),"")</f>
        <v>2</v>
      </c>
      <c r="M50" s="527" t="str">
        <f>IFERROR(CONCATENATE(INDEX('8- Políticas de Administración '!$B$16:$F$53,MATCH(ROUND(AVERAGE(L50:L59),0),'8- Políticas de Administración '!$F$16:$F$53,0),1)," - ",ROUND(AVERAGE(L50:L59),0)),"")</f>
        <v>Menor - 2</v>
      </c>
      <c r="N50" s="524" t="str">
        <f>IFERROR(CONCATENATE(VLOOKUP((LEFT(H50,LEN(H50)-4)&amp;LEFT(M50,LEN(M50)-4)),'9- Matriz de Calor '!$D$18:$E$42,2,0)," - ",RIGHT(H50,1)*RIGHT(M50,1)),"")</f>
        <v>Bajo - 2</v>
      </c>
      <c r="O50" s="600">
        <f>RIGHT(H50,1)*RIGHT(M50,1)</f>
        <v>2</v>
      </c>
    </row>
    <row r="51" spans="1:25" ht="43.15">
      <c r="A51" s="592"/>
      <c r="B51" s="595"/>
      <c r="C51" s="582"/>
      <c r="D51" s="93" t="s">
        <v>324</v>
      </c>
      <c r="E51" s="514"/>
      <c r="F51" s="514"/>
      <c r="G51" s="586"/>
      <c r="H51" s="556"/>
      <c r="I51" s="343"/>
      <c r="J51" s="325"/>
      <c r="K51" s="324" t="str">
        <f>IFERROR(CONCATENATE(INDEX('8- Políticas de Administración '!$B$16:$F$53,MATCH('5- Identificación de Riesgos'!J51,'8- Políticas de Administración '!$C$16:$C$54,0),1)," - ",L51),"")</f>
        <v/>
      </c>
      <c r="L51" s="186" t="str">
        <f>IFERROR(VLOOKUP(INDEX('8- Políticas de Administración '!$B$16:$F$63,MATCH('5- Identificación de Riesgos'!J51,'8- Políticas de Administración '!$C$16:$C$64,0),1),'8- Políticas de Administración '!$B$16:$F$64,5,FALSE),"")</f>
        <v/>
      </c>
      <c r="M51" s="514"/>
      <c r="N51" s="525"/>
      <c r="O51" s="601"/>
    </row>
    <row r="52" spans="1:25" ht="43.9" customHeight="1">
      <c r="A52" s="592"/>
      <c r="B52" s="595"/>
      <c r="C52" s="582"/>
      <c r="D52" s="93" t="s">
        <v>325</v>
      </c>
      <c r="E52" s="514"/>
      <c r="F52" s="514"/>
      <c r="G52" s="586"/>
      <c r="H52" s="556"/>
      <c r="I52" s="343"/>
      <c r="J52" s="325"/>
      <c r="K52" s="324" t="str">
        <f>IFERROR(CONCATENATE(INDEX('8- Políticas de Administración '!$B$16:$F$53,MATCH('5- Identificación de Riesgos'!J52,'8- Políticas de Administración '!$C$16:$C$54,0),1)," - ",L52),"")</f>
        <v/>
      </c>
      <c r="L52" s="186" t="str">
        <f>IFERROR(VLOOKUP(INDEX('8- Políticas de Administración '!$B$16:$F$63,MATCH('5- Identificación de Riesgos'!J52,'8- Políticas de Administración '!$C$16:$C$64,0),1),'8- Políticas de Administración '!$B$16:$F$64,5,FALSE),"")</f>
        <v/>
      </c>
      <c r="M52" s="514"/>
      <c r="N52" s="525"/>
      <c r="O52" s="601"/>
    </row>
    <row r="53" spans="1:25">
      <c r="A53" s="592"/>
      <c r="B53" s="595"/>
      <c r="C53" s="582"/>
      <c r="D53" s="341"/>
      <c r="E53" s="514"/>
      <c r="F53" s="514"/>
      <c r="G53" s="586"/>
      <c r="H53" s="556"/>
      <c r="I53" s="324"/>
      <c r="J53" s="325"/>
      <c r="K53" s="324" t="str">
        <f>IFERROR(CONCATENATE(INDEX('8- Políticas de Administración '!$B$16:$F$53,MATCH('5- Identificación de Riesgos'!J53,'8- Políticas de Administración '!$C$16:$C$54,0),1)," - ",L53),"")</f>
        <v/>
      </c>
      <c r="L53" s="186" t="str">
        <f>IFERROR(VLOOKUP(INDEX('8- Políticas de Administración '!$B$16:$F$63,MATCH('5- Identificación de Riesgos'!J53,'8- Políticas de Administración '!$C$16:$C$64,0),1),'8- Políticas de Administración '!$B$16:$F$64,5,FALSE),"")</f>
        <v/>
      </c>
      <c r="M53" s="514"/>
      <c r="N53" s="525"/>
      <c r="O53" s="601"/>
    </row>
    <row r="54" spans="1:25">
      <c r="A54" s="592"/>
      <c r="B54" s="595"/>
      <c r="C54" s="582"/>
      <c r="D54" s="336"/>
      <c r="E54" s="514"/>
      <c r="F54" s="514"/>
      <c r="G54" s="586"/>
      <c r="H54" s="556"/>
      <c r="I54" s="324"/>
      <c r="J54" s="325"/>
      <c r="K54" s="324" t="str">
        <f>IFERROR(CONCATENATE(INDEX('8- Políticas de Administración '!$B$16:$F$53,MATCH('5- Identificación de Riesgos'!J54,'8- Políticas de Administración '!$C$16:$C$54,0),1)," - ",L54),"")</f>
        <v/>
      </c>
      <c r="L54" s="186" t="str">
        <f>IFERROR(VLOOKUP(INDEX('8- Políticas de Administración '!$B$16:$F$63,MATCH('5- Identificación de Riesgos'!J54,'8- Políticas de Administración '!$C$16:$C$64,0),1),'8- Políticas de Administración '!$B$16:$F$64,5,FALSE),"")</f>
        <v/>
      </c>
      <c r="M54" s="514"/>
      <c r="N54" s="525"/>
      <c r="O54" s="601"/>
    </row>
    <row r="55" spans="1:25">
      <c r="A55" s="592"/>
      <c r="B55" s="595"/>
      <c r="C55" s="582"/>
      <c r="D55" s="342"/>
      <c r="E55" s="514"/>
      <c r="F55" s="514"/>
      <c r="G55" s="586"/>
      <c r="H55" s="556"/>
      <c r="I55" s="324"/>
      <c r="J55" s="325"/>
      <c r="K55" s="324" t="str">
        <f>IFERROR(CONCATENATE(INDEX('8- Políticas de Administración '!$B$16:$F$53,MATCH('5- Identificación de Riesgos'!J55,'8- Políticas de Administración '!$C$16:$C$54,0),1)," - ",L55),"")</f>
        <v/>
      </c>
      <c r="L55" s="186" t="str">
        <f>IFERROR(VLOOKUP(INDEX('8- Políticas de Administración '!$B$16:$F$63,MATCH('5- Identificación de Riesgos'!J55,'8- Políticas de Administración '!$C$16:$C$64,0),1),'8- Políticas de Administración '!$B$16:$F$64,5,FALSE),"")</f>
        <v/>
      </c>
      <c r="M55" s="514"/>
      <c r="N55" s="525"/>
      <c r="O55" s="601"/>
    </row>
    <row r="56" spans="1:25">
      <c r="A56" s="592"/>
      <c r="B56" s="595"/>
      <c r="C56" s="582"/>
      <c r="D56" s="342"/>
      <c r="E56" s="514"/>
      <c r="F56" s="514"/>
      <c r="G56" s="586"/>
      <c r="H56" s="556"/>
      <c r="I56" s="324"/>
      <c r="J56" s="325"/>
      <c r="K56" s="324" t="str">
        <f>IFERROR(CONCATENATE(INDEX('8- Políticas de Administración '!$B$16:$F$53,MATCH('5- Identificación de Riesgos'!J56,'8- Políticas de Administración '!$C$16:$C$54,0),1)," - ",L56),"")</f>
        <v/>
      </c>
      <c r="L56" s="186" t="str">
        <f>IFERROR(VLOOKUP(INDEX('8- Políticas de Administración '!$B$16:$F$63,MATCH('5- Identificación de Riesgos'!J56,'8- Políticas de Administración '!$C$16:$C$64,0),1),'8- Políticas de Administración '!$B$16:$F$64,5,FALSE),"")</f>
        <v/>
      </c>
      <c r="M56" s="514"/>
      <c r="N56" s="525"/>
      <c r="O56" s="601"/>
    </row>
    <row r="57" spans="1:25">
      <c r="A57" s="592"/>
      <c r="B57" s="595"/>
      <c r="C57" s="582"/>
      <c r="D57" s="342"/>
      <c r="E57" s="514"/>
      <c r="F57" s="514"/>
      <c r="G57" s="586"/>
      <c r="H57" s="556"/>
      <c r="I57" s="324"/>
      <c r="J57" s="325"/>
      <c r="K57" s="324" t="str">
        <f>IFERROR(CONCATENATE(INDEX('8- Políticas de Administración '!$B$16:$F$53,MATCH('5- Identificación de Riesgos'!J57,'8- Políticas de Administración '!$C$16:$C$54,0),1)," - ",L57),"")</f>
        <v/>
      </c>
      <c r="L57" s="186" t="str">
        <f>IFERROR(VLOOKUP(INDEX('8- Políticas de Administración '!$B$16:$F$63,MATCH('5- Identificación de Riesgos'!J57,'8- Políticas de Administración '!$C$16:$C$64,0),1),'8- Políticas de Administración '!$B$16:$F$64,5,FALSE),"")</f>
        <v/>
      </c>
      <c r="M57" s="514"/>
      <c r="N57" s="525"/>
      <c r="O57" s="601"/>
    </row>
    <row r="58" spans="1:25">
      <c r="A58" s="592"/>
      <c r="B58" s="595"/>
      <c r="C58" s="582"/>
      <c r="D58" s="342"/>
      <c r="E58" s="514"/>
      <c r="F58" s="514"/>
      <c r="G58" s="586"/>
      <c r="H58" s="556"/>
      <c r="I58" s="324"/>
      <c r="J58" s="325"/>
      <c r="K58" s="324" t="str">
        <f>IFERROR(CONCATENATE(INDEX('8- Políticas de Administración '!$B$16:$F$53,MATCH('5- Identificación de Riesgos'!J58,'8- Políticas de Administración '!$C$16:$C$54,0),1)," - ",L58),"")</f>
        <v/>
      </c>
      <c r="L58" s="186" t="str">
        <f>IFERROR(VLOOKUP(INDEX('8- Políticas de Administración '!$B$16:$F$63,MATCH('5- Identificación de Riesgos'!J58,'8- Políticas de Administración '!$C$16:$C$64,0),1),'8- Políticas de Administración '!$B$16:$F$64,5,FALSE),"")</f>
        <v/>
      </c>
      <c r="M58" s="514"/>
      <c r="N58" s="525"/>
      <c r="O58" s="601"/>
    </row>
    <row r="59" spans="1:25" ht="15" thickBot="1">
      <c r="A59" s="593"/>
      <c r="B59" s="596"/>
      <c r="C59" s="591"/>
      <c r="D59" s="324"/>
      <c r="E59" s="514"/>
      <c r="F59" s="514"/>
      <c r="G59" s="586"/>
      <c r="H59" s="556"/>
      <c r="I59" s="324"/>
      <c r="J59" s="325"/>
      <c r="K59" s="324" t="str">
        <f>IFERROR(CONCATENATE(INDEX('8- Políticas de Administración '!$B$16:$F$53,MATCH('5- Identificación de Riesgos'!J59,'8- Políticas de Administración '!$C$16:$C$54,0),1)," - ",L59),"")</f>
        <v/>
      </c>
      <c r="L59" s="186" t="str">
        <f>IFERROR(VLOOKUP(INDEX('8- Políticas de Administración '!$B$16:$F$63,MATCH('5- Identificación de Riesgos'!J59,'8- Políticas de Administración '!$C$16:$C$64,0),1),'8- Políticas de Administración '!$B$16:$F$64,5,FALSE),"")</f>
        <v/>
      </c>
      <c r="M59" s="514"/>
      <c r="N59" s="525"/>
      <c r="O59" s="602"/>
    </row>
    <row r="60" spans="1:25" ht="43.15">
      <c r="A60" s="504">
        <v>6</v>
      </c>
      <c r="B60" s="522" t="s">
        <v>326</v>
      </c>
      <c r="C60" s="582" t="s">
        <v>327</v>
      </c>
      <c r="D60" s="158" t="s">
        <v>328</v>
      </c>
      <c r="E60" s="510">
        <v>200</v>
      </c>
      <c r="F60" s="520">
        <v>1</v>
      </c>
      <c r="G60" s="521">
        <f>F60/E60</f>
        <v>5.0000000000000001E-3</v>
      </c>
      <c r="H60" s="512"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2" t="s">
        <v>299</v>
      </c>
      <c r="J60" s="226" t="s">
        <v>329</v>
      </c>
      <c r="K60" s="162" t="str">
        <f>IFERROR(CONCATENATE(INDEX('8- Políticas de Administración '!$B$16:$F$53,MATCH('5- Identificación de Riesgos'!J60,'8- Políticas de Administración '!$C$16:$C$54,0),1)," - ",L60),"")</f>
        <v>Catastrófico - 5</v>
      </c>
      <c r="L60" s="199">
        <f>IFERROR(VLOOKUP(INDEX('8- Políticas de Administración '!$B$16:$F$63,MATCH('5- Identificación de Riesgos'!J60,'8- Políticas de Administración '!$C$16:$C$64,0),1),'8- Políticas de Administración '!$B$16:$F$64,5,FALSE),"")</f>
        <v>5</v>
      </c>
      <c r="M60" s="513" t="str">
        <f>IFERROR(CONCATENATE(INDEX('8- Políticas de Administración '!$B$16:$F$53,MATCH(ROUND(AVERAGE(L60:L69),0),'8- Políticas de Administración '!$F$16:$F$53,0),1)," - ",ROUND(AVERAGE(L60:L69),0)),"")</f>
        <v>Mayor - 4</v>
      </c>
      <c r="N60" s="510" t="str">
        <f>IFERROR(CONCATENATE(VLOOKUP((LEFT(H60,LEN(H60)-4)&amp;LEFT(M60,LEN(M60)-4)),'9- Matriz de Calor '!$D$18:$E$42,2,0)," - ",RIGHT(H60,1)*RIGHT(M60,1)),"")</f>
        <v>Alto  - 4</v>
      </c>
      <c r="Q60" s="603"/>
      <c r="R60" s="604"/>
      <c r="S60" s="604"/>
      <c r="T60" s="604"/>
      <c r="U60" s="604"/>
      <c r="V60" s="604"/>
      <c r="W60" s="604"/>
      <c r="X60" s="604"/>
      <c r="Y60" s="605"/>
    </row>
    <row r="61" spans="1:25" ht="28.9">
      <c r="A61" s="505"/>
      <c r="B61" s="522"/>
      <c r="C61" s="582"/>
      <c r="D61" s="194" t="s">
        <v>330</v>
      </c>
      <c r="E61" s="510"/>
      <c r="F61" s="520"/>
      <c r="G61" s="521"/>
      <c r="H61" s="512"/>
      <c r="I61" s="160" t="s">
        <v>331</v>
      </c>
      <c r="J61" s="97" t="s">
        <v>332</v>
      </c>
      <c r="K61" s="160" t="str">
        <f>IFERROR(CONCATENATE(INDEX('8- Políticas de Administración '!$B$16:$F$53,MATCH('5- Identificación de Riesgos'!J61,'8- Políticas de Administración '!$C$16:$C$54,0),1)," - ",L61),"")</f>
        <v>Moderado - 3</v>
      </c>
      <c r="L61" s="186">
        <f>IFERROR(VLOOKUP(INDEX('8- Políticas de Administración '!$B$16:$F$63,MATCH('5- Identificación de Riesgos'!J61,'8- Políticas de Administración '!$C$16:$C$64,0),1),'8- Políticas de Administración '!$B$16:$F$64,5,FALSE),"")</f>
        <v>3</v>
      </c>
      <c r="M61" s="514"/>
      <c r="N61" s="510"/>
      <c r="Q61" s="603"/>
      <c r="R61" s="604"/>
      <c r="S61" s="604"/>
      <c r="T61" s="604"/>
      <c r="U61" s="604"/>
      <c r="V61" s="604"/>
      <c r="W61" s="604"/>
      <c r="X61" s="604"/>
      <c r="Y61" s="605"/>
    </row>
    <row r="62" spans="1:25">
      <c r="A62" s="505"/>
      <c r="B62" s="522"/>
      <c r="C62" s="582"/>
      <c r="D62" s="194"/>
      <c r="E62" s="510"/>
      <c r="F62" s="520"/>
      <c r="G62" s="521"/>
      <c r="H62" s="512"/>
      <c r="I62" s="160"/>
      <c r="J62" s="97"/>
      <c r="K62" s="160" t="str">
        <f>IFERROR(CONCATENATE(INDEX('8- Políticas de Administración '!$B$16:$F$53,MATCH('5- Identificación de Riesgos'!J62,'8- Políticas de Administración '!$C$16:$C$54,0),1)," - ",L62),"")</f>
        <v/>
      </c>
      <c r="L62" s="186" t="str">
        <f>IFERROR(VLOOKUP(INDEX('8- Políticas de Administración '!$B$16:$F$63,MATCH('5- Identificación de Riesgos'!J62,'8- Políticas de Administración '!$C$16:$C$64,0),1),'8- Políticas de Administración '!$B$16:$F$64,5,FALSE),"")</f>
        <v/>
      </c>
      <c r="M62" s="514"/>
      <c r="N62" s="510"/>
      <c r="Q62" s="603"/>
      <c r="R62" s="604"/>
      <c r="S62" s="604"/>
      <c r="T62" s="604"/>
      <c r="U62" s="604"/>
      <c r="V62" s="604"/>
      <c r="W62" s="604"/>
      <c r="X62" s="604"/>
      <c r="Y62" s="605"/>
    </row>
    <row r="63" spans="1:25">
      <c r="A63" s="505"/>
      <c r="B63" s="522"/>
      <c r="C63" s="582"/>
      <c r="D63" s="168"/>
      <c r="E63" s="510"/>
      <c r="F63" s="520"/>
      <c r="G63" s="521"/>
      <c r="H63" s="512"/>
      <c r="I63" s="160"/>
      <c r="J63" s="97"/>
      <c r="K63" s="160" t="str">
        <f>IFERROR(CONCATENATE(INDEX('8- Políticas de Administración '!$B$16:$F$53,MATCH('5- Identificación de Riesgos'!J63,'8- Políticas de Administración '!$C$16:$C$54,0),1)," - ",L63),"")</f>
        <v/>
      </c>
      <c r="L63" s="186" t="str">
        <f>IFERROR(VLOOKUP(INDEX('8- Políticas de Administración '!$B$16:$F$63,MATCH('5- Identificación de Riesgos'!J63,'8- Políticas de Administración '!$C$16:$C$64,0),1),'8- Políticas de Administración '!$B$16:$F$64,5,FALSE),"")</f>
        <v/>
      </c>
      <c r="M63" s="514"/>
      <c r="N63" s="510"/>
      <c r="Q63" s="603"/>
      <c r="R63" s="604"/>
      <c r="S63" s="604"/>
      <c r="T63" s="604"/>
      <c r="U63" s="604"/>
      <c r="V63" s="604"/>
      <c r="W63" s="604"/>
      <c r="X63" s="604"/>
      <c r="Y63" s="605"/>
    </row>
    <row r="64" spans="1:25">
      <c r="A64" s="505"/>
      <c r="B64" s="522"/>
      <c r="C64" s="582"/>
      <c r="D64" s="168"/>
      <c r="E64" s="510"/>
      <c r="F64" s="520"/>
      <c r="G64" s="521"/>
      <c r="H64" s="512"/>
      <c r="I64" s="160"/>
      <c r="J64" s="97"/>
      <c r="K64" s="160" t="str">
        <f>IFERROR(CONCATENATE(INDEX('8- Políticas de Administración '!$B$16:$F$53,MATCH('5- Identificación de Riesgos'!J64,'8- Políticas de Administración '!$C$16:$C$54,0),1)," - ",L64),"")</f>
        <v/>
      </c>
      <c r="L64" s="186" t="str">
        <f>IFERROR(VLOOKUP(INDEX('8- Políticas de Administración '!$B$16:$F$63,MATCH('5- Identificación de Riesgos'!J64,'8- Políticas de Administración '!$C$16:$C$64,0),1),'8- Políticas de Administración '!$B$16:$F$64,5,FALSE),"")</f>
        <v/>
      </c>
      <c r="M64" s="514"/>
      <c r="N64" s="510"/>
      <c r="Q64" s="603"/>
      <c r="R64" s="604"/>
      <c r="S64" s="604"/>
      <c r="T64" s="604"/>
      <c r="U64" s="604"/>
      <c r="V64" s="604"/>
      <c r="W64" s="604"/>
      <c r="X64" s="604"/>
      <c r="Y64" s="605"/>
    </row>
    <row r="65" spans="1:25">
      <c r="A65" s="505"/>
      <c r="B65" s="522"/>
      <c r="C65" s="582"/>
      <c r="D65" s="168"/>
      <c r="E65" s="510"/>
      <c r="F65" s="520"/>
      <c r="G65" s="521"/>
      <c r="H65" s="512"/>
      <c r="I65" s="160"/>
      <c r="J65" s="97"/>
      <c r="K65" s="160" t="str">
        <f>IFERROR(CONCATENATE(INDEX('8- Políticas de Administración '!$B$16:$F$53,MATCH('5- Identificación de Riesgos'!J65,'8- Políticas de Administración '!$C$16:$C$54,0),1)," - ",L65),"")</f>
        <v/>
      </c>
      <c r="L65" s="186" t="str">
        <f>IFERROR(VLOOKUP(INDEX('8- Políticas de Administración '!$B$16:$F$63,MATCH('5- Identificación de Riesgos'!J65,'8- Políticas de Administración '!$C$16:$C$64,0),1),'8- Políticas de Administración '!$B$16:$F$64,5,FALSE),"")</f>
        <v/>
      </c>
      <c r="M65" s="514"/>
      <c r="N65" s="510"/>
      <c r="Q65" s="603"/>
      <c r="R65" s="604"/>
      <c r="S65" s="604"/>
      <c r="T65" s="604"/>
      <c r="U65" s="604"/>
      <c r="V65" s="604"/>
      <c r="W65" s="604"/>
      <c r="X65" s="604"/>
      <c r="Y65" s="605"/>
    </row>
    <row r="66" spans="1:25">
      <c r="A66" s="505"/>
      <c r="B66" s="522"/>
      <c r="C66" s="582"/>
      <c r="D66" s="168"/>
      <c r="E66" s="510"/>
      <c r="F66" s="520"/>
      <c r="G66" s="521"/>
      <c r="H66" s="512"/>
      <c r="I66" s="160"/>
      <c r="J66" s="97"/>
      <c r="K66" s="160" t="str">
        <f>IFERROR(CONCATENATE(INDEX('8- Políticas de Administración '!$B$16:$F$53,MATCH('5- Identificación de Riesgos'!J66,'8- Políticas de Administración '!$C$16:$C$54,0),1)," - ",L66),"")</f>
        <v/>
      </c>
      <c r="L66" s="186" t="str">
        <f>IFERROR(VLOOKUP(INDEX('8- Políticas de Administración '!$B$16:$F$63,MATCH('5- Identificación de Riesgos'!J66,'8- Políticas de Administración '!$C$16:$C$64,0),1),'8- Políticas de Administración '!$B$16:$F$64,5,FALSE),"")</f>
        <v/>
      </c>
      <c r="M66" s="514"/>
      <c r="N66" s="510"/>
      <c r="Q66" s="603"/>
      <c r="R66" s="604"/>
      <c r="S66" s="604"/>
      <c r="T66" s="604"/>
      <c r="U66" s="604"/>
      <c r="V66" s="604"/>
      <c r="W66" s="604"/>
      <c r="X66" s="604"/>
      <c r="Y66" s="605"/>
    </row>
    <row r="67" spans="1:25" ht="15" thickBot="1">
      <c r="A67" s="505"/>
      <c r="B67" s="522"/>
      <c r="C67" s="582"/>
      <c r="D67" s="168"/>
      <c r="E67" s="510"/>
      <c r="F67" s="520"/>
      <c r="G67" s="521"/>
      <c r="H67" s="512"/>
      <c r="I67" s="160"/>
      <c r="J67" s="97"/>
      <c r="K67" s="160" t="str">
        <f>IFERROR(CONCATENATE(INDEX('8- Políticas de Administración '!$B$16:$F$53,MATCH('5- Identificación de Riesgos'!J67,'8- Políticas de Administración '!$C$16:$C$54,0),1)," - ",L67),"")</f>
        <v/>
      </c>
      <c r="L67" s="187" t="str">
        <f>IFERROR(VLOOKUP(INDEX('8- Políticas de Administración '!$B$16:$F$63,MATCH('5- Identificación de Riesgos'!J67,'8- Políticas de Administración '!$C$16:$C$64,0),1),'8- Políticas de Administración '!$B$16:$F$64,5,FALSE),"")</f>
        <v/>
      </c>
      <c r="M67" s="514"/>
      <c r="N67" s="510"/>
      <c r="Q67" s="603"/>
      <c r="R67" s="604"/>
      <c r="S67" s="604"/>
      <c r="T67" s="604"/>
      <c r="U67" s="604"/>
      <c r="V67" s="604"/>
      <c r="W67" s="604"/>
      <c r="X67" s="604"/>
      <c r="Y67" s="605"/>
    </row>
    <row r="68" spans="1:25">
      <c r="A68" s="505"/>
      <c r="B68" s="522"/>
      <c r="C68" s="582"/>
      <c r="D68" s="168"/>
      <c r="E68" s="510"/>
      <c r="F68" s="520"/>
      <c r="G68" s="521"/>
      <c r="H68" s="512"/>
      <c r="I68" s="160"/>
      <c r="J68" s="97"/>
      <c r="K68" s="160" t="str">
        <f>IFERROR(CONCATENATE(INDEX('8- Políticas de Administración '!$B$16:$F$53,MATCH('5- Identificación de Riesgos'!J68,'8- Políticas de Administración '!$C$16:$C$54,0),1)," - ",L68),"")</f>
        <v/>
      </c>
      <c r="L68" s="199" t="str">
        <f>IFERROR(VLOOKUP(INDEX('8- Políticas de Administración '!$B$16:$F$63,MATCH('5- Identificación de Riesgos'!J68,'8- Políticas de Administración '!$C$16:$C$64,0),1),'8- Políticas de Administración '!$B$16:$F$64,5,FALSE),"")</f>
        <v/>
      </c>
      <c r="M68" s="514"/>
      <c r="N68" s="510"/>
      <c r="Q68" s="603"/>
      <c r="R68" s="604"/>
      <c r="S68" s="604"/>
      <c r="T68" s="604"/>
      <c r="U68" s="604"/>
      <c r="V68" s="604"/>
      <c r="W68" s="604"/>
      <c r="X68" s="604"/>
      <c r="Y68" s="605"/>
    </row>
    <row r="69" spans="1:25" ht="15" thickBot="1">
      <c r="A69" s="506"/>
      <c r="B69" s="523"/>
      <c r="C69" s="583"/>
      <c r="D69" s="212"/>
      <c r="E69" s="511"/>
      <c r="F69" s="606"/>
      <c r="G69" s="607"/>
      <c r="H69" s="608"/>
      <c r="I69" s="161"/>
      <c r="J69" s="171"/>
      <c r="K69" s="161" t="str">
        <f>IFERROR(CONCATENATE(INDEX('8- Políticas de Administración '!$B$16:$F$53,MATCH('5- Identificación de Riesgos'!J69,'8- Políticas de Administración '!$C$16:$C$54,0),1)," - ",L69),"")</f>
        <v/>
      </c>
      <c r="L69" s="187" t="str">
        <f>IFERROR(VLOOKUP(INDEX('8- Políticas de Administración '!$B$16:$F$63,MATCH('5- Identificación de Riesgos'!J69,'8- Políticas de Administración '!$C$16:$C$64,0),1),'8- Políticas de Administración '!$B$16:$F$64,5,FALSE),"")</f>
        <v/>
      </c>
      <c r="M69" s="528"/>
      <c r="N69" s="511"/>
    </row>
    <row r="70" spans="1:25" ht="43.15">
      <c r="A70" s="507">
        <v>7</v>
      </c>
      <c r="B70" s="516" t="s">
        <v>333</v>
      </c>
      <c r="C70" s="518" t="s">
        <v>334</v>
      </c>
      <c r="D70" s="158" t="s">
        <v>328</v>
      </c>
      <c r="E70" s="510">
        <v>200</v>
      </c>
      <c r="F70" s="520">
        <v>1</v>
      </c>
      <c r="G70" s="521">
        <f>F70/E70</f>
        <v>5.0000000000000001E-3</v>
      </c>
      <c r="H70" s="512"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2" t="s">
        <v>299</v>
      </c>
      <c r="J70" s="226" t="s">
        <v>329</v>
      </c>
      <c r="K70" s="162" t="str">
        <f>IFERROR(CONCATENATE(INDEX('8- Políticas de Administración '!$B$16:$F$53,MATCH('5- Identificación de Riesgos'!J70,'8- Políticas de Administración '!$C$16:$C$54,0),1)," - ",L70),"")</f>
        <v>Catastrófico - 5</v>
      </c>
      <c r="L70" s="199">
        <f>IFERROR(VLOOKUP(INDEX('8- Políticas de Administración '!$B$16:$F$63,MATCH('5- Identificación de Riesgos'!J70,'8- Políticas de Administración '!$C$16:$C$64,0),1),'8- Políticas de Administración '!$B$16:$F$64,5,FALSE),"")</f>
        <v>5</v>
      </c>
      <c r="M70" s="513" t="str">
        <f>IFERROR(CONCATENATE(INDEX('8- Políticas de Administración '!$B$16:$F$53,MATCH(ROUND(AVERAGE(L70:L79),0),'8- Políticas de Administración '!$F$16:$F$53,0),1)," - ",ROUND(AVERAGE(L70:L79),0)),"")</f>
        <v>Mayor - 4</v>
      </c>
      <c r="N70" s="510" t="str">
        <f>IFERROR(CONCATENATE(VLOOKUP((LEFT(H70,LEN(H70)-4)&amp;LEFT(M70,LEN(M70)-4)),'9- Matriz de Calor '!$D$18:$E$42,2,0)," - ",RIGHT(H70,1)*RIGHT(M70,1)),"")</f>
        <v>Alto  - 4</v>
      </c>
    </row>
    <row r="71" spans="1:25" ht="28.9">
      <c r="A71" s="508"/>
      <c r="B71" s="516"/>
      <c r="C71" s="518"/>
      <c r="D71" s="221" t="s">
        <v>335</v>
      </c>
      <c r="E71" s="510"/>
      <c r="F71" s="520"/>
      <c r="G71" s="521"/>
      <c r="H71" s="512"/>
      <c r="I71" s="160" t="s">
        <v>331</v>
      </c>
      <c r="J71" s="97" t="s">
        <v>332</v>
      </c>
      <c r="K71" s="160" t="str">
        <f>IFERROR(CONCATENATE(INDEX('8- Políticas de Administración '!$B$16:$F$53,MATCH('5- Identificación de Riesgos'!J71,'8- Políticas de Administración '!$C$16:$C$54,0),1)," - ",L71),"")</f>
        <v>Moderado - 3</v>
      </c>
      <c r="L71" s="186">
        <f>IFERROR(VLOOKUP(INDEX('8- Políticas de Administración '!$B$16:$F$63,MATCH('5- Identificación de Riesgos'!J71,'8- Políticas de Administración '!$C$16:$C$64,0),1),'8- Políticas de Administración '!$B$16:$F$64,5,FALSE),"")</f>
        <v>3</v>
      </c>
      <c r="M71" s="514"/>
      <c r="N71" s="510"/>
    </row>
    <row r="72" spans="1:25">
      <c r="A72" s="508"/>
      <c r="B72" s="516"/>
      <c r="C72" s="518"/>
      <c r="D72" s="222"/>
      <c r="E72" s="510"/>
      <c r="F72" s="520"/>
      <c r="G72" s="521"/>
      <c r="H72" s="512"/>
      <c r="I72" s="160"/>
      <c r="J72" s="97"/>
      <c r="K72" s="160" t="str">
        <f>IFERROR(CONCATENATE(INDEX('8- Políticas de Administración '!$B$16:$F$53,MATCH('5- Identificación de Riesgos'!J72,'8- Políticas de Administración '!$C$16:$C$54,0),1)," - ",L72),"")</f>
        <v/>
      </c>
      <c r="L72" s="186" t="str">
        <f>IFERROR(VLOOKUP(INDEX('8- Políticas de Administración '!$B$16:$F$63,MATCH('5- Identificación de Riesgos'!J72,'8- Políticas de Administración '!$C$16:$C$64,0),1),'8- Políticas de Administración '!$B$16:$F$64,5,FALSE),"")</f>
        <v/>
      </c>
      <c r="M72" s="514"/>
      <c r="N72" s="510"/>
    </row>
    <row r="73" spans="1:25">
      <c r="A73" s="508"/>
      <c r="B73" s="516"/>
      <c r="C73" s="518"/>
      <c r="D73" s="222"/>
      <c r="E73" s="510"/>
      <c r="F73" s="520"/>
      <c r="G73" s="521"/>
      <c r="H73" s="512"/>
      <c r="I73" s="160"/>
      <c r="J73" s="97"/>
      <c r="K73" s="160" t="str">
        <f>IFERROR(CONCATENATE(INDEX('8- Políticas de Administración '!$B$16:$F$53,MATCH('5- Identificación de Riesgos'!J73,'8- Políticas de Administración '!$C$16:$C$54,0),1)," - ",L73),"")</f>
        <v/>
      </c>
      <c r="L73" s="186" t="str">
        <f>IFERROR(VLOOKUP(INDEX('8- Políticas de Administración '!$B$16:$F$63,MATCH('5- Identificación de Riesgos'!J73,'8- Políticas de Administración '!$C$16:$C$64,0),1),'8- Políticas de Administración '!$B$16:$F$64,5,FALSE),"")</f>
        <v/>
      </c>
      <c r="M73" s="514"/>
      <c r="N73" s="510"/>
    </row>
    <row r="74" spans="1:25">
      <c r="A74" s="508"/>
      <c r="B74" s="516"/>
      <c r="C74" s="518"/>
      <c r="D74" s="223"/>
      <c r="E74" s="510"/>
      <c r="F74" s="520"/>
      <c r="G74" s="521"/>
      <c r="H74" s="512"/>
      <c r="I74" s="160"/>
      <c r="J74" s="97"/>
      <c r="K74" s="160" t="str">
        <f>IFERROR(CONCATENATE(INDEX('8- Políticas de Administración '!$B$16:$F$53,MATCH('5- Identificación de Riesgos'!J74,'8- Políticas de Administración '!$C$16:$C$54,0),1)," - ",L74),"")</f>
        <v/>
      </c>
      <c r="L74" s="186" t="str">
        <f>IFERROR(VLOOKUP(INDEX('8- Políticas de Administración '!$B$16:$F$63,MATCH('5- Identificación de Riesgos'!J74,'8- Políticas de Administración '!$C$16:$C$64,0),1),'8- Políticas de Administración '!$B$16:$F$64,5,FALSE),"")</f>
        <v/>
      </c>
      <c r="M74" s="514"/>
      <c r="N74" s="510"/>
    </row>
    <row r="75" spans="1:25">
      <c r="A75" s="508"/>
      <c r="B75" s="516"/>
      <c r="C75" s="518"/>
      <c r="D75" s="221"/>
      <c r="E75" s="510"/>
      <c r="F75" s="520"/>
      <c r="G75" s="521"/>
      <c r="H75" s="512"/>
      <c r="I75" s="160"/>
      <c r="J75" s="97"/>
      <c r="K75" s="160" t="str">
        <f>IFERROR(CONCATENATE(INDEX('8- Políticas de Administración '!$B$16:$F$53,MATCH('5- Identificación de Riesgos'!J75,'8- Políticas de Administración '!$C$16:$C$54,0),1)," - ",L75),"")</f>
        <v/>
      </c>
      <c r="L75" s="186" t="str">
        <f>IFERROR(VLOOKUP(INDEX('8- Políticas de Administración '!$B$16:$F$63,MATCH('5- Identificación de Riesgos'!J75,'8- Políticas de Administración '!$C$16:$C$64,0),1),'8- Políticas de Administración '!$B$16:$F$64,5,FALSE),"")</f>
        <v/>
      </c>
      <c r="M75" s="514"/>
      <c r="N75" s="510"/>
    </row>
    <row r="76" spans="1:25">
      <c r="A76" s="508"/>
      <c r="B76" s="516"/>
      <c r="C76" s="518"/>
      <c r="D76" s="221"/>
      <c r="E76" s="510"/>
      <c r="F76" s="520"/>
      <c r="G76" s="521"/>
      <c r="H76" s="512"/>
      <c r="I76" s="160"/>
      <c r="J76" s="97"/>
      <c r="K76" s="160" t="str">
        <f>IFERROR(CONCATENATE(INDEX('8- Políticas de Administración '!$B$16:$F$53,MATCH('5- Identificación de Riesgos'!J76,'8- Políticas de Administración '!$C$16:$C$54,0),1)," - ",L76),"")</f>
        <v/>
      </c>
      <c r="L76" s="186" t="str">
        <f>IFERROR(VLOOKUP(INDEX('8- Políticas de Administración '!$B$16:$F$63,MATCH('5- Identificación de Riesgos'!J76,'8- Políticas de Administración '!$C$16:$C$64,0),1),'8- Políticas de Administración '!$B$16:$F$64,5,FALSE),"")</f>
        <v/>
      </c>
      <c r="M76" s="514"/>
      <c r="N76" s="510"/>
    </row>
    <row r="77" spans="1:25" ht="15" thickBot="1">
      <c r="A77" s="508"/>
      <c r="B77" s="516"/>
      <c r="C77" s="518"/>
      <c r="D77" s="221"/>
      <c r="E77" s="510"/>
      <c r="F77" s="520"/>
      <c r="G77" s="521"/>
      <c r="H77" s="512"/>
      <c r="I77" s="160"/>
      <c r="J77" s="97"/>
      <c r="K77" s="160" t="str">
        <f>IFERROR(CONCATENATE(INDEX('8- Políticas de Administración '!$B$16:$F$53,MATCH('5- Identificación de Riesgos'!J77,'8- Políticas de Administración '!$C$16:$C$54,0),1)," - ",L77),"")</f>
        <v/>
      </c>
      <c r="L77" s="187" t="str">
        <f>IFERROR(VLOOKUP(INDEX('8- Políticas de Administración '!$B$16:$F$63,MATCH('5- Identificación de Riesgos'!J77,'8- Políticas de Administración '!$C$16:$C$64,0),1),'8- Políticas de Administración '!$B$16:$F$64,5,FALSE),"")</f>
        <v/>
      </c>
      <c r="M77" s="514"/>
      <c r="N77" s="510"/>
    </row>
    <row r="78" spans="1:25">
      <c r="A78" s="508"/>
      <c r="B78" s="516"/>
      <c r="C78" s="518"/>
      <c r="D78" s="221"/>
      <c r="E78" s="510"/>
      <c r="F78" s="520"/>
      <c r="G78" s="521"/>
      <c r="H78" s="512"/>
      <c r="I78" s="160"/>
      <c r="J78" s="97"/>
      <c r="K78" s="160" t="str">
        <f>IFERROR(CONCATENATE(INDEX('8- Políticas de Administración '!$B$16:$F$53,MATCH('5- Identificación de Riesgos'!J78,'8- Políticas de Administración '!$C$16:$C$54,0),1)," - ",L78),"")</f>
        <v/>
      </c>
      <c r="L78" s="199" t="str">
        <f>IFERROR(VLOOKUP(INDEX('8- Políticas de Administración '!$B$16:$F$63,MATCH('5- Identificación de Riesgos'!J78,'8- Políticas de Administración '!$C$16:$C$64,0),1),'8- Políticas de Administración '!$B$16:$F$64,5,FALSE),"")</f>
        <v/>
      </c>
      <c r="M78" s="514"/>
      <c r="N78" s="510"/>
    </row>
    <row r="79" spans="1:25" ht="13.5" customHeight="1" thickBot="1">
      <c r="A79" s="509"/>
      <c r="B79" s="517"/>
      <c r="C79" s="519"/>
      <c r="D79" s="224"/>
      <c r="E79" s="510"/>
      <c r="F79" s="520"/>
      <c r="G79" s="521"/>
      <c r="H79" s="512"/>
      <c r="I79" s="195"/>
      <c r="J79" s="210"/>
      <c r="K79" s="195" t="str">
        <f>IFERROR(CONCATENATE(INDEX('8- Políticas de Administración '!$B$16:$F$53,MATCH('5- Identificación de Riesgos'!J79,'8- Políticas de Administración '!$C$16:$C$54,0),1)," - ",L79),"")</f>
        <v/>
      </c>
      <c r="L79" s="211" t="str">
        <f>IFERROR(VLOOKUP(INDEX('8- Políticas de Administración '!$B$16:$F$63,MATCH('5- Identificación de Riesgos'!J79,'8- Políticas de Administración '!$C$16:$C$64,0),1),'8- Políticas de Administración '!$B$16:$F$64,5,FALSE),"")</f>
        <v/>
      </c>
      <c r="M79" s="515"/>
      <c r="N79" s="510"/>
    </row>
  </sheetData>
  <mergeCells count="92">
    <mergeCell ref="Q60:Y68"/>
    <mergeCell ref="F60:F69"/>
    <mergeCell ref="G60:G69"/>
    <mergeCell ref="H60:H69"/>
    <mergeCell ref="C60:C69"/>
    <mergeCell ref="E60:E69"/>
    <mergeCell ref="M60:M69"/>
    <mergeCell ref="F40:F49"/>
    <mergeCell ref="G40:G49"/>
    <mergeCell ref="A40:A49"/>
    <mergeCell ref="B40:B49"/>
    <mergeCell ref="C40:C49"/>
    <mergeCell ref="E40:E4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A50:A59"/>
    <mergeCell ref="B50:B59"/>
    <mergeCell ref="C50:C59"/>
    <mergeCell ref="E50:E59"/>
    <mergeCell ref="F50:F5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C5"/>
    <mergeCell ref="A6:C6"/>
    <mergeCell ref="G8:G9"/>
    <mergeCell ref="H8:H9"/>
    <mergeCell ref="E7:H7"/>
    <mergeCell ref="D7:D9"/>
    <mergeCell ref="D6:N6"/>
    <mergeCell ref="D5:N5"/>
    <mergeCell ref="N7:O7"/>
    <mergeCell ref="K8:K9"/>
    <mergeCell ref="M8:M9"/>
    <mergeCell ref="I7:M7"/>
    <mergeCell ref="I8:I9"/>
    <mergeCell ref="L8:L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60:A69"/>
    <mergeCell ref="A70:A79"/>
    <mergeCell ref="N60:N69"/>
    <mergeCell ref="H70:H79"/>
    <mergeCell ref="M70:M79"/>
    <mergeCell ref="N70:N79"/>
    <mergeCell ref="B70:B79"/>
    <mergeCell ref="C70:C79"/>
    <mergeCell ref="E70:E79"/>
    <mergeCell ref="F70:F79"/>
    <mergeCell ref="G70:G79"/>
    <mergeCell ref="B60:B69"/>
  </mergeCells>
  <conditionalFormatting sqref="H10 H20">
    <cfRule type="containsText" dxfId="702" priority="726" operator="containsText" text="Muy Baja">
      <formula>NOT(ISERROR(SEARCH("Muy Baja",H10)))</formula>
    </cfRule>
    <cfRule type="containsText" dxfId="701" priority="727" operator="containsText" text="Baja">
      <formula>NOT(ISERROR(SEARCH("Baja",H10)))</formula>
    </cfRule>
    <cfRule type="containsText" dxfId="700" priority="728" operator="containsText" text="Muy Alta">
      <formula>NOT(ISERROR(SEARCH("Muy Alta",H10)))</formula>
    </cfRule>
    <cfRule type="containsText" dxfId="699" priority="730" operator="containsText" text="Alta">
      <formula>NOT(ISERROR(SEARCH("Alta",H10)))</formula>
    </cfRule>
    <cfRule type="containsText" dxfId="698" priority="731" operator="containsText" text="Media">
      <formula>NOT(ISERROR(SEARCH("Media",H10)))</formula>
    </cfRule>
    <cfRule type="containsText" dxfId="697" priority="732" operator="containsText" text="Media">
      <formula>NOT(ISERROR(SEARCH("Media",H10)))</formula>
    </cfRule>
    <cfRule type="containsText" dxfId="696" priority="733" operator="containsText" text="Media">
      <formula>NOT(ISERROR(SEARCH("Media",H10)))</formula>
    </cfRule>
    <cfRule type="containsText" dxfId="695" priority="734" operator="containsText" text="Muy Baja">
      <formula>NOT(ISERROR(SEARCH("Muy Baja",H10)))</formula>
    </cfRule>
    <cfRule type="containsText" dxfId="694" priority="735" operator="containsText" text="Baja">
      <formula>NOT(ISERROR(SEARCH("Baja",H10)))</formula>
    </cfRule>
    <cfRule type="containsText" dxfId="693" priority="736" operator="containsText" text="Muy Baja">
      <formula>NOT(ISERROR(SEARCH("Muy Baja",H10)))</formula>
    </cfRule>
    <cfRule type="containsText" dxfId="692" priority="737" operator="containsText" text="Muy Baja">
      <formula>NOT(ISERROR(SEARCH("Muy Baja",H10)))</formula>
    </cfRule>
    <cfRule type="containsText" dxfId="691" priority="738" operator="containsText" text="Muy Baja">
      <formula>NOT(ISERROR(SEARCH("Muy Baja",H10)))</formula>
    </cfRule>
    <cfRule type="containsText" dxfId="690" priority="739" operator="containsText" text="Muy Baja'Tabla probabilidad'!">
      <formula>NOT(ISERROR(SEARCH("Muy Baja'Tabla probabilidad'!",H10)))</formula>
    </cfRule>
    <cfRule type="containsText" dxfId="689" priority="740" operator="containsText" text="Muy bajo">
      <formula>NOT(ISERROR(SEARCH("Muy bajo",H10)))</formula>
    </cfRule>
    <cfRule type="containsText" dxfId="688" priority="741" operator="containsText" text="Alta">
      <formula>NOT(ISERROR(SEARCH("Alta",H10)))</formula>
    </cfRule>
    <cfRule type="containsText" dxfId="687" priority="742" operator="containsText" text="Media">
      <formula>NOT(ISERROR(SEARCH("Media",H10)))</formula>
    </cfRule>
    <cfRule type="containsText" dxfId="686" priority="743" operator="containsText" text="Baja">
      <formula>NOT(ISERROR(SEARCH("Baja",H10)))</formula>
    </cfRule>
    <cfRule type="containsText" dxfId="685" priority="744" operator="containsText" text="Muy baja">
      <formula>NOT(ISERROR(SEARCH("Muy baja",H10)))</formula>
    </cfRule>
    <cfRule type="cellIs" dxfId="684" priority="747" operator="between">
      <formula>1</formula>
      <formula>2</formula>
    </cfRule>
    <cfRule type="cellIs" dxfId="683" priority="748" operator="between">
      <formula>0</formula>
      <formula>2</formula>
    </cfRule>
  </conditionalFormatting>
  <conditionalFormatting sqref="H30">
    <cfRule type="containsText" dxfId="682" priority="333" operator="containsText" text="Muy Baja">
      <formula>NOT(ISERROR(SEARCH("Muy Baja",H30)))</formula>
    </cfRule>
    <cfRule type="containsText" dxfId="681" priority="334" operator="containsText" text="Baja">
      <formula>NOT(ISERROR(SEARCH("Baja",H30)))</formula>
    </cfRule>
    <cfRule type="containsText" dxfId="680" priority="335" operator="containsText" text="Muy Alta">
      <formula>NOT(ISERROR(SEARCH("Muy Alta",H30)))</formula>
    </cfRule>
    <cfRule type="containsText" dxfId="679" priority="337" operator="containsText" text="Alta">
      <formula>NOT(ISERROR(SEARCH("Alta",H30)))</formula>
    </cfRule>
    <cfRule type="containsText" dxfId="678" priority="338" operator="containsText" text="Media">
      <formula>NOT(ISERROR(SEARCH("Media",H30)))</formula>
    </cfRule>
    <cfRule type="containsText" dxfId="677" priority="339" operator="containsText" text="Media">
      <formula>NOT(ISERROR(SEARCH("Media",H30)))</formula>
    </cfRule>
    <cfRule type="containsText" dxfId="676" priority="340" operator="containsText" text="Media">
      <formula>NOT(ISERROR(SEARCH("Media",H30)))</formula>
    </cfRule>
    <cfRule type="containsText" dxfId="675" priority="341" operator="containsText" text="Muy Baja">
      <formula>NOT(ISERROR(SEARCH("Muy Baja",H30)))</formula>
    </cfRule>
    <cfRule type="containsText" dxfId="674" priority="342" operator="containsText" text="Baja">
      <formula>NOT(ISERROR(SEARCH("Baja",H30)))</formula>
    </cfRule>
    <cfRule type="containsText" dxfId="673" priority="343" operator="containsText" text="Muy Baja">
      <formula>NOT(ISERROR(SEARCH("Muy Baja",H30)))</formula>
    </cfRule>
    <cfRule type="containsText" dxfId="672" priority="344" operator="containsText" text="Muy Baja">
      <formula>NOT(ISERROR(SEARCH("Muy Baja",H30)))</formula>
    </cfRule>
    <cfRule type="containsText" dxfId="671" priority="345" operator="containsText" text="Muy Baja">
      <formula>NOT(ISERROR(SEARCH("Muy Baja",H30)))</formula>
    </cfRule>
    <cfRule type="containsText" dxfId="670" priority="346" operator="containsText" text="Muy Baja'Tabla probabilidad'!">
      <formula>NOT(ISERROR(SEARCH("Muy Baja'Tabla probabilidad'!",H30)))</formula>
    </cfRule>
    <cfRule type="containsText" dxfId="669" priority="347" operator="containsText" text="Muy bajo">
      <formula>NOT(ISERROR(SEARCH("Muy bajo",H30)))</formula>
    </cfRule>
    <cfRule type="containsText" dxfId="668" priority="348" operator="containsText" text="Alta">
      <formula>NOT(ISERROR(SEARCH("Alta",H30)))</formula>
    </cfRule>
    <cfRule type="containsText" dxfId="667" priority="349" operator="containsText" text="Media">
      <formula>NOT(ISERROR(SEARCH("Media",H30)))</formula>
    </cfRule>
    <cfRule type="containsText" dxfId="666" priority="350" operator="containsText" text="Baja">
      <formula>NOT(ISERROR(SEARCH("Baja",H30)))</formula>
    </cfRule>
    <cfRule type="containsText" dxfId="665" priority="351" operator="containsText" text="Muy baja">
      <formula>NOT(ISERROR(SEARCH("Muy baja",H30)))</formula>
    </cfRule>
    <cfRule type="cellIs" dxfId="664" priority="354" operator="between">
      <formula>1</formula>
      <formula>2</formula>
    </cfRule>
    <cfRule type="cellIs" dxfId="663" priority="355" operator="between">
      <formula>0</formula>
      <formula>2</formula>
    </cfRule>
  </conditionalFormatting>
  <conditionalFormatting sqref="H40">
    <cfRule type="containsText" dxfId="662" priority="403" operator="containsText" text="Muy Baja">
      <formula>NOT(ISERROR(SEARCH("Muy Baja",H40)))</formula>
    </cfRule>
    <cfRule type="containsText" dxfId="661" priority="404" operator="containsText" text="Baja">
      <formula>NOT(ISERROR(SEARCH("Baja",H40)))</formula>
    </cfRule>
    <cfRule type="containsText" dxfId="660" priority="405" operator="containsText" text="Muy Alta">
      <formula>NOT(ISERROR(SEARCH("Muy Alta",H40)))</formula>
    </cfRule>
    <cfRule type="containsText" dxfId="659" priority="407" operator="containsText" text="Alta">
      <formula>NOT(ISERROR(SEARCH("Alta",H40)))</formula>
    </cfRule>
    <cfRule type="containsText" dxfId="658" priority="408" operator="containsText" text="Media">
      <formula>NOT(ISERROR(SEARCH("Media",H40)))</formula>
    </cfRule>
    <cfRule type="containsText" dxfId="657" priority="409" operator="containsText" text="Media">
      <formula>NOT(ISERROR(SEARCH("Media",H40)))</formula>
    </cfRule>
    <cfRule type="containsText" dxfId="656" priority="410" operator="containsText" text="Media">
      <formula>NOT(ISERROR(SEARCH("Media",H40)))</formula>
    </cfRule>
    <cfRule type="containsText" dxfId="655" priority="411" operator="containsText" text="Muy Baja">
      <formula>NOT(ISERROR(SEARCH("Muy Baja",H40)))</formula>
    </cfRule>
    <cfRule type="containsText" dxfId="654" priority="412" operator="containsText" text="Baja">
      <formula>NOT(ISERROR(SEARCH("Baja",H40)))</formula>
    </cfRule>
    <cfRule type="containsText" dxfId="653" priority="413" operator="containsText" text="Muy Baja">
      <formula>NOT(ISERROR(SEARCH("Muy Baja",H40)))</formula>
    </cfRule>
    <cfRule type="containsText" dxfId="652" priority="414" operator="containsText" text="Muy Baja">
      <formula>NOT(ISERROR(SEARCH("Muy Baja",H40)))</formula>
    </cfRule>
    <cfRule type="containsText" dxfId="651" priority="415" operator="containsText" text="Muy Baja">
      <formula>NOT(ISERROR(SEARCH("Muy Baja",H40)))</formula>
    </cfRule>
    <cfRule type="containsText" dxfId="650" priority="416" operator="containsText" text="Muy Baja'Tabla probabilidad'!">
      <formula>NOT(ISERROR(SEARCH("Muy Baja'Tabla probabilidad'!",H40)))</formula>
    </cfRule>
    <cfRule type="containsText" dxfId="649" priority="417" operator="containsText" text="Muy bajo">
      <formula>NOT(ISERROR(SEARCH("Muy bajo",H40)))</formula>
    </cfRule>
    <cfRule type="containsText" dxfId="648" priority="418" operator="containsText" text="Alta">
      <formula>NOT(ISERROR(SEARCH("Alta",H40)))</formula>
    </cfRule>
    <cfRule type="containsText" dxfId="647" priority="419" operator="containsText" text="Media">
      <formula>NOT(ISERROR(SEARCH("Media",H40)))</formula>
    </cfRule>
    <cfRule type="containsText" dxfId="646" priority="420" operator="containsText" text="Baja">
      <formula>NOT(ISERROR(SEARCH("Baja",H40)))</formula>
    </cfRule>
    <cfRule type="containsText" dxfId="645" priority="421" operator="containsText" text="Muy baja">
      <formula>NOT(ISERROR(SEARCH("Muy baja",H40)))</formula>
    </cfRule>
    <cfRule type="cellIs" dxfId="644" priority="422" operator="between">
      <formula>1</formula>
      <formula>2</formula>
    </cfRule>
    <cfRule type="cellIs" dxfId="643" priority="423" operator="between">
      <formula>0</formula>
      <formula>2</formula>
    </cfRule>
  </conditionalFormatting>
  <conditionalFormatting sqref="H50">
    <cfRule type="containsText" dxfId="642" priority="506" operator="containsText" text="Muy Baja">
      <formula>NOT(ISERROR(SEARCH("Muy Baja",H50)))</formula>
    </cfRule>
    <cfRule type="containsText" dxfId="641" priority="507" operator="containsText" text="Baja">
      <formula>NOT(ISERROR(SEARCH("Baja",H50)))</formula>
    </cfRule>
    <cfRule type="containsText" dxfId="640" priority="508" operator="containsText" text="Muy Alta">
      <formula>NOT(ISERROR(SEARCH("Muy Alta",H50)))</formula>
    </cfRule>
    <cfRule type="containsText" dxfId="639" priority="510" operator="containsText" text="Alta">
      <formula>NOT(ISERROR(SEARCH("Alta",H50)))</formula>
    </cfRule>
    <cfRule type="containsText" dxfId="638" priority="511" operator="containsText" text="Media">
      <formula>NOT(ISERROR(SEARCH("Media",H50)))</formula>
    </cfRule>
    <cfRule type="containsText" dxfId="637" priority="512" operator="containsText" text="Media">
      <formula>NOT(ISERROR(SEARCH("Media",H50)))</formula>
    </cfRule>
    <cfRule type="containsText" dxfId="636" priority="513" operator="containsText" text="Media">
      <formula>NOT(ISERROR(SEARCH("Media",H50)))</formula>
    </cfRule>
    <cfRule type="containsText" dxfId="635" priority="514" operator="containsText" text="Muy Baja">
      <formula>NOT(ISERROR(SEARCH("Muy Baja",H50)))</formula>
    </cfRule>
    <cfRule type="containsText" dxfId="634" priority="515" operator="containsText" text="Baja">
      <formula>NOT(ISERROR(SEARCH("Baja",H50)))</formula>
    </cfRule>
    <cfRule type="containsText" dxfId="633" priority="516" operator="containsText" text="Muy Baja">
      <formula>NOT(ISERROR(SEARCH("Muy Baja",H50)))</formula>
    </cfRule>
    <cfRule type="containsText" dxfId="632" priority="517" operator="containsText" text="Muy Baja">
      <formula>NOT(ISERROR(SEARCH("Muy Baja",H50)))</formula>
    </cfRule>
    <cfRule type="containsText" dxfId="631" priority="518" operator="containsText" text="Muy Baja">
      <formula>NOT(ISERROR(SEARCH("Muy Baja",H50)))</formula>
    </cfRule>
    <cfRule type="containsText" dxfId="630" priority="519" operator="containsText" text="Muy Baja'Tabla probabilidad'!">
      <formula>NOT(ISERROR(SEARCH("Muy Baja'Tabla probabilidad'!",H50)))</formula>
    </cfRule>
    <cfRule type="containsText" dxfId="629" priority="520" operator="containsText" text="Muy bajo">
      <formula>NOT(ISERROR(SEARCH("Muy bajo",H50)))</formula>
    </cfRule>
    <cfRule type="containsText" dxfId="628" priority="521" operator="containsText" text="Alta">
      <formula>NOT(ISERROR(SEARCH("Alta",H50)))</formula>
    </cfRule>
    <cfRule type="containsText" dxfId="627" priority="522" operator="containsText" text="Media">
      <formula>NOT(ISERROR(SEARCH("Media",H50)))</formula>
    </cfRule>
    <cfRule type="containsText" dxfId="626" priority="523" operator="containsText" text="Baja">
      <formula>NOT(ISERROR(SEARCH("Baja",H50)))</formula>
    </cfRule>
    <cfRule type="containsText" dxfId="625" priority="524" operator="containsText" text="Muy baja">
      <formula>NOT(ISERROR(SEARCH("Muy baja",H50)))</formula>
    </cfRule>
    <cfRule type="cellIs" dxfId="624" priority="527" operator="between">
      <formula>1</formula>
      <formula>2</formula>
    </cfRule>
    <cfRule type="cellIs" dxfId="623" priority="528" operator="between">
      <formula>0</formula>
      <formula>2</formula>
    </cfRule>
  </conditionalFormatting>
  <conditionalFormatting sqref="H60">
    <cfRule type="containsText" dxfId="622" priority="187" operator="containsText" text="Muy Baja">
      <formula>NOT(ISERROR(SEARCH("Muy Baja",H60)))</formula>
    </cfRule>
    <cfRule type="containsText" dxfId="621" priority="188" operator="containsText" text="Baja">
      <formula>NOT(ISERROR(SEARCH("Baja",H60)))</formula>
    </cfRule>
    <cfRule type="containsText" dxfId="620" priority="189" operator="containsText" text="Muy Alta">
      <formula>NOT(ISERROR(SEARCH("Muy Alta",H60)))</formula>
    </cfRule>
    <cfRule type="containsText" dxfId="619" priority="190" operator="containsText" text="Alta">
      <formula>NOT(ISERROR(SEARCH("Alta",H60)))</formula>
    </cfRule>
    <cfRule type="containsText" dxfId="618" priority="191" operator="containsText" text="Media">
      <formula>NOT(ISERROR(SEARCH("Media",H60)))</formula>
    </cfRule>
    <cfRule type="containsText" dxfId="617" priority="192" operator="containsText" text="Media">
      <formula>NOT(ISERROR(SEARCH("Media",H60)))</formula>
    </cfRule>
    <cfRule type="containsText" dxfId="616" priority="193" operator="containsText" text="Media">
      <formula>NOT(ISERROR(SEARCH("Media",H60)))</formula>
    </cfRule>
    <cfRule type="containsText" dxfId="615" priority="194" operator="containsText" text="Muy Baja">
      <formula>NOT(ISERROR(SEARCH("Muy Baja",H60)))</formula>
    </cfRule>
    <cfRule type="containsText" dxfId="614" priority="195" operator="containsText" text="Baja">
      <formula>NOT(ISERROR(SEARCH("Baja",H60)))</formula>
    </cfRule>
    <cfRule type="containsText" dxfId="613" priority="196" operator="containsText" text="Muy Baja">
      <formula>NOT(ISERROR(SEARCH("Muy Baja",H60)))</formula>
    </cfRule>
    <cfRule type="containsText" dxfId="612" priority="197" operator="containsText" text="Muy Baja">
      <formula>NOT(ISERROR(SEARCH("Muy Baja",H60)))</formula>
    </cfRule>
    <cfRule type="containsText" dxfId="611" priority="198" operator="containsText" text="Muy Baja">
      <formula>NOT(ISERROR(SEARCH("Muy Baja",H60)))</formula>
    </cfRule>
    <cfRule type="containsText" dxfId="610" priority="199" operator="containsText" text="Muy Baja'Tabla probabilidad'!">
      <formula>NOT(ISERROR(SEARCH("Muy Baja'Tabla probabilidad'!",H60)))</formula>
    </cfRule>
    <cfRule type="containsText" dxfId="609" priority="200" operator="containsText" text="Muy bajo">
      <formula>NOT(ISERROR(SEARCH("Muy bajo",H60)))</formula>
    </cfRule>
    <cfRule type="containsText" dxfId="608" priority="201" operator="containsText" text="Alta">
      <formula>NOT(ISERROR(SEARCH("Alta",H60)))</formula>
    </cfRule>
    <cfRule type="containsText" dxfId="607" priority="202" operator="containsText" text="Media">
      <formula>NOT(ISERROR(SEARCH("Media",H60)))</formula>
    </cfRule>
    <cfRule type="containsText" dxfId="606" priority="203" operator="containsText" text="Baja">
      <formula>NOT(ISERROR(SEARCH("Baja",H60)))</formula>
    </cfRule>
    <cfRule type="containsText" dxfId="605" priority="204" operator="containsText" text="Muy baja">
      <formula>NOT(ISERROR(SEARCH("Muy baja",H60)))</formula>
    </cfRule>
    <cfRule type="cellIs" dxfId="604" priority="207" operator="between">
      <formula>1</formula>
      <formula>2</formula>
    </cfRule>
    <cfRule type="cellIs" dxfId="603" priority="208" operator="between">
      <formula>0</formula>
      <formula>2</formula>
    </cfRule>
  </conditionalFormatting>
  <conditionalFormatting sqref="H70">
    <cfRule type="containsText" dxfId="602" priority="11" operator="containsText" text="Muy Baja">
      <formula>NOT(ISERROR(SEARCH("Muy Baja",H70)))</formula>
    </cfRule>
    <cfRule type="containsText" dxfId="601" priority="12" operator="containsText" text="Baja">
      <formula>NOT(ISERROR(SEARCH("Baja",H70)))</formula>
    </cfRule>
    <cfRule type="containsText" dxfId="600" priority="13" operator="containsText" text="Muy Alta">
      <formula>NOT(ISERROR(SEARCH("Muy Alta",H70)))</formula>
    </cfRule>
    <cfRule type="containsText" dxfId="599" priority="14" operator="containsText" text="Alta">
      <formula>NOT(ISERROR(SEARCH("Alta",H70)))</formula>
    </cfRule>
    <cfRule type="containsText" dxfId="598" priority="15" operator="containsText" text="Media">
      <formula>NOT(ISERROR(SEARCH("Media",H70)))</formula>
    </cfRule>
    <cfRule type="containsText" dxfId="597" priority="16" operator="containsText" text="Media">
      <formula>NOT(ISERROR(SEARCH("Media",H70)))</formula>
    </cfRule>
    <cfRule type="containsText" dxfId="596" priority="17" operator="containsText" text="Media">
      <formula>NOT(ISERROR(SEARCH("Media",H70)))</formula>
    </cfRule>
    <cfRule type="containsText" dxfId="595" priority="18" operator="containsText" text="Muy Baja">
      <formula>NOT(ISERROR(SEARCH("Muy Baja",H70)))</formula>
    </cfRule>
    <cfRule type="containsText" dxfId="594" priority="19" operator="containsText" text="Baja">
      <formula>NOT(ISERROR(SEARCH("Baja",H70)))</formula>
    </cfRule>
    <cfRule type="containsText" dxfId="593" priority="20" operator="containsText" text="Muy Baja">
      <formula>NOT(ISERROR(SEARCH("Muy Baja",H70)))</formula>
    </cfRule>
    <cfRule type="containsText" dxfId="592" priority="21" operator="containsText" text="Muy Baja">
      <formula>NOT(ISERROR(SEARCH("Muy Baja",H70)))</formula>
    </cfRule>
    <cfRule type="containsText" dxfId="591" priority="22" operator="containsText" text="Muy Baja">
      <formula>NOT(ISERROR(SEARCH("Muy Baja",H70)))</formula>
    </cfRule>
    <cfRule type="containsText" dxfId="590" priority="23" operator="containsText" text="Muy Baja'Tabla probabilidad'!">
      <formula>NOT(ISERROR(SEARCH("Muy Baja'Tabla probabilidad'!",H70)))</formula>
    </cfRule>
    <cfRule type="containsText" dxfId="589" priority="24" operator="containsText" text="Muy bajo">
      <formula>NOT(ISERROR(SEARCH("Muy bajo",H70)))</formula>
    </cfRule>
    <cfRule type="containsText" dxfId="588" priority="25" operator="containsText" text="Alta">
      <formula>NOT(ISERROR(SEARCH("Alta",H70)))</formula>
    </cfRule>
    <cfRule type="containsText" dxfId="587" priority="26" operator="containsText" text="Media">
      <formula>NOT(ISERROR(SEARCH("Media",H70)))</formula>
    </cfRule>
    <cfRule type="containsText" dxfId="586" priority="27" operator="containsText" text="Baja">
      <formula>NOT(ISERROR(SEARCH("Baja",H70)))</formula>
    </cfRule>
    <cfRule type="containsText" dxfId="585" priority="28" operator="containsText" text="Muy baja">
      <formula>NOT(ISERROR(SEARCH("Muy baja",H70)))</formula>
    </cfRule>
    <cfRule type="cellIs" dxfId="584" priority="31" operator="between">
      <formula>1</formula>
      <formula>2</formula>
    </cfRule>
    <cfRule type="cellIs" dxfId="583" priority="32" operator="between">
      <formula>0</formula>
      <formula>2</formula>
    </cfRule>
  </conditionalFormatting>
  <conditionalFormatting sqref="M10 M20 K10:K79">
    <cfRule type="containsText" dxfId="582" priority="720" operator="containsText" text="Catastrófico">
      <formula>NOT(ISERROR(SEARCH("Catastrófico",K10)))</formula>
    </cfRule>
    <cfRule type="containsText" dxfId="581" priority="721" operator="containsText" text="Mayor">
      <formula>NOT(ISERROR(SEARCH("Mayor",K10)))</formula>
    </cfRule>
    <cfRule type="containsText" dxfId="580" priority="722" operator="containsText" text="Alta">
      <formula>NOT(ISERROR(SEARCH("Alta",K10)))</formula>
    </cfRule>
    <cfRule type="containsText" dxfId="579" priority="724" operator="containsText" text="Menor">
      <formula>NOT(ISERROR(SEARCH("Menor",K10)))</formula>
    </cfRule>
    <cfRule type="containsText" dxfId="578" priority="725" operator="containsText" text="Leve">
      <formula>NOT(ISERROR(SEARCH("Leve",K10)))</formula>
    </cfRule>
  </conditionalFormatting>
  <conditionalFormatting sqref="M30">
    <cfRule type="containsText" dxfId="577" priority="327" operator="containsText" text="Catastrófico">
      <formula>NOT(ISERROR(SEARCH("Catastrófico",M30)))</formula>
    </cfRule>
    <cfRule type="containsText" dxfId="576" priority="328" operator="containsText" text="Mayor">
      <formula>NOT(ISERROR(SEARCH("Mayor",M30)))</formula>
    </cfRule>
    <cfRule type="containsText" dxfId="575" priority="329" operator="containsText" text="Alta">
      <formula>NOT(ISERROR(SEARCH("Alta",M30)))</formula>
    </cfRule>
    <cfRule type="containsText" dxfId="574" priority="330" operator="containsText" text="Moderado">
      <formula>NOT(ISERROR(SEARCH("Moderado",M30)))</formula>
    </cfRule>
    <cfRule type="containsText" dxfId="573" priority="331" operator="containsText" text="Menor">
      <formula>NOT(ISERROR(SEARCH("Menor",M30)))</formula>
    </cfRule>
    <cfRule type="containsText" dxfId="572" priority="332" operator="containsText" text="Leve">
      <formula>NOT(ISERROR(SEARCH("Leve",M30)))</formula>
    </cfRule>
  </conditionalFormatting>
  <conditionalFormatting sqref="M40">
    <cfRule type="containsText" dxfId="571" priority="239" operator="containsText" text="Catastrófico">
      <formula>NOT(ISERROR(SEARCH("Catastrófico",M40)))</formula>
    </cfRule>
    <cfRule type="containsText" dxfId="570" priority="240" operator="containsText" text="Mayor">
      <formula>NOT(ISERROR(SEARCH("Mayor",M40)))</formula>
    </cfRule>
    <cfRule type="containsText" dxfId="569" priority="241" operator="containsText" text="Alta">
      <formula>NOT(ISERROR(SEARCH("Alta",M40)))</formula>
    </cfRule>
    <cfRule type="containsText" dxfId="568" priority="242" operator="containsText" text="Moderado">
      <formula>NOT(ISERROR(SEARCH("Moderado",M40)))</formula>
    </cfRule>
    <cfRule type="containsText" dxfId="567" priority="243" operator="containsText" text="Menor">
      <formula>NOT(ISERROR(SEARCH("Menor",M40)))</formula>
    </cfRule>
    <cfRule type="containsText" dxfId="566" priority="244" operator="containsText" text="Leve">
      <formula>NOT(ISERROR(SEARCH("Leve",M40)))</formula>
    </cfRule>
  </conditionalFormatting>
  <conditionalFormatting sqref="M50">
    <cfRule type="containsText" dxfId="565" priority="229" operator="containsText" text="Catastrófico">
      <formula>NOT(ISERROR(SEARCH("Catastrófico",M50)))</formula>
    </cfRule>
    <cfRule type="containsText" dxfId="564" priority="230" operator="containsText" text="Mayor">
      <formula>NOT(ISERROR(SEARCH("Mayor",M50)))</formula>
    </cfRule>
    <cfRule type="containsText" dxfId="563" priority="231" operator="containsText" text="Alta">
      <formula>NOT(ISERROR(SEARCH("Alta",M50)))</formula>
    </cfRule>
    <cfRule type="containsText" dxfId="562" priority="232" operator="containsText" text="Moderado">
      <formula>NOT(ISERROR(SEARCH("Moderado",M50)))</formula>
    </cfRule>
    <cfRule type="containsText" dxfId="561" priority="233" operator="containsText" text="Menor">
      <formula>NOT(ISERROR(SEARCH("Menor",M50)))</formula>
    </cfRule>
    <cfRule type="containsText" dxfId="560" priority="234" operator="containsText" text="Leve">
      <formula>NOT(ISERROR(SEARCH("Leve",M50)))</formula>
    </cfRule>
  </conditionalFormatting>
  <conditionalFormatting sqref="M60">
    <cfRule type="containsText" dxfId="559" priority="93" operator="containsText" text="Catastrófico">
      <formula>NOT(ISERROR(SEARCH("Catastrófico",M60)))</formula>
    </cfRule>
    <cfRule type="containsText" dxfId="558" priority="94" operator="containsText" text="Mayor">
      <formula>NOT(ISERROR(SEARCH("Mayor",M60)))</formula>
    </cfRule>
    <cfRule type="containsText" dxfId="557" priority="95" operator="containsText" text="Alta">
      <formula>NOT(ISERROR(SEARCH("Alta",M60)))</formula>
    </cfRule>
    <cfRule type="containsText" dxfId="556" priority="96" operator="containsText" text="Moderado">
      <formula>NOT(ISERROR(SEARCH("Moderado",M60)))</formula>
    </cfRule>
    <cfRule type="containsText" dxfId="555" priority="97" operator="containsText" text="Menor">
      <formula>NOT(ISERROR(SEARCH("Menor",M60)))</formula>
    </cfRule>
    <cfRule type="containsText" dxfId="554" priority="98" operator="containsText" text="Leve">
      <formula>NOT(ISERROR(SEARCH("Leve",M60)))</formula>
    </cfRule>
  </conditionalFormatting>
  <conditionalFormatting sqref="M70">
    <cfRule type="containsText" dxfId="553" priority="1" operator="containsText" text="Catastrófico">
      <formula>NOT(ISERROR(SEARCH("Catastrófico",M70)))</formula>
    </cfRule>
    <cfRule type="containsText" dxfId="552" priority="2" operator="containsText" text="Mayor">
      <formula>NOT(ISERROR(SEARCH("Mayor",M70)))</formula>
    </cfRule>
    <cfRule type="containsText" dxfId="551" priority="3" operator="containsText" text="Alta">
      <formula>NOT(ISERROR(SEARCH("Alta",M70)))</formula>
    </cfRule>
    <cfRule type="containsText" dxfId="550" priority="4" operator="containsText" text="Moderado">
      <formula>NOT(ISERROR(SEARCH("Moderado",M70)))</formula>
    </cfRule>
    <cfRule type="containsText" dxfId="549" priority="5" operator="containsText" text="Menor">
      <formula>NOT(ISERROR(SEARCH("Menor",M70)))</formula>
    </cfRule>
    <cfRule type="containsText" dxfId="548" priority="6" operator="containsText" text="Leve">
      <formula>NOT(ISERROR(SEARCH("Leve",M70)))</formula>
    </cfRule>
  </conditionalFormatting>
  <conditionalFormatting sqref="M10:N10 M20 K10:K79">
    <cfRule type="containsText" dxfId="547" priority="723" operator="containsText" text="Moderado">
      <formula>NOT(ISERROR(SEARCH("Moderado",K10)))</formula>
    </cfRule>
  </conditionalFormatting>
  <conditionalFormatting sqref="N60">
    <cfRule type="containsText" dxfId="546" priority="161" operator="containsText" text="Extremo">
      <formula>NOT(ISERROR(SEARCH("Extremo",N60)))</formula>
    </cfRule>
    <cfRule type="containsText" dxfId="545" priority="162" operator="containsText" text="Alto">
      <formula>NOT(ISERROR(SEARCH("Alto",N60)))</formula>
    </cfRule>
    <cfRule type="containsText" dxfId="544" priority="163" operator="containsText" text="Bajo">
      <formula>NOT(ISERROR(SEARCH("Bajo",N60)))</formula>
    </cfRule>
    <cfRule type="containsText" dxfId="543" priority="164" operator="containsText" text="Moderado">
      <formula>NOT(ISERROR(SEARCH("Moderado",N60)))</formula>
    </cfRule>
  </conditionalFormatting>
  <conditionalFormatting sqref="N70">
    <cfRule type="containsText" dxfId="542" priority="7" operator="containsText" text="Extremo">
      <formula>NOT(ISERROR(SEARCH("Extremo",N70)))</formula>
    </cfRule>
    <cfRule type="containsText" dxfId="541" priority="8" operator="containsText" text="Alto">
      <formula>NOT(ISERROR(SEARCH("Alto",N70)))</formula>
    </cfRule>
    <cfRule type="containsText" dxfId="540" priority="9" operator="containsText" text="Bajo">
      <formula>NOT(ISERROR(SEARCH("Bajo",N70)))</formula>
    </cfRule>
    <cfRule type="containsText" dxfId="539" priority="10" operator="containsText" text="Moderado">
      <formula>NOT(ISERROR(SEARCH("Moderado",N70)))</formula>
    </cfRule>
  </conditionalFormatting>
  <conditionalFormatting sqref="N8:O8">
    <cfRule type="containsText" dxfId="538" priority="285" operator="containsText" text="3- Moderado">
      <formula>NOT(ISERROR(SEARCH("3- Moderado",N8)))</formula>
    </cfRule>
    <cfRule type="containsText" dxfId="537" priority="286" operator="containsText" text="6- Moderado">
      <formula>NOT(ISERROR(SEARCH("6- Moderado",N8)))</formula>
    </cfRule>
    <cfRule type="containsText" dxfId="536" priority="287" operator="containsText" text="4- Moderado">
      <formula>NOT(ISERROR(SEARCH("4- Moderado",N8)))</formula>
    </cfRule>
    <cfRule type="containsText" dxfId="535" priority="288" operator="containsText" text="3- Bajo">
      <formula>NOT(ISERROR(SEARCH("3- Bajo",N8)))</formula>
    </cfRule>
    <cfRule type="containsText" dxfId="534" priority="289" operator="containsText" text="4- Bajo">
      <formula>NOT(ISERROR(SEARCH("4- Bajo",N8)))</formula>
    </cfRule>
    <cfRule type="containsText" dxfId="533" priority="290" operator="containsText" text="1- Bajo">
      <formula>NOT(ISERROR(SEARCH("1- Bajo",N8)))</formula>
    </cfRule>
  </conditionalFormatting>
  <conditionalFormatting sqref="N10:O10">
    <cfRule type="containsText" dxfId="532" priority="281" operator="containsText" text="Extremo">
      <formula>NOT(ISERROR(SEARCH("Extremo",N10)))</formula>
    </cfRule>
    <cfRule type="containsText" dxfId="531" priority="282" operator="containsText" text="Alto">
      <formula>NOT(ISERROR(SEARCH("Alto",N10)))</formula>
    </cfRule>
    <cfRule type="containsText" dxfId="530" priority="283" operator="containsText" text="Bajo">
      <formula>NOT(ISERROR(SEARCH("Bajo",N10)))</formula>
    </cfRule>
  </conditionalFormatting>
  <conditionalFormatting sqref="N20:O20">
    <cfRule type="containsText" dxfId="529" priority="1307" operator="containsText" text="Extremo">
      <formula>NOT(ISERROR(SEARCH("Extremo",N20)))</formula>
    </cfRule>
    <cfRule type="containsText" dxfId="528" priority="1308" operator="containsText" text="Alto">
      <formula>NOT(ISERROR(SEARCH("Alto",N20)))</formula>
    </cfRule>
    <cfRule type="containsText" dxfId="527" priority="1309" operator="containsText" text="Bajo">
      <formula>NOT(ISERROR(SEARCH("Bajo",N20)))</formula>
    </cfRule>
    <cfRule type="containsText" dxfId="526" priority="1310" operator="containsText" text="Moderado">
      <formula>NOT(ISERROR(SEARCH("Moderado",N20)))</formula>
    </cfRule>
  </conditionalFormatting>
  <conditionalFormatting sqref="N30:O30">
    <cfRule type="containsText" dxfId="525" priority="356" operator="containsText" text="Extremo">
      <formula>NOT(ISERROR(SEARCH("Extremo",N30)))</formula>
    </cfRule>
    <cfRule type="containsText" dxfId="524" priority="357" operator="containsText" text="Alto">
      <formula>NOT(ISERROR(SEARCH("Alto",N30)))</formula>
    </cfRule>
    <cfRule type="containsText" dxfId="523" priority="358" operator="containsText" text="Bajo">
      <formula>NOT(ISERROR(SEARCH("Bajo",N30)))</formula>
    </cfRule>
    <cfRule type="containsText" dxfId="522" priority="359" operator="containsText" text="Moderado">
      <formula>NOT(ISERROR(SEARCH("Moderado",N30)))</formula>
    </cfRule>
  </conditionalFormatting>
  <conditionalFormatting sqref="N40:O40">
    <cfRule type="containsText" dxfId="521" priority="245" operator="containsText" text="Extremo">
      <formula>NOT(ISERROR(SEARCH("Extremo",N40)))</formula>
    </cfRule>
    <cfRule type="containsText" dxfId="520" priority="246" operator="containsText" text="Alto">
      <formula>NOT(ISERROR(SEARCH("Alto",N40)))</formula>
    </cfRule>
    <cfRule type="containsText" dxfId="519" priority="247" operator="containsText" text="Bajo">
      <formula>NOT(ISERROR(SEARCH("Bajo",N40)))</formula>
    </cfRule>
    <cfRule type="containsText" dxfId="518" priority="248" operator="containsText" text="Moderado">
      <formula>NOT(ISERROR(SEARCH("Moderado",N40)))</formula>
    </cfRule>
  </conditionalFormatting>
  <conditionalFormatting sqref="N50:O50">
    <cfRule type="containsText" dxfId="517" priority="235" operator="containsText" text="Extremo">
      <formula>NOT(ISERROR(SEARCH("Extremo",N50)))</formula>
    </cfRule>
    <cfRule type="containsText" dxfId="516" priority="236" operator="containsText" text="Alto">
      <formula>NOT(ISERROR(SEARCH("Alto",N50)))</formula>
    </cfRule>
    <cfRule type="containsText" dxfId="515" priority="237" operator="containsText" text="Bajo">
      <formula>NOT(ISERROR(SEARCH("Bajo",N50)))</formula>
    </cfRule>
    <cfRule type="containsText" dxfId="514" priority="238" operator="containsText" text="Moderado">
      <formula>NOT(ISERROR(SEARCH("Moderado",N50)))</formula>
    </cfRule>
  </conditionalFormatting>
  <conditionalFormatting sqref="O10">
    <cfRule type="containsText" dxfId="513"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paperSize="5" scale="44" fitToHeight="0" orientation="landscape" horizont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I42:I79 I10:I11 I13:I40</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J13:J79 J10:J11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8"/>
  <sheetViews>
    <sheetView showGridLines="0" topLeftCell="A11" zoomScaleNormal="100" zoomScalePageLayoutView="70" workbookViewId="0">
      <selection activeCell="L51" sqref="L51"/>
    </sheetView>
  </sheetViews>
  <sheetFormatPr defaultColWidth="11.42578125" defaultRowHeight="14.4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66.7109375" customWidth="1"/>
    <col min="14" max="14" width="12.7109375" customWidth="1"/>
    <col min="15" max="15" width="15.7109375" customWidth="1"/>
    <col min="16" max="17" width="10" customWidth="1"/>
    <col min="18" max="18" width="9.4257812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8.9" thickTop="1">
      <c r="A1" s="641"/>
      <c r="B1" s="642"/>
      <c r="C1" s="643"/>
      <c r="D1" s="46"/>
      <c r="E1" s="637" t="s">
        <v>336</v>
      </c>
      <c r="F1" s="638"/>
      <c r="G1" s="638"/>
      <c r="H1" s="638"/>
      <c r="I1" s="638"/>
      <c r="J1" s="638"/>
      <c r="K1" s="638"/>
      <c r="L1" s="638"/>
      <c r="M1" s="638"/>
      <c r="N1" s="638"/>
      <c r="O1" s="638"/>
      <c r="P1" s="638"/>
      <c r="Q1" s="638"/>
      <c r="R1" s="638"/>
      <c r="S1" s="638"/>
      <c r="T1" s="638"/>
      <c r="U1" s="638"/>
      <c r="V1" s="63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8.15">
      <c r="A2" s="644"/>
      <c r="B2" s="532"/>
      <c r="C2" s="645"/>
      <c r="D2" s="46"/>
      <c r="E2" s="639"/>
      <c r="F2" s="640"/>
      <c r="G2" s="640"/>
      <c r="H2" s="640"/>
      <c r="I2" s="640"/>
      <c r="J2" s="640"/>
      <c r="K2" s="640"/>
      <c r="L2" s="640"/>
      <c r="M2" s="640"/>
      <c r="N2" s="640"/>
      <c r="O2" s="640"/>
      <c r="P2" s="640"/>
      <c r="Q2" s="640"/>
      <c r="R2" s="640"/>
      <c r="S2" s="640"/>
      <c r="T2" s="640"/>
      <c r="U2" s="640"/>
      <c r="V2" s="640"/>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8.15">
      <c r="A3" s="644"/>
      <c r="B3" s="532"/>
      <c r="C3" s="645"/>
      <c r="D3" s="155"/>
      <c r="E3" s="639"/>
      <c r="F3" s="640"/>
      <c r="G3" s="640"/>
      <c r="H3" s="640"/>
      <c r="I3" s="640"/>
      <c r="J3" s="640"/>
      <c r="K3" s="640"/>
      <c r="L3" s="640"/>
      <c r="M3" s="640"/>
      <c r="N3" s="640"/>
      <c r="O3" s="640"/>
      <c r="P3" s="640"/>
      <c r="Q3" s="640"/>
      <c r="R3" s="640"/>
      <c r="S3" s="640"/>
      <c r="T3" s="640"/>
      <c r="U3" s="640"/>
      <c r="V3" s="640"/>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56" customHeight="1">
      <c r="A4" s="533" t="s">
        <v>270</v>
      </c>
      <c r="B4" s="533"/>
      <c r="C4" s="623" t="s">
        <v>337</v>
      </c>
      <c r="D4" s="626"/>
      <c r="E4" s="626"/>
      <c r="F4" s="626"/>
      <c r="G4" s="626"/>
      <c r="H4" s="626"/>
      <c r="I4" s="626"/>
      <c r="J4" s="626"/>
      <c r="K4" s="626"/>
      <c r="L4" s="626"/>
      <c r="M4" s="626"/>
      <c r="N4" s="626"/>
      <c r="O4" s="626"/>
      <c r="P4" s="626"/>
      <c r="Q4" s="626"/>
      <c r="R4" s="626"/>
      <c r="S4" s="626"/>
      <c r="T4" s="626"/>
      <c r="U4" s="626"/>
      <c r="V4" s="626"/>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145.15" customHeight="1">
      <c r="A5" s="533" t="s">
        <v>272</v>
      </c>
      <c r="B5" s="533"/>
      <c r="C5" s="623" t="s">
        <v>338</v>
      </c>
      <c r="D5" s="624"/>
      <c r="E5" s="624"/>
      <c r="F5" s="624"/>
      <c r="G5" s="624"/>
      <c r="H5" s="624"/>
      <c r="I5" s="624"/>
      <c r="J5" s="624"/>
      <c r="K5" s="624"/>
      <c r="L5" s="624"/>
      <c r="M5" s="624"/>
      <c r="N5" s="624"/>
      <c r="O5" s="624"/>
      <c r="P5" s="624"/>
      <c r="Q5" s="624"/>
      <c r="R5" s="624"/>
      <c r="S5" s="624"/>
      <c r="T5" s="624"/>
      <c r="U5" s="624"/>
      <c r="V5" s="624"/>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28.9" customHeight="1">
      <c r="A6" s="533" t="s">
        <v>274</v>
      </c>
      <c r="B6" s="533"/>
      <c r="C6" s="625" t="s">
        <v>9</v>
      </c>
      <c r="D6" s="626"/>
      <c r="E6" s="626"/>
      <c r="F6" s="626"/>
      <c r="G6" s="626"/>
      <c r="H6" s="626"/>
      <c r="I6" s="626"/>
      <c r="J6" s="626"/>
      <c r="K6" s="626"/>
      <c r="L6" s="626"/>
      <c r="M6" s="626"/>
      <c r="N6" s="626"/>
      <c r="O6" s="626"/>
      <c r="P6" s="626"/>
      <c r="Q6" s="626"/>
      <c r="R6" s="626"/>
      <c r="S6" s="626"/>
      <c r="T6" s="626"/>
      <c r="U6" s="626"/>
      <c r="V6" s="626"/>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thickBot="1">
      <c r="A7" s="646" t="s">
        <v>276</v>
      </c>
      <c r="B7" s="646"/>
      <c r="C7" s="646"/>
      <c r="D7" s="647" t="s">
        <v>339</v>
      </c>
      <c r="E7" s="575"/>
      <c r="F7" s="575"/>
      <c r="G7" s="575"/>
      <c r="H7" s="575"/>
      <c r="I7" s="575"/>
      <c r="J7" s="575"/>
      <c r="K7" s="575"/>
      <c r="L7" s="575"/>
      <c r="M7" s="575"/>
      <c r="N7" s="575"/>
      <c r="O7" s="575"/>
      <c r="P7" s="575"/>
      <c r="Q7" s="575"/>
      <c r="R7" s="576"/>
      <c r="S7" s="131"/>
      <c r="T7" s="646" t="s">
        <v>340</v>
      </c>
      <c r="U7" s="646"/>
      <c r="V7" s="646"/>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648" t="s">
        <v>281</v>
      </c>
      <c r="B8" s="649" t="s">
        <v>341</v>
      </c>
      <c r="C8" s="651" t="s">
        <v>277</v>
      </c>
      <c r="D8" s="653" t="s">
        <v>342</v>
      </c>
      <c r="E8" s="655" t="s">
        <v>245</v>
      </c>
      <c r="F8" s="656" t="s">
        <v>343</v>
      </c>
      <c r="G8" s="657"/>
      <c r="H8" s="657"/>
      <c r="I8" s="657"/>
      <c r="J8" s="657"/>
      <c r="K8" s="658"/>
      <c r="L8" s="656" t="s">
        <v>344</v>
      </c>
      <c r="M8" s="657"/>
      <c r="N8" s="657"/>
      <c r="O8" s="657"/>
      <c r="P8" s="657"/>
      <c r="Q8" s="657"/>
      <c r="R8" s="657"/>
      <c r="S8" s="658"/>
      <c r="T8" s="60"/>
      <c r="U8" s="61"/>
      <c r="V8" s="89" t="s">
        <v>345</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34"/>
      <c r="B9" s="650"/>
      <c r="C9" s="652"/>
      <c r="D9" s="654"/>
      <c r="E9" s="573"/>
      <c r="F9" s="51" t="s">
        <v>247</v>
      </c>
      <c r="G9" s="51" t="s">
        <v>249</v>
      </c>
      <c r="H9" s="51" t="s">
        <v>346</v>
      </c>
      <c r="I9" s="51" t="s">
        <v>251</v>
      </c>
      <c r="J9" s="133" t="s">
        <v>347</v>
      </c>
      <c r="K9" s="51" t="s">
        <v>257</v>
      </c>
      <c r="L9" s="51" t="s">
        <v>348</v>
      </c>
      <c r="M9" s="126" t="s">
        <v>254</v>
      </c>
      <c r="N9" s="51" t="s">
        <v>349</v>
      </c>
      <c r="O9" s="51" t="s">
        <v>350</v>
      </c>
      <c r="P9" s="51" t="s">
        <v>351</v>
      </c>
      <c r="Q9" s="51" t="s">
        <v>352</v>
      </c>
      <c r="R9" s="133" t="s">
        <v>347</v>
      </c>
      <c r="S9" s="51" t="s">
        <v>353</v>
      </c>
      <c r="T9" s="54" t="s">
        <v>259</v>
      </c>
      <c r="U9" s="54" t="s">
        <v>261</v>
      </c>
      <c r="V9" s="55" t="s">
        <v>354</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38">
      <c r="A10" s="617">
        <f>'5- Identificación de Riesgos'!A10</f>
        <v>1</v>
      </c>
      <c r="B10" s="620" t="str">
        <f>'5- Identificación de Riesgos'!B10</f>
        <v>Vencimiento de Términos</v>
      </c>
      <c r="C10" s="174" t="str">
        <f>'5- Identificación de Riesgos'!D10</f>
        <v>1. Insuficiencia de  personal  para atender la función misional y la atención a las partes interesadas en los despachos judiciales y centro de servicios</v>
      </c>
      <c r="D10" s="167"/>
      <c r="E10" s="175" t="s">
        <v>355</v>
      </c>
      <c r="F10" s="159" t="s">
        <v>356</v>
      </c>
      <c r="G10" s="159" t="s">
        <v>356</v>
      </c>
      <c r="H10" s="159" t="s">
        <v>357</v>
      </c>
      <c r="I10" s="159" t="s">
        <v>357</v>
      </c>
      <c r="J10" s="166">
        <f>COUNTIF(F10:I10,"SI")/4</f>
        <v>0.5</v>
      </c>
      <c r="K10" s="633">
        <f>AVERAGE(J10:J19)</f>
        <v>0.8125</v>
      </c>
      <c r="L10" s="319" t="str">
        <f>'5- Identificación de Riesgos'!I10</f>
        <v>Afectación de reputacion,imagén,  credibilidad, satisfacción de usuarios y PI</v>
      </c>
      <c r="M10" s="377" t="s">
        <v>358</v>
      </c>
      <c r="N10" s="319" t="s">
        <v>356</v>
      </c>
      <c r="O10" s="319" t="s">
        <v>356</v>
      </c>
      <c r="P10" s="319" t="s">
        <v>356</v>
      </c>
      <c r="Q10" s="319" t="s">
        <v>356</v>
      </c>
      <c r="R10" s="367">
        <f>SUM(COUNTIF(N10,"SI")*25%,COUNTIF(O10,"SI")*40%,COUNTIF(P10,"SI")*25%,COUNTIF(Q10,"SI")*10%)</f>
        <v>1</v>
      </c>
      <c r="S10" s="627">
        <f>AVERAGE(R10:R19)</f>
        <v>1</v>
      </c>
      <c r="T10" s="630"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527"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524" t="str">
        <f>CONCATENATE(VLOOKUP((LEFT(T10,LEN(T10)-4)&amp;LEFT(U10,LEN(U10)-4)),'9- Matriz de Calor '!$D$18:$E$42,2,0)," - ",RIGHT(T10,1)*RIGHT(U10,1))</f>
        <v>Bajo - 2</v>
      </c>
    </row>
    <row r="11" spans="1:278" ht="135" customHeight="1">
      <c r="A11" s="618"/>
      <c r="B11" s="621"/>
      <c r="C11" s="174" t="str">
        <f>'5- Identificación de Riesgos'!D11</f>
        <v>2. Complejidad de los procesos judiciales y solicitudes, lo cual incrementa los tiempos para su resolución.</v>
      </c>
      <c r="D11" s="168"/>
      <c r="E11" s="175" t="s">
        <v>359</v>
      </c>
      <c r="F11" s="160" t="s">
        <v>356</v>
      </c>
      <c r="G11" s="160" t="s">
        <v>356</v>
      </c>
      <c r="H11" s="160" t="s">
        <v>357</v>
      </c>
      <c r="I11" s="160" t="s">
        <v>356</v>
      </c>
      <c r="J11" s="164">
        <f t="shared" ref="J11:J23" si="0">COUNTIF(F11:I11,"SI")/4</f>
        <v>0.75</v>
      </c>
      <c r="K11" s="634"/>
      <c r="L11" s="324"/>
      <c r="M11" s="348"/>
      <c r="N11" s="324"/>
      <c r="O11" s="365"/>
      <c r="P11" s="324"/>
      <c r="Q11" s="324"/>
      <c r="R11" s="368"/>
      <c r="S11" s="628"/>
      <c r="T11" s="631"/>
      <c r="U11" s="514"/>
      <c r="V11" s="525"/>
    </row>
    <row r="12" spans="1:278" ht="178.15" customHeight="1">
      <c r="A12" s="618"/>
      <c r="B12" s="621"/>
      <c r="C12" s="174" t="str">
        <f>'5- Identificación de Riesgos'!D12</f>
        <v>3.Fallas en la planeación  para el desarrollo de las tareas propias del despacho.</v>
      </c>
      <c r="D12" s="168"/>
      <c r="E12" s="383" t="s">
        <v>360</v>
      </c>
      <c r="F12" s="160" t="s">
        <v>356</v>
      </c>
      <c r="G12" s="160" t="s">
        <v>356</v>
      </c>
      <c r="H12" s="160" t="s">
        <v>356</v>
      </c>
      <c r="I12" s="160" t="s">
        <v>356</v>
      </c>
      <c r="J12" s="164">
        <f t="shared" si="0"/>
        <v>1</v>
      </c>
      <c r="K12" s="634"/>
      <c r="L12" s="324"/>
      <c r="M12" s="321"/>
      <c r="N12" s="321"/>
      <c r="O12" s="321"/>
      <c r="P12" s="321"/>
      <c r="Q12" s="321"/>
      <c r="R12" s="368"/>
      <c r="S12" s="628"/>
      <c r="T12" s="631"/>
      <c r="U12" s="514"/>
      <c r="V12" s="525"/>
    </row>
    <row r="13" spans="1:278" ht="157.9" customHeight="1">
      <c r="A13" s="618"/>
      <c r="B13" s="621"/>
      <c r="C13" s="174" t="str">
        <f>'5- Identificación de Riesgos'!D23</f>
        <v>4.  Fallas e insuficiencia de las herramientas tecnológicas.</v>
      </c>
      <c r="D13" s="168"/>
      <c r="E13" s="383" t="s">
        <v>361</v>
      </c>
      <c r="F13" s="160" t="s">
        <v>356</v>
      </c>
      <c r="G13" s="310" t="s">
        <v>356</v>
      </c>
      <c r="H13" s="310" t="s">
        <v>356</v>
      </c>
      <c r="I13" s="310" t="s">
        <v>356</v>
      </c>
      <c r="J13" s="164">
        <f t="shared" si="0"/>
        <v>1</v>
      </c>
      <c r="K13" s="634"/>
      <c r="L13" s="324"/>
      <c r="M13" s="366"/>
      <c r="N13" s="324"/>
      <c r="O13" s="324"/>
      <c r="P13" s="324"/>
      <c r="Q13" s="324"/>
      <c r="R13" s="368"/>
      <c r="S13" s="628"/>
      <c r="T13" s="631"/>
      <c r="U13" s="514"/>
      <c r="V13" s="525"/>
    </row>
    <row r="14" spans="1:278">
      <c r="A14" s="618"/>
      <c r="B14" s="621"/>
      <c r="C14" s="344"/>
      <c r="D14" s="322"/>
      <c r="E14" s="340"/>
      <c r="F14" s="324"/>
      <c r="G14" s="324"/>
      <c r="H14" s="324"/>
      <c r="I14" s="324"/>
      <c r="J14" s="164"/>
      <c r="K14" s="634"/>
      <c r="L14" s="324"/>
      <c r="M14" s="369"/>
      <c r="N14" s="324"/>
      <c r="O14" s="324"/>
      <c r="P14" s="324"/>
      <c r="Q14" s="324"/>
      <c r="R14" s="368"/>
      <c r="S14" s="628"/>
      <c r="T14" s="631"/>
      <c r="U14" s="514"/>
      <c r="V14" s="525"/>
    </row>
    <row r="15" spans="1:278" ht="14.45" customHeight="1">
      <c r="A15" s="618"/>
      <c r="B15" s="621"/>
      <c r="C15" s="341"/>
      <c r="D15" s="322"/>
      <c r="E15" s="345"/>
      <c r="F15" s="324"/>
      <c r="G15" s="324"/>
      <c r="H15" s="324"/>
      <c r="I15" s="324"/>
      <c r="J15" s="164"/>
      <c r="K15" s="634"/>
      <c r="L15" s="324"/>
      <c r="M15" s="348"/>
      <c r="N15" s="324"/>
      <c r="O15" s="324"/>
      <c r="P15" s="324"/>
      <c r="Q15" s="324"/>
      <c r="R15" s="368"/>
      <c r="S15" s="628"/>
      <c r="T15" s="631"/>
      <c r="U15" s="514"/>
      <c r="V15" s="525"/>
    </row>
    <row r="16" spans="1:278" ht="14.45" customHeight="1">
      <c r="A16" s="618"/>
      <c r="B16" s="621"/>
      <c r="C16" s="341"/>
      <c r="D16" s="322"/>
      <c r="E16" s="345"/>
      <c r="F16" s="324"/>
      <c r="G16" s="324"/>
      <c r="H16" s="324"/>
      <c r="I16" s="324"/>
      <c r="J16" s="164"/>
      <c r="K16" s="634"/>
      <c r="L16" s="324"/>
      <c r="M16" s="348"/>
      <c r="N16" s="324"/>
      <c r="O16" s="324"/>
      <c r="P16" s="324"/>
      <c r="Q16" s="324"/>
      <c r="R16" s="368"/>
      <c r="S16" s="628"/>
      <c r="T16" s="631"/>
      <c r="U16" s="514"/>
      <c r="V16" s="525"/>
    </row>
    <row r="17" spans="1:22" ht="14.45" customHeight="1">
      <c r="A17" s="618"/>
      <c r="B17" s="621"/>
      <c r="C17" s="341"/>
      <c r="D17" s="322"/>
      <c r="E17" s="345"/>
      <c r="F17" s="324"/>
      <c r="G17" s="324"/>
      <c r="H17" s="324"/>
      <c r="I17" s="324"/>
      <c r="J17" s="164"/>
      <c r="K17" s="634"/>
      <c r="L17" s="324"/>
      <c r="M17" s="348"/>
      <c r="N17" s="324"/>
      <c r="O17" s="324"/>
      <c r="P17" s="324"/>
      <c r="Q17" s="324"/>
      <c r="R17" s="368"/>
      <c r="S17" s="628"/>
      <c r="T17" s="631"/>
      <c r="U17" s="514"/>
      <c r="V17" s="525"/>
    </row>
    <row r="18" spans="1:22" ht="14.45" customHeight="1">
      <c r="A18" s="618"/>
      <c r="B18" s="621"/>
      <c r="C18" s="341"/>
      <c r="D18" s="322"/>
      <c r="E18" s="345"/>
      <c r="F18" s="324"/>
      <c r="G18" s="324"/>
      <c r="H18" s="324"/>
      <c r="I18" s="324"/>
      <c r="J18" s="164"/>
      <c r="K18" s="634"/>
      <c r="L18" s="324"/>
      <c r="M18" s="348"/>
      <c r="N18" s="324"/>
      <c r="O18" s="324"/>
      <c r="P18" s="324"/>
      <c r="Q18" s="324"/>
      <c r="R18" s="368"/>
      <c r="S18" s="628"/>
      <c r="T18" s="631"/>
      <c r="U18" s="514"/>
      <c r="V18" s="525"/>
    </row>
    <row r="19" spans="1:22" ht="15" customHeight="1" thickBot="1">
      <c r="A19" s="619"/>
      <c r="B19" s="622"/>
      <c r="C19" s="346"/>
      <c r="D19" s="323"/>
      <c r="E19" s="347"/>
      <c r="F19" s="330"/>
      <c r="G19" s="330"/>
      <c r="H19" s="330"/>
      <c r="I19" s="330"/>
      <c r="J19" s="165"/>
      <c r="K19" s="635"/>
      <c r="L19" s="324"/>
      <c r="M19" s="348"/>
      <c r="N19" s="324"/>
      <c r="O19" s="324"/>
      <c r="P19" s="324"/>
      <c r="Q19" s="324"/>
      <c r="R19" s="368"/>
      <c r="S19" s="629"/>
      <c r="T19" s="632"/>
      <c r="U19" s="528"/>
      <c r="V19" s="526"/>
    </row>
    <row r="20" spans="1:22" ht="193.15">
      <c r="A20" s="617">
        <f>'5- Identificación de Riesgos'!A20</f>
        <v>2</v>
      </c>
      <c r="B20" s="514" t="str">
        <f>'5- Identificación de Riesgos'!B20</f>
        <v xml:space="preserve">Incumplimientos en la realizacion de audiencias </v>
      </c>
      <c r="C20" s="174" t="str">
        <f>'5- Identificación de Riesgos'!D20</f>
        <v xml:space="preserve">1. Inasistencia del Juez </v>
      </c>
      <c r="D20" s="158"/>
      <c r="E20" s="175" t="s">
        <v>362</v>
      </c>
      <c r="F20" s="162" t="s">
        <v>356</v>
      </c>
      <c r="G20" s="162" t="s">
        <v>356</v>
      </c>
      <c r="H20" s="162" t="s">
        <v>357</v>
      </c>
      <c r="I20" s="162" t="s">
        <v>357</v>
      </c>
      <c r="J20" s="163">
        <f t="shared" si="0"/>
        <v>0.5</v>
      </c>
      <c r="K20" s="659">
        <f>AVERAGE(J20:J29)</f>
        <v>0.8125</v>
      </c>
      <c r="L20" s="162" t="str">
        <f>'5- Identificación de Riesgos'!I20</f>
        <v>Interrupción o afectación en la prestación del servicio judicial</v>
      </c>
      <c r="M20" s="378" t="s">
        <v>363</v>
      </c>
      <c r="N20" s="162" t="s">
        <v>356</v>
      </c>
      <c r="O20" s="162" t="s">
        <v>356</v>
      </c>
      <c r="P20" s="162" t="s">
        <v>356</v>
      </c>
      <c r="Q20" s="162" t="s">
        <v>356</v>
      </c>
      <c r="R20" s="163">
        <f t="shared" ref="R20" si="1">SUM(COUNTIF(N20,"SI")*25%,COUNTIF(O20,"SI")*40%,COUNTIF(P20,"SI")*25%,COUNTIF(Q20,"SI")*10%)</f>
        <v>1</v>
      </c>
      <c r="S20" s="659">
        <f>AVERAGE(R20:R29)</f>
        <v>1</v>
      </c>
      <c r="T20" s="555"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Media - 3</v>
      </c>
      <c r="U20" s="527"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524" t="str">
        <f>CONCATENATE(VLOOKUP((LEFT(T20,LEN(T20)-4)&amp;LEFT(U20,LEN(U20)-4)),'9- Matriz de Calor '!$D$18:$E$42,2,0)," - ",RIGHT(T20,1)*RIGHT(U20,1))</f>
        <v>Moderado - 3</v>
      </c>
    </row>
    <row r="21" spans="1:22" ht="180" customHeight="1">
      <c r="A21" s="618"/>
      <c r="B21" s="514"/>
      <c r="C21" s="312" t="str">
        <f>'5- Identificación de Riesgos'!D21</f>
        <v xml:space="preserve">2.Notificaciones judiciales erradas o inoportunas </v>
      </c>
      <c r="D21" s="168"/>
      <c r="E21" s="384" t="s">
        <v>364</v>
      </c>
      <c r="F21" s="160" t="s">
        <v>356</v>
      </c>
      <c r="G21" s="160" t="s">
        <v>356</v>
      </c>
      <c r="H21" s="160" t="s">
        <v>356</v>
      </c>
      <c r="I21" s="160" t="s">
        <v>356</v>
      </c>
      <c r="J21" s="164">
        <f t="shared" si="0"/>
        <v>1</v>
      </c>
      <c r="K21" s="634"/>
      <c r="L21" s="324"/>
      <c r="M21" s="358"/>
      <c r="N21" s="324"/>
      <c r="O21" s="324"/>
      <c r="P21" s="324"/>
      <c r="Q21" s="324"/>
      <c r="R21" s="163"/>
      <c r="S21" s="634"/>
      <c r="T21" s="556"/>
      <c r="U21" s="514"/>
      <c r="V21" s="525"/>
    </row>
    <row r="22" spans="1:22" ht="221.45" thickBot="1">
      <c r="A22" s="618"/>
      <c r="B22" s="514"/>
      <c r="C22" s="313" t="s">
        <v>308</v>
      </c>
      <c r="D22" s="168"/>
      <c r="E22" s="175" t="s">
        <v>365</v>
      </c>
      <c r="F22" s="160" t="s">
        <v>356</v>
      </c>
      <c r="G22" s="160" t="s">
        <v>356</v>
      </c>
      <c r="H22" s="160" t="s">
        <v>357</v>
      </c>
      <c r="I22" s="160" t="s">
        <v>356</v>
      </c>
      <c r="J22" s="164">
        <f t="shared" si="0"/>
        <v>0.75</v>
      </c>
      <c r="K22" s="634"/>
      <c r="L22" s="324"/>
      <c r="M22" s="370"/>
      <c r="N22" s="324"/>
      <c r="O22" s="324"/>
      <c r="P22" s="324"/>
      <c r="Q22" s="324"/>
      <c r="R22" s="163"/>
      <c r="S22" s="634"/>
      <c r="T22" s="556"/>
      <c r="U22" s="514"/>
      <c r="V22" s="525"/>
    </row>
    <row r="23" spans="1:22" ht="179.45">
      <c r="A23" s="618"/>
      <c r="B23" s="514"/>
      <c r="C23" s="314" t="s">
        <v>309</v>
      </c>
      <c r="D23" s="168"/>
      <c r="E23" s="383" t="s">
        <v>366</v>
      </c>
      <c r="F23" s="160" t="s">
        <v>356</v>
      </c>
      <c r="G23" s="160" t="s">
        <v>356</v>
      </c>
      <c r="H23" s="160" t="s">
        <v>356</v>
      </c>
      <c r="I23" s="160" t="s">
        <v>356</v>
      </c>
      <c r="J23" s="164">
        <f t="shared" si="0"/>
        <v>1</v>
      </c>
      <c r="K23" s="634"/>
      <c r="L23" s="324"/>
      <c r="M23" s="348"/>
      <c r="N23" s="324"/>
      <c r="O23" s="324"/>
      <c r="P23" s="324"/>
      <c r="Q23" s="324"/>
      <c r="R23" s="163"/>
      <c r="S23" s="634"/>
      <c r="T23" s="556"/>
      <c r="U23" s="514"/>
      <c r="V23" s="525"/>
    </row>
    <row r="24" spans="1:22">
      <c r="A24" s="618"/>
      <c r="B24" s="514"/>
      <c r="C24" s="353"/>
      <c r="D24" s="322"/>
      <c r="E24" s="354"/>
      <c r="F24" s="324"/>
      <c r="G24" s="324"/>
      <c r="H24" s="324"/>
      <c r="I24" s="324"/>
      <c r="J24" s="164"/>
      <c r="K24" s="634"/>
      <c r="L24" s="324"/>
      <c r="M24" s="351"/>
      <c r="N24" s="324"/>
      <c r="O24" s="324"/>
      <c r="P24" s="324"/>
      <c r="Q24" s="324"/>
      <c r="R24" s="164"/>
      <c r="S24" s="634"/>
      <c r="T24" s="556"/>
      <c r="U24" s="514"/>
      <c r="V24" s="525"/>
    </row>
    <row r="25" spans="1:22">
      <c r="A25" s="618"/>
      <c r="B25" s="514"/>
      <c r="C25" s="353"/>
      <c r="D25" s="322"/>
      <c r="E25" s="345"/>
      <c r="F25" s="324"/>
      <c r="G25" s="324"/>
      <c r="H25" s="324"/>
      <c r="I25" s="324"/>
      <c r="J25" s="164"/>
      <c r="K25" s="634"/>
      <c r="L25" s="324"/>
      <c r="M25" s="348"/>
      <c r="N25" s="324"/>
      <c r="O25" s="324"/>
      <c r="P25" s="324"/>
      <c r="Q25" s="324"/>
      <c r="R25" s="164"/>
      <c r="S25" s="634"/>
      <c r="T25" s="556"/>
      <c r="U25" s="514"/>
      <c r="V25" s="525"/>
    </row>
    <row r="26" spans="1:22">
      <c r="A26" s="618"/>
      <c r="B26" s="514"/>
      <c r="C26" s="353"/>
      <c r="D26" s="322"/>
      <c r="E26" s="345"/>
      <c r="F26" s="324"/>
      <c r="G26" s="324"/>
      <c r="H26" s="324"/>
      <c r="I26" s="324"/>
      <c r="J26" s="164"/>
      <c r="K26" s="634"/>
      <c r="L26" s="324"/>
      <c r="M26" s="348"/>
      <c r="N26" s="324"/>
      <c r="O26" s="324"/>
      <c r="P26" s="324"/>
      <c r="Q26" s="324"/>
      <c r="R26" s="164"/>
      <c r="S26" s="634"/>
      <c r="T26" s="556"/>
      <c r="U26" s="514"/>
      <c r="V26" s="525"/>
    </row>
    <row r="27" spans="1:22">
      <c r="A27" s="618"/>
      <c r="B27" s="514"/>
      <c r="C27" s="353"/>
      <c r="D27" s="322"/>
      <c r="E27" s="345"/>
      <c r="F27" s="324"/>
      <c r="G27" s="324"/>
      <c r="H27" s="324"/>
      <c r="I27" s="324"/>
      <c r="J27" s="164"/>
      <c r="K27" s="634"/>
      <c r="L27" s="324"/>
      <c r="M27" s="348"/>
      <c r="N27" s="324"/>
      <c r="O27" s="324"/>
      <c r="P27" s="324"/>
      <c r="Q27" s="324"/>
      <c r="R27" s="164"/>
      <c r="S27" s="634"/>
      <c r="T27" s="556"/>
      <c r="U27" s="514"/>
      <c r="V27" s="525"/>
    </row>
    <row r="28" spans="1:22">
      <c r="A28" s="618"/>
      <c r="B28" s="514"/>
      <c r="C28" s="353"/>
      <c r="D28" s="322"/>
      <c r="E28" s="345"/>
      <c r="F28" s="324"/>
      <c r="G28" s="324"/>
      <c r="H28" s="324"/>
      <c r="I28" s="324"/>
      <c r="J28" s="164"/>
      <c r="K28" s="634"/>
      <c r="L28" s="324"/>
      <c r="M28" s="348"/>
      <c r="N28" s="324"/>
      <c r="O28" s="324"/>
      <c r="P28" s="324"/>
      <c r="Q28" s="324"/>
      <c r="R28" s="164"/>
      <c r="S28" s="634"/>
      <c r="T28" s="556"/>
      <c r="U28" s="514"/>
      <c r="V28" s="525"/>
    </row>
    <row r="29" spans="1:22">
      <c r="A29" s="636"/>
      <c r="B29" s="514"/>
      <c r="C29" s="355"/>
      <c r="D29" s="356"/>
      <c r="E29" s="357"/>
      <c r="F29" s="328"/>
      <c r="G29" s="328"/>
      <c r="H29" s="328"/>
      <c r="I29" s="328"/>
      <c r="J29" s="200"/>
      <c r="K29" s="660"/>
      <c r="L29" s="324"/>
      <c r="M29" s="352"/>
      <c r="N29" s="328"/>
      <c r="O29" s="328"/>
      <c r="P29" s="328"/>
      <c r="Q29" s="328"/>
      <c r="R29" s="200"/>
      <c r="S29" s="660"/>
      <c r="T29" s="584"/>
      <c r="U29" s="515"/>
      <c r="V29" s="577"/>
    </row>
    <row r="30" spans="1:22" ht="214.9" customHeight="1">
      <c r="A30" s="617">
        <f>'5- Identificación de Riesgos'!A30</f>
        <v>3</v>
      </c>
      <c r="B30" s="514" t="str">
        <f>'5- Identificación de Riesgos'!B30</f>
        <v xml:space="preserve"> Efectuar notificaciones que no cumplan con los requistos</v>
      </c>
      <c r="C30" s="172" t="str">
        <f>'5- Identificación de Riesgos'!D30</f>
        <v>1. Errores en la digitación</v>
      </c>
      <c r="D30" s="167"/>
      <c r="E30" s="385" t="s">
        <v>367</v>
      </c>
      <c r="F30" s="159" t="s">
        <v>356</v>
      </c>
      <c r="G30" s="159" t="s">
        <v>356</v>
      </c>
      <c r="H30" s="159" t="s">
        <v>356</v>
      </c>
      <c r="I30" s="159" t="s">
        <v>357</v>
      </c>
      <c r="J30" s="166">
        <f t="shared" ref="J30:J52" si="2">COUNTIF(F30:I30,"SI")/4</f>
        <v>0.75</v>
      </c>
      <c r="K30" s="633">
        <f>AVERAGE(J30:J39)</f>
        <v>0.83333333333333337</v>
      </c>
      <c r="L30" s="159" t="str">
        <f>'5- Identificación de Riesgos'!I30</f>
        <v>Afectación de reputacion,imagén,  credibilidad, satisfacción de usuarios y PI</v>
      </c>
      <c r="M30" s="380" t="s">
        <v>368</v>
      </c>
      <c r="N30" s="159" t="s">
        <v>356</v>
      </c>
      <c r="O30" s="159" t="s">
        <v>356</v>
      </c>
      <c r="P30" s="159" t="s">
        <v>356</v>
      </c>
      <c r="Q30" s="159" t="s">
        <v>356</v>
      </c>
      <c r="R30" s="163">
        <f>SUM(COUNTIF(N30,"SI")*25%,COUNTIF(O30,"SI")*40%,COUNTIF(P30,"SI")*25%,COUNTIF(Q30,"SI")*10%)</f>
        <v>1</v>
      </c>
      <c r="S30" s="627">
        <f>AVERAGE(R30:R39)</f>
        <v>0.16666666666666666</v>
      </c>
      <c r="T30" s="630"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527"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524" t="str">
        <f>CONCATENATE(VLOOKUP((LEFT(T30,LEN(T30)-4)&amp;LEFT(U30,LEN(U30)-4)),'9- Matriz de Calor '!$D$18:$E$42,2,0)," - ",RIGHT(T30,1)*RIGHT(U30,1))</f>
        <v>Bajo - 2</v>
      </c>
    </row>
    <row r="31" spans="1:22" ht="199.9" customHeight="1">
      <c r="A31" s="618"/>
      <c r="B31" s="514"/>
      <c r="C31" s="174" t="str">
        <f>'5- Identificación de Riesgos'!D31</f>
        <v>2. Falta de comunicación y de oportunidad en la  actualización de las novedades por los Juzgados</v>
      </c>
      <c r="D31" s="168"/>
      <c r="E31" s="175" t="s">
        <v>369</v>
      </c>
      <c r="F31" s="160" t="s">
        <v>356</v>
      </c>
      <c r="G31" s="160" t="s">
        <v>356</v>
      </c>
      <c r="H31" s="160" t="s">
        <v>356</v>
      </c>
      <c r="I31" s="160" t="s">
        <v>356</v>
      </c>
      <c r="J31" s="164">
        <f t="shared" si="2"/>
        <v>1</v>
      </c>
      <c r="K31" s="634"/>
      <c r="L31" s="324"/>
      <c r="M31" s="370"/>
      <c r="N31" s="324"/>
      <c r="O31" s="324"/>
      <c r="P31" s="324"/>
      <c r="Q31" s="324"/>
      <c r="R31" s="368"/>
      <c r="S31" s="628"/>
      <c r="T31" s="631"/>
      <c r="U31" s="514"/>
      <c r="V31" s="525"/>
    </row>
    <row r="32" spans="1:22" ht="225" customHeight="1">
      <c r="A32" s="618"/>
      <c r="B32" s="514"/>
      <c r="C32" s="174" t="str">
        <f>'5- Identificación de Riesgos'!D32</f>
        <v xml:space="preserve">3.  Direcciones físicas o electrónicas  de las partes interesadas erradas. </v>
      </c>
      <c r="D32" s="168"/>
      <c r="E32" s="175" t="s">
        <v>370</v>
      </c>
      <c r="F32" s="160" t="s">
        <v>356</v>
      </c>
      <c r="G32" s="160" t="s">
        <v>357</v>
      </c>
      <c r="H32" s="160" t="s">
        <v>356</v>
      </c>
      <c r="I32" s="160" t="s">
        <v>356</v>
      </c>
      <c r="J32" s="164">
        <f t="shared" si="2"/>
        <v>0.75</v>
      </c>
      <c r="K32" s="634"/>
      <c r="L32" s="324"/>
      <c r="M32" s="348"/>
      <c r="N32" s="324"/>
      <c r="O32" s="324"/>
      <c r="P32" s="324"/>
      <c r="Q32" s="324"/>
      <c r="R32" s="368"/>
      <c r="S32" s="628"/>
      <c r="T32" s="631"/>
      <c r="U32" s="514"/>
      <c r="V32" s="525"/>
    </row>
    <row r="33" spans="1:278">
      <c r="A33" s="618"/>
      <c r="B33" s="514"/>
      <c r="C33" s="341"/>
      <c r="D33" s="322"/>
      <c r="E33" s="345"/>
      <c r="F33" s="324"/>
      <c r="G33" s="324"/>
      <c r="H33" s="324"/>
      <c r="I33" s="324"/>
      <c r="J33" s="164"/>
      <c r="K33" s="634"/>
      <c r="L33" s="324"/>
      <c r="M33" s="348"/>
      <c r="N33" s="324"/>
      <c r="O33" s="324"/>
      <c r="P33" s="324"/>
      <c r="Q33" s="324"/>
      <c r="R33" s="368">
        <f t="shared" ref="R33:R50" si="3">SUM(COUNTIF(N33,"SI")*25%,COUNTIF(O33,"SI")*40%,COUNTIF(P33,"SI")*25%,COUNTIF(Q33,"SI")*10%)</f>
        <v>0</v>
      </c>
      <c r="S33" s="628"/>
      <c r="T33" s="631"/>
      <c r="U33" s="514"/>
      <c r="V33" s="525"/>
    </row>
    <row r="34" spans="1:278">
      <c r="A34" s="618"/>
      <c r="B34" s="514"/>
      <c r="C34" s="341"/>
      <c r="D34" s="322"/>
      <c r="E34" s="345"/>
      <c r="F34" s="324"/>
      <c r="G34" s="324"/>
      <c r="H34" s="324"/>
      <c r="I34" s="324"/>
      <c r="J34" s="164"/>
      <c r="K34" s="634"/>
      <c r="L34" s="324"/>
      <c r="M34" s="348"/>
      <c r="N34" s="324"/>
      <c r="O34" s="324"/>
      <c r="P34" s="324"/>
      <c r="Q34" s="324"/>
      <c r="R34" s="368">
        <f t="shared" si="3"/>
        <v>0</v>
      </c>
      <c r="S34" s="628"/>
      <c r="T34" s="631"/>
      <c r="U34" s="514"/>
      <c r="V34" s="525"/>
    </row>
    <row r="35" spans="1:278">
      <c r="A35" s="618"/>
      <c r="B35" s="514"/>
      <c r="C35" s="341"/>
      <c r="D35" s="322"/>
      <c r="E35" s="345"/>
      <c r="F35" s="324"/>
      <c r="G35" s="324"/>
      <c r="H35" s="324"/>
      <c r="I35" s="324"/>
      <c r="J35" s="164"/>
      <c r="K35" s="634"/>
      <c r="L35" s="324"/>
      <c r="M35" s="348"/>
      <c r="N35" s="324"/>
      <c r="O35" s="324"/>
      <c r="P35" s="324"/>
      <c r="Q35" s="324"/>
      <c r="R35" s="368">
        <f t="shared" si="3"/>
        <v>0</v>
      </c>
      <c r="S35" s="628"/>
      <c r="T35" s="631"/>
      <c r="U35" s="514"/>
      <c r="V35" s="525"/>
    </row>
    <row r="36" spans="1:278">
      <c r="A36" s="618"/>
      <c r="B36" s="514"/>
      <c r="C36" s="341"/>
      <c r="D36" s="322"/>
      <c r="E36" s="345"/>
      <c r="F36" s="324"/>
      <c r="G36" s="324"/>
      <c r="H36" s="324"/>
      <c r="I36" s="324"/>
      <c r="J36" s="164"/>
      <c r="K36" s="634"/>
      <c r="L36" s="324"/>
      <c r="M36" s="348"/>
      <c r="N36" s="324"/>
      <c r="O36" s="324"/>
      <c r="P36" s="324"/>
      <c r="Q36" s="324"/>
      <c r="R36" s="368"/>
      <c r="S36" s="628"/>
      <c r="T36" s="631"/>
      <c r="U36" s="514"/>
      <c r="V36" s="525"/>
    </row>
    <row r="37" spans="1:278">
      <c r="A37" s="618"/>
      <c r="B37" s="514"/>
      <c r="C37" s="341"/>
      <c r="D37" s="322"/>
      <c r="E37" s="345"/>
      <c r="F37" s="324"/>
      <c r="G37" s="324"/>
      <c r="H37" s="324"/>
      <c r="I37" s="324"/>
      <c r="J37" s="164"/>
      <c r="K37" s="634"/>
      <c r="L37" s="324"/>
      <c r="M37" s="348"/>
      <c r="N37" s="324"/>
      <c r="O37" s="324"/>
      <c r="P37" s="324"/>
      <c r="Q37" s="324"/>
      <c r="R37" s="368"/>
      <c r="S37" s="628"/>
      <c r="T37" s="631"/>
      <c r="U37" s="514"/>
      <c r="V37" s="525"/>
    </row>
    <row r="38" spans="1:278">
      <c r="A38" s="618"/>
      <c r="B38" s="514"/>
      <c r="C38" s="341"/>
      <c r="D38" s="322"/>
      <c r="E38" s="345"/>
      <c r="F38" s="324"/>
      <c r="G38" s="324"/>
      <c r="H38" s="324"/>
      <c r="I38" s="324"/>
      <c r="J38" s="164"/>
      <c r="K38" s="634"/>
      <c r="L38" s="324"/>
      <c r="M38" s="348"/>
      <c r="N38" s="324"/>
      <c r="O38" s="324"/>
      <c r="P38" s="324"/>
      <c r="Q38" s="324"/>
      <c r="R38" s="368">
        <f t="shared" si="3"/>
        <v>0</v>
      </c>
      <c r="S38" s="628"/>
      <c r="T38" s="631"/>
      <c r="U38" s="514"/>
      <c r="V38" s="525"/>
    </row>
    <row r="39" spans="1:278" ht="15" thickBot="1">
      <c r="A39" s="619"/>
      <c r="B39" s="514"/>
      <c r="C39" s="341"/>
      <c r="D39" s="356"/>
      <c r="E39" s="357"/>
      <c r="F39" s="328"/>
      <c r="G39" s="328"/>
      <c r="H39" s="328"/>
      <c r="I39" s="328"/>
      <c r="J39" s="200"/>
      <c r="K39" s="635"/>
      <c r="L39" s="324"/>
      <c r="M39" s="348"/>
      <c r="N39" s="328"/>
      <c r="O39" s="328"/>
      <c r="P39" s="328"/>
      <c r="Q39" s="328"/>
      <c r="R39" s="371">
        <f t="shared" si="3"/>
        <v>0</v>
      </c>
      <c r="S39" s="629"/>
      <c r="T39" s="632"/>
      <c r="U39" s="528"/>
      <c r="V39" s="526"/>
    </row>
    <row r="40" spans="1:278" s="206" customFormat="1" ht="175.9" customHeight="1">
      <c r="A40" s="617">
        <f>'5- Identificación de Riesgos'!A40</f>
        <v>4</v>
      </c>
      <c r="B40" s="514" t="str">
        <f>'5- Identificación de Riesgos'!B40</f>
        <v>Efectuar el reparto judicial incumpliendo requisitos</v>
      </c>
      <c r="C40" s="172" t="str">
        <f>'5- Identificación de Riesgos'!D40</f>
        <v>1. Envio de las solicitudes sin la informacion necesaria por las partes interesadas</v>
      </c>
      <c r="D40" s="167"/>
      <c r="E40" s="175" t="s">
        <v>371</v>
      </c>
      <c r="F40" s="159" t="s">
        <v>357</v>
      </c>
      <c r="G40" s="159" t="s">
        <v>356</v>
      </c>
      <c r="H40" s="159" t="s">
        <v>357</v>
      </c>
      <c r="I40" s="159" t="s">
        <v>357</v>
      </c>
      <c r="J40" s="166">
        <f t="shared" si="2"/>
        <v>0.25</v>
      </c>
      <c r="K40" s="633">
        <f>AVERAGE(J40:J49)</f>
        <v>0.5</v>
      </c>
      <c r="L40" s="160" t="str">
        <f>'5- Identificación de Riesgos'!I40</f>
        <v>Afectación de reputacion,imagén,  credibilidad, satisfacción de usuarios y PI</v>
      </c>
      <c r="M40" s="380" t="s">
        <v>372</v>
      </c>
      <c r="N40" s="159" t="s">
        <v>356</v>
      </c>
      <c r="O40" s="159" t="s">
        <v>356</v>
      </c>
      <c r="P40" s="159" t="s">
        <v>356</v>
      </c>
      <c r="Q40" s="159" t="s">
        <v>356</v>
      </c>
      <c r="R40" s="166">
        <f t="shared" si="3"/>
        <v>1</v>
      </c>
      <c r="S40" s="633">
        <f>AVERAGE(R40:R49)</f>
        <v>1</v>
      </c>
      <c r="T40" s="555"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27"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524" t="str">
        <f>CONCATENATE(VLOOKUP((LEFT(T40,LEN(T40)-4)&amp;LEFT(U40,LEN(U40)-4)),'9- Matriz de Calor '!$D$18:$E$42,2,0)," - ",RIGHT(T40,1)*RIGHT(U40,1))</f>
        <v>Bajo - 1</v>
      </c>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W40" s="205"/>
      <c r="DX40" s="205"/>
      <c r="DY40" s="205"/>
      <c r="DZ40" s="205"/>
      <c r="EA40" s="205"/>
      <c r="EB40" s="205"/>
      <c r="EC40" s="205"/>
      <c r="ED40" s="205"/>
      <c r="EE40" s="205"/>
      <c r="EF40" s="205"/>
      <c r="EG40" s="205"/>
      <c r="EH40" s="205"/>
      <c r="EI40" s="205"/>
      <c r="EJ40" s="205"/>
      <c r="EK40" s="205"/>
      <c r="EL40" s="205"/>
      <c r="EM40" s="205"/>
      <c r="EN40" s="205"/>
      <c r="EO40" s="205"/>
      <c r="EP40" s="205"/>
      <c r="EQ40" s="205"/>
      <c r="ER40" s="205"/>
      <c r="ES40" s="205"/>
      <c r="ET40" s="205"/>
      <c r="EU40" s="205"/>
      <c r="EV40" s="205"/>
      <c r="EW40" s="205"/>
      <c r="EX40" s="205"/>
      <c r="EY40" s="205"/>
      <c r="EZ40" s="205"/>
      <c r="FA40" s="205"/>
      <c r="FB40" s="205"/>
      <c r="FC40" s="205"/>
      <c r="FD40" s="205"/>
      <c r="FE40" s="205"/>
      <c r="FF40" s="205"/>
      <c r="FG40" s="205"/>
      <c r="FH40" s="205"/>
      <c r="FI40" s="205"/>
      <c r="FJ40" s="205"/>
      <c r="FK40" s="205"/>
      <c r="FL40" s="205"/>
      <c r="FM40" s="205"/>
      <c r="FN40" s="205"/>
      <c r="FO40" s="205"/>
      <c r="FP40" s="205"/>
      <c r="FQ40" s="205"/>
      <c r="FR40" s="205"/>
      <c r="FS40" s="205"/>
      <c r="FT40" s="205"/>
      <c r="FU40" s="205"/>
      <c r="FV40" s="205"/>
      <c r="FW40" s="205"/>
      <c r="FX40" s="205"/>
      <c r="FY40" s="205"/>
      <c r="FZ40" s="205"/>
      <c r="GA40" s="205"/>
      <c r="GB40" s="205"/>
      <c r="GC40" s="205"/>
      <c r="GD40" s="205"/>
      <c r="GE40" s="205"/>
      <c r="GF40" s="205"/>
      <c r="GG40" s="205"/>
      <c r="GH40" s="205"/>
      <c r="GI40" s="205"/>
      <c r="GJ40" s="205"/>
      <c r="GK40" s="205"/>
      <c r="GL40" s="205"/>
      <c r="GM40" s="205"/>
      <c r="GN40" s="205"/>
      <c r="GO40" s="205"/>
      <c r="GP40" s="205"/>
      <c r="GQ40" s="205"/>
      <c r="GR40" s="205"/>
      <c r="GS40" s="205"/>
      <c r="GT40" s="205"/>
      <c r="GU40" s="205"/>
      <c r="GV40" s="205"/>
      <c r="GW40" s="205"/>
      <c r="GX40" s="205"/>
      <c r="GY40" s="205"/>
      <c r="GZ40" s="205"/>
      <c r="HA40" s="205"/>
      <c r="HB40" s="205"/>
      <c r="HC40" s="205"/>
      <c r="HD40" s="205"/>
      <c r="HE40" s="205"/>
      <c r="HF40" s="205"/>
      <c r="HG40" s="205"/>
      <c r="HH40" s="205"/>
      <c r="HI40" s="205"/>
      <c r="HJ40" s="205"/>
      <c r="HK40" s="205"/>
      <c r="HL40" s="205"/>
      <c r="HM40" s="205"/>
      <c r="HN40" s="205"/>
      <c r="HO40" s="205"/>
      <c r="HP40" s="205"/>
      <c r="HQ40" s="205"/>
      <c r="HR40" s="205"/>
      <c r="HS40" s="205"/>
      <c r="HT40" s="205"/>
      <c r="HU40" s="205"/>
      <c r="HV40" s="205"/>
      <c r="HW40" s="205"/>
      <c r="HX40" s="205"/>
      <c r="HY40" s="205"/>
      <c r="HZ40" s="205"/>
      <c r="IA40" s="205"/>
      <c r="IB40" s="205"/>
      <c r="IC40" s="205"/>
      <c r="ID40" s="205"/>
      <c r="IE40" s="205"/>
      <c r="IF40" s="205"/>
      <c r="IG40" s="205"/>
      <c r="IH40" s="205"/>
      <c r="II40" s="205"/>
      <c r="IJ40" s="205"/>
      <c r="IK40" s="205"/>
      <c r="IL40" s="205"/>
      <c r="IM40" s="205"/>
      <c r="IN40" s="205"/>
      <c r="IO40" s="205"/>
      <c r="IP40" s="205"/>
      <c r="IQ40" s="205"/>
      <c r="IR40" s="205"/>
      <c r="IS40" s="205"/>
      <c r="IT40" s="205"/>
      <c r="IU40" s="205"/>
      <c r="IV40" s="205"/>
      <c r="IW40" s="205"/>
      <c r="IX40" s="205"/>
      <c r="IY40" s="205"/>
      <c r="IZ40" s="205"/>
      <c r="JA40" s="205"/>
      <c r="JB40" s="205"/>
      <c r="JC40" s="205"/>
      <c r="JD40" s="205"/>
      <c r="JE40" s="205"/>
      <c r="JF40" s="205"/>
      <c r="JG40" s="205"/>
      <c r="JH40" s="205"/>
      <c r="JI40" s="205"/>
      <c r="JJ40" s="205"/>
      <c r="JK40" s="205"/>
      <c r="JL40" s="205"/>
      <c r="JM40" s="205"/>
      <c r="JN40" s="205"/>
      <c r="JO40" s="205"/>
      <c r="JP40" s="205"/>
      <c r="JQ40" s="205"/>
      <c r="JR40" s="205"/>
    </row>
    <row r="41" spans="1:278" ht="135" customHeight="1" thickBot="1">
      <c r="A41" s="618"/>
      <c r="B41" s="514"/>
      <c r="C41" s="174" t="str">
        <f>'5- Identificación de Riesgos'!D41</f>
        <v>2. No incluir en el reparto la totalidad de las solicitudes o escritos de acusación recibidos por correo electrónico.</v>
      </c>
      <c r="D41" s="168"/>
      <c r="E41" s="175" t="s">
        <v>373</v>
      </c>
      <c r="F41" s="160" t="s">
        <v>357</v>
      </c>
      <c r="G41" s="160" t="s">
        <v>357</v>
      </c>
      <c r="H41" s="160" t="s">
        <v>356</v>
      </c>
      <c r="I41" s="160" t="s">
        <v>356</v>
      </c>
      <c r="J41" s="164">
        <f t="shared" si="2"/>
        <v>0.5</v>
      </c>
      <c r="K41" s="634"/>
      <c r="L41" s="324"/>
      <c r="M41" s="359"/>
      <c r="N41" s="324"/>
      <c r="O41" s="324"/>
      <c r="P41" s="324"/>
      <c r="Q41" s="324"/>
      <c r="R41" s="164"/>
      <c r="S41" s="634"/>
      <c r="T41" s="556"/>
      <c r="U41" s="514"/>
      <c r="V41" s="525"/>
    </row>
    <row r="42" spans="1:278" ht="174" customHeight="1">
      <c r="A42" s="618"/>
      <c r="B42" s="514"/>
      <c r="C42" s="172" t="str">
        <f>'5- Identificación de Riesgos'!D42</f>
        <v>3.Incumplimiento del procedimiento de reparto.</v>
      </c>
      <c r="D42" s="168"/>
      <c r="E42" s="308" t="s">
        <v>374</v>
      </c>
      <c r="F42" s="160" t="s">
        <v>357</v>
      </c>
      <c r="G42" s="160" t="s">
        <v>356</v>
      </c>
      <c r="H42" s="160" t="s">
        <v>356</v>
      </c>
      <c r="I42" s="160" t="s">
        <v>356</v>
      </c>
      <c r="J42" s="164">
        <f t="shared" si="2"/>
        <v>0.75</v>
      </c>
      <c r="K42" s="634"/>
      <c r="L42" s="324"/>
      <c r="M42" s="360"/>
      <c r="N42" s="324"/>
      <c r="O42" s="324"/>
      <c r="P42" s="324"/>
      <c r="Q42" s="324"/>
      <c r="R42" s="164"/>
      <c r="S42" s="634"/>
      <c r="T42" s="556"/>
      <c r="U42" s="514"/>
      <c r="V42" s="525"/>
    </row>
    <row r="43" spans="1:278">
      <c r="A43" s="618"/>
      <c r="B43" s="514"/>
      <c r="C43" s="341"/>
      <c r="D43" s="322"/>
      <c r="E43" s="361"/>
      <c r="F43" s="324"/>
      <c r="G43" s="324"/>
      <c r="H43" s="324"/>
      <c r="I43" s="324"/>
      <c r="J43" s="164"/>
      <c r="K43" s="634"/>
      <c r="L43" s="324"/>
      <c r="M43" s="348"/>
      <c r="N43" s="324"/>
      <c r="O43" s="324"/>
      <c r="P43" s="324"/>
      <c r="Q43" s="324"/>
      <c r="R43" s="164"/>
      <c r="S43" s="634"/>
      <c r="T43" s="556"/>
      <c r="U43" s="514"/>
      <c r="V43" s="525"/>
    </row>
    <row r="44" spans="1:278">
      <c r="A44" s="618"/>
      <c r="B44" s="514"/>
      <c r="C44" s="341"/>
      <c r="D44" s="322"/>
      <c r="E44" s="322"/>
      <c r="F44" s="324"/>
      <c r="G44" s="324"/>
      <c r="H44" s="324"/>
      <c r="I44" s="324"/>
      <c r="J44" s="164"/>
      <c r="K44" s="634"/>
      <c r="L44" s="324"/>
      <c r="M44" s="348"/>
      <c r="N44" s="324"/>
      <c r="O44" s="324"/>
      <c r="P44" s="324"/>
      <c r="Q44" s="324"/>
      <c r="R44" s="164"/>
      <c r="S44" s="634"/>
      <c r="T44" s="556"/>
      <c r="U44" s="514"/>
      <c r="V44" s="525"/>
    </row>
    <row r="45" spans="1:278">
      <c r="A45" s="618"/>
      <c r="B45" s="514"/>
      <c r="C45" s="341"/>
      <c r="D45" s="322"/>
      <c r="E45" s="345"/>
      <c r="F45" s="324"/>
      <c r="G45" s="324"/>
      <c r="H45" s="324"/>
      <c r="I45" s="324"/>
      <c r="J45" s="164"/>
      <c r="K45" s="634"/>
      <c r="L45" s="324"/>
      <c r="M45" s="348"/>
      <c r="N45" s="324"/>
      <c r="O45" s="324"/>
      <c r="P45" s="324"/>
      <c r="Q45" s="324"/>
      <c r="R45" s="164"/>
      <c r="S45" s="634"/>
      <c r="T45" s="556"/>
      <c r="U45" s="514"/>
      <c r="V45" s="525"/>
    </row>
    <row r="46" spans="1:278">
      <c r="A46" s="618"/>
      <c r="B46" s="514"/>
      <c r="C46" s="341"/>
      <c r="D46" s="322"/>
      <c r="E46" s="345"/>
      <c r="F46" s="324"/>
      <c r="G46" s="324"/>
      <c r="H46" s="324"/>
      <c r="I46" s="324"/>
      <c r="J46" s="164"/>
      <c r="K46" s="634"/>
      <c r="L46" s="324"/>
      <c r="M46" s="348"/>
      <c r="N46" s="324"/>
      <c r="O46" s="324"/>
      <c r="P46" s="324"/>
      <c r="Q46" s="324"/>
      <c r="R46" s="164"/>
      <c r="S46" s="634"/>
      <c r="T46" s="556"/>
      <c r="U46" s="514"/>
      <c r="V46" s="525"/>
    </row>
    <row r="47" spans="1:278">
      <c r="A47" s="618"/>
      <c r="B47" s="514"/>
      <c r="C47" s="341"/>
      <c r="D47" s="322"/>
      <c r="E47" s="345"/>
      <c r="F47" s="324"/>
      <c r="G47" s="324"/>
      <c r="H47" s="324"/>
      <c r="I47" s="324"/>
      <c r="J47" s="164"/>
      <c r="K47" s="634"/>
      <c r="L47" s="324"/>
      <c r="M47" s="348"/>
      <c r="N47" s="324"/>
      <c r="O47" s="324"/>
      <c r="P47" s="324"/>
      <c r="Q47" s="324"/>
      <c r="R47" s="164"/>
      <c r="S47" s="634"/>
      <c r="T47" s="556"/>
      <c r="U47" s="514"/>
      <c r="V47" s="525"/>
    </row>
    <row r="48" spans="1:278">
      <c r="A48" s="618"/>
      <c r="B48" s="514"/>
      <c r="C48" s="341"/>
      <c r="D48" s="322"/>
      <c r="E48" s="345"/>
      <c r="F48" s="324"/>
      <c r="G48" s="324"/>
      <c r="H48" s="324"/>
      <c r="I48" s="324"/>
      <c r="J48" s="164"/>
      <c r="K48" s="634"/>
      <c r="L48" s="324"/>
      <c r="M48" s="348"/>
      <c r="N48" s="324"/>
      <c r="O48" s="324"/>
      <c r="P48" s="324"/>
      <c r="Q48" s="324"/>
      <c r="R48" s="164"/>
      <c r="S48" s="634"/>
      <c r="T48" s="556"/>
      <c r="U48" s="514"/>
      <c r="V48" s="525"/>
    </row>
    <row r="49" spans="1:278" s="208" customFormat="1" ht="15" thickBot="1">
      <c r="A49" s="619"/>
      <c r="B49" s="514"/>
      <c r="C49" s="362"/>
      <c r="D49" s="323"/>
      <c r="E49" s="363"/>
      <c r="F49" s="330"/>
      <c r="G49" s="330"/>
      <c r="H49" s="330"/>
      <c r="I49" s="330"/>
      <c r="J49" s="165"/>
      <c r="K49" s="635"/>
      <c r="L49" s="324"/>
      <c r="M49" s="349"/>
      <c r="N49" s="330"/>
      <c r="O49" s="330"/>
      <c r="P49" s="330"/>
      <c r="Q49" s="330"/>
      <c r="R49" s="165"/>
      <c r="S49" s="635"/>
      <c r="T49" s="557"/>
      <c r="U49" s="528"/>
      <c r="V49" s="526"/>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c r="IR49" s="207"/>
      <c r="IS49" s="207"/>
      <c r="IT49" s="207"/>
      <c r="IU49" s="207"/>
      <c r="IV49" s="207"/>
      <c r="IW49" s="207"/>
      <c r="IX49" s="207"/>
      <c r="IY49" s="207"/>
      <c r="IZ49" s="207"/>
      <c r="JA49" s="207"/>
      <c r="JB49" s="207"/>
      <c r="JC49" s="207"/>
      <c r="JD49" s="207"/>
      <c r="JE49" s="207"/>
      <c r="JF49" s="207"/>
      <c r="JG49" s="207"/>
      <c r="JH49" s="207"/>
      <c r="JI49" s="207"/>
      <c r="JJ49" s="207"/>
      <c r="JK49" s="207"/>
      <c r="JL49" s="207"/>
      <c r="JM49" s="207"/>
      <c r="JN49" s="207"/>
      <c r="JO49" s="207"/>
      <c r="JP49" s="207"/>
      <c r="JQ49" s="207"/>
      <c r="JR49" s="207"/>
    </row>
    <row r="50" spans="1:278" ht="173.45" thickBot="1">
      <c r="A50" s="617">
        <v>5</v>
      </c>
      <c r="B50" s="513" t="str">
        <f>'5- Identificación de Riesgos'!B50</f>
        <v>Pérdida de documentos</v>
      </c>
      <c r="C50" s="172" t="str">
        <f>'5- Identificación de Riesgos'!D50</f>
        <v xml:space="preserve">1. Falta de implementación del expediente electrónico en todas las dependencias y juzgados.
</v>
      </c>
      <c r="D50" s="167"/>
      <c r="E50" s="309" t="s">
        <v>375</v>
      </c>
      <c r="F50" s="159" t="s">
        <v>356</v>
      </c>
      <c r="G50" s="159" t="s">
        <v>356</v>
      </c>
      <c r="H50" s="159" t="s">
        <v>357</v>
      </c>
      <c r="I50" s="159" t="s">
        <v>357</v>
      </c>
      <c r="J50" s="166">
        <f t="shared" si="2"/>
        <v>0.5</v>
      </c>
      <c r="K50" s="633">
        <f>AVERAGE(J50:J58)</f>
        <v>0.75</v>
      </c>
      <c r="L50" s="159" t="str">
        <f>'5- Identificación de Riesgos'!I50</f>
        <v>Afectación de reputacion,imagén,  credibilidad, satisfacción de usuarios y PI</v>
      </c>
      <c r="M50" s="381" t="s">
        <v>376</v>
      </c>
      <c r="N50" s="159" t="s">
        <v>356</v>
      </c>
      <c r="O50" s="159" t="s">
        <v>356</v>
      </c>
      <c r="P50" s="159" t="s">
        <v>356</v>
      </c>
      <c r="Q50" s="159" t="s">
        <v>356</v>
      </c>
      <c r="R50" s="166">
        <f t="shared" si="3"/>
        <v>1</v>
      </c>
      <c r="S50" s="633">
        <f>AVERAGE(R50:R58)</f>
        <v>1</v>
      </c>
      <c r="T50" s="555"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527"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524" t="str">
        <f>CONCATENATE(VLOOKUP((LEFT(T50,LEN(T50)-4)&amp;LEFT(U50,LEN(U50)-4)),'9- Matriz de Calor '!$D$18:$E$42,2,0)," - ",RIGHT(T50,1)*RIGHT(U50,1))</f>
        <v>Bajo - 1</v>
      </c>
    </row>
    <row r="51" spans="1:278" ht="138">
      <c r="A51" s="618"/>
      <c r="B51" s="514"/>
      <c r="C51" s="174" t="str">
        <f>'5- Identificación de Riesgos'!D51</f>
        <v>2.Falta de software institucional estandarizado para la especialidad para el control del archivo de documentos tanto físicos como virtuales.</v>
      </c>
      <c r="D51" s="168"/>
      <c r="E51" s="317" t="s">
        <v>377</v>
      </c>
      <c r="F51" s="160" t="s">
        <v>356</v>
      </c>
      <c r="G51" s="160" t="s">
        <v>356</v>
      </c>
      <c r="H51" s="160" t="s">
        <v>357</v>
      </c>
      <c r="I51" s="160" t="s">
        <v>356</v>
      </c>
      <c r="J51" s="164">
        <f t="shared" si="2"/>
        <v>0.75</v>
      </c>
      <c r="K51" s="634"/>
      <c r="L51" s="350"/>
      <c r="M51" s="360"/>
      <c r="N51" s="324"/>
      <c r="O51" s="324"/>
      <c r="P51" s="324"/>
      <c r="Q51" s="324"/>
      <c r="R51" s="368"/>
      <c r="S51" s="634"/>
      <c r="T51" s="556"/>
      <c r="U51" s="514"/>
      <c r="V51" s="525"/>
    </row>
    <row r="52" spans="1:278" ht="151.9">
      <c r="A52" s="618"/>
      <c r="B52" s="514"/>
      <c r="C52" s="174" t="str">
        <f>'5- Identificación de Riesgos'!D52</f>
        <v>3.Desconocimiento e inaplicabilidad de las Tablas de Retención Documental (TRD)</v>
      </c>
      <c r="D52" s="168"/>
      <c r="E52" s="318" t="s">
        <v>378</v>
      </c>
      <c r="F52" s="160" t="s">
        <v>356</v>
      </c>
      <c r="G52" s="160" t="s">
        <v>356</v>
      </c>
      <c r="H52" s="160" t="s">
        <v>356</v>
      </c>
      <c r="I52" s="160" t="s">
        <v>356</v>
      </c>
      <c r="J52" s="164">
        <f t="shared" si="2"/>
        <v>1</v>
      </c>
      <c r="K52" s="634"/>
      <c r="L52" s="350"/>
      <c r="M52" s="348"/>
      <c r="N52" s="324"/>
      <c r="O52" s="324"/>
      <c r="P52" s="324"/>
      <c r="Q52" s="324"/>
      <c r="R52" s="368"/>
      <c r="S52" s="634"/>
      <c r="T52" s="556"/>
      <c r="U52" s="514"/>
      <c r="V52" s="525"/>
    </row>
    <row r="53" spans="1:278" ht="15" thickBot="1">
      <c r="A53" s="618"/>
      <c r="B53" s="514"/>
      <c r="C53" s="341"/>
      <c r="D53" s="322"/>
      <c r="E53" s="322"/>
      <c r="F53" s="324"/>
      <c r="G53" s="324"/>
      <c r="H53" s="324"/>
      <c r="I53" s="324"/>
      <c r="J53" s="164"/>
      <c r="K53" s="634"/>
      <c r="L53" s="350"/>
      <c r="M53" s="348"/>
      <c r="N53" s="324"/>
      <c r="O53" s="324"/>
      <c r="P53" s="324"/>
      <c r="Q53" s="324"/>
      <c r="R53" s="368"/>
      <c r="S53" s="634"/>
      <c r="T53" s="556"/>
      <c r="U53" s="514"/>
      <c r="V53" s="525"/>
    </row>
    <row r="54" spans="1:278" ht="15" thickBot="1">
      <c r="A54" s="618"/>
      <c r="B54" s="514"/>
      <c r="C54" s="341"/>
      <c r="D54" s="322"/>
      <c r="E54" s="345"/>
      <c r="F54" s="324"/>
      <c r="G54" s="324"/>
      <c r="H54" s="324"/>
      <c r="I54" s="324"/>
      <c r="J54" s="164"/>
      <c r="K54" s="634"/>
      <c r="L54" s="350"/>
      <c r="M54" s="348"/>
      <c r="N54" s="324"/>
      <c r="O54" s="324"/>
      <c r="P54" s="324"/>
      <c r="Q54" s="324"/>
      <c r="R54" s="368"/>
      <c r="S54" s="634"/>
      <c r="T54" s="556"/>
      <c r="U54" s="514"/>
      <c r="V54" s="525"/>
    </row>
    <row r="55" spans="1:278" ht="15" thickBot="1">
      <c r="A55" s="618"/>
      <c r="B55" s="514"/>
      <c r="C55" s="341"/>
      <c r="D55" s="322"/>
      <c r="E55" s="345"/>
      <c r="F55" s="324"/>
      <c r="G55" s="324"/>
      <c r="H55" s="324"/>
      <c r="I55" s="324"/>
      <c r="J55" s="164"/>
      <c r="K55" s="634"/>
      <c r="L55" s="350"/>
      <c r="M55" s="348"/>
      <c r="N55" s="324"/>
      <c r="O55" s="324"/>
      <c r="P55" s="324"/>
      <c r="Q55" s="324"/>
      <c r="R55" s="368"/>
      <c r="S55" s="634"/>
      <c r="T55" s="556"/>
      <c r="U55" s="514"/>
      <c r="V55" s="525"/>
    </row>
    <row r="56" spans="1:278" ht="15" thickBot="1">
      <c r="A56" s="618"/>
      <c r="B56" s="514"/>
      <c r="C56" s="341"/>
      <c r="D56" s="322"/>
      <c r="E56" s="345"/>
      <c r="F56" s="324"/>
      <c r="G56" s="324"/>
      <c r="H56" s="324"/>
      <c r="I56" s="324"/>
      <c r="J56" s="164"/>
      <c r="K56" s="634"/>
      <c r="L56" s="350"/>
      <c r="M56" s="348"/>
      <c r="N56" s="324"/>
      <c r="O56" s="324"/>
      <c r="P56" s="324"/>
      <c r="Q56" s="324"/>
      <c r="R56" s="368"/>
      <c r="S56" s="634"/>
      <c r="T56" s="556"/>
      <c r="U56" s="514"/>
      <c r="V56" s="525"/>
    </row>
    <row r="57" spans="1:278" ht="15" thickBot="1">
      <c r="A57" s="618"/>
      <c r="B57" s="514"/>
      <c r="C57" s="341"/>
      <c r="D57" s="322"/>
      <c r="E57" s="345"/>
      <c r="F57" s="324"/>
      <c r="G57" s="324"/>
      <c r="H57" s="324"/>
      <c r="I57" s="324"/>
      <c r="J57" s="164"/>
      <c r="K57" s="634"/>
      <c r="L57" s="350"/>
      <c r="M57" s="348"/>
      <c r="N57" s="324"/>
      <c r="O57" s="324"/>
      <c r="P57" s="324"/>
      <c r="Q57" s="324"/>
      <c r="R57" s="368"/>
      <c r="S57" s="634"/>
      <c r="T57" s="556"/>
      <c r="U57" s="514"/>
      <c r="V57" s="525"/>
    </row>
    <row r="58" spans="1:278">
      <c r="A58" s="619"/>
      <c r="B58" s="528"/>
      <c r="C58" s="362"/>
      <c r="D58" s="323"/>
      <c r="E58" s="363"/>
      <c r="F58" s="330"/>
      <c r="G58" s="330"/>
      <c r="H58" s="330"/>
      <c r="I58" s="330"/>
      <c r="J58" s="165"/>
      <c r="K58" s="635"/>
      <c r="L58" s="350"/>
      <c r="M58" s="349"/>
      <c r="N58" s="330"/>
      <c r="O58" s="330"/>
      <c r="P58" s="330"/>
      <c r="Q58" s="330"/>
      <c r="R58" s="372"/>
      <c r="S58" s="635"/>
      <c r="T58" s="557"/>
      <c r="U58" s="528"/>
      <c r="V58" s="526"/>
    </row>
    <row r="59" spans="1:278" ht="57.6">
      <c r="A59" s="610">
        <v>6</v>
      </c>
      <c r="B59" s="527" t="str">
        <f>'5- Identificación de Riesgos'!B60</f>
        <v xml:space="preserve">Recibir , ofrecer, prometer , entregar o aceptar dádivas o beneficios a nombre propio o de terceros para  expedir, alterar,retener , extraviar o entregar  documentos  sin el lleno de requisitos legales </v>
      </c>
      <c r="C59" s="172" t="str">
        <f>'5- Identificación de Riesgos'!D60</f>
        <v xml:space="preserve">2.Falta de ética  de los servidores judiciales 
</v>
      </c>
      <c r="D59" s="167"/>
      <c r="E59" s="173"/>
      <c r="F59" s="159"/>
      <c r="G59" s="159"/>
      <c r="H59" s="159"/>
      <c r="I59" s="159"/>
      <c r="J59" s="166">
        <f t="shared" ref="J59:J66" si="4">COUNTIF(F59:I59,"SI")/4</f>
        <v>0</v>
      </c>
      <c r="K59" s="613">
        <f>AVERAGE(J59:J66)</f>
        <v>0</v>
      </c>
      <c r="L59" s="159" t="str">
        <f>'5- Identificación de Riesgos'!I60</f>
        <v>Afectación de reputacion,imagén,  credibilidad, satisfacción de usuarios y PI</v>
      </c>
      <c r="M59" s="196"/>
      <c r="N59" s="159"/>
      <c r="O59" s="159"/>
      <c r="P59" s="159"/>
      <c r="Q59" s="159"/>
      <c r="R59" s="166">
        <f t="shared" ref="R59:R66" si="5">SUM(COUNTIF(N59,"SI")*25%,COUNTIF(O59,"SI")*40%,COUNTIF(P59,"SI")*25%,COUNTIF(Q59,"SI")*10%)</f>
        <v>0</v>
      </c>
      <c r="S59" s="613">
        <f>AVERAGE(R59:R66)</f>
        <v>0</v>
      </c>
      <c r="T59" s="609" t="str">
        <f>CONCATENATE(INDEX('8- Políticas de Administración '!$B$6:$F$10,MATCH(ROUND(IF((RIGHT('5- Identificación de Riesgos'!H60,1)-'6- Valoración Controles'!K59)&lt;1,1,(RIGHT('5- Identificación de Riesgos'!H60,1)-'6- Valoración Controles'!K59)),0),'8- Políticas de Administración '!$F$6:$F$10,0),1)," - ",ROUND(IF((RIGHT('5- Identificación de Riesgos'!H60,1)-'6- Valoración Controles'!K59)&lt;1,1,(RIGHT('5- Identificación de Riesgos'!H60,1)-'6- Valoración Controles'!K59)),0))</f>
        <v>Muy Baja - 1</v>
      </c>
      <c r="U59" s="581" t="str">
        <f>CONCATENATE(INDEX('8- Políticas de Administración '!$B$17:$F$21,MATCH(ROUND(IF((RIGHT('5- Identificación de Riesgos'!M60,1)-'6- Valoración Controles'!S59)&lt;1,1,(RIGHT('5- Identificación de Riesgos'!M60,1)-'6- Valoración Controles'!S59)),0),'8- Políticas de Administración '!$F$17:$F$21,0),1)," - ",ROUND(IF((RIGHT('5- Identificación de Riesgos'!M60,1)-'6- Valoración Controles'!S59)&lt;1,1,(RIGHT('5- Identificación de Riesgos'!M60,1)-'6- Valoración Controles'!S59)),0))</f>
        <v>Mayor - 4</v>
      </c>
      <c r="V59" s="616" t="str">
        <f>CONCATENATE(VLOOKUP((LEFT(T59,LEN(T59)-4)&amp;LEFT(U59,LEN(U59)-4)),'9- Matriz de Calor '!$D$18:$E$42,2,0)," - ",RIGHT(T59,1)*RIGHT(U59,1))</f>
        <v>Alto  - 4</v>
      </c>
    </row>
    <row r="60" spans="1:278">
      <c r="A60" s="611"/>
      <c r="B60" s="514"/>
      <c r="C60" s="174" t="str">
        <f>'5- Identificación de Riesgos'!D61</f>
        <v xml:space="preserve">3 Fallas en los controles de los procesos </v>
      </c>
      <c r="D60" s="168"/>
      <c r="E60" s="175"/>
      <c r="F60" s="160"/>
      <c r="G60" s="160"/>
      <c r="H60" s="160"/>
      <c r="I60" s="160"/>
      <c r="J60" s="164">
        <f t="shared" si="4"/>
        <v>0</v>
      </c>
      <c r="K60" s="614"/>
      <c r="L60" s="160" t="str">
        <f>'5- Identificación de Riesgos'!I61</f>
        <v>Afectación Económica</v>
      </c>
      <c r="M60" s="225"/>
      <c r="N60" s="160"/>
      <c r="O60" s="160"/>
      <c r="P60" s="160"/>
      <c r="Q60" s="160"/>
      <c r="R60" s="164">
        <f t="shared" si="5"/>
        <v>0</v>
      </c>
      <c r="S60" s="614"/>
      <c r="T60" s="512"/>
      <c r="U60" s="582"/>
      <c r="V60" s="510"/>
    </row>
    <row r="61" spans="1:278">
      <c r="A61" s="611"/>
      <c r="B61" s="514"/>
      <c r="C61" s="174"/>
      <c r="D61" s="168"/>
      <c r="E61" s="175"/>
      <c r="F61" s="160"/>
      <c r="G61" s="160"/>
      <c r="H61" s="160"/>
      <c r="I61" s="160"/>
      <c r="J61" s="164">
        <f t="shared" si="4"/>
        <v>0</v>
      </c>
      <c r="K61" s="614"/>
      <c r="L61" s="160">
        <f>'5- Identificación de Riesgos'!I62</f>
        <v>0</v>
      </c>
      <c r="M61" s="197"/>
      <c r="N61" s="160"/>
      <c r="O61" s="160"/>
      <c r="P61" s="160"/>
      <c r="Q61" s="160"/>
      <c r="R61" s="164">
        <f t="shared" si="5"/>
        <v>0</v>
      </c>
      <c r="S61" s="614"/>
      <c r="T61" s="512"/>
      <c r="U61" s="582"/>
      <c r="V61" s="510"/>
    </row>
    <row r="62" spans="1:278">
      <c r="A62" s="611"/>
      <c r="B62" s="514"/>
      <c r="C62" s="174"/>
      <c r="D62" s="168"/>
      <c r="E62" s="175"/>
      <c r="F62" s="160"/>
      <c r="G62" s="160"/>
      <c r="H62" s="160"/>
      <c r="I62" s="160"/>
      <c r="J62" s="164">
        <f t="shared" si="4"/>
        <v>0</v>
      </c>
      <c r="K62" s="614"/>
      <c r="L62" s="160">
        <f>'5- Identificación de Riesgos'!I63</f>
        <v>0</v>
      </c>
      <c r="M62" s="197"/>
      <c r="N62" s="160"/>
      <c r="O62" s="160"/>
      <c r="P62" s="160"/>
      <c r="Q62" s="160"/>
      <c r="R62" s="164">
        <f t="shared" si="5"/>
        <v>0</v>
      </c>
      <c r="S62" s="614"/>
      <c r="T62" s="512"/>
      <c r="U62" s="582"/>
      <c r="V62" s="510"/>
    </row>
    <row r="63" spans="1:278">
      <c r="A63" s="611"/>
      <c r="B63" s="514"/>
      <c r="C63" s="174"/>
      <c r="D63" s="168"/>
      <c r="E63" s="168"/>
      <c r="F63" s="160"/>
      <c r="G63" s="160"/>
      <c r="H63" s="160"/>
      <c r="I63" s="160"/>
      <c r="J63" s="164">
        <f t="shared" si="4"/>
        <v>0</v>
      </c>
      <c r="K63" s="614"/>
      <c r="L63" s="160">
        <f>'5- Identificación de Riesgos'!I64</f>
        <v>0</v>
      </c>
      <c r="M63" s="197"/>
      <c r="N63" s="160"/>
      <c r="O63" s="160"/>
      <c r="P63" s="160"/>
      <c r="Q63" s="160"/>
      <c r="R63" s="164">
        <f t="shared" si="5"/>
        <v>0</v>
      </c>
      <c r="S63" s="614"/>
      <c r="T63" s="512"/>
      <c r="U63" s="582"/>
      <c r="V63" s="510"/>
    </row>
    <row r="64" spans="1:278">
      <c r="A64" s="611"/>
      <c r="B64" s="514"/>
      <c r="C64" s="174"/>
      <c r="D64" s="168"/>
      <c r="E64" s="175"/>
      <c r="F64" s="160"/>
      <c r="G64" s="160"/>
      <c r="H64" s="160"/>
      <c r="I64" s="160"/>
      <c r="J64" s="164">
        <f t="shared" si="4"/>
        <v>0</v>
      </c>
      <c r="K64" s="614"/>
      <c r="L64" s="160">
        <f>'5- Identificación de Riesgos'!I65</f>
        <v>0</v>
      </c>
      <c r="M64" s="197"/>
      <c r="N64" s="160"/>
      <c r="O64" s="160"/>
      <c r="P64" s="160"/>
      <c r="Q64" s="160"/>
      <c r="R64" s="164">
        <f t="shared" si="5"/>
        <v>0</v>
      </c>
      <c r="S64" s="614"/>
      <c r="T64" s="512"/>
      <c r="U64" s="582"/>
      <c r="V64" s="510"/>
    </row>
    <row r="65" spans="1:22">
      <c r="A65" s="611"/>
      <c r="B65" s="514"/>
      <c r="C65" s="174"/>
      <c r="D65" s="168"/>
      <c r="E65" s="175"/>
      <c r="F65" s="160"/>
      <c r="G65" s="160"/>
      <c r="H65" s="160"/>
      <c r="I65" s="160"/>
      <c r="J65" s="164">
        <f t="shared" si="4"/>
        <v>0</v>
      </c>
      <c r="K65" s="614"/>
      <c r="L65" s="160">
        <f>'5- Identificación de Riesgos'!I66</f>
        <v>0</v>
      </c>
      <c r="M65" s="197"/>
      <c r="N65" s="160"/>
      <c r="O65" s="160"/>
      <c r="P65" s="160"/>
      <c r="Q65" s="160"/>
      <c r="R65" s="164">
        <f t="shared" si="5"/>
        <v>0</v>
      </c>
      <c r="S65" s="614"/>
      <c r="T65" s="512"/>
      <c r="U65" s="582"/>
      <c r="V65" s="510"/>
    </row>
    <row r="66" spans="1:22">
      <c r="A66" s="611"/>
      <c r="B66" s="514"/>
      <c r="C66" s="174"/>
      <c r="D66" s="168"/>
      <c r="E66" s="175"/>
      <c r="F66" s="160"/>
      <c r="G66" s="160"/>
      <c r="H66" s="160"/>
      <c r="I66" s="160"/>
      <c r="J66" s="164">
        <f t="shared" si="4"/>
        <v>0</v>
      </c>
      <c r="K66" s="614"/>
      <c r="L66" s="160">
        <f>'5- Identificación de Riesgos'!I67</f>
        <v>0</v>
      </c>
      <c r="M66" s="197"/>
      <c r="N66" s="160"/>
      <c r="O66" s="160"/>
      <c r="P66" s="160"/>
      <c r="Q66" s="160"/>
      <c r="R66" s="164">
        <f t="shared" si="5"/>
        <v>0</v>
      </c>
      <c r="S66" s="614"/>
      <c r="T66" s="512"/>
      <c r="U66" s="582"/>
      <c r="V66" s="510"/>
    </row>
    <row r="67" spans="1:22">
      <c r="A67" s="611"/>
      <c r="B67" s="514"/>
      <c r="C67" s="174"/>
      <c r="D67" s="168"/>
      <c r="E67" s="175"/>
      <c r="F67" s="160"/>
      <c r="G67" s="160"/>
      <c r="H67" s="160"/>
      <c r="I67" s="160"/>
      <c r="J67" s="164"/>
      <c r="K67" s="614"/>
      <c r="L67" s="160">
        <f>'5- Identificación de Riesgos'!I68</f>
        <v>0</v>
      </c>
      <c r="M67" s="197"/>
      <c r="N67" s="160"/>
      <c r="O67" s="160"/>
      <c r="P67" s="160"/>
      <c r="Q67" s="160"/>
      <c r="R67" s="164">
        <f t="shared" ref="R67:R76" si="6">SUM(COUNTIF(N67,"SI")*25%,COUNTIF(O67,"SI")*40%,COUNTIF(P67,"SI")*25%,COUNTIF(Q67,"SI")*10%)</f>
        <v>0</v>
      </c>
      <c r="S67" s="614"/>
      <c r="T67" s="512"/>
      <c r="U67" s="582"/>
      <c r="V67" s="510"/>
    </row>
    <row r="68" spans="1:22">
      <c r="A68" s="612"/>
      <c r="B68" s="528"/>
      <c r="C68" s="176"/>
      <c r="D68" s="169"/>
      <c r="E68" s="177"/>
      <c r="F68" s="161"/>
      <c r="G68" s="161"/>
      <c r="H68" s="161"/>
      <c r="I68" s="161"/>
      <c r="J68" s="165"/>
      <c r="K68" s="615"/>
      <c r="L68" s="161">
        <f>'5- Identificación de Riesgos'!I69</f>
        <v>0</v>
      </c>
      <c r="M68" s="209"/>
      <c r="N68" s="161"/>
      <c r="O68" s="161"/>
      <c r="P68" s="161"/>
      <c r="Q68" s="161"/>
      <c r="R68" s="165">
        <f t="shared" si="6"/>
        <v>0</v>
      </c>
      <c r="S68" s="615"/>
      <c r="T68" s="608"/>
      <c r="U68" s="583"/>
      <c r="V68" s="511"/>
    </row>
    <row r="69" spans="1:22" ht="57.6">
      <c r="A69" s="610">
        <v>7</v>
      </c>
      <c r="B69" s="527" t="str">
        <f>'5- Identificación de Riesgos'!B70</f>
        <v xml:space="preserve">Recibir, ofrecer, prometer, entregar o aceptar dadivas  o beneficios a nombre propio o de terceros para  demorar, retener, alterar o direccionar fallos judiciales </v>
      </c>
      <c r="C69" s="172" t="str">
        <f>'5- Identificación de Riesgos'!D70</f>
        <v xml:space="preserve">2.Falta de ética  de los servidores judiciales 
</v>
      </c>
      <c r="D69" s="167"/>
      <c r="E69" s="173"/>
      <c r="F69" s="159"/>
      <c r="G69" s="159"/>
      <c r="H69" s="159"/>
      <c r="I69" s="159"/>
      <c r="J69" s="166">
        <f t="shared" ref="J69:J76" si="7">COUNTIF(F69:I69,"SI")/4</f>
        <v>0</v>
      </c>
      <c r="K69" s="613">
        <f>AVERAGE(J69:J76)</f>
        <v>0</v>
      </c>
      <c r="L69" s="159" t="str">
        <f>'5- Identificación de Riesgos'!I70</f>
        <v>Afectación de reputacion,imagén,  credibilidad, satisfacción de usuarios y PI</v>
      </c>
      <c r="M69" s="196"/>
      <c r="N69" s="159"/>
      <c r="O69" s="159"/>
      <c r="P69" s="159"/>
      <c r="Q69" s="159"/>
      <c r="R69" s="166">
        <f t="shared" si="6"/>
        <v>0</v>
      </c>
      <c r="S69" s="613">
        <f>AVERAGE(R69:R76)</f>
        <v>0</v>
      </c>
      <c r="T69" s="609" t="str">
        <f>CONCATENATE(INDEX('8- Políticas de Administración '!$B$6:$F$10,MATCH(ROUND(IF((RIGHT('5- Identificación de Riesgos'!H70,1)-'6- Valoración Controles'!K69)&lt;1,1,(RIGHT('5- Identificación de Riesgos'!H70,1)-'6- Valoración Controles'!K69)),0),'8- Políticas de Administración '!$F$6:$F$10,0),1)," - ",ROUND(IF((RIGHT('5- Identificación de Riesgos'!H70,1)-'6- Valoración Controles'!K69)&lt;1,1,(RIGHT('5- Identificación de Riesgos'!H70,1)-'6- Valoración Controles'!K69)),0))</f>
        <v>Muy Baja - 1</v>
      </c>
      <c r="U69" s="581" t="str">
        <f>CONCATENATE(INDEX('8- Políticas de Administración '!$B$17:$F$21,MATCH(ROUND(IF((RIGHT('5- Identificación de Riesgos'!M70,1)-'6- Valoración Controles'!S69)&lt;1,1,(RIGHT('5- Identificación de Riesgos'!M70,1)-'6- Valoración Controles'!S69)),0),'8- Políticas de Administración '!$F$17:$F$21,0),1)," - ",ROUND(IF((RIGHT('5- Identificación de Riesgos'!M70,1)-'6- Valoración Controles'!S69)&lt;1,1,(RIGHT('5- Identificación de Riesgos'!M70,1)-'6- Valoración Controles'!S69)),0))</f>
        <v>Mayor - 4</v>
      </c>
      <c r="V69" s="616" t="str">
        <f>CONCATENATE(VLOOKUP((LEFT(T69,LEN(T69)-4)&amp;LEFT(U69,LEN(U69)-4)),'9- Matriz de Calor '!$D$18:$E$42,2,0)," - ",RIGHT(T69,1)*RIGHT(U69,1))</f>
        <v>Alto  - 4</v>
      </c>
    </row>
    <row r="70" spans="1:22">
      <c r="A70" s="611"/>
      <c r="B70" s="514"/>
      <c r="C70" s="174" t="str">
        <f>'5- Identificación de Riesgos'!D71</f>
        <v xml:space="preserve">2. Desconocimiento del Código de Etica y Buen Gobierno.   </v>
      </c>
      <c r="D70" s="168"/>
      <c r="E70" s="175"/>
      <c r="F70" s="160"/>
      <c r="G70" s="160"/>
      <c r="H70" s="160"/>
      <c r="I70" s="160"/>
      <c r="J70" s="164">
        <f t="shared" si="7"/>
        <v>0</v>
      </c>
      <c r="K70" s="614"/>
      <c r="L70" s="160" t="str">
        <f>'5- Identificación de Riesgos'!I71</f>
        <v>Afectación Económica</v>
      </c>
      <c r="M70" s="196"/>
      <c r="N70" s="160"/>
      <c r="O70" s="160"/>
      <c r="P70" s="160"/>
      <c r="Q70" s="160"/>
      <c r="R70" s="164">
        <f t="shared" si="6"/>
        <v>0</v>
      </c>
      <c r="S70" s="614"/>
      <c r="T70" s="512"/>
      <c r="U70" s="582"/>
      <c r="V70" s="510"/>
    </row>
    <row r="71" spans="1:22">
      <c r="A71" s="611"/>
      <c r="B71" s="514"/>
      <c r="C71" s="174"/>
      <c r="D71" s="168"/>
      <c r="E71" s="175"/>
      <c r="F71" s="160"/>
      <c r="G71" s="160"/>
      <c r="H71" s="160"/>
      <c r="I71" s="160"/>
      <c r="J71" s="164">
        <f t="shared" si="7"/>
        <v>0</v>
      </c>
      <c r="K71" s="614"/>
      <c r="L71" s="160"/>
      <c r="M71" s="198"/>
      <c r="N71" s="160"/>
      <c r="O71" s="160"/>
      <c r="P71" s="160"/>
      <c r="Q71" s="160"/>
      <c r="R71" s="164">
        <f t="shared" si="6"/>
        <v>0</v>
      </c>
      <c r="S71" s="614"/>
      <c r="T71" s="512"/>
      <c r="U71" s="582"/>
      <c r="V71" s="510"/>
    </row>
    <row r="72" spans="1:22">
      <c r="A72" s="611"/>
      <c r="B72" s="514"/>
      <c r="C72" s="174"/>
      <c r="D72" s="168"/>
      <c r="E72" s="175"/>
      <c r="F72" s="160"/>
      <c r="G72" s="160"/>
      <c r="H72" s="160"/>
      <c r="I72" s="160"/>
      <c r="J72" s="164">
        <f t="shared" si="7"/>
        <v>0</v>
      </c>
      <c r="K72" s="614"/>
      <c r="L72" s="160">
        <f>'5- Identificación de Riesgos'!I73</f>
        <v>0</v>
      </c>
      <c r="M72" s="197"/>
      <c r="N72" s="160"/>
      <c r="O72" s="160"/>
      <c r="P72" s="160"/>
      <c r="Q72" s="160"/>
      <c r="R72" s="164">
        <f t="shared" si="6"/>
        <v>0</v>
      </c>
      <c r="S72" s="614"/>
      <c r="T72" s="512"/>
      <c r="U72" s="582"/>
      <c r="V72" s="510"/>
    </row>
    <row r="73" spans="1:22">
      <c r="A73" s="611"/>
      <c r="B73" s="514"/>
      <c r="C73" s="174"/>
      <c r="D73" s="168"/>
      <c r="E73" s="168"/>
      <c r="F73" s="160"/>
      <c r="G73" s="160"/>
      <c r="H73" s="160"/>
      <c r="I73" s="160"/>
      <c r="J73" s="164">
        <f t="shared" si="7"/>
        <v>0</v>
      </c>
      <c r="K73" s="614"/>
      <c r="L73" s="160">
        <f>'5- Identificación de Riesgos'!I74</f>
        <v>0</v>
      </c>
      <c r="M73" s="197"/>
      <c r="N73" s="160"/>
      <c r="O73" s="160"/>
      <c r="P73" s="160"/>
      <c r="Q73" s="160"/>
      <c r="R73" s="164">
        <f t="shared" si="6"/>
        <v>0</v>
      </c>
      <c r="S73" s="614"/>
      <c r="T73" s="512"/>
      <c r="U73" s="582"/>
      <c r="V73" s="510"/>
    </row>
    <row r="74" spans="1:22">
      <c r="A74" s="611"/>
      <c r="B74" s="514"/>
      <c r="C74" s="174"/>
      <c r="D74" s="168"/>
      <c r="E74" s="175"/>
      <c r="F74" s="160"/>
      <c r="G74" s="160"/>
      <c r="H74" s="160"/>
      <c r="I74" s="160"/>
      <c r="J74" s="164">
        <f t="shared" si="7"/>
        <v>0</v>
      </c>
      <c r="K74" s="614"/>
      <c r="L74" s="160">
        <f>'5- Identificación de Riesgos'!I75</f>
        <v>0</v>
      </c>
      <c r="M74" s="197"/>
      <c r="N74" s="160"/>
      <c r="O74" s="160"/>
      <c r="P74" s="160"/>
      <c r="Q74" s="160"/>
      <c r="R74" s="164">
        <f t="shared" si="6"/>
        <v>0</v>
      </c>
      <c r="S74" s="614"/>
      <c r="T74" s="512"/>
      <c r="U74" s="582"/>
      <c r="V74" s="510"/>
    </row>
    <row r="75" spans="1:22">
      <c r="A75" s="611"/>
      <c r="B75" s="514"/>
      <c r="C75" s="174"/>
      <c r="D75" s="168"/>
      <c r="E75" s="175"/>
      <c r="F75" s="160"/>
      <c r="G75" s="160"/>
      <c r="H75" s="160"/>
      <c r="I75" s="160"/>
      <c r="J75" s="164">
        <f t="shared" si="7"/>
        <v>0</v>
      </c>
      <c r="K75" s="614"/>
      <c r="L75" s="160">
        <f>'5- Identificación de Riesgos'!I76</f>
        <v>0</v>
      </c>
      <c r="M75" s="197"/>
      <c r="N75" s="160"/>
      <c r="O75" s="160"/>
      <c r="P75" s="160"/>
      <c r="Q75" s="160"/>
      <c r="R75" s="164">
        <f t="shared" si="6"/>
        <v>0</v>
      </c>
      <c r="S75" s="614"/>
      <c r="T75" s="512"/>
      <c r="U75" s="582"/>
      <c r="V75" s="510"/>
    </row>
    <row r="76" spans="1:22">
      <c r="A76" s="611"/>
      <c r="B76" s="514"/>
      <c r="C76" s="174"/>
      <c r="D76" s="168"/>
      <c r="E76" s="175"/>
      <c r="F76" s="160"/>
      <c r="G76" s="160"/>
      <c r="H76" s="160"/>
      <c r="I76" s="160"/>
      <c r="J76" s="164">
        <f t="shared" si="7"/>
        <v>0</v>
      </c>
      <c r="K76" s="614"/>
      <c r="L76" s="160">
        <f>'5- Identificación de Riesgos'!I77</f>
        <v>0</v>
      </c>
      <c r="M76" s="197"/>
      <c r="N76" s="160"/>
      <c r="O76" s="160"/>
      <c r="P76" s="160"/>
      <c r="Q76" s="160"/>
      <c r="R76" s="164">
        <f t="shared" si="6"/>
        <v>0</v>
      </c>
      <c r="S76" s="614"/>
      <c r="T76" s="512"/>
      <c r="U76" s="582"/>
      <c r="V76" s="510"/>
    </row>
    <row r="77" spans="1:22">
      <c r="A77" s="611"/>
      <c r="B77" s="514"/>
      <c r="C77" s="174"/>
      <c r="D77" s="168"/>
      <c r="E77" s="175"/>
      <c r="F77" s="160"/>
      <c r="G77" s="160"/>
      <c r="H77" s="160"/>
      <c r="I77" s="160"/>
      <c r="J77" s="164"/>
      <c r="K77" s="614"/>
      <c r="L77" s="160">
        <f>'5- Identificación de Riesgos'!I78</f>
        <v>0</v>
      </c>
      <c r="M77" s="197"/>
      <c r="N77" s="160"/>
      <c r="O77" s="160"/>
      <c r="P77" s="160"/>
      <c r="Q77" s="160"/>
      <c r="R77" s="164">
        <f>SUM(COUNTIF(N77,"SI")*25%,COUNTIF(O77,"SI")*40%,COUNTIF(P77,"SI")*25%,COUNTIF(Q77,"SI")*10%)</f>
        <v>0</v>
      </c>
      <c r="S77" s="614"/>
      <c r="T77" s="512"/>
      <c r="U77" s="582"/>
      <c r="V77" s="510"/>
    </row>
    <row r="78" spans="1:22">
      <c r="A78" s="612"/>
      <c r="B78" s="528"/>
      <c r="C78" s="176"/>
      <c r="D78" s="169"/>
      <c r="E78" s="177"/>
      <c r="F78" s="161"/>
      <c r="G78" s="161"/>
      <c r="H78" s="161"/>
      <c r="I78" s="161"/>
      <c r="J78" s="165"/>
      <c r="K78" s="615"/>
      <c r="L78" s="161">
        <f>'5- Identificación de Riesgos'!I79</f>
        <v>0</v>
      </c>
      <c r="M78" s="209"/>
      <c r="N78" s="161"/>
      <c r="O78" s="161"/>
      <c r="P78" s="161"/>
      <c r="Q78" s="161"/>
      <c r="R78" s="165">
        <f>SUM(COUNTIF(N78,"SI")*25%,COUNTIF(O78,"SI")*40%,COUNTIF(P78,"SI")*25%,COUNTIF(Q78,"SI")*10%)</f>
        <v>0</v>
      </c>
      <c r="S78" s="615"/>
      <c r="T78" s="608"/>
      <c r="U78" s="583"/>
      <c r="V78" s="511"/>
    </row>
  </sheetData>
  <mergeCells count="67">
    <mergeCell ref="T50:T58"/>
    <mergeCell ref="U50:U58"/>
    <mergeCell ref="V50:V58"/>
    <mergeCell ref="A50:A58"/>
    <mergeCell ref="B50:B58"/>
    <mergeCell ref="K50:K58"/>
    <mergeCell ref="S50:S58"/>
    <mergeCell ref="T40:T49"/>
    <mergeCell ref="U40:U49"/>
    <mergeCell ref="V40:V49"/>
    <mergeCell ref="A40:A49"/>
    <mergeCell ref="B40:B49"/>
    <mergeCell ref="K40:K49"/>
    <mergeCell ref="S40:S49"/>
    <mergeCell ref="K30:K39"/>
    <mergeCell ref="S30:S39"/>
    <mergeCell ref="B20:B29"/>
    <mergeCell ref="K20:K29"/>
    <mergeCell ref="V20:V29"/>
    <mergeCell ref="T20:T29"/>
    <mergeCell ref="U20:U29"/>
    <mergeCell ref="S20:S29"/>
    <mergeCell ref="B30:B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69:V78"/>
    <mergeCell ref="V59:V68"/>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T59:T68"/>
    <mergeCell ref="U59:U68"/>
    <mergeCell ref="A69:A78"/>
    <mergeCell ref="B69:B78"/>
    <mergeCell ref="B59:B68"/>
    <mergeCell ref="A59:A68"/>
    <mergeCell ref="T69:T78"/>
    <mergeCell ref="U69:U78"/>
    <mergeCell ref="S69:S78"/>
    <mergeCell ref="S59:S68"/>
    <mergeCell ref="K59:K68"/>
    <mergeCell ref="K69:K78"/>
  </mergeCells>
  <conditionalFormatting sqref="T10 T20 T30 T40">
    <cfRule type="containsText" dxfId="502" priority="466" operator="containsText" text="Muy Baja">
      <formula>NOT(ISERROR(SEARCH("Muy Baja",T10)))</formula>
    </cfRule>
    <cfRule type="containsText" dxfId="501" priority="467" operator="containsText" text="Baja">
      <formula>NOT(ISERROR(SEARCH("Baja",T10)))</formula>
    </cfRule>
    <cfRule type="containsText" dxfId="500" priority="468" operator="containsText" text="Muy Alta">
      <formula>NOT(ISERROR(SEARCH("Muy Alta",T10)))</formula>
    </cfRule>
    <cfRule type="containsText" dxfId="499" priority="470" operator="containsText" text="Alta">
      <formula>NOT(ISERROR(SEARCH("Alta",T10)))</formula>
    </cfRule>
    <cfRule type="containsText" dxfId="498" priority="471" operator="containsText" text="Media">
      <formula>NOT(ISERROR(SEARCH("Media",T10)))</formula>
    </cfRule>
    <cfRule type="containsText" dxfId="497" priority="472" operator="containsText" text="Media">
      <formula>NOT(ISERROR(SEARCH("Media",T10)))</formula>
    </cfRule>
    <cfRule type="containsText" dxfId="496" priority="473" operator="containsText" text="Media">
      <formula>NOT(ISERROR(SEARCH("Media",T10)))</formula>
    </cfRule>
    <cfRule type="containsText" dxfId="495" priority="474" operator="containsText" text="Muy Baja">
      <formula>NOT(ISERROR(SEARCH("Muy Baja",T10)))</formula>
    </cfRule>
    <cfRule type="containsText" dxfId="494" priority="475" operator="containsText" text="Baja">
      <formula>NOT(ISERROR(SEARCH("Baja",T10)))</formula>
    </cfRule>
    <cfRule type="containsText" dxfId="493" priority="476" operator="containsText" text="Muy Baja">
      <formula>NOT(ISERROR(SEARCH("Muy Baja",T10)))</formula>
    </cfRule>
    <cfRule type="containsText" dxfId="492" priority="477" operator="containsText" text="Muy Baja">
      <formula>NOT(ISERROR(SEARCH("Muy Baja",T10)))</formula>
    </cfRule>
    <cfRule type="containsText" dxfId="491" priority="478" operator="containsText" text="Muy Baja">
      <formula>NOT(ISERROR(SEARCH("Muy Baja",T10)))</formula>
    </cfRule>
    <cfRule type="containsText" dxfId="490" priority="479" operator="containsText" text="Muy Baja'Tabla probabilidad'!">
      <formula>NOT(ISERROR(SEARCH("Muy Baja'Tabla probabilidad'!",T10)))</formula>
    </cfRule>
    <cfRule type="containsText" dxfId="489" priority="480" operator="containsText" text="Muy bajo">
      <formula>NOT(ISERROR(SEARCH("Muy bajo",T10)))</formula>
    </cfRule>
    <cfRule type="containsText" dxfId="488" priority="481" operator="containsText" text="Alta">
      <formula>NOT(ISERROR(SEARCH("Alta",T10)))</formula>
    </cfRule>
    <cfRule type="containsText" dxfId="487" priority="482" operator="containsText" text="Media">
      <formula>NOT(ISERROR(SEARCH("Media",T10)))</formula>
    </cfRule>
    <cfRule type="containsText" dxfId="486" priority="483" operator="containsText" text="Baja">
      <formula>NOT(ISERROR(SEARCH("Baja",T10)))</formula>
    </cfRule>
    <cfRule type="containsText" dxfId="485" priority="484" operator="containsText" text="Muy baja">
      <formula>NOT(ISERROR(SEARCH("Muy baja",T10)))</formula>
    </cfRule>
    <cfRule type="cellIs" dxfId="484" priority="487" operator="between">
      <formula>1</formula>
      <formula>2</formula>
    </cfRule>
    <cfRule type="cellIs" dxfId="483" priority="488" operator="between">
      <formula>0</formula>
      <formula>2</formula>
    </cfRule>
  </conditionalFormatting>
  <conditionalFormatting sqref="T50 T59">
    <cfRule type="containsText" dxfId="482" priority="236" operator="containsText" text="Muy Baja">
      <formula>NOT(ISERROR(SEARCH("Muy Baja",T50)))</formula>
    </cfRule>
    <cfRule type="containsText" dxfId="481" priority="237" operator="containsText" text="Baja">
      <formula>NOT(ISERROR(SEARCH("Baja",T50)))</formula>
    </cfRule>
    <cfRule type="containsText" dxfId="480" priority="238" operator="containsText" text="Muy Alta">
      <formula>NOT(ISERROR(SEARCH("Muy Alta",T50)))</formula>
    </cfRule>
    <cfRule type="containsText" dxfId="479" priority="240" operator="containsText" text="Alta">
      <formula>NOT(ISERROR(SEARCH("Alta",T50)))</formula>
    </cfRule>
    <cfRule type="containsText" dxfId="478" priority="241" operator="containsText" text="Media">
      <formula>NOT(ISERROR(SEARCH("Media",T50)))</formula>
    </cfRule>
    <cfRule type="containsText" dxfId="477" priority="242" operator="containsText" text="Media">
      <formula>NOT(ISERROR(SEARCH("Media",T50)))</formula>
    </cfRule>
    <cfRule type="containsText" dxfId="476" priority="243" operator="containsText" text="Media">
      <formula>NOT(ISERROR(SEARCH("Media",T50)))</formula>
    </cfRule>
    <cfRule type="containsText" dxfId="475" priority="244" operator="containsText" text="Muy Baja">
      <formula>NOT(ISERROR(SEARCH("Muy Baja",T50)))</formula>
    </cfRule>
    <cfRule type="containsText" dxfId="474" priority="245" operator="containsText" text="Baja">
      <formula>NOT(ISERROR(SEARCH("Baja",T50)))</formula>
    </cfRule>
    <cfRule type="containsText" dxfId="473" priority="246" operator="containsText" text="Muy Baja">
      <formula>NOT(ISERROR(SEARCH("Muy Baja",T50)))</formula>
    </cfRule>
    <cfRule type="containsText" dxfId="472" priority="247" operator="containsText" text="Muy Baja">
      <formula>NOT(ISERROR(SEARCH("Muy Baja",T50)))</formula>
    </cfRule>
    <cfRule type="containsText" dxfId="471" priority="248" operator="containsText" text="Muy Baja">
      <formula>NOT(ISERROR(SEARCH("Muy Baja",T50)))</formula>
    </cfRule>
    <cfRule type="containsText" dxfId="470" priority="249" operator="containsText" text="Muy Baja'Tabla probabilidad'!">
      <formula>NOT(ISERROR(SEARCH("Muy Baja'Tabla probabilidad'!",T50)))</formula>
    </cfRule>
    <cfRule type="containsText" dxfId="469" priority="250" operator="containsText" text="Muy bajo">
      <formula>NOT(ISERROR(SEARCH("Muy bajo",T50)))</formula>
    </cfRule>
    <cfRule type="containsText" dxfId="468" priority="251" operator="containsText" text="Alta">
      <formula>NOT(ISERROR(SEARCH("Alta",T50)))</formula>
    </cfRule>
    <cfRule type="containsText" dxfId="467" priority="252" operator="containsText" text="Media">
      <formula>NOT(ISERROR(SEARCH("Media",T50)))</formula>
    </cfRule>
    <cfRule type="containsText" dxfId="466" priority="253" operator="containsText" text="Baja">
      <formula>NOT(ISERROR(SEARCH("Baja",T50)))</formula>
    </cfRule>
    <cfRule type="containsText" dxfId="465" priority="254" operator="containsText" text="Muy baja">
      <formula>NOT(ISERROR(SEARCH("Muy baja",T50)))</formula>
    </cfRule>
    <cfRule type="cellIs" dxfId="464" priority="257" operator="between">
      <formula>1</formula>
      <formula>2</formula>
    </cfRule>
    <cfRule type="cellIs" dxfId="463" priority="258" operator="between">
      <formula>0</formula>
      <formula>2</formula>
    </cfRule>
  </conditionalFormatting>
  <conditionalFormatting sqref="T69">
    <cfRule type="containsText" dxfId="462" priority="11" operator="containsText" text="Muy Baja">
      <formula>NOT(ISERROR(SEARCH("Muy Baja",T69)))</formula>
    </cfRule>
    <cfRule type="containsText" dxfId="461" priority="12" operator="containsText" text="Baja">
      <formula>NOT(ISERROR(SEARCH("Baja",T69)))</formula>
    </cfRule>
    <cfRule type="containsText" dxfId="460" priority="13" operator="containsText" text="Muy Alta">
      <formula>NOT(ISERROR(SEARCH("Muy Alta",T69)))</formula>
    </cfRule>
    <cfRule type="containsText" dxfId="459" priority="14" operator="containsText" text="Alta">
      <formula>NOT(ISERROR(SEARCH("Alta",T69)))</formula>
    </cfRule>
    <cfRule type="containsText" dxfId="458" priority="15" operator="containsText" text="Media">
      <formula>NOT(ISERROR(SEARCH("Media",T69)))</formula>
    </cfRule>
    <cfRule type="containsText" dxfId="457" priority="16" operator="containsText" text="Media">
      <formula>NOT(ISERROR(SEARCH("Media",T69)))</formula>
    </cfRule>
    <cfRule type="containsText" dxfId="456" priority="17" operator="containsText" text="Media">
      <formula>NOT(ISERROR(SEARCH("Media",T69)))</formula>
    </cfRule>
    <cfRule type="containsText" dxfId="455" priority="18" operator="containsText" text="Muy Baja">
      <formula>NOT(ISERROR(SEARCH("Muy Baja",T69)))</formula>
    </cfRule>
    <cfRule type="containsText" dxfId="454" priority="19" operator="containsText" text="Baja">
      <formula>NOT(ISERROR(SEARCH("Baja",T69)))</formula>
    </cfRule>
    <cfRule type="containsText" dxfId="453" priority="20" operator="containsText" text="Muy Baja">
      <formula>NOT(ISERROR(SEARCH("Muy Baja",T69)))</formula>
    </cfRule>
    <cfRule type="containsText" dxfId="452" priority="21" operator="containsText" text="Muy Baja">
      <formula>NOT(ISERROR(SEARCH("Muy Baja",T69)))</formula>
    </cfRule>
    <cfRule type="containsText" dxfId="451" priority="22" operator="containsText" text="Muy Baja">
      <formula>NOT(ISERROR(SEARCH("Muy Baja",T69)))</formula>
    </cfRule>
    <cfRule type="containsText" dxfId="450" priority="23" operator="containsText" text="Muy Baja'Tabla probabilidad'!">
      <formula>NOT(ISERROR(SEARCH("Muy Baja'Tabla probabilidad'!",T69)))</formula>
    </cfRule>
    <cfRule type="containsText" dxfId="449" priority="24" operator="containsText" text="Muy bajo">
      <formula>NOT(ISERROR(SEARCH("Muy bajo",T69)))</formula>
    </cfRule>
    <cfRule type="containsText" dxfId="448" priority="25" operator="containsText" text="Alta">
      <formula>NOT(ISERROR(SEARCH("Alta",T69)))</formula>
    </cfRule>
    <cfRule type="containsText" dxfId="447" priority="26" operator="containsText" text="Media">
      <formula>NOT(ISERROR(SEARCH("Media",T69)))</formula>
    </cfRule>
    <cfRule type="containsText" dxfId="446" priority="27" operator="containsText" text="Baja">
      <formula>NOT(ISERROR(SEARCH("Baja",T69)))</formula>
    </cfRule>
    <cfRule type="containsText" dxfId="445" priority="28" operator="containsText" text="Muy baja">
      <formula>NOT(ISERROR(SEARCH("Muy baja",T69)))</formula>
    </cfRule>
    <cfRule type="cellIs" dxfId="444" priority="31" operator="between">
      <formula>1</formula>
      <formula>2</formula>
    </cfRule>
    <cfRule type="cellIs" dxfId="443" priority="32" operator="between">
      <formula>0</formula>
      <formula>2</formula>
    </cfRule>
  </conditionalFormatting>
  <conditionalFormatting sqref="U10 U20 U30 U40">
    <cfRule type="containsText" dxfId="442" priority="460" operator="containsText" text="Catastrófico">
      <formula>NOT(ISERROR(SEARCH("Catastrófico",U10)))</formula>
    </cfRule>
    <cfRule type="containsText" dxfId="441" priority="461" operator="containsText" text="Mayor">
      <formula>NOT(ISERROR(SEARCH("Mayor",U10)))</formula>
    </cfRule>
    <cfRule type="containsText" dxfId="440" priority="462" operator="containsText" text="Alta">
      <formula>NOT(ISERROR(SEARCH("Alta",U10)))</formula>
    </cfRule>
    <cfRule type="containsText" dxfId="439" priority="463" operator="containsText" text="Moderado">
      <formula>NOT(ISERROR(SEARCH("Moderado",U10)))</formula>
    </cfRule>
    <cfRule type="containsText" dxfId="438" priority="464" operator="containsText" text="Menor">
      <formula>NOT(ISERROR(SEARCH("Menor",U10)))</formula>
    </cfRule>
    <cfRule type="containsText" dxfId="437" priority="465" operator="containsText" text="Leve">
      <formula>NOT(ISERROR(SEARCH("Leve",U10)))</formula>
    </cfRule>
  </conditionalFormatting>
  <conditionalFormatting sqref="U50 U59">
    <cfRule type="containsText" dxfId="436" priority="230" operator="containsText" text="Catastrófico">
      <formula>NOT(ISERROR(SEARCH("Catastrófico",U50)))</formula>
    </cfRule>
    <cfRule type="containsText" dxfId="435" priority="231" operator="containsText" text="Mayor">
      <formula>NOT(ISERROR(SEARCH("Mayor",U50)))</formula>
    </cfRule>
    <cfRule type="containsText" dxfId="434" priority="232" operator="containsText" text="Alta">
      <formula>NOT(ISERROR(SEARCH("Alta",U50)))</formula>
    </cfRule>
    <cfRule type="containsText" dxfId="433" priority="233" operator="containsText" text="Moderado">
      <formula>NOT(ISERROR(SEARCH("Moderado",U50)))</formula>
    </cfRule>
    <cfRule type="containsText" dxfId="432" priority="234" operator="containsText" text="Menor">
      <formula>NOT(ISERROR(SEARCH("Menor",U50)))</formula>
    </cfRule>
    <cfRule type="containsText" dxfId="431" priority="235" operator="containsText" text="Leve">
      <formula>NOT(ISERROR(SEARCH("Leve",U50)))</formula>
    </cfRule>
  </conditionalFormatting>
  <conditionalFormatting sqref="U69">
    <cfRule type="containsText" dxfId="430" priority="5" operator="containsText" text="Catastrófico">
      <formula>NOT(ISERROR(SEARCH("Catastrófico",U69)))</formula>
    </cfRule>
    <cfRule type="containsText" dxfId="429" priority="6" operator="containsText" text="Mayor">
      <formula>NOT(ISERROR(SEARCH("Mayor",U69)))</formula>
    </cfRule>
    <cfRule type="containsText" dxfId="428" priority="7" operator="containsText" text="Alta">
      <formula>NOT(ISERROR(SEARCH("Alta",U69)))</formula>
    </cfRule>
    <cfRule type="containsText" dxfId="427" priority="8" operator="containsText" text="Moderado">
      <formula>NOT(ISERROR(SEARCH("Moderado",U69)))</formula>
    </cfRule>
    <cfRule type="containsText" dxfId="426" priority="9" operator="containsText" text="Menor">
      <formula>NOT(ISERROR(SEARCH("Menor",U69)))</formula>
    </cfRule>
    <cfRule type="containsText" dxfId="425" priority="10" operator="containsText" text="Leve">
      <formula>NOT(ISERROR(SEARCH("Leve",U69)))</formula>
    </cfRule>
  </conditionalFormatting>
  <conditionalFormatting sqref="V10 V20">
    <cfRule type="containsText" dxfId="424" priority="424" operator="containsText" text="Extremo">
      <formula>NOT(ISERROR(SEARCH("Extremo",V10)))</formula>
    </cfRule>
    <cfRule type="containsText" dxfId="423" priority="425" operator="containsText" text="Alto">
      <formula>NOT(ISERROR(SEARCH("Alto",V10)))</formula>
    </cfRule>
    <cfRule type="containsText" dxfId="422" priority="426" operator="containsText" text="Bajo">
      <formula>NOT(ISERROR(SEARCH("Bajo",V10)))</formula>
    </cfRule>
    <cfRule type="containsText" dxfId="421" priority="427" operator="containsText" text="Moderado">
      <formula>NOT(ISERROR(SEARCH("Moderado",V10)))</formula>
    </cfRule>
  </conditionalFormatting>
  <conditionalFormatting sqref="V30">
    <cfRule type="containsText" dxfId="420" priority="391" operator="containsText" text="Extremo">
      <formula>NOT(ISERROR(SEARCH("Extremo",V30)))</formula>
    </cfRule>
    <cfRule type="containsText" dxfId="419" priority="392" operator="containsText" text="Alto">
      <formula>NOT(ISERROR(SEARCH("Alto",V30)))</formula>
    </cfRule>
    <cfRule type="containsText" dxfId="418" priority="393" operator="containsText" text="Bajo">
      <formula>NOT(ISERROR(SEARCH("Bajo",V30)))</formula>
    </cfRule>
    <cfRule type="containsText" dxfId="417" priority="394" operator="containsText" text="Moderado">
      <formula>NOT(ISERROR(SEARCH("Moderado",V30)))</formula>
    </cfRule>
  </conditionalFormatting>
  <conditionalFormatting sqref="V40">
    <cfRule type="containsText" dxfId="416" priority="358" operator="containsText" text="Extremo">
      <formula>NOT(ISERROR(SEARCH("Extremo",V40)))</formula>
    </cfRule>
    <cfRule type="containsText" dxfId="415" priority="359" operator="containsText" text="Alto">
      <formula>NOT(ISERROR(SEARCH("Alto",V40)))</formula>
    </cfRule>
    <cfRule type="containsText" dxfId="414" priority="360" operator="containsText" text="Bajo">
      <formula>NOT(ISERROR(SEARCH("Bajo",V40)))</formula>
    </cfRule>
    <cfRule type="containsText" dxfId="413" priority="361" operator="containsText" text="Moderado">
      <formula>NOT(ISERROR(SEARCH("Moderado",V40)))</formula>
    </cfRule>
  </conditionalFormatting>
  <conditionalFormatting sqref="V50 V59">
    <cfRule type="containsText" dxfId="412" priority="226" operator="containsText" text="Extremo">
      <formula>NOT(ISERROR(SEARCH("Extremo",V50)))</formula>
    </cfRule>
    <cfRule type="containsText" dxfId="411" priority="227" operator="containsText" text="Alto">
      <formula>NOT(ISERROR(SEARCH("Alto",V50)))</formula>
    </cfRule>
    <cfRule type="containsText" dxfId="410" priority="228" operator="containsText" text="Bajo">
      <formula>NOT(ISERROR(SEARCH("Bajo",V50)))</formula>
    </cfRule>
    <cfRule type="containsText" dxfId="409" priority="229" operator="containsText" text="Moderado">
      <formula>NOT(ISERROR(SEARCH("Moderado",V50)))</formula>
    </cfRule>
  </conditionalFormatting>
  <conditionalFormatting sqref="V69">
    <cfRule type="containsText" dxfId="408" priority="1" operator="containsText" text="Extremo">
      <formula>NOT(ISERROR(SEARCH("Extremo",V69)))</formula>
    </cfRule>
    <cfRule type="containsText" dxfId="407" priority="2" operator="containsText" text="Alto">
      <formula>NOT(ISERROR(SEARCH("Alto",V69)))</formula>
    </cfRule>
    <cfRule type="containsText" dxfId="406" priority="3" operator="containsText" text="Bajo">
      <formula>NOT(ISERROR(SEARCH("Bajo",V69)))</formula>
    </cfRule>
    <cfRule type="containsText" dxfId="405" priority="4" operator="containsText" text="Moderado">
      <formula>NOT(ISERROR(SEARCH("Moderado",V69)))</formula>
    </cfRule>
  </conditionalFormatting>
  <dataValidations xWindow="407" yWindow="734" count="2">
    <dataValidation allowBlank="1" showInputMessage="1" showErrorMessage="1" prompt="Enunciar cuál es el control" sqref="E54:E57 E25:E28 E72 E59:E60 E62 E45:E48 E50:E52 E64:E70 E74:E78 M10 E40:E43 E32:E38 E10:E12 E15:E23" xr:uid="{00000000-0002-0000-0600-000000000000}"/>
    <dataValidation type="list" allowBlank="1" showInputMessage="1" showErrorMessage="1" sqref="F10:I78 N10:Q11 N13:Q7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T59</xm:sqref>
        </x14:conditionalFormatting>
        <x14:conditionalFormatting xmlns:xm="http://schemas.microsoft.com/office/excel/2006/main">
          <x14:cfRule type="containsText" priority="29" operator="containsText" id="{ADE80DBC-25DB-4C91-949B-C7D172DA4BF7}">
            <xm:f>NOT(ISERROR(SEARCH('8- Políticas de Administración '!$B$5,T69)))</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'!$B$5,T69)))</xm:f>
            <xm:f>'8- Políticas de Administración '!$B$5</xm:f>
            <x14:dxf>
              <font>
                <color rgb="FF9C0006"/>
              </font>
              <fill>
                <patternFill>
                  <bgColor rgb="FFFFC7CE"/>
                </patternFill>
              </fill>
            </x14:dxf>
          </x14:cfRule>
          <xm:sqref>T69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topLeftCell="A5" zoomScale="70" zoomScaleNormal="70" zoomScalePageLayoutView="70" workbookViewId="0">
      <selection activeCell="S26" sqref="S26:T26"/>
    </sheetView>
  </sheetViews>
  <sheetFormatPr defaultColWidth="11.42578125" defaultRowHeight="14.4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37.7109375" style="16" customWidth="1"/>
    <col min="16" max="16" width="31.5703125" style="16" customWidth="1"/>
    <col min="17" max="17" width="34.140625" style="16" customWidth="1"/>
    <col min="18" max="269" width="11.42578125" style="16"/>
    <col min="270" max="16384" width="11.42578125" style="21"/>
  </cols>
  <sheetData>
    <row r="1" spans="1:269" s="18" customFormat="1" ht="27.75" customHeight="1">
      <c r="A1" s="671"/>
      <c r="B1" s="671"/>
      <c r="C1" s="671"/>
      <c r="D1" s="671"/>
      <c r="E1" s="671"/>
      <c r="F1" s="668" t="s">
        <v>379</v>
      </c>
      <c r="G1" s="668"/>
      <c r="H1" s="668"/>
      <c r="I1" s="668"/>
      <c r="J1" s="668"/>
      <c r="K1" s="668"/>
      <c r="L1" s="668"/>
      <c r="M1" s="668"/>
      <c r="N1" s="668"/>
      <c r="O1" s="668"/>
      <c r="P1" s="668"/>
      <c r="Q1" s="668"/>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71"/>
      <c r="B2" s="671"/>
      <c r="C2" s="671"/>
      <c r="D2" s="671"/>
      <c r="E2" s="671"/>
      <c r="F2" s="668"/>
      <c r="G2" s="668"/>
      <c r="H2" s="668"/>
      <c r="I2" s="668"/>
      <c r="J2" s="668"/>
      <c r="K2" s="668"/>
      <c r="L2" s="668"/>
      <c r="M2" s="668"/>
      <c r="N2" s="668"/>
      <c r="O2" s="668"/>
      <c r="P2" s="668"/>
      <c r="Q2" s="668"/>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71"/>
      <c r="B3" s="671"/>
      <c r="C3" s="671"/>
      <c r="D3" s="671"/>
      <c r="E3" s="671"/>
      <c r="F3" s="668"/>
      <c r="G3" s="668"/>
      <c r="H3" s="668"/>
      <c r="I3" s="668"/>
      <c r="J3" s="668"/>
      <c r="K3" s="668"/>
      <c r="L3" s="668"/>
      <c r="M3" s="668"/>
      <c r="N3" s="668"/>
      <c r="O3" s="668"/>
      <c r="P3" s="668"/>
      <c r="Q3" s="668"/>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183.6" customHeight="1">
      <c r="A4" s="533" t="s">
        <v>270</v>
      </c>
      <c r="B4" s="533"/>
      <c r="C4" s="624" t="s">
        <v>380</v>
      </c>
      <c r="D4" s="624"/>
      <c r="E4" s="624"/>
      <c r="F4" s="624"/>
      <c r="G4" s="624"/>
      <c r="H4" s="624"/>
      <c r="I4" s="624"/>
      <c r="J4" s="624"/>
      <c r="K4" s="624"/>
      <c r="L4" s="624"/>
      <c r="M4" s="624"/>
      <c r="N4" s="624"/>
      <c r="O4" s="624"/>
      <c r="P4" s="624"/>
      <c r="Q4" s="624"/>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168" customHeight="1">
      <c r="A5" s="533" t="s">
        <v>272</v>
      </c>
      <c r="B5" s="533"/>
      <c r="C5" s="624" t="s">
        <v>338</v>
      </c>
      <c r="D5" s="624"/>
      <c r="E5" s="624"/>
      <c r="F5" s="624"/>
      <c r="G5" s="624"/>
      <c r="H5" s="624"/>
      <c r="I5" s="624"/>
      <c r="J5" s="624"/>
      <c r="K5" s="624"/>
      <c r="L5" s="624"/>
      <c r="M5" s="624"/>
      <c r="N5" s="624"/>
      <c r="O5" s="624"/>
      <c r="P5" s="624"/>
      <c r="Q5" s="624"/>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33" t="s">
        <v>274</v>
      </c>
      <c r="B6" s="533"/>
      <c r="C6" s="626" t="s">
        <v>9</v>
      </c>
      <c r="D6" s="626"/>
      <c r="E6" s="626"/>
      <c r="F6" s="626"/>
      <c r="G6" s="626"/>
      <c r="H6" s="626"/>
      <c r="I6" s="626"/>
      <c r="J6" s="626"/>
      <c r="K6" s="626"/>
      <c r="L6" s="626"/>
      <c r="M6" s="626"/>
      <c r="N6" s="626"/>
      <c r="O6" s="626"/>
      <c r="P6" s="626"/>
      <c r="Q6" s="626"/>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thickBot="1">
      <c r="A7" s="646" t="s">
        <v>381</v>
      </c>
      <c r="B7" s="646"/>
      <c r="C7" s="646"/>
      <c r="D7" s="646"/>
      <c r="E7" s="646"/>
      <c r="F7" s="646" t="s">
        <v>291</v>
      </c>
      <c r="G7" s="646"/>
      <c r="H7" s="646"/>
      <c r="I7" s="90"/>
      <c r="J7" s="575" t="s">
        <v>382</v>
      </c>
      <c r="K7" s="575"/>
      <c r="L7" s="575"/>
      <c r="M7" s="575"/>
      <c r="N7" s="576"/>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648" t="s">
        <v>281</v>
      </c>
      <c r="B8" s="649" t="s">
        <v>341</v>
      </c>
      <c r="C8" s="672" t="s">
        <v>283</v>
      </c>
      <c r="D8" s="674" t="s">
        <v>293</v>
      </c>
      <c r="E8" s="649" t="s">
        <v>277</v>
      </c>
      <c r="F8" s="669" t="s">
        <v>383</v>
      </c>
      <c r="G8" s="669" t="s">
        <v>384</v>
      </c>
      <c r="H8" s="669" t="s">
        <v>385</v>
      </c>
      <c r="I8" s="676"/>
      <c r="J8" s="669" t="s">
        <v>386</v>
      </c>
      <c r="K8" s="669" t="s">
        <v>387</v>
      </c>
      <c r="L8" s="669" t="s">
        <v>388</v>
      </c>
      <c r="M8" s="669" t="s">
        <v>389</v>
      </c>
      <c r="N8" s="669" t="s">
        <v>390</v>
      </c>
      <c r="O8" s="669" t="s">
        <v>391</v>
      </c>
      <c r="P8" s="669" t="s">
        <v>392</v>
      </c>
      <c r="Q8" s="669" t="s">
        <v>393</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34"/>
      <c r="B9" s="650"/>
      <c r="C9" s="673"/>
      <c r="D9" s="675"/>
      <c r="E9" s="650"/>
      <c r="F9" s="670"/>
      <c r="G9" s="670"/>
      <c r="H9" s="670"/>
      <c r="I9" s="677"/>
      <c r="J9" s="670"/>
      <c r="K9" s="670"/>
      <c r="L9" s="670"/>
      <c r="M9" s="670"/>
      <c r="N9" s="670"/>
      <c r="O9" s="670"/>
      <c r="P9" s="670"/>
      <c r="Q9" s="670"/>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620">
        <f>'5- Identificación de Riesgos'!A10</f>
        <v>1</v>
      </c>
      <c r="B10" s="581" t="str">
        <f>'5- Identificación de Riesgos'!B10</f>
        <v>Vencimiento de Términos</v>
      </c>
      <c r="C10" s="527" t="str">
        <f>'5- Identificación de Riesgos'!C10</f>
        <v>Se realizan  actuaciones procesales o se da  respuesta a las solicitudes de los usuarios de la administración de justicia en materia penal, después del  término legal establecido para decidir sobre los conflictos presentados a los jueces.</v>
      </c>
      <c r="D10" s="527" t="s">
        <v>394</v>
      </c>
      <c r="E10" s="178" t="e">
        <f>'5- Identificación de Riesgos'!#REF!</f>
        <v>#REF!</v>
      </c>
      <c r="F10" s="555" t="str">
        <f>'5- Identificación de Riesgos'!H10</f>
        <v>Media - 3</v>
      </c>
      <c r="G10" s="527" t="str">
        <f>'5- Identificación de Riesgos'!M10</f>
        <v>Menor - 2</v>
      </c>
      <c r="H10" s="527" t="str">
        <f>'5- Identificación de Riesgos'!N10</f>
        <v>Moderado - 6</v>
      </c>
      <c r="I10" s="156"/>
      <c r="J10" s="680" t="str">
        <f>'6- Valoración Controles'!T10</f>
        <v>Baja - 2</v>
      </c>
      <c r="K10" s="680" t="str">
        <f>'6- Valoración Controles'!U10</f>
        <v>Leve - 1</v>
      </c>
      <c r="L10" s="678" t="e">
        <f>AVERAGE(#REF!)</f>
        <v>#REF!</v>
      </c>
      <c r="M10" s="581" t="str">
        <f>'6- Valoración Controles'!V10</f>
        <v>Bajo - 2</v>
      </c>
      <c r="N10" s="581" t="s">
        <v>395</v>
      </c>
      <c r="O10" s="690" t="s">
        <v>396</v>
      </c>
      <c r="P10" s="696" t="s">
        <v>397</v>
      </c>
      <c r="Q10" s="687" t="s">
        <v>398</v>
      </c>
    </row>
    <row r="11" spans="1:269" ht="13.5" customHeight="1">
      <c r="A11" s="621"/>
      <c r="B11" s="582"/>
      <c r="C11" s="514"/>
      <c r="D11" s="514"/>
      <c r="E11" s="179" t="str">
        <f>'5- Identificación de Riesgos'!D10</f>
        <v>1. Insuficiencia de  personal  para atender la función misional y la atención a las partes interesadas en los despachos judiciales y centro de servicios</v>
      </c>
      <c r="F11" s="556"/>
      <c r="G11" s="661"/>
      <c r="H11" s="514"/>
      <c r="I11" s="91"/>
      <c r="J11" s="663"/>
      <c r="K11" s="663"/>
      <c r="L11" s="665"/>
      <c r="M11" s="582"/>
      <c r="N11" s="582"/>
      <c r="O11" s="691"/>
      <c r="P11" s="697"/>
      <c r="Q11" s="688"/>
    </row>
    <row r="12" spans="1:269" ht="13.5" customHeight="1">
      <c r="A12" s="621"/>
      <c r="B12" s="582"/>
      <c r="C12" s="514"/>
      <c r="D12" s="514"/>
      <c r="E12" s="190" t="str">
        <f>'5- Identificación de Riesgos'!D11</f>
        <v>2. Complejidad de los procesos judiciales y solicitudes, lo cual incrementa los tiempos para su resolución.</v>
      </c>
      <c r="F12" s="556"/>
      <c r="G12" s="661"/>
      <c r="H12" s="514"/>
      <c r="I12" s="91"/>
      <c r="J12" s="663"/>
      <c r="K12" s="663"/>
      <c r="L12" s="665"/>
      <c r="M12" s="582"/>
      <c r="N12" s="582"/>
      <c r="O12" s="691"/>
      <c r="P12" s="697"/>
      <c r="Q12" s="688"/>
    </row>
    <row r="13" spans="1:269" ht="13.5" customHeight="1">
      <c r="A13" s="621"/>
      <c r="B13" s="582"/>
      <c r="C13" s="514"/>
      <c r="D13" s="514"/>
      <c r="E13" s="179" t="str">
        <f>'5- Identificación de Riesgos'!D12</f>
        <v>3.Fallas en la planeación  para el desarrollo de las tareas propias del despacho.</v>
      </c>
      <c r="F13" s="556"/>
      <c r="G13" s="661"/>
      <c r="H13" s="514"/>
      <c r="I13" s="91"/>
      <c r="J13" s="663"/>
      <c r="K13" s="663"/>
      <c r="L13" s="665"/>
      <c r="M13" s="582"/>
      <c r="N13" s="582"/>
      <c r="O13" s="691"/>
      <c r="P13" s="697"/>
      <c r="Q13" s="688"/>
    </row>
    <row r="14" spans="1:269" ht="13.5" customHeight="1">
      <c r="A14" s="621"/>
      <c r="B14" s="582"/>
      <c r="C14" s="514"/>
      <c r="D14" s="514"/>
      <c r="E14" s="179" t="str">
        <f>'5- Identificación de Riesgos'!D23</f>
        <v>4.  Fallas e insuficiencia de las herramientas tecnológicas.</v>
      </c>
      <c r="F14" s="556"/>
      <c r="G14" s="661"/>
      <c r="H14" s="514"/>
      <c r="I14" s="91"/>
      <c r="J14" s="663"/>
      <c r="K14" s="663"/>
      <c r="L14" s="665"/>
      <c r="M14" s="582"/>
      <c r="N14" s="582"/>
      <c r="O14" s="691"/>
      <c r="P14" s="697"/>
      <c r="Q14" s="688"/>
    </row>
    <row r="15" spans="1:269" ht="13.5" customHeight="1">
      <c r="A15" s="621"/>
      <c r="B15" s="582"/>
      <c r="C15" s="514"/>
      <c r="D15" s="514"/>
      <c r="E15" s="179">
        <f>'5- Identificación de Riesgos'!D15</f>
        <v>0</v>
      </c>
      <c r="F15" s="556"/>
      <c r="G15" s="661"/>
      <c r="H15" s="514"/>
      <c r="I15" s="91"/>
      <c r="J15" s="663"/>
      <c r="K15" s="663"/>
      <c r="L15" s="665"/>
      <c r="M15" s="582"/>
      <c r="N15" s="582"/>
      <c r="O15" s="691"/>
      <c r="P15" s="697"/>
      <c r="Q15" s="688"/>
    </row>
    <row r="16" spans="1:269" ht="13.5" customHeight="1">
      <c r="A16" s="621"/>
      <c r="B16" s="582"/>
      <c r="C16" s="514"/>
      <c r="D16" s="514"/>
      <c r="E16" s="179">
        <f>'5- Identificación de Riesgos'!D16</f>
        <v>0</v>
      </c>
      <c r="F16" s="556"/>
      <c r="G16" s="661"/>
      <c r="H16" s="514"/>
      <c r="I16" s="91"/>
      <c r="J16" s="663"/>
      <c r="K16" s="663"/>
      <c r="L16" s="665"/>
      <c r="M16" s="582"/>
      <c r="N16" s="582"/>
      <c r="O16" s="691"/>
      <c r="P16" s="697"/>
      <c r="Q16" s="688"/>
    </row>
    <row r="17" spans="1:17" ht="13.5" customHeight="1">
      <c r="A17" s="621"/>
      <c r="B17" s="582"/>
      <c r="C17" s="514"/>
      <c r="D17" s="514"/>
      <c r="E17" s="179">
        <f>'5- Identificación de Riesgos'!D17</f>
        <v>0</v>
      </c>
      <c r="F17" s="556"/>
      <c r="G17" s="661"/>
      <c r="H17" s="514"/>
      <c r="I17" s="91"/>
      <c r="J17" s="663"/>
      <c r="K17" s="663"/>
      <c r="L17" s="665"/>
      <c r="M17" s="582"/>
      <c r="N17" s="582"/>
      <c r="O17" s="691"/>
      <c r="P17" s="697"/>
      <c r="Q17" s="688"/>
    </row>
    <row r="18" spans="1:17" ht="13.5" customHeight="1">
      <c r="A18" s="621"/>
      <c r="B18" s="582"/>
      <c r="C18" s="514"/>
      <c r="D18" s="514"/>
      <c r="E18" s="179">
        <f>'5- Identificación de Riesgos'!D18</f>
        <v>0</v>
      </c>
      <c r="F18" s="556"/>
      <c r="G18" s="661"/>
      <c r="H18" s="514"/>
      <c r="I18" s="91"/>
      <c r="J18" s="663"/>
      <c r="K18" s="663"/>
      <c r="L18" s="665"/>
      <c r="M18" s="582"/>
      <c r="N18" s="582"/>
      <c r="O18" s="691"/>
      <c r="P18" s="697"/>
      <c r="Q18" s="688"/>
    </row>
    <row r="19" spans="1:17" ht="13.5" customHeight="1" thickBot="1">
      <c r="A19" s="621"/>
      <c r="B19" s="513"/>
      <c r="C19" s="514"/>
      <c r="D19" s="514"/>
      <c r="E19" s="179">
        <f>'5- Identificación de Riesgos'!D19</f>
        <v>0</v>
      </c>
      <c r="F19" s="556"/>
      <c r="G19" s="661"/>
      <c r="H19" s="514"/>
      <c r="I19" s="92"/>
      <c r="J19" s="664"/>
      <c r="K19" s="664"/>
      <c r="L19" s="666"/>
      <c r="M19" s="513"/>
      <c r="N19" s="513"/>
      <c r="O19" s="692"/>
      <c r="P19" s="698"/>
      <c r="Q19" s="689"/>
    </row>
    <row r="20" spans="1:17" ht="13.5" customHeight="1">
      <c r="A20" s="679">
        <f>'5- Identificación de Riesgos'!A20</f>
        <v>2</v>
      </c>
      <c r="B20" s="582" t="str">
        <f>'5- Identificación de Riesgos'!B20</f>
        <v xml:space="preserve">Incumplimientos en la realizacion de audiencias </v>
      </c>
      <c r="C20" s="513" t="str">
        <f>'5- Identificación de Riesgos'!C20</f>
        <v xml:space="preserve">No se atiende la  solicitud  de un fiscal o parte interesada para la realización de una audiencia preliminar o no se cumple  la programción de audiencias de Conocimiento. </v>
      </c>
      <c r="D20" s="513" t="s">
        <v>394</v>
      </c>
      <c r="E20" s="179" t="str">
        <f>'5- Identificación de Riesgos'!D20</f>
        <v xml:space="preserve">1. Inasistencia del Juez </v>
      </c>
      <c r="F20" s="667" t="str">
        <f>'5- Identificación de Riesgos'!H20</f>
        <v>Alta - 4</v>
      </c>
      <c r="G20" s="513" t="str">
        <f>'5- Identificación de Riesgos'!M20</f>
        <v>Menor - 2</v>
      </c>
      <c r="H20" s="513" t="str">
        <f>'5- Identificación de Riesgos'!N20</f>
        <v>Moderado - 8</v>
      </c>
      <c r="I20" s="91"/>
      <c r="J20" s="663" t="str">
        <f>'6- Valoración Controles'!T20</f>
        <v>Media - 3</v>
      </c>
      <c r="K20" s="663" t="str">
        <f>'6- Valoración Controles'!U20</f>
        <v>Leve - 1</v>
      </c>
      <c r="L20" s="665" t="e">
        <f>AVERAGE(#REF!)</f>
        <v>#REF!</v>
      </c>
      <c r="M20" s="582" t="str">
        <f>'6- Valoración Controles'!V20</f>
        <v>Moderado - 3</v>
      </c>
      <c r="N20" s="582" t="s">
        <v>395</v>
      </c>
      <c r="O20" s="690" t="s">
        <v>399</v>
      </c>
      <c r="P20" s="696" t="s">
        <v>397</v>
      </c>
      <c r="Q20" s="687" t="s">
        <v>398</v>
      </c>
    </row>
    <row r="21" spans="1:17" ht="13.5" customHeight="1">
      <c r="A21" s="621"/>
      <c r="B21" s="582"/>
      <c r="C21" s="514"/>
      <c r="D21" s="514"/>
      <c r="E21" s="179" t="e">
        <f>'5- Identificación de Riesgos'!#REF!</f>
        <v>#REF!</v>
      </c>
      <c r="F21" s="556"/>
      <c r="G21" s="661"/>
      <c r="H21" s="514"/>
      <c r="I21" s="91"/>
      <c r="J21" s="663"/>
      <c r="K21" s="663"/>
      <c r="L21" s="665"/>
      <c r="M21" s="582"/>
      <c r="N21" s="582"/>
      <c r="O21" s="691"/>
      <c r="P21" s="697"/>
      <c r="Q21" s="688"/>
    </row>
    <row r="22" spans="1:17" ht="13.5" customHeight="1">
      <c r="A22" s="621"/>
      <c r="B22" s="582"/>
      <c r="C22" s="514"/>
      <c r="D22" s="514"/>
      <c r="E22" s="179" t="e">
        <f>'5- Identificación de Riesgos'!#REF!</f>
        <v>#REF!</v>
      </c>
      <c r="F22" s="556"/>
      <c r="G22" s="661"/>
      <c r="H22" s="514"/>
      <c r="I22" s="91"/>
      <c r="J22" s="663"/>
      <c r="K22" s="663"/>
      <c r="L22" s="665"/>
      <c r="M22" s="582"/>
      <c r="N22" s="582"/>
      <c r="O22" s="691"/>
      <c r="P22" s="697"/>
      <c r="Q22" s="688"/>
    </row>
    <row r="23" spans="1:17" ht="13.5" customHeight="1">
      <c r="A23" s="621"/>
      <c r="B23" s="582"/>
      <c r="C23" s="514"/>
      <c r="D23" s="514"/>
      <c r="E23" s="179" t="str">
        <f>'5- Identificación de Riesgos'!D21</f>
        <v xml:space="preserve">2.Notificaciones judiciales erradas o inoportunas </v>
      </c>
      <c r="F23" s="556"/>
      <c r="G23" s="661"/>
      <c r="H23" s="514"/>
      <c r="I23" s="91"/>
      <c r="J23" s="663"/>
      <c r="K23" s="663"/>
      <c r="L23" s="665"/>
      <c r="M23" s="582"/>
      <c r="N23" s="582"/>
      <c r="O23" s="691"/>
      <c r="P23" s="697"/>
      <c r="Q23" s="688"/>
    </row>
    <row r="24" spans="1:17" ht="13.5" customHeight="1">
      <c r="A24" s="621"/>
      <c r="B24" s="582"/>
      <c r="C24" s="514"/>
      <c r="D24" s="514"/>
      <c r="E24" s="179">
        <f>'5- Identificación de Riesgos'!D24</f>
        <v>0</v>
      </c>
      <c r="F24" s="556"/>
      <c r="G24" s="661"/>
      <c r="H24" s="514"/>
      <c r="I24" s="91"/>
      <c r="J24" s="663"/>
      <c r="K24" s="663"/>
      <c r="L24" s="665"/>
      <c r="M24" s="582"/>
      <c r="N24" s="582"/>
      <c r="O24" s="691"/>
      <c r="P24" s="697"/>
      <c r="Q24" s="688"/>
    </row>
    <row r="25" spans="1:17" ht="13.5" customHeight="1">
      <c r="A25" s="621"/>
      <c r="B25" s="582"/>
      <c r="C25" s="514"/>
      <c r="D25" s="514"/>
      <c r="E25" s="179" t="e">
        <f>'5- Identificación de Riesgos'!#REF!</f>
        <v>#REF!</v>
      </c>
      <c r="F25" s="556"/>
      <c r="G25" s="661"/>
      <c r="H25" s="514"/>
      <c r="I25" s="91"/>
      <c r="J25" s="663"/>
      <c r="K25" s="663"/>
      <c r="L25" s="665"/>
      <c r="M25" s="582"/>
      <c r="N25" s="582"/>
      <c r="O25" s="691"/>
      <c r="P25" s="697"/>
      <c r="Q25" s="688"/>
    </row>
    <row r="26" spans="1:17" ht="13.5" customHeight="1">
      <c r="A26" s="621"/>
      <c r="B26" s="582"/>
      <c r="C26" s="514"/>
      <c r="D26" s="514"/>
      <c r="E26" s="179" t="e">
        <f>'5- Identificación de Riesgos'!#REF!</f>
        <v>#REF!</v>
      </c>
      <c r="F26" s="556"/>
      <c r="G26" s="661"/>
      <c r="H26" s="514"/>
      <c r="I26" s="91"/>
      <c r="J26" s="663"/>
      <c r="K26" s="663"/>
      <c r="L26" s="665"/>
      <c r="M26" s="582"/>
      <c r="N26" s="582"/>
      <c r="O26" s="691"/>
      <c r="P26" s="697"/>
      <c r="Q26" s="688"/>
    </row>
    <row r="27" spans="1:17" ht="13.5" customHeight="1">
      <c r="A27" s="621"/>
      <c r="B27" s="582"/>
      <c r="C27" s="514"/>
      <c r="D27" s="514"/>
      <c r="E27" s="179">
        <f>'5- Identificación de Riesgos'!D26</f>
        <v>0</v>
      </c>
      <c r="F27" s="556"/>
      <c r="G27" s="661"/>
      <c r="H27" s="514"/>
      <c r="I27" s="91"/>
      <c r="J27" s="663"/>
      <c r="K27" s="663"/>
      <c r="L27" s="665"/>
      <c r="M27" s="582"/>
      <c r="N27" s="582"/>
      <c r="O27" s="691"/>
      <c r="P27" s="697"/>
      <c r="Q27" s="688"/>
    </row>
    <row r="28" spans="1:17" ht="13.5" customHeight="1">
      <c r="A28" s="621"/>
      <c r="B28" s="582"/>
      <c r="C28" s="514"/>
      <c r="D28" s="514"/>
      <c r="E28" s="179">
        <f>'5- Identificación de Riesgos'!D27</f>
        <v>0</v>
      </c>
      <c r="F28" s="556"/>
      <c r="G28" s="661"/>
      <c r="H28" s="514"/>
      <c r="I28" s="91"/>
      <c r="J28" s="663"/>
      <c r="K28" s="663"/>
      <c r="L28" s="665"/>
      <c r="M28" s="582"/>
      <c r="N28" s="582"/>
      <c r="O28" s="691"/>
      <c r="P28" s="697"/>
      <c r="Q28" s="688"/>
    </row>
    <row r="29" spans="1:17" ht="13.5" customHeight="1" thickBot="1">
      <c r="A29" s="621"/>
      <c r="B29" s="513"/>
      <c r="C29" s="514"/>
      <c r="D29" s="514"/>
      <c r="E29" s="179">
        <f>'5- Identificación de Riesgos'!D29</f>
        <v>0</v>
      </c>
      <c r="F29" s="556"/>
      <c r="G29" s="661"/>
      <c r="H29" s="514"/>
      <c r="I29" s="92"/>
      <c r="J29" s="664"/>
      <c r="K29" s="664"/>
      <c r="L29" s="666"/>
      <c r="M29" s="513"/>
      <c r="N29" s="513"/>
      <c r="O29" s="692"/>
      <c r="P29" s="698"/>
      <c r="Q29" s="689"/>
    </row>
    <row r="30" spans="1:17" ht="13.5" customHeight="1">
      <c r="A30" s="679">
        <f>'5- Identificación de Riesgos'!A30</f>
        <v>3</v>
      </c>
      <c r="B30" s="582" t="str">
        <f>'5- Identificación de Riesgos'!B30</f>
        <v xml:space="preserve"> Efectuar notificaciones que no cumplan con los requistos</v>
      </c>
      <c r="C30" s="513" t="str">
        <f>'5- Identificación de Riesgos'!C30</f>
        <v xml:space="preserve">No se realizan las  notificaciones , no se erfectuan  oportunamente o no se aplica  la normatividad </v>
      </c>
      <c r="D30" s="513" t="s">
        <v>394</v>
      </c>
      <c r="E30" s="179" t="str">
        <f>'5- Identificación de Riesgos'!D30</f>
        <v>1. Errores en la digitación</v>
      </c>
      <c r="F30" s="667" t="str">
        <f>'5- Identificación de Riesgos'!H30</f>
        <v>Baja - 2</v>
      </c>
      <c r="G30" s="513" t="str">
        <f>'5- Identificación de Riesgos'!M30</f>
        <v>Menor - 2</v>
      </c>
      <c r="H30" s="513" t="str">
        <f>'5- Identificación de Riesgos'!N30</f>
        <v>Moderado - 4</v>
      </c>
      <c r="I30" s="91"/>
      <c r="J30" s="663" t="str">
        <f>'6- Valoración Controles'!T30</f>
        <v>Muy Baja - 1</v>
      </c>
      <c r="K30" s="663" t="str">
        <f>'6- Valoración Controles'!U30</f>
        <v>Menor - 2</v>
      </c>
      <c r="L30" s="665" t="e">
        <f>AVERAGE(#REF!)</f>
        <v>#REF!</v>
      </c>
      <c r="M30" s="582" t="str">
        <f>'6- Valoración Controles'!V30</f>
        <v>Bajo - 2</v>
      </c>
      <c r="N30" s="582" t="s">
        <v>395</v>
      </c>
      <c r="O30" s="690" t="s">
        <v>400</v>
      </c>
      <c r="P30" s="699" t="s">
        <v>401</v>
      </c>
      <c r="Q30" s="687" t="s">
        <v>398</v>
      </c>
    </row>
    <row r="31" spans="1:17" ht="13.5" customHeight="1">
      <c r="A31" s="621"/>
      <c r="B31" s="582"/>
      <c r="C31" s="514"/>
      <c r="D31" s="514"/>
      <c r="E31" s="179" t="str">
        <f>'5- Identificación de Riesgos'!D42</f>
        <v>3.Incumplimiento del procedimiento de reparto.</v>
      </c>
      <c r="F31" s="556"/>
      <c r="G31" s="661"/>
      <c r="H31" s="514"/>
      <c r="I31" s="91"/>
      <c r="J31" s="663"/>
      <c r="K31" s="663"/>
      <c r="L31" s="665"/>
      <c r="M31" s="582"/>
      <c r="N31" s="582"/>
      <c r="O31" s="691"/>
      <c r="P31" s="700"/>
      <c r="Q31" s="688"/>
    </row>
    <row r="32" spans="1:17" ht="13.5" customHeight="1">
      <c r="A32" s="621"/>
      <c r="B32" s="582"/>
      <c r="C32" s="514"/>
      <c r="D32" s="514"/>
      <c r="E32" s="179" t="str">
        <f>'5- Identificación de Riesgos'!D31</f>
        <v>2. Falta de comunicación y de oportunidad en la  actualización de las novedades por los Juzgados</v>
      </c>
      <c r="F32" s="556"/>
      <c r="G32" s="661"/>
      <c r="H32" s="514"/>
      <c r="I32" s="91"/>
      <c r="J32" s="663"/>
      <c r="K32" s="663"/>
      <c r="L32" s="665"/>
      <c r="M32" s="582"/>
      <c r="N32" s="582"/>
      <c r="O32" s="691"/>
      <c r="P32" s="700"/>
      <c r="Q32" s="688"/>
    </row>
    <row r="33" spans="1:17" ht="13.5" customHeight="1">
      <c r="A33" s="621"/>
      <c r="B33" s="582"/>
      <c r="C33" s="514"/>
      <c r="D33" s="514"/>
      <c r="E33" s="179" t="str">
        <f>'5- Identificación de Riesgos'!D32</f>
        <v xml:space="preserve">3.  Direcciones físicas o electrónicas  de las partes interesadas erradas. </v>
      </c>
      <c r="F33" s="556"/>
      <c r="G33" s="661"/>
      <c r="H33" s="514"/>
      <c r="I33" s="91"/>
      <c r="J33" s="663"/>
      <c r="K33" s="663"/>
      <c r="L33" s="665"/>
      <c r="M33" s="582"/>
      <c r="N33" s="582"/>
      <c r="O33" s="691"/>
      <c r="P33" s="700"/>
      <c r="Q33" s="688"/>
    </row>
    <row r="34" spans="1:17" ht="13.5" customHeight="1">
      <c r="A34" s="621"/>
      <c r="B34" s="582"/>
      <c r="C34" s="514"/>
      <c r="D34" s="514"/>
      <c r="E34" s="179" t="str">
        <f>'5- Identificación de Riesgos'!D41</f>
        <v>2. No incluir en el reparto la totalidad de las solicitudes o escritos de acusación recibidos por correo electrónico.</v>
      </c>
      <c r="F34" s="556"/>
      <c r="G34" s="661"/>
      <c r="H34" s="514"/>
      <c r="I34" s="91"/>
      <c r="J34" s="663"/>
      <c r="K34" s="663"/>
      <c r="L34" s="665"/>
      <c r="M34" s="582"/>
      <c r="N34" s="582"/>
      <c r="O34" s="691"/>
      <c r="P34" s="700"/>
      <c r="Q34" s="688"/>
    </row>
    <row r="35" spans="1:17" ht="13.5" customHeight="1">
      <c r="A35" s="621"/>
      <c r="B35" s="582"/>
      <c r="C35" s="514"/>
      <c r="D35" s="514"/>
      <c r="E35" s="179">
        <f>'5- Identificación de Riesgos'!D34</f>
        <v>0</v>
      </c>
      <c r="F35" s="556"/>
      <c r="G35" s="661"/>
      <c r="H35" s="514"/>
      <c r="I35" s="91"/>
      <c r="J35" s="663"/>
      <c r="K35" s="663"/>
      <c r="L35" s="665"/>
      <c r="M35" s="582"/>
      <c r="N35" s="582"/>
      <c r="O35" s="691"/>
      <c r="P35" s="700"/>
      <c r="Q35" s="688"/>
    </row>
    <row r="36" spans="1:17" ht="13.5" customHeight="1">
      <c r="A36" s="621"/>
      <c r="B36" s="582"/>
      <c r="C36" s="514"/>
      <c r="D36" s="514"/>
      <c r="E36" s="179">
        <f>'5- Identificación de Riesgos'!D35</f>
        <v>0</v>
      </c>
      <c r="F36" s="556"/>
      <c r="G36" s="661"/>
      <c r="H36" s="514"/>
      <c r="I36" s="91"/>
      <c r="J36" s="663"/>
      <c r="K36" s="663"/>
      <c r="L36" s="665"/>
      <c r="M36" s="582"/>
      <c r="N36" s="582"/>
      <c r="O36" s="691"/>
      <c r="P36" s="700"/>
      <c r="Q36" s="688"/>
    </row>
    <row r="37" spans="1:17" ht="13.5" customHeight="1">
      <c r="A37" s="621"/>
      <c r="B37" s="582"/>
      <c r="C37" s="514"/>
      <c r="D37" s="514"/>
      <c r="E37" s="179">
        <f>'5- Identificación de Riesgos'!D36</f>
        <v>0</v>
      </c>
      <c r="F37" s="556"/>
      <c r="G37" s="661"/>
      <c r="H37" s="514"/>
      <c r="I37" s="91"/>
      <c r="J37" s="663"/>
      <c r="K37" s="663"/>
      <c r="L37" s="665"/>
      <c r="M37" s="582"/>
      <c r="N37" s="582"/>
      <c r="O37" s="691"/>
      <c r="P37" s="700"/>
      <c r="Q37" s="688"/>
    </row>
    <row r="38" spans="1:17" ht="13.5" customHeight="1">
      <c r="A38" s="621"/>
      <c r="B38" s="582"/>
      <c r="C38" s="514"/>
      <c r="D38" s="514"/>
      <c r="E38" s="179">
        <f>'5- Identificación de Riesgos'!D37</f>
        <v>0</v>
      </c>
      <c r="F38" s="556"/>
      <c r="G38" s="661"/>
      <c r="H38" s="514"/>
      <c r="I38" s="91"/>
      <c r="J38" s="663"/>
      <c r="K38" s="663"/>
      <c r="L38" s="665"/>
      <c r="M38" s="582"/>
      <c r="N38" s="582"/>
      <c r="O38" s="691"/>
      <c r="P38" s="700"/>
      <c r="Q38" s="688"/>
    </row>
    <row r="39" spans="1:17" ht="13.5" customHeight="1" thickBot="1">
      <c r="A39" s="621"/>
      <c r="B39" s="513"/>
      <c r="C39" s="514"/>
      <c r="D39" s="514"/>
      <c r="E39" s="179">
        <f>'5- Identificación de Riesgos'!D39</f>
        <v>0</v>
      </c>
      <c r="F39" s="556"/>
      <c r="G39" s="661"/>
      <c r="H39" s="514"/>
      <c r="I39" s="92"/>
      <c r="J39" s="664"/>
      <c r="K39" s="664"/>
      <c r="L39" s="666"/>
      <c r="M39" s="513"/>
      <c r="N39" s="513"/>
      <c r="O39" s="692"/>
      <c r="P39" s="701"/>
      <c r="Q39" s="689"/>
    </row>
    <row r="40" spans="1:17" ht="13.5" customHeight="1">
      <c r="A40" s="681">
        <f>'5- Identificación de Riesgos'!A40</f>
        <v>4</v>
      </c>
      <c r="B40" s="582" t="str">
        <f>'5- Identificación de Riesgos'!B40</f>
        <v>Efectuar el reparto judicial incumpliendo requisitos</v>
      </c>
      <c r="C40" s="513" t="str">
        <f>'5- Identificación de Riesgos'!C40</f>
        <v>Realizar el reparto incumplimiento los principios  y condiciones establecidas para su realización</v>
      </c>
      <c r="D40" s="513" t="s">
        <v>394</v>
      </c>
      <c r="E40" s="179" t="e">
        <f>'5- Identificación de Riesgos'!#REF!</f>
        <v>#REF!</v>
      </c>
      <c r="F40" s="667" t="str">
        <f>'5- Identificación de Riesgos'!H40</f>
        <v>Muy Baja - 1</v>
      </c>
      <c r="G40" s="513" t="str">
        <f>'5- Identificación de Riesgos'!M40</f>
        <v>Menor - 2</v>
      </c>
      <c r="H40" s="513" t="str">
        <f>'5- Identificación de Riesgos'!N40</f>
        <v>Bajo - 2</v>
      </c>
      <c r="I40" s="91"/>
      <c r="J40" s="663" t="str">
        <f>'6- Valoración Controles'!T40</f>
        <v>Muy Baja - 1</v>
      </c>
      <c r="K40" s="663" t="str">
        <f>'6- Valoración Controles'!U40</f>
        <v>Leve - 1</v>
      </c>
      <c r="L40" s="665" t="e">
        <f>AVERAGE(#REF!)</f>
        <v>#REF!</v>
      </c>
      <c r="M40" s="582" t="str">
        <f>'6- Valoración Controles'!V40</f>
        <v>Bajo - 1</v>
      </c>
      <c r="N40" s="582" t="s">
        <v>395</v>
      </c>
      <c r="O40" s="693" t="s">
        <v>402</v>
      </c>
      <c r="P40" s="699" t="s">
        <v>403</v>
      </c>
      <c r="Q40" s="687" t="s">
        <v>398</v>
      </c>
    </row>
    <row r="41" spans="1:17" ht="13.5" customHeight="1">
      <c r="A41" s="682"/>
      <c r="B41" s="582"/>
      <c r="C41" s="514"/>
      <c r="D41" s="514"/>
      <c r="E41" s="179">
        <f>'5- Identificación de Riesgos'!D45</f>
        <v>0</v>
      </c>
      <c r="F41" s="556"/>
      <c r="G41" s="661"/>
      <c r="H41" s="514"/>
      <c r="I41" s="91"/>
      <c r="J41" s="663"/>
      <c r="K41" s="663"/>
      <c r="L41" s="665"/>
      <c r="M41" s="582"/>
      <c r="N41" s="582"/>
      <c r="O41" s="694"/>
      <c r="P41" s="700"/>
      <c r="Q41" s="688"/>
    </row>
    <row r="42" spans="1:17" ht="13.5" customHeight="1">
      <c r="A42" s="682"/>
      <c r="B42" s="582"/>
      <c r="C42" s="514"/>
      <c r="D42" s="514"/>
      <c r="E42" s="179" t="str">
        <f>'5- Identificación de Riesgos'!D40</f>
        <v>1. Envio de las solicitudes sin la informacion necesaria por las partes interesadas</v>
      </c>
      <c r="F42" s="556"/>
      <c r="G42" s="661"/>
      <c r="H42" s="514"/>
      <c r="I42" s="91"/>
      <c r="J42" s="663"/>
      <c r="K42" s="663"/>
      <c r="L42" s="665"/>
      <c r="M42" s="582"/>
      <c r="N42" s="582"/>
      <c r="O42" s="694"/>
      <c r="P42" s="700"/>
      <c r="Q42" s="688"/>
    </row>
    <row r="43" spans="1:17" ht="13.5" customHeight="1">
      <c r="A43" s="682"/>
      <c r="B43" s="582"/>
      <c r="C43" s="514"/>
      <c r="D43" s="514"/>
      <c r="E43" s="179" t="e">
        <f>'5- Identificación de Riesgos'!#REF!</f>
        <v>#REF!</v>
      </c>
      <c r="F43" s="556"/>
      <c r="G43" s="661"/>
      <c r="H43" s="514"/>
      <c r="I43" s="91"/>
      <c r="J43" s="663"/>
      <c r="K43" s="663"/>
      <c r="L43" s="665"/>
      <c r="M43" s="582"/>
      <c r="N43" s="582"/>
      <c r="O43" s="694"/>
      <c r="P43" s="700"/>
      <c r="Q43" s="688"/>
    </row>
    <row r="44" spans="1:17" ht="13.5" customHeight="1">
      <c r="A44" s="682"/>
      <c r="B44" s="582"/>
      <c r="C44" s="514"/>
      <c r="D44" s="514"/>
      <c r="E44" s="179" t="e">
        <f>'5- Identificación de Riesgos'!#REF!</f>
        <v>#REF!</v>
      </c>
      <c r="F44" s="556"/>
      <c r="G44" s="661"/>
      <c r="H44" s="514"/>
      <c r="I44" s="91"/>
      <c r="J44" s="663"/>
      <c r="K44" s="663"/>
      <c r="L44" s="665"/>
      <c r="M44" s="582"/>
      <c r="N44" s="582"/>
      <c r="O44" s="694"/>
      <c r="P44" s="700"/>
      <c r="Q44" s="688"/>
    </row>
    <row r="45" spans="1:17" ht="13.5" customHeight="1">
      <c r="A45" s="682"/>
      <c r="B45" s="582"/>
      <c r="C45" s="514"/>
      <c r="D45" s="514"/>
      <c r="E45" s="179" t="e">
        <f>'5- Identificación de Riesgos'!#REF!</f>
        <v>#REF!</v>
      </c>
      <c r="F45" s="556"/>
      <c r="G45" s="661"/>
      <c r="H45" s="514"/>
      <c r="I45" s="91"/>
      <c r="J45" s="663"/>
      <c r="K45" s="663"/>
      <c r="L45" s="665"/>
      <c r="M45" s="582"/>
      <c r="N45" s="582"/>
      <c r="O45" s="694"/>
      <c r="P45" s="700"/>
      <c r="Q45" s="688"/>
    </row>
    <row r="46" spans="1:17" ht="13.5" customHeight="1">
      <c r="A46" s="682"/>
      <c r="B46" s="582"/>
      <c r="C46" s="514"/>
      <c r="D46" s="514"/>
      <c r="E46" s="179">
        <f>'5- Identificación de Riesgos'!D46</f>
        <v>0</v>
      </c>
      <c r="F46" s="556"/>
      <c r="G46" s="661"/>
      <c r="H46" s="514"/>
      <c r="I46" s="91"/>
      <c r="J46" s="663"/>
      <c r="K46" s="663"/>
      <c r="L46" s="665"/>
      <c r="M46" s="582"/>
      <c r="N46" s="582"/>
      <c r="O46" s="694"/>
      <c r="P46" s="700"/>
      <c r="Q46" s="688"/>
    </row>
    <row r="47" spans="1:17" ht="13.5" customHeight="1">
      <c r="A47" s="682"/>
      <c r="B47" s="582"/>
      <c r="C47" s="514"/>
      <c r="D47" s="514"/>
      <c r="E47" s="179">
        <f>'5- Identificación de Riesgos'!D47</f>
        <v>0</v>
      </c>
      <c r="F47" s="556"/>
      <c r="G47" s="661"/>
      <c r="H47" s="514"/>
      <c r="I47" s="91"/>
      <c r="J47" s="663"/>
      <c r="K47" s="663"/>
      <c r="L47" s="665"/>
      <c r="M47" s="582"/>
      <c r="N47" s="582"/>
      <c r="O47" s="694"/>
      <c r="P47" s="700"/>
      <c r="Q47" s="688"/>
    </row>
    <row r="48" spans="1:17" ht="13.5" customHeight="1">
      <c r="A48" s="682"/>
      <c r="B48" s="582"/>
      <c r="C48" s="514"/>
      <c r="D48" s="514"/>
      <c r="E48" s="179">
        <f>'5- Identificación de Riesgos'!D48</f>
        <v>0</v>
      </c>
      <c r="F48" s="556"/>
      <c r="G48" s="661"/>
      <c r="H48" s="514"/>
      <c r="I48" s="91"/>
      <c r="J48" s="663"/>
      <c r="K48" s="663"/>
      <c r="L48" s="665"/>
      <c r="M48" s="582"/>
      <c r="N48" s="582"/>
      <c r="O48" s="694"/>
      <c r="P48" s="700"/>
      <c r="Q48" s="688"/>
    </row>
    <row r="49" spans="1:17" ht="13.5" customHeight="1" thickBot="1">
      <c r="A49" s="682"/>
      <c r="B49" s="513"/>
      <c r="C49" s="514"/>
      <c r="D49" s="514"/>
      <c r="E49" s="179">
        <f>'5- Identificación de Riesgos'!D49</f>
        <v>0</v>
      </c>
      <c r="F49" s="556"/>
      <c r="G49" s="661"/>
      <c r="H49" s="514"/>
      <c r="I49" s="92"/>
      <c r="J49" s="664"/>
      <c r="K49" s="664"/>
      <c r="L49" s="666"/>
      <c r="M49" s="513"/>
      <c r="N49" s="513"/>
      <c r="O49" s="695"/>
      <c r="P49" s="701"/>
      <c r="Q49" s="689"/>
    </row>
    <row r="50" spans="1:17" ht="13.5" customHeight="1">
      <c r="A50" s="681">
        <v>5</v>
      </c>
      <c r="B50" s="582" t="str">
        <f>'5- Identificación de Riesgos'!B50</f>
        <v>Pérdida de documentos</v>
      </c>
      <c r="C50" s="513" t="str">
        <f>'5- Identificación de Riesgos'!C50</f>
        <v>Extravío temporal o definitivo de los  documentos de los procesos judiciales</v>
      </c>
      <c r="D50" s="513" t="s">
        <v>394</v>
      </c>
      <c r="E50" s="179" t="str">
        <f>'5- Identificación de Riesgos'!D50</f>
        <v xml:space="preserve">1. Falta de implementación del expediente electrónico en todas las dependencias y juzgados.
</v>
      </c>
      <c r="F50" s="667" t="str">
        <f>'5- Identificación de Riesgos'!H50</f>
        <v>Muy Baja - 1</v>
      </c>
      <c r="G50" s="513" t="str">
        <f>'5- Identificación de Riesgos'!M50</f>
        <v>Menor - 2</v>
      </c>
      <c r="H50" s="513" t="str">
        <f>'5- Identificación de Riesgos'!N50</f>
        <v>Bajo - 2</v>
      </c>
      <c r="I50" s="91"/>
      <c r="J50" s="663" t="str">
        <f>'6- Valoración Controles'!T50</f>
        <v>Muy Baja - 1</v>
      </c>
      <c r="K50" s="663" t="str">
        <f>'6- Valoración Controles'!U50</f>
        <v>Leve - 1</v>
      </c>
      <c r="L50" s="665" t="e">
        <f>AVERAGE(#REF!)</f>
        <v>#REF!</v>
      </c>
      <c r="M50" s="582" t="str">
        <f>'6- Valoración Controles'!V50</f>
        <v>Bajo - 1</v>
      </c>
      <c r="N50" s="582" t="s">
        <v>395</v>
      </c>
      <c r="O50" s="693" t="s">
        <v>404</v>
      </c>
      <c r="P50" s="684" t="s">
        <v>405</v>
      </c>
      <c r="Q50" s="687" t="s">
        <v>398</v>
      </c>
    </row>
    <row r="51" spans="1:17" ht="13.5" customHeight="1">
      <c r="A51" s="682"/>
      <c r="B51" s="582"/>
      <c r="C51" s="514"/>
      <c r="D51" s="514"/>
      <c r="E51" s="179" t="str">
        <f>'5- Identificación de Riesgos'!D51</f>
        <v>2.Falta de software institucional estandarizado para la especialidad para el control del archivo de documentos tanto físicos como virtuales.</v>
      </c>
      <c r="F51" s="556"/>
      <c r="G51" s="661"/>
      <c r="H51" s="514"/>
      <c r="I51" s="91"/>
      <c r="J51" s="663"/>
      <c r="K51" s="663"/>
      <c r="L51" s="665"/>
      <c r="M51" s="582"/>
      <c r="N51" s="582"/>
      <c r="O51" s="694"/>
      <c r="P51" s="685"/>
      <c r="Q51" s="688"/>
    </row>
    <row r="52" spans="1:17" ht="13.5" customHeight="1">
      <c r="A52" s="682"/>
      <c r="B52" s="582"/>
      <c r="C52" s="514"/>
      <c r="D52" s="514"/>
      <c r="E52" s="179" t="str">
        <f>'5- Identificación de Riesgos'!D52</f>
        <v>3.Desconocimiento e inaplicabilidad de las Tablas de Retención Documental (TRD)</v>
      </c>
      <c r="F52" s="556"/>
      <c r="G52" s="661"/>
      <c r="H52" s="514"/>
      <c r="I52" s="91"/>
      <c r="J52" s="663"/>
      <c r="K52" s="663"/>
      <c r="L52" s="665"/>
      <c r="M52" s="582"/>
      <c r="N52" s="582"/>
      <c r="O52" s="694"/>
      <c r="P52" s="685"/>
      <c r="Q52" s="688"/>
    </row>
    <row r="53" spans="1:17" ht="13.5" customHeight="1">
      <c r="A53" s="682"/>
      <c r="B53" s="582"/>
      <c r="C53" s="514"/>
      <c r="D53" s="514"/>
      <c r="E53" s="179" t="e">
        <f>'5- Identificación de Riesgos'!#REF!</f>
        <v>#REF!</v>
      </c>
      <c r="F53" s="556"/>
      <c r="G53" s="661"/>
      <c r="H53" s="514"/>
      <c r="I53" s="91"/>
      <c r="J53" s="663"/>
      <c r="K53" s="663"/>
      <c r="L53" s="665"/>
      <c r="M53" s="582"/>
      <c r="N53" s="582"/>
      <c r="O53" s="694"/>
      <c r="P53" s="685"/>
      <c r="Q53" s="688"/>
    </row>
    <row r="54" spans="1:17" ht="13.5" customHeight="1">
      <c r="A54" s="682"/>
      <c r="B54" s="582"/>
      <c r="C54" s="514"/>
      <c r="D54" s="514"/>
      <c r="E54" s="179">
        <f>'5- Identificación de Riesgos'!D53</f>
        <v>0</v>
      </c>
      <c r="F54" s="556"/>
      <c r="G54" s="661"/>
      <c r="H54" s="514"/>
      <c r="I54" s="91"/>
      <c r="J54" s="663"/>
      <c r="K54" s="663"/>
      <c r="L54" s="665"/>
      <c r="M54" s="582"/>
      <c r="N54" s="582"/>
      <c r="O54" s="694"/>
      <c r="P54" s="685"/>
      <c r="Q54" s="688"/>
    </row>
    <row r="55" spans="1:17" ht="13.5" customHeight="1">
      <c r="A55" s="682"/>
      <c r="B55" s="582"/>
      <c r="C55" s="514"/>
      <c r="D55" s="514"/>
      <c r="E55" s="179">
        <f>'5- Identificación de Riesgos'!D55</f>
        <v>0</v>
      </c>
      <c r="F55" s="556"/>
      <c r="G55" s="661"/>
      <c r="H55" s="514"/>
      <c r="I55" s="91"/>
      <c r="J55" s="663"/>
      <c r="K55" s="663"/>
      <c r="L55" s="665"/>
      <c r="M55" s="582"/>
      <c r="N55" s="582"/>
      <c r="O55" s="694"/>
      <c r="P55" s="685"/>
      <c r="Q55" s="688"/>
    </row>
    <row r="56" spans="1:17" ht="13.5" customHeight="1">
      <c r="A56" s="682"/>
      <c r="B56" s="582"/>
      <c r="C56" s="514"/>
      <c r="D56" s="514"/>
      <c r="E56" s="179">
        <f>'5- Identificación de Riesgos'!D56</f>
        <v>0</v>
      </c>
      <c r="F56" s="556"/>
      <c r="G56" s="661"/>
      <c r="H56" s="514"/>
      <c r="I56" s="91"/>
      <c r="J56" s="663"/>
      <c r="K56" s="663"/>
      <c r="L56" s="665"/>
      <c r="M56" s="582"/>
      <c r="N56" s="582"/>
      <c r="O56" s="694"/>
      <c r="P56" s="685"/>
      <c r="Q56" s="688"/>
    </row>
    <row r="57" spans="1:17" ht="13.5" customHeight="1">
      <c r="A57" s="682"/>
      <c r="B57" s="582"/>
      <c r="C57" s="514"/>
      <c r="D57" s="514"/>
      <c r="E57" s="179">
        <f>'5- Identificación de Riesgos'!D57</f>
        <v>0</v>
      </c>
      <c r="F57" s="556"/>
      <c r="G57" s="661"/>
      <c r="H57" s="514"/>
      <c r="I57" s="91"/>
      <c r="J57" s="663"/>
      <c r="K57" s="663"/>
      <c r="L57" s="665"/>
      <c r="M57" s="582"/>
      <c r="N57" s="582"/>
      <c r="O57" s="694"/>
      <c r="P57" s="685"/>
      <c r="Q57" s="688"/>
    </row>
    <row r="58" spans="1:17" ht="13.5" customHeight="1">
      <c r="A58" s="682"/>
      <c r="B58" s="582"/>
      <c r="C58" s="514"/>
      <c r="D58" s="514"/>
      <c r="E58" s="179">
        <f>'5- Identificación de Riesgos'!D58</f>
        <v>0</v>
      </c>
      <c r="F58" s="556"/>
      <c r="G58" s="661"/>
      <c r="H58" s="514"/>
      <c r="I58" s="91"/>
      <c r="J58" s="663"/>
      <c r="K58" s="663"/>
      <c r="L58" s="665"/>
      <c r="M58" s="582"/>
      <c r="N58" s="582"/>
      <c r="O58" s="694"/>
      <c r="P58" s="685"/>
      <c r="Q58" s="688"/>
    </row>
    <row r="59" spans="1:17" ht="13.15" customHeight="1" thickBot="1">
      <c r="A59" s="683"/>
      <c r="B59" s="583"/>
      <c r="C59" s="528"/>
      <c r="D59" s="528"/>
      <c r="E59" s="182">
        <f>'5- Identificación de Riesgos'!D59</f>
        <v>0</v>
      </c>
      <c r="F59" s="557"/>
      <c r="G59" s="662"/>
      <c r="H59" s="528"/>
      <c r="I59" s="157"/>
      <c r="J59" s="664"/>
      <c r="K59" s="664"/>
      <c r="L59" s="666"/>
      <c r="M59" s="513"/>
      <c r="N59" s="583"/>
      <c r="O59" s="695"/>
      <c r="P59" s="686"/>
      <c r="Q59" s="689"/>
    </row>
    <row r="60" spans="1:17" ht="13.5" hidden="1" customHeight="1">
      <c r="A60" s="504">
        <v>6</v>
      </c>
      <c r="B60" s="582" t="str">
        <f>'5- Identificación de Riesgos'!B60</f>
        <v xml:space="preserve">Recibir , ofrecer, prometer , entregar o aceptar dádivas o beneficios a nombre propio o de terceros para  expedir, alterar,retener , extraviar o entregar  documentos  sin el lleno de requisitos legales </v>
      </c>
      <c r="C60" s="513" t="str">
        <f>'5- Identificación de Riesgos'!C60</f>
        <v xml:space="preserve"> Realizar trámites sin el cumplimiento de los requisitos legales  o  con informacionfalsa</v>
      </c>
      <c r="D60" s="513" t="s">
        <v>394</v>
      </c>
      <c r="E60" s="179" t="str">
        <f>'5- Identificación de Riesgos'!D60</f>
        <v xml:space="preserve">2.Falta de ética  de los servidores judiciales 
</v>
      </c>
      <c r="F60" s="667" t="str">
        <f>'5- Identificación de Riesgos'!H60</f>
        <v>Muy Baja - 1</v>
      </c>
      <c r="G60" s="513" t="str">
        <f>'5- Identificación de Riesgos'!M60</f>
        <v>Mayor - 4</v>
      </c>
      <c r="H60" s="513" t="str">
        <f>'5- Identificación de Riesgos'!N60</f>
        <v>Alto  - 4</v>
      </c>
      <c r="I60" s="91"/>
      <c r="J60" s="663" t="str">
        <f>'6- Valoración Controles'!T59</f>
        <v>Muy Baja - 1</v>
      </c>
      <c r="K60" s="663" t="str">
        <f>'6- Valoración Controles'!U59</f>
        <v>Mayor - 4</v>
      </c>
      <c r="L60" s="665" t="e">
        <f>AVERAGE(#REF!)</f>
        <v>#REF!</v>
      </c>
      <c r="M60" s="582" t="str">
        <f>'6- Valoración Controles'!V59</f>
        <v>Alto  - 4</v>
      </c>
      <c r="N60" s="582" t="s">
        <v>406</v>
      </c>
      <c r="O60" s="373"/>
      <c r="P60" s="373"/>
      <c r="Q60" s="374"/>
    </row>
    <row r="61" spans="1:17" ht="13.15" hidden="1" customHeight="1">
      <c r="A61" s="505"/>
      <c r="B61" s="582"/>
      <c r="C61" s="514"/>
      <c r="D61" s="514"/>
      <c r="E61" s="179" t="str">
        <f>'5- Identificación de Riesgos'!D61</f>
        <v xml:space="preserve">3 Fallas en los controles de los procesos </v>
      </c>
      <c r="F61" s="556"/>
      <c r="G61" s="661"/>
      <c r="H61" s="514"/>
      <c r="I61" s="91"/>
      <c r="J61" s="663"/>
      <c r="K61" s="663"/>
      <c r="L61" s="665"/>
      <c r="M61" s="582"/>
      <c r="N61" s="582"/>
      <c r="O61" s="373"/>
      <c r="P61" s="373"/>
      <c r="Q61" s="374"/>
    </row>
    <row r="62" spans="1:17" ht="13.5" hidden="1" customHeight="1">
      <c r="A62" s="505"/>
      <c r="B62" s="582"/>
      <c r="C62" s="514"/>
      <c r="D62" s="514"/>
      <c r="E62" s="179">
        <f>'5- Identificación de Riesgos'!D62</f>
        <v>0</v>
      </c>
      <c r="F62" s="556"/>
      <c r="G62" s="661"/>
      <c r="H62" s="514"/>
      <c r="I62" s="91"/>
      <c r="J62" s="663"/>
      <c r="K62" s="663"/>
      <c r="L62" s="665"/>
      <c r="M62" s="582"/>
      <c r="N62" s="582"/>
      <c r="O62" s="373"/>
      <c r="P62" s="373"/>
      <c r="Q62" s="374"/>
    </row>
    <row r="63" spans="1:17" ht="13.5" hidden="1" customHeight="1">
      <c r="A63" s="505"/>
      <c r="B63" s="582"/>
      <c r="C63" s="514"/>
      <c r="D63" s="514"/>
      <c r="E63" s="179">
        <f>'5- Identificación de Riesgos'!D63</f>
        <v>0</v>
      </c>
      <c r="F63" s="556"/>
      <c r="G63" s="661"/>
      <c r="H63" s="514"/>
      <c r="I63" s="91"/>
      <c r="J63" s="663"/>
      <c r="K63" s="663"/>
      <c r="L63" s="665"/>
      <c r="M63" s="582"/>
      <c r="N63" s="582"/>
      <c r="O63" s="373"/>
      <c r="P63" s="373"/>
      <c r="Q63" s="374"/>
    </row>
    <row r="64" spans="1:17" ht="13.5" hidden="1" customHeight="1">
      <c r="A64" s="505"/>
      <c r="B64" s="582"/>
      <c r="C64" s="514"/>
      <c r="D64" s="514"/>
      <c r="E64" s="179">
        <f>'5- Identificación de Riesgos'!D64</f>
        <v>0</v>
      </c>
      <c r="F64" s="556"/>
      <c r="G64" s="661"/>
      <c r="H64" s="514"/>
      <c r="I64" s="91"/>
      <c r="J64" s="663"/>
      <c r="K64" s="663"/>
      <c r="L64" s="665"/>
      <c r="M64" s="582"/>
      <c r="N64" s="582"/>
      <c r="O64" s="373"/>
      <c r="P64" s="373"/>
      <c r="Q64" s="374"/>
    </row>
    <row r="65" spans="1:17" ht="13.15" hidden="1" customHeight="1">
      <c r="A65" s="505"/>
      <c r="B65" s="582"/>
      <c r="C65" s="514"/>
      <c r="D65" s="514"/>
      <c r="E65" s="179">
        <f>'5- Identificación de Riesgos'!D65</f>
        <v>0</v>
      </c>
      <c r="F65" s="556"/>
      <c r="G65" s="661"/>
      <c r="H65" s="514"/>
      <c r="I65" s="91"/>
      <c r="J65" s="663"/>
      <c r="K65" s="663"/>
      <c r="L65" s="665"/>
      <c r="M65" s="582"/>
      <c r="N65" s="582"/>
      <c r="O65" s="373"/>
      <c r="P65" s="373"/>
      <c r="Q65" s="374"/>
    </row>
    <row r="66" spans="1:17" ht="13.5" hidden="1" customHeight="1">
      <c r="A66" s="505"/>
      <c r="B66" s="582"/>
      <c r="C66" s="514"/>
      <c r="D66" s="514"/>
      <c r="E66" s="179">
        <f>'5- Identificación de Riesgos'!D66</f>
        <v>0</v>
      </c>
      <c r="F66" s="556"/>
      <c r="G66" s="661"/>
      <c r="H66" s="514"/>
      <c r="I66" s="91"/>
      <c r="J66" s="663"/>
      <c r="K66" s="663"/>
      <c r="L66" s="665"/>
      <c r="M66" s="582"/>
      <c r="N66" s="582"/>
      <c r="O66" s="373"/>
      <c r="P66" s="373"/>
      <c r="Q66" s="374"/>
    </row>
    <row r="67" spans="1:17" ht="13.5" hidden="1" customHeight="1">
      <c r="A67" s="505"/>
      <c r="B67" s="582"/>
      <c r="C67" s="514"/>
      <c r="D67" s="514"/>
      <c r="E67" s="179">
        <f>'5- Identificación de Riesgos'!D67</f>
        <v>0</v>
      </c>
      <c r="F67" s="556"/>
      <c r="G67" s="661"/>
      <c r="H67" s="514"/>
      <c r="I67" s="91"/>
      <c r="J67" s="663"/>
      <c r="K67" s="663"/>
      <c r="L67" s="665"/>
      <c r="M67" s="582"/>
      <c r="N67" s="582"/>
      <c r="O67" s="373"/>
      <c r="P67" s="373"/>
      <c r="Q67" s="374"/>
    </row>
    <row r="68" spans="1:17" ht="13.5" hidden="1" customHeight="1">
      <c r="A68" s="505"/>
      <c r="B68" s="582"/>
      <c r="C68" s="514"/>
      <c r="D68" s="514"/>
      <c r="E68" s="179">
        <f>'5- Identificación de Riesgos'!D68</f>
        <v>0</v>
      </c>
      <c r="F68" s="556"/>
      <c r="G68" s="661"/>
      <c r="H68" s="514"/>
      <c r="I68" s="91"/>
      <c r="J68" s="663"/>
      <c r="K68" s="663"/>
      <c r="L68" s="665"/>
      <c r="M68" s="582"/>
      <c r="N68" s="582"/>
      <c r="O68" s="373"/>
      <c r="P68" s="373"/>
      <c r="Q68" s="374"/>
    </row>
    <row r="69" spans="1:17" ht="13.5" hidden="1" customHeight="1" thickBot="1">
      <c r="A69" s="506"/>
      <c r="B69" s="583"/>
      <c r="C69" s="528"/>
      <c r="D69" s="528"/>
      <c r="E69" s="182">
        <f>'5- Identificación de Riesgos'!D69</f>
        <v>0</v>
      </c>
      <c r="F69" s="557"/>
      <c r="G69" s="662"/>
      <c r="H69" s="528"/>
      <c r="I69" s="157"/>
      <c r="J69" s="664"/>
      <c r="K69" s="664"/>
      <c r="L69" s="666"/>
      <c r="M69" s="513"/>
      <c r="N69" s="583"/>
      <c r="O69" s="375"/>
      <c r="P69" s="375"/>
      <c r="Q69" s="376"/>
    </row>
    <row r="70" spans="1:17" ht="13.5" hidden="1" customHeight="1">
      <c r="A70" s="504">
        <v>7</v>
      </c>
      <c r="B70" s="582" t="str">
        <f>'5- Identificación de Riesgos'!B70</f>
        <v xml:space="preserve">Recibir, ofrecer, prometer, entregar o aceptar dadivas  o beneficios a nombre propio o de terceros para  demorar, retener, alterar o direccionar fallos judiciales </v>
      </c>
      <c r="C70" s="513" t="str">
        <f>'5- Identificación de Riesgos'!C70</f>
        <v xml:space="preserve">Proferir  sentencias judiciales incumplmiendo los principios de la administracion de justicia o sin la observancia de los Codigos  Procesales en la materia </v>
      </c>
      <c r="D70" s="513" t="s">
        <v>394</v>
      </c>
      <c r="E70" s="179" t="e">
        <f>'5- Identificación de Riesgos'!#REF!</f>
        <v>#REF!</v>
      </c>
      <c r="F70" s="667" t="str">
        <f>'5- Identificación de Riesgos'!H70</f>
        <v>Muy Baja - 1</v>
      </c>
      <c r="G70" s="513" t="str">
        <f>'5- Identificación de Riesgos'!M70</f>
        <v>Mayor - 4</v>
      </c>
      <c r="H70" s="513" t="str">
        <f>'5- Identificación de Riesgos'!N70</f>
        <v>Alto  - 4</v>
      </c>
      <c r="I70" s="91"/>
      <c r="J70" s="663" t="str">
        <f>'6- Valoración Controles'!T69</f>
        <v>Muy Baja - 1</v>
      </c>
      <c r="K70" s="663" t="str">
        <f>'6- Valoración Controles'!U69</f>
        <v>Mayor - 4</v>
      </c>
      <c r="L70" s="665" t="e">
        <f>AVERAGE(#REF!)</f>
        <v>#REF!</v>
      </c>
      <c r="M70" s="582" t="str">
        <f>'6- Valoración Controles'!V69</f>
        <v>Alto  - 4</v>
      </c>
      <c r="N70" s="582" t="s">
        <v>406</v>
      </c>
      <c r="O70" s="373"/>
      <c r="P70" s="373"/>
      <c r="Q70" s="374"/>
    </row>
    <row r="71" spans="1:17" ht="13.5" hidden="1" customHeight="1">
      <c r="A71" s="505"/>
      <c r="B71" s="582"/>
      <c r="C71" s="514"/>
      <c r="D71" s="514"/>
      <c r="E71" s="179" t="e">
        <f>'5- Identificación de Riesgos'!#REF!</f>
        <v>#REF!</v>
      </c>
      <c r="F71" s="556"/>
      <c r="G71" s="661"/>
      <c r="H71" s="514"/>
      <c r="I71" s="91"/>
      <c r="J71" s="663"/>
      <c r="K71" s="663"/>
      <c r="L71" s="665"/>
      <c r="M71" s="582"/>
      <c r="N71" s="582"/>
      <c r="O71" s="373"/>
      <c r="P71" s="373"/>
      <c r="Q71" s="374"/>
    </row>
    <row r="72" spans="1:17" ht="13.5" hidden="1" customHeight="1">
      <c r="A72" s="505"/>
      <c r="B72" s="582"/>
      <c r="C72" s="514"/>
      <c r="D72" s="514"/>
      <c r="E72" s="179" t="e">
        <f>'5- Identificación de Riesgos'!#REF!</f>
        <v>#REF!</v>
      </c>
      <c r="F72" s="556"/>
      <c r="G72" s="661"/>
      <c r="H72" s="514"/>
      <c r="I72" s="91"/>
      <c r="J72" s="663"/>
      <c r="K72" s="663"/>
      <c r="L72" s="665"/>
      <c r="M72" s="582"/>
      <c r="N72" s="582"/>
      <c r="O72" s="180"/>
      <c r="P72" s="180"/>
      <c r="Q72" s="181"/>
    </row>
    <row r="73" spans="1:17" ht="13.5" hidden="1" customHeight="1">
      <c r="A73" s="505"/>
      <c r="B73" s="582"/>
      <c r="C73" s="514"/>
      <c r="D73" s="514"/>
      <c r="E73" s="179" t="e">
        <f>'5- Identificación de Riesgos'!#REF!</f>
        <v>#REF!</v>
      </c>
      <c r="F73" s="556"/>
      <c r="G73" s="661"/>
      <c r="H73" s="514"/>
      <c r="I73" s="91"/>
      <c r="J73" s="663"/>
      <c r="K73" s="663"/>
      <c r="L73" s="665"/>
      <c r="M73" s="582"/>
      <c r="N73" s="582"/>
      <c r="O73" s="180"/>
      <c r="P73" s="180"/>
      <c r="Q73" s="181"/>
    </row>
    <row r="74" spans="1:17" ht="13.5" hidden="1" customHeight="1">
      <c r="A74" s="505"/>
      <c r="B74" s="582"/>
      <c r="C74" s="514"/>
      <c r="D74" s="514"/>
      <c r="E74" s="179" t="e">
        <f>'5- Identificación de Riesgos'!#REF!</f>
        <v>#REF!</v>
      </c>
      <c r="F74" s="556"/>
      <c r="G74" s="661"/>
      <c r="H74" s="514"/>
      <c r="I74" s="91"/>
      <c r="J74" s="663"/>
      <c r="K74" s="663"/>
      <c r="L74" s="665"/>
      <c r="M74" s="582"/>
      <c r="N74" s="582"/>
      <c r="O74" s="180"/>
      <c r="P74" s="180"/>
      <c r="Q74" s="181"/>
    </row>
    <row r="75" spans="1:17" ht="13.5" hidden="1" customHeight="1">
      <c r="A75" s="505"/>
      <c r="B75" s="582"/>
      <c r="C75" s="514"/>
      <c r="D75" s="514"/>
      <c r="E75" s="179" t="e">
        <f>'5- Identificación de Riesgos'!#REF!</f>
        <v>#REF!</v>
      </c>
      <c r="F75" s="556"/>
      <c r="G75" s="661"/>
      <c r="H75" s="514"/>
      <c r="I75" s="91"/>
      <c r="J75" s="663"/>
      <c r="K75" s="663"/>
      <c r="L75" s="665"/>
      <c r="M75" s="582"/>
      <c r="N75" s="582"/>
      <c r="O75" s="180"/>
      <c r="P75" s="180"/>
      <c r="Q75" s="181"/>
    </row>
    <row r="76" spans="1:17" ht="13.5" hidden="1" customHeight="1">
      <c r="A76" s="505"/>
      <c r="B76" s="582"/>
      <c r="C76" s="514"/>
      <c r="D76" s="514"/>
      <c r="E76" s="179" t="e">
        <f>'5- Identificación de Riesgos'!#REF!</f>
        <v>#REF!</v>
      </c>
      <c r="F76" s="556"/>
      <c r="G76" s="661"/>
      <c r="H76" s="514"/>
      <c r="I76" s="91"/>
      <c r="J76" s="663"/>
      <c r="K76" s="663"/>
      <c r="L76" s="665"/>
      <c r="M76" s="582"/>
      <c r="N76" s="582"/>
      <c r="O76" s="180"/>
      <c r="P76" s="180"/>
      <c r="Q76" s="181"/>
    </row>
    <row r="77" spans="1:17" ht="13.5" hidden="1" customHeight="1">
      <c r="A77" s="505"/>
      <c r="B77" s="582"/>
      <c r="C77" s="514"/>
      <c r="D77" s="514"/>
      <c r="E77" s="179" t="e">
        <f>'5- Identificación de Riesgos'!#REF!</f>
        <v>#REF!</v>
      </c>
      <c r="F77" s="556"/>
      <c r="G77" s="661"/>
      <c r="H77" s="514"/>
      <c r="I77" s="91"/>
      <c r="J77" s="663"/>
      <c r="K77" s="663"/>
      <c r="L77" s="665"/>
      <c r="M77" s="582"/>
      <c r="N77" s="582"/>
      <c r="O77" s="180"/>
      <c r="P77" s="180"/>
      <c r="Q77" s="181"/>
    </row>
    <row r="78" spans="1:17" ht="13.5" hidden="1" customHeight="1">
      <c r="A78" s="505"/>
      <c r="B78" s="582"/>
      <c r="C78" s="514"/>
      <c r="D78" s="514"/>
      <c r="E78" s="179" t="e">
        <f>'5- Identificación de Riesgos'!#REF!</f>
        <v>#REF!</v>
      </c>
      <c r="F78" s="556"/>
      <c r="G78" s="661"/>
      <c r="H78" s="514"/>
      <c r="I78" s="91"/>
      <c r="J78" s="663"/>
      <c r="K78" s="663"/>
      <c r="L78" s="665"/>
      <c r="M78" s="582"/>
      <c r="N78" s="582"/>
      <c r="O78" s="180"/>
      <c r="P78" s="180"/>
      <c r="Q78" s="181"/>
    </row>
    <row r="79" spans="1:17" ht="13.5" hidden="1" customHeight="1" thickBot="1">
      <c r="A79" s="506"/>
      <c r="B79" s="583"/>
      <c r="C79" s="528"/>
      <c r="D79" s="528"/>
      <c r="E79" s="182" t="e">
        <f>'5- Identificación de Riesgos'!#REF!</f>
        <v>#REF!</v>
      </c>
      <c r="F79" s="557"/>
      <c r="G79" s="662"/>
      <c r="H79" s="528"/>
      <c r="I79" s="157"/>
      <c r="J79" s="664"/>
      <c r="K79" s="664"/>
      <c r="L79" s="666"/>
      <c r="M79" s="513"/>
      <c r="N79" s="583"/>
      <c r="O79" s="183"/>
      <c r="P79" s="183"/>
      <c r="Q79" s="184"/>
    </row>
  </sheetData>
  <mergeCells count="127">
    <mergeCell ref="P50:P59"/>
    <mergeCell ref="Q50:Q59"/>
    <mergeCell ref="O20:O29"/>
    <mergeCell ref="O30:O39"/>
    <mergeCell ref="O40:O49"/>
    <mergeCell ref="O50:O59"/>
    <mergeCell ref="O10:O19"/>
    <mergeCell ref="P10:P19"/>
    <mergeCell ref="Q10:Q19"/>
    <mergeCell ref="P20:P29"/>
    <mergeCell ref="Q20:Q29"/>
    <mergeCell ref="P30:P39"/>
    <mergeCell ref="Q30:Q39"/>
    <mergeCell ref="P40:P49"/>
    <mergeCell ref="Q40:Q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cfRule type="containsText" dxfId="398" priority="587" operator="containsText" text="Muy Baja">
      <formula>NOT(ISERROR(SEARCH("Muy Baja",F10)))</formula>
    </cfRule>
    <cfRule type="containsText" dxfId="397" priority="588" operator="containsText" text="Baja">
      <formula>NOT(ISERROR(SEARCH("Baja",F10)))</formula>
    </cfRule>
    <cfRule type="containsText" dxfId="396" priority="589" operator="containsText" text="Muy Alta">
      <formula>NOT(ISERROR(SEARCH("Muy Alta",F10)))</formula>
    </cfRule>
    <cfRule type="containsText" dxfId="395" priority="591" operator="containsText" text="Alta">
      <formula>NOT(ISERROR(SEARCH("Alta",F10)))</formula>
    </cfRule>
    <cfRule type="containsText" dxfId="394" priority="592" operator="containsText" text="Media">
      <formula>NOT(ISERROR(SEARCH("Media",F10)))</formula>
    </cfRule>
    <cfRule type="containsText" dxfId="393" priority="593" operator="containsText" text="Media">
      <formula>NOT(ISERROR(SEARCH("Media",F10)))</formula>
    </cfRule>
    <cfRule type="containsText" dxfId="392" priority="594" operator="containsText" text="Media">
      <formula>NOT(ISERROR(SEARCH("Media",F10)))</formula>
    </cfRule>
    <cfRule type="containsText" dxfId="391" priority="595" operator="containsText" text="Muy Baja">
      <formula>NOT(ISERROR(SEARCH("Muy Baja",F10)))</formula>
    </cfRule>
    <cfRule type="containsText" dxfId="390" priority="596" operator="containsText" text="Baja">
      <formula>NOT(ISERROR(SEARCH("Baja",F10)))</formula>
    </cfRule>
    <cfRule type="containsText" dxfId="389" priority="597" operator="containsText" text="Muy Baja">
      <formula>NOT(ISERROR(SEARCH("Muy Baja",F10)))</formula>
    </cfRule>
    <cfRule type="containsText" dxfId="388" priority="598" operator="containsText" text="Muy Baja">
      <formula>NOT(ISERROR(SEARCH("Muy Baja",F10)))</formula>
    </cfRule>
    <cfRule type="containsText" dxfId="387" priority="599" operator="containsText" text="Muy Baja">
      <formula>NOT(ISERROR(SEARCH("Muy Baja",F10)))</formula>
    </cfRule>
    <cfRule type="containsText" dxfId="386" priority="600" operator="containsText" text="Muy Baja'Tabla probabilidad'!">
      <formula>NOT(ISERROR(SEARCH("Muy Baja'Tabla probabilidad'!",F10)))</formula>
    </cfRule>
    <cfRule type="containsText" dxfId="385" priority="601" operator="containsText" text="Muy bajo">
      <formula>NOT(ISERROR(SEARCH("Muy bajo",F10)))</formula>
    </cfRule>
    <cfRule type="containsText" dxfId="384" priority="602" operator="containsText" text="Alta">
      <formula>NOT(ISERROR(SEARCH("Alta",F10)))</formula>
    </cfRule>
    <cfRule type="containsText" dxfId="383" priority="603" operator="containsText" text="Media">
      <formula>NOT(ISERROR(SEARCH("Media",F10)))</formula>
    </cfRule>
    <cfRule type="containsText" dxfId="382" priority="604" operator="containsText" text="Baja">
      <formula>NOT(ISERROR(SEARCH("Baja",F10)))</formula>
    </cfRule>
    <cfRule type="containsText" dxfId="381" priority="605" operator="containsText" text="Muy baja">
      <formula>NOT(ISERROR(SEARCH("Muy baja",F10)))</formula>
    </cfRule>
    <cfRule type="cellIs" dxfId="380" priority="608" operator="between">
      <formula>1</formula>
      <formula>2</formula>
    </cfRule>
    <cfRule type="cellIs" dxfId="379" priority="609" operator="between">
      <formula>0</formula>
      <formula>2</formula>
    </cfRule>
  </conditionalFormatting>
  <conditionalFormatting sqref="F60">
    <cfRule type="containsText" dxfId="378" priority="189" operator="containsText" text="Muy Baja">
      <formula>NOT(ISERROR(SEARCH("Muy Baja",F60)))</formula>
    </cfRule>
    <cfRule type="containsText" dxfId="377" priority="190" operator="containsText" text="Baja">
      <formula>NOT(ISERROR(SEARCH("Baja",F60)))</formula>
    </cfRule>
    <cfRule type="containsText" dxfId="376" priority="191" operator="containsText" text="Muy Alta">
      <formula>NOT(ISERROR(SEARCH("Muy Alta",F60)))</formula>
    </cfRule>
    <cfRule type="containsText" dxfId="375" priority="192" operator="containsText" text="Alta">
      <formula>NOT(ISERROR(SEARCH("Alta",F60)))</formula>
    </cfRule>
    <cfRule type="containsText" dxfId="374" priority="193" operator="containsText" text="Media">
      <formula>NOT(ISERROR(SEARCH("Media",F60)))</formula>
    </cfRule>
    <cfRule type="containsText" dxfId="373" priority="194" operator="containsText" text="Media">
      <formula>NOT(ISERROR(SEARCH("Media",F60)))</formula>
    </cfRule>
    <cfRule type="containsText" dxfId="372" priority="195" operator="containsText" text="Media">
      <formula>NOT(ISERROR(SEARCH("Media",F60)))</formula>
    </cfRule>
    <cfRule type="containsText" dxfId="371" priority="196" operator="containsText" text="Muy Baja">
      <formula>NOT(ISERROR(SEARCH("Muy Baja",F60)))</formula>
    </cfRule>
    <cfRule type="containsText" dxfId="370" priority="197" operator="containsText" text="Baja">
      <formula>NOT(ISERROR(SEARCH("Baja",F60)))</formula>
    </cfRule>
    <cfRule type="containsText" dxfId="369" priority="198" operator="containsText" text="Muy Baja">
      <formula>NOT(ISERROR(SEARCH("Muy Baja",F60)))</formula>
    </cfRule>
    <cfRule type="containsText" dxfId="368" priority="199" operator="containsText" text="Muy Baja">
      <formula>NOT(ISERROR(SEARCH("Muy Baja",F60)))</formula>
    </cfRule>
    <cfRule type="containsText" dxfId="367" priority="200" operator="containsText" text="Muy Baja">
      <formula>NOT(ISERROR(SEARCH("Muy Baja",F60)))</formula>
    </cfRule>
    <cfRule type="containsText" dxfId="366" priority="201" operator="containsText" text="Muy Baja'Tabla probabilidad'!">
      <formula>NOT(ISERROR(SEARCH("Muy Baja'Tabla probabilidad'!",F60)))</formula>
    </cfRule>
    <cfRule type="containsText" dxfId="365" priority="202" operator="containsText" text="Muy bajo">
      <formula>NOT(ISERROR(SEARCH("Muy bajo",F60)))</formula>
    </cfRule>
    <cfRule type="containsText" dxfId="364" priority="203" operator="containsText" text="Alta">
      <formula>NOT(ISERROR(SEARCH("Alta",F60)))</formula>
    </cfRule>
    <cfRule type="containsText" dxfId="363" priority="204" operator="containsText" text="Media">
      <formula>NOT(ISERROR(SEARCH("Media",F60)))</formula>
    </cfRule>
    <cfRule type="containsText" dxfId="362" priority="205" operator="containsText" text="Baja">
      <formula>NOT(ISERROR(SEARCH("Baja",F60)))</formula>
    </cfRule>
    <cfRule type="containsText" dxfId="361" priority="206" operator="containsText" text="Muy baja">
      <formula>NOT(ISERROR(SEARCH("Muy baja",F60)))</formula>
    </cfRule>
    <cfRule type="cellIs" dxfId="360" priority="209" operator="between">
      <formula>1</formula>
      <formula>2</formula>
    </cfRule>
    <cfRule type="cellIs" dxfId="359" priority="210" operator="between">
      <formula>0</formula>
      <formula>2</formula>
    </cfRule>
  </conditionalFormatting>
  <conditionalFormatting sqref="F70">
    <cfRule type="containsText" dxfId="358" priority="63" operator="containsText" text="Muy Baja">
      <formula>NOT(ISERROR(SEARCH("Muy Baja",F70)))</formula>
    </cfRule>
    <cfRule type="containsText" dxfId="357" priority="64" operator="containsText" text="Baja">
      <formula>NOT(ISERROR(SEARCH("Baja",F70)))</formula>
    </cfRule>
    <cfRule type="containsText" dxfId="356" priority="65" operator="containsText" text="Muy Alta">
      <formula>NOT(ISERROR(SEARCH("Muy Alta",F70)))</formula>
    </cfRule>
    <cfRule type="containsText" dxfId="355" priority="66" operator="containsText" text="Alta">
      <formula>NOT(ISERROR(SEARCH("Alta",F70)))</formula>
    </cfRule>
    <cfRule type="containsText" dxfId="354" priority="67" operator="containsText" text="Media">
      <formula>NOT(ISERROR(SEARCH("Media",F70)))</formula>
    </cfRule>
    <cfRule type="containsText" dxfId="353" priority="68" operator="containsText" text="Media">
      <formula>NOT(ISERROR(SEARCH("Media",F70)))</formula>
    </cfRule>
    <cfRule type="containsText" dxfId="352" priority="69" operator="containsText" text="Media">
      <formula>NOT(ISERROR(SEARCH("Media",F70)))</formula>
    </cfRule>
    <cfRule type="containsText" dxfId="351" priority="70" operator="containsText" text="Muy Baja">
      <formula>NOT(ISERROR(SEARCH("Muy Baja",F70)))</formula>
    </cfRule>
    <cfRule type="containsText" dxfId="350" priority="71" operator="containsText" text="Baja">
      <formula>NOT(ISERROR(SEARCH("Baja",F70)))</formula>
    </cfRule>
    <cfRule type="containsText" dxfId="349" priority="72" operator="containsText" text="Muy Baja">
      <formula>NOT(ISERROR(SEARCH("Muy Baja",F70)))</formula>
    </cfRule>
    <cfRule type="containsText" dxfId="348" priority="73" operator="containsText" text="Muy Baja">
      <formula>NOT(ISERROR(SEARCH("Muy Baja",F70)))</formula>
    </cfRule>
    <cfRule type="containsText" dxfId="347" priority="74" operator="containsText" text="Muy Baja">
      <formula>NOT(ISERROR(SEARCH("Muy Baja",F70)))</formula>
    </cfRule>
    <cfRule type="containsText" dxfId="346" priority="75" operator="containsText" text="Muy Baja'Tabla probabilidad'!">
      <formula>NOT(ISERROR(SEARCH("Muy Baja'Tabla probabilidad'!",F70)))</formula>
    </cfRule>
    <cfRule type="containsText" dxfId="345" priority="76" operator="containsText" text="Muy bajo">
      <formula>NOT(ISERROR(SEARCH("Muy bajo",F70)))</formula>
    </cfRule>
    <cfRule type="containsText" dxfId="344" priority="77" operator="containsText" text="Alta">
      <formula>NOT(ISERROR(SEARCH("Alta",F70)))</formula>
    </cfRule>
    <cfRule type="containsText" dxfId="343" priority="78" operator="containsText" text="Media">
      <formula>NOT(ISERROR(SEARCH("Media",F70)))</formula>
    </cfRule>
    <cfRule type="containsText" dxfId="342" priority="79" operator="containsText" text="Baja">
      <formula>NOT(ISERROR(SEARCH("Baja",F70)))</formula>
    </cfRule>
    <cfRule type="containsText" dxfId="341" priority="80" operator="containsText" text="Muy baja">
      <formula>NOT(ISERROR(SEARCH("Muy baja",F70)))</formula>
    </cfRule>
    <cfRule type="cellIs" dxfId="340" priority="83" operator="between">
      <formula>1</formula>
      <formula>2</formula>
    </cfRule>
    <cfRule type="cellIs" dxfId="339" priority="84" operator="between">
      <formula>0</formula>
      <formula>2</formula>
    </cfRule>
  </conditionalFormatting>
  <conditionalFormatting sqref="G10 G20 G30 G40 G50">
    <cfRule type="containsText" dxfId="338" priority="581" operator="containsText" text="Catastrófico">
      <formula>NOT(ISERROR(SEARCH("Catastrófico",G10)))</formula>
    </cfRule>
    <cfRule type="containsText" dxfId="337" priority="582" operator="containsText" text="Mayor">
      <formula>NOT(ISERROR(SEARCH("Mayor",G10)))</formula>
    </cfRule>
    <cfRule type="containsText" dxfId="336" priority="583" operator="containsText" text="Alta">
      <formula>NOT(ISERROR(SEARCH("Alta",G10)))</formula>
    </cfRule>
    <cfRule type="containsText" dxfId="335" priority="584" operator="containsText" text="Moderado">
      <formula>NOT(ISERROR(SEARCH("Moderado",G10)))</formula>
    </cfRule>
    <cfRule type="containsText" dxfId="334" priority="585" operator="containsText" text="Menor">
      <formula>NOT(ISERROR(SEARCH("Menor",G10)))</formula>
    </cfRule>
    <cfRule type="containsText" dxfId="333" priority="586" operator="containsText" text="Leve">
      <formula>NOT(ISERROR(SEARCH("Leve",G10)))</formula>
    </cfRule>
  </conditionalFormatting>
  <conditionalFormatting sqref="G60">
    <cfRule type="containsText" dxfId="332" priority="183" operator="containsText" text="Catastrófico">
      <formula>NOT(ISERROR(SEARCH("Catastrófico",G60)))</formula>
    </cfRule>
    <cfRule type="containsText" dxfId="331" priority="184" operator="containsText" text="Mayor">
      <formula>NOT(ISERROR(SEARCH("Mayor",G60)))</formula>
    </cfRule>
    <cfRule type="containsText" dxfId="330" priority="185" operator="containsText" text="Alta">
      <formula>NOT(ISERROR(SEARCH("Alta",G60)))</formula>
    </cfRule>
    <cfRule type="containsText" dxfId="329" priority="186" operator="containsText" text="Moderado">
      <formula>NOT(ISERROR(SEARCH("Moderado",G60)))</formula>
    </cfRule>
    <cfRule type="containsText" dxfId="328" priority="187" operator="containsText" text="Menor">
      <formula>NOT(ISERROR(SEARCH("Menor",G60)))</formula>
    </cfRule>
    <cfRule type="containsText" dxfId="327" priority="188" operator="containsText" text="Leve">
      <formula>NOT(ISERROR(SEARCH("Leve",G60)))</formula>
    </cfRule>
  </conditionalFormatting>
  <conditionalFormatting sqref="G70">
    <cfRule type="containsText" dxfId="326" priority="57" operator="containsText" text="Catastrófico">
      <formula>NOT(ISERROR(SEARCH("Catastrófico",G70)))</formula>
    </cfRule>
    <cfRule type="containsText" dxfId="325" priority="58" operator="containsText" text="Mayor">
      <formula>NOT(ISERROR(SEARCH("Mayor",G70)))</formula>
    </cfRule>
    <cfRule type="containsText" dxfId="324" priority="59" operator="containsText" text="Alta">
      <formula>NOT(ISERROR(SEARCH("Alta",G70)))</formula>
    </cfRule>
    <cfRule type="containsText" dxfId="323" priority="60" operator="containsText" text="Moderado">
      <formula>NOT(ISERROR(SEARCH("Moderado",G70)))</formula>
    </cfRule>
    <cfRule type="containsText" dxfId="322" priority="61" operator="containsText" text="Menor">
      <formula>NOT(ISERROR(SEARCH("Menor",G70)))</formula>
    </cfRule>
    <cfRule type="containsText" dxfId="321" priority="62" operator="containsText" text="Leve">
      <formula>NOT(ISERROR(SEARCH("Leve",G70)))</formula>
    </cfRule>
  </conditionalFormatting>
  <conditionalFormatting sqref="H10:I10 H20:I20 H30:I30 H40:I40 H50:I50">
    <cfRule type="containsText" dxfId="320" priority="576" operator="containsText" text="Extremo">
      <formula>NOT(ISERROR(SEARCH("Extremo",H10)))</formula>
    </cfRule>
    <cfRule type="containsText" dxfId="319" priority="577" operator="containsText" text="Alto">
      <formula>NOT(ISERROR(SEARCH("Alto",H10)))</formula>
    </cfRule>
    <cfRule type="containsText" dxfId="318" priority="578" operator="containsText" text="Bajo">
      <formula>NOT(ISERROR(SEARCH("Bajo",H10)))</formula>
    </cfRule>
    <cfRule type="containsText" dxfId="317" priority="579" operator="containsText" text="Moderado">
      <formula>NOT(ISERROR(SEARCH("Moderado",H10)))</formula>
    </cfRule>
    <cfRule type="containsText" dxfId="316" priority="580" operator="containsText" text="Extremo">
      <formula>NOT(ISERROR(SEARCH("Extremo",H10)))</formula>
    </cfRule>
  </conditionalFormatting>
  <conditionalFormatting sqref="H60:I60">
    <cfRule type="containsText" dxfId="315" priority="178" operator="containsText" text="Extremo">
      <formula>NOT(ISERROR(SEARCH("Extremo",H60)))</formula>
    </cfRule>
    <cfRule type="containsText" dxfId="314" priority="179" operator="containsText" text="Alto">
      <formula>NOT(ISERROR(SEARCH("Alto",H60)))</formula>
    </cfRule>
    <cfRule type="containsText" dxfId="313" priority="180" operator="containsText" text="Bajo">
      <formula>NOT(ISERROR(SEARCH("Bajo",H60)))</formula>
    </cfRule>
    <cfRule type="containsText" dxfId="312" priority="181" operator="containsText" text="Moderado">
      <formula>NOT(ISERROR(SEARCH("Moderado",H60)))</formula>
    </cfRule>
    <cfRule type="containsText" dxfId="311" priority="182" operator="containsText" text="Extremo">
      <formula>NOT(ISERROR(SEARCH("Extremo",H60)))</formula>
    </cfRule>
  </conditionalFormatting>
  <conditionalFormatting sqref="H70:I70">
    <cfRule type="containsText" dxfId="310" priority="52" operator="containsText" text="Extremo">
      <formula>NOT(ISERROR(SEARCH("Extremo",H70)))</formula>
    </cfRule>
    <cfRule type="containsText" dxfId="309" priority="53" operator="containsText" text="Alto">
      <formula>NOT(ISERROR(SEARCH("Alto",H70)))</formula>
    </cfRule>
    <cfRule type="containsText" dxfId="308" priority="54" operator="containsText" text="Bajo">
      <formula>NOT(ISERROR(SEARCH("Bajo",H70)))</formula>
    </cfRule>
    <cfRule type="containsText" dxfId="307" priority="55" operator="containsText" text="Moderado">
      <formula>NOT(ISERROR(SEARCH("Moderado",H70)))</formula>
    </cfRule>
    <cfRule type="containsText" dxfId="306" priority="56" operator="containsText" text="Extremo">
      <formula>NOT(ISERROR(SEARCH("Extremo",H70)))</formula>
    </cfRule>
  </conditionalFormatting>
  <conditionalFormatting sqref="J10:J49">
    <cfRule type="containsText" dxfId="305" priority="545" operator="containsText" text="Muy Alta">
      <formula>NOT(ISERROR(SEARCH("Muy Alta",J10)))</formula>
    </cfRule>
    <cfRule type="containsText" dxfId="304" priority="546" operator="containsText" text="Alta">
      <formula>NOT(ISERROR(SEARCH("Alta",J10)))</formula>
    </cfRule>
    <cfRule type="containsText" dxfId="303" priority="547" operator="containsText" text="Media">
      <formula>NOT(ISERROR(SEARCH("Media",J10)))</formula>
    </cfRule>
    <cfRule type="containsText" dxfId="302" priority="548" operator="containsText" text="Baja">
      <formula>NOT(ISERROR(SEARCH("Baja",J10)))</formula>
    </cfRule>
    <cfRule type="containsText" dxfId="301" priority="549" operator="containsText" text="Muy Baja">
      <formula>NOT(ISERROR(SEARCH("Muy Baja",J10)))</formula>
    </cfRule>
  </conditionalFormatting>
  <conditionalFormatting sqref="J10:J79">
    <cfRule type="containsText" dxfId="300" priority="263" operator="containsText" text="Muy Baja">
      <formula>NOT(ISERROR(SEARCH("Muy Baja",J10)))</formula>
    </cfRule>
  </conditionalFormatting>
  <conditionalFormatting sqref="J50:J79">
    <cfRule type="containsText" dxfId="299" priority="253" operator="containsText" text="Muy Baja">
      <formula>NOT(ISERROR(SEARCH("Muy Baja",J50)))</formula>
    </cfRule>
    <cfRule type="containsText" dxfId="298" priority="259" operator="containsText" text="Muy Alta">
      <formula>NOT(ISERROR(SEARCH("Muy Alta",J50)))</formula>
    </cfRule>
    <cfRule type="containsText" dxfId="297" priority="260" operator="containsText" text="Alta">
      <formula>NOT(ISERROR(SEARCH("Alta",J50)))</formula>
    </cfRule>
    <cfRule type="containsText" dxfId="296" priority="261" operator="containsText" text="Media">
      <formula>NOT(ISERROR(SEARCH("Media",J50)))</formula>
    </cfRule>
    <cfRule type="containsText" dxfId="295" priority="262" operator="containsText" text="Baja">
      <formula>NOT(ISERROR(SEARCH("Baja",J50)))</formula>
    </cfRule>
  </conditionalFormatting>
  <conditionalFormatting sqref="K10:K79">
    <cfRule type="containsText" dxfId="294" priority="254" operator="containsText" text="Catastrófico">
      <formula>NOT(ISERROR(SEARCH("Catastrófico",K10)))</formula>
    </cfRule>
    <cfRule type="containsText" dxfId="293" priority="255" operator="containsText" text="Moderado">
      <formula>NOT(ISERROR(SEARCH("Moderado",K10)))</formula>
    </cfRule>
    <cfRule type="containsText" dxfId="292" priority="256" operator="containsText" text="Menor">
      <formula>NOT(ISERROR(SEARCH("Menor",K10)))</formula>
    </cfRule>
    <cfRule type="containsText" dxfId="291" priority="257" operator="containsText" text="Leve">
      <formula>NOT(ISERROR(SEARCH("Leve",K10)))</formula>
    </cfRule>
    <cfRule type="containsText" dxfId="290" priority="258" operator="containsText" text="Mayor">
      <formula>NOT(ISERROR(SEARCH("Mayor",K10)))</formula>
    </cfRule>
  </conditionalFormatting>
  <conditionalFormatting sqref="M10 M20 M30 M40">
    <cfRule type="containsText" dxfId="289" priority="550" operator="containsText" text="Extremo">
      <formula>NOT(ISERROR(SEARCH("Extremo",M10)))</formula>
    </cfRule>
    <cfRule type="containsText" dxfId="288" priority="551" operator="containsText" text="Alto">
      <formula>NOT(ISERROR(SEARCH("Alto",M10)))</formula>
    </cfRule>
    <cfRule type="containsText" dxfId="287" priority="552" operator="containsText" text="Moderado">
      <formula>NOT(ISERROR(SEARCH("Moderado",M10)))</formula>
    </cfRule>
    <cfRule type="containsText" dxfId="286" priority="553" operator="containsText" text="Menor">
      <formula>NOT(ISERROR(SEARCH("Menor",M10)))</formula>
    </cfRule>
    <cfRule type="containsText" dxfId="285" priority="554" operator="containsText" text="Bajo">
      <formula>NOT(ISERROR(SEARCH("Bajo",M10)))</formula>
    </cfRule>
    <cfRule type="containsText" dxfId="284" priority="555" operator="containsText" text="Moderado">
      <formula>NOT(ISERROR(SEARCH("Moderado",M10)))</formula>
    </cfRule>
    <cfRule type="containsText" dxfId="283" priority="556" operator="containsText" text="Extremo">
      <formula>NOT(ISERROR(SEARCH("Extremo",M10)))</formula>
    </cfRule>
    <cfRule type="containsText" dxfId="282" priority="557" operator="containsText" text="Baja">
      <formula>NOT(ISERROR(SEARCH("Baja",M10)))</formula>
    </cfRule>
    <cfRule type="containsText" dxfId="281" priority="558" operator="containsText" text="Alto">
      <formula>NOT(ISERROR(SEARCH("Alto",M10)))</formula>
    </cfRule>
  </conditionalFormatting>
  <conditionalFormatting sqref="M50">
    <cfRule type="containsText" dxfId="280" priority="264" operator="containsText" text="Extremo">
      <formula>NOT(ISERROR(SEARCH("Extremo",M50)))</formula>
    </cfRule>
    <cfRule type="containsText" dxfId="279" priority="265" operator="containsText" text="Alto">
      <formula>NOT(ISERROR(SEARCH("Alto",M50)))</formula>
    </cfRule>
    <cfRule type="containsText" dxfId="278" priority="266" operator="containsText" text="Moderado">
      <formula>NOT(ISERROR(SEARCH("Moderado",M50)))</formula>
    </cfRule>
    <cfRule type="containsText" dxfId="277" priority="267" operator="containsText" text="Menor">
      <formula>NOT(ISERROR(SEARCH("Menor",M50)))</formula>
    </cfRule>
    <cfRule type="containsText" dxfId="276" priority="268" operator="containsText" text="Bajo">
      <formula>NOT(ISERROR(SEARCH("Bajo",M50)))</formula>
    </cfRule>
    <cfRule type="containsText" dxfId="275" priority="269" operator="containsText" text="Moderado">
      <formula>NOT(ISERROR(SEARCH("Moderado",M50)))</formula>
    </cfRule>
    <cfRule type="containsText" dxfId="274" priority="270" operator="containsText" text="Extremo">
      <formula>NOT(ISERROR(SEARCH("Extremo",M50)))</formula>
    </cfRule>
    <cfRule type="containsText" dxfId="273" priority="271" operator="containsText" text="Baja">
      <formula>NOT(ISERROR(SEARCH("Baja",M50)))</formula>
    </cfRule>
    <cfRule type="containsText" dxfId="272" priority="272" operator="containsText" text="Alto">
      <formula>NOT(ISERROR(SEARCH("Alto",M50)))</formula>
    </cfRule>
  </conditionalFormatting>
  <conditionalFormatting sqref="M60">
    <cfRule type="containsText" dxfId="271" priority="169" operator="containsText" text="Extremo">
      <formula>NOT(ISERROR(SEARCH("Extremo",M60)))</formula>
    </cfRule>
    <cfRule type="containsText" dxfId="270" priority="170" operator="containsText" text="Alto">
      <formula>NOT(ISERROR(SEARCH("Alto",M60)))</formula>
    </cfRule>
    <cfRule type="containsText" dxfId="269" priority="171" operator="containsText" text="Moderado">
      <formula>NOT(ISERROR(SEARCH("Moderado",M60)))</formula>
    </cfRule>
    <cfRule type="containsText" dxfId="268" priority="172" operator="containsText" text="Menor">
      <formula>NOT(ISERROR(SEARCH("Menor",M60)))</formula>
    </cfRule>
    <cfRule type="containsText" dxfId="267" priority="173" operator="containsText" text="Bajo">
      <formula>NOT(ISERROR(SEARCH("Bajo",M60)))</formula>
    </cfRule>
    <cfRule type="containsText" dxfId="266" priority="174" operator="containsText" text="Moderado">
      <formula>NOT(ISERROR(SEARCH("Moderado",M60)))</formula>
    </cfRule>
    <cfRule type="containsText" dxfId="265" priority="175" operator="containsText" text="Extremo">
      <formula>NOT(ISERROR(SEARCH("Extremo",M60)))</formula>
    </cfRule>
    <cfRule type="containsText" dxfId="264" priority="176" operator="containsText" text="Baja">
      <formula>NOT(ISERROR(SEARCH("Baja",M60)))</formula>
    </cfRule>
    <cfRule type="containsText" dxfId="263" priority="177" operator="containsText" text="Alto">
      <formula>NOT(ISERROR(SEARCH("Alto",M60)))</formula>
    </cfRule>
  </conditionalFormatting>
  <conditionalFormatting sqref="M70">
    <cfRule type="containsText" dxfId="262" priority="43" operator="containsText" text="Extremo">
      <formula>NOT(ISERROR(SEARCH("Extremo",M70)))</formula>
    </cfRule>
    <cfRule type="containsText" dxfId="261" priority="44" operator="containsText" text="Alto">
      <formula>NOT(ISERROR(SEARCH("Alto",M70)))</formula>
    </cfRule>
    <cfRule type="containsText" dxfId="260" priority="45" operator="containsText" text="Moderado">
      <formula>NOT(ISERROR(SEARCH("Moderado",M70)))</formula>
    </cfRule>
    <cfRule type="containsText" dxfId="259" priority="46" operator="containsText" text="Menor">
      <formula>NOT(ISERROR(SEARCH("Menor",M70)))</formula>
    </cfRule>
    <cfRule type="containsText" dxfId="258" priority="47" operator="containsText" text="Bajo">
      <formula>NOT(ISERROR(SEARCH("Bajo",M70)))</formula>
    </cfRule>
    <cfRule type="containsText" dxfId="257" priority="48" operator="containsText" text="Moderado">
      <formula>NOT(ISERROR(SEARCH("Moderado",M70)))</formula>
    </cfRule>
    <cfRule type="containsText" dxfId="256" priority="49" operator="containsText" text="Extremo">
      <formula>NOT(ISERROR(SEARCH("Extremo",M70)))</formula>
    </cfRule>
    <cfRule type="containsText" dxfId="255" priority="50" operator="containsText" text="Baja">
      <formula>NOT(ISERROR(SEARCH("Baja",M70)))</formula>
    </cfRule>
    <cfRule type="containsText" dxfId="254" priority="51" operator="containsText" text="Alto">
      <formula>NOT(ISERROR(SEARCH("Alto",M70)))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topLeftCell="A6" zoomScale="70" zoomScaleNormal="70" workbookViewId="0">
      <selection activeCell="A6" sqref="A6"/>
    </sheetView>
  </sheetViews>
  <sheetFormatPr defaultColWidth="11.42578125" defaultRowHeight="14.4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0"/>
    <col min="15" max="15" width="102.7109375" style="220" customWidth="1"/>
    <col min="16" max="32" width="11.5703125" style="98"/>
    <col min="33" max="36" width="11.42578125" style="3"/>
    <col min="37" max="138" width="11.42578125" style="2"/>
  </cols>
  <sheetData>
    <row r="1" spans="1:138" s="2" customFormat="1">
      <c r="E1" s="47"/>
      <c r="N1" s="127"/>
      <c r="O1" s="215"/>
      <c r="P1" s="3"/>
      <c r="Q1" s="3"/>
      <c r="R1" s="3"/>
      <c r="S1" s="3"/>
      <c r="T1" s="3"/>
      <c r="U1" s="3"/>
      <c r="V1" s="3"/>
      <c r="W1" s="3"/>
      <c r="X1" s="3"/>
      <c r="Y1" s="3"/>
      <c r="Z1" s="3"/>
      <c r="AA1" s="3"/>
      <c r="AB1" s="3"/>
      <c r="AC1" s="3"/>
      <c r="AD1" s="3"/>
      <c r="AE1" s="3"/>
      <c r="AF1" s="3"/>
      <c r="AG1" s="3"/>
      <c r="AH1" s="3"/>
      <c r="AI1" s="3"/>
      <c r="AJ1" s="3"/>
    </row>
    <row r="2" spans="1:138" ht="23.45" thickBot="1">
      <c r="A2" s="2"/>
      <c r="B2" s="702" t="s">
        <v>407</v>
      </c>
      <c r="C2" s="702"/>
      <c r="D2" s="702"/>
      <c r="E2" s="702"/>
      <c r="F2" s="88"/>
      <c r="G2" s="2"/>
      <c r="H2" s="2"/>
      <c r="I2" s="2"/>
      <c r="J2" s="2"/>
      <c r="K2" s="2"/>
      <c r="L2" s="2"/>
      <c r="M2" s="2"/>
      <c r="N2" s="127"/>
      <c r="O2" s="215"/>
      <c r="P2" s="3"/>
      <c r="Q2" s="3"/>
      <c r="R2" s="3"/>
      <c r="S2" s="3"/>
      <c r="T2" s="3"/>
      <c r="U2" s="3"/>
      <c r="V2" s="3"/>
      <c r="W2" s="3"/>
      <c r="X2" s="3"/>
      <c r="Y2" s="3"/>
      <c r="Z2" s="3"/>
      <c r="AA2" s="3"/>
      <c r="AB2" s="3"/>
      <c r="AC2" s="3"/>
      <c r="AD2" s="3"/>
      <c r="AE2" s="3"/>
      <c r="AF2" s="3"/>
    </row>
    <row r="3" spans="1:138" ht="15" thickTop="1">
      <c r="A3" s="2"/>
      <c r="B3" s="15"/>
      <c r="C3" s="15"/>
      <c r="D3" s="15"/>
      <c r="E3" s="48"/>
      <c r="F3" s="2"/>
      <c r="G3" s="2"/>
      <c r="H3" s="2"/>
      <c r="I3" s="2"/>
      <c r="J3" s="2"/>
      <c r="K3" s="2"/>
      <c r="L3" s="2"/>
      <c r="M3" s="2"/>
      <c r="N3" s="127"/>
      <c r="O3" s="215"/>
      <c r="P3" s="3"/>
      <c r="Q3" s="3"/>
      <c r="R3" s="3"/>
      <c r="S3" s="3"/>
      <c r="T3" s="3"/>
      <c r="U3" s="3"/>
      <c r="V3" s="3"/>
      <c r="W3" s="3"/>
      <c r="X3" s="3"/>
      <c r="Y3" s="3"/>
      <c r="Z3" s="3"/>
      <c r="AA3" s="3"/>
      <c r="AB3" s="3"/>
      <c r="AC3" s="3"/>
      <c r="AD3" s="3"/>
      <c r="AE3" s="3"/>
      <c r="AF3" s="3"/>
    </row>
    <row r="4" spans="1:138" ht="21">
      <c r="A4" s="2"/>
      <c r="B4" s="63"/>
      <c r="C4" s="64" t="s">
        <v>408</v>
      </c>
      <c r="D4" s="64"/>
      <c r="E4" s="64" t="s">
        <v>409</v>
      </c>
      <c r="F4" s="65"/>
      <c r="G4" s="2"/>
      <c r="H4" s="2"/>
      <c r="I4" s="2"/>
      <c r="J4" s="2"/>
      <c r="K4" s="2"/>
      <c r="L4" s="2"/>
      <c r="M4" s="2"/>
      <c r="N4" s="127"/>
      <c r="O4" s="215"/>
      <c r="P4" s="3"/>
      <c r="Q4" s="3"/>
      <c r="R4" s="3"/>
      <c r="S4" s="3"/>
      <c r="T4" s="3"/>
      <c r="U4" s="3"/>
      <c r="V4" s="3"/>
      <c r="W4" s="3"/>
      <c r="X4" s="3"/>
      <c r="Y4" s="3"/>
      <c r="Z4" s="3"/>
      <c r="AA4" s="3"/>
      <c r="AB4" s="3"/>
      <c r="AC4" s="3"/>
      <c r="AD4" s="3"/>
      <c r="AE4" s="3"/>
      <c r="AF4" s="3"/>
    </row>
    <row r="5" spans="1:138" ht="42">
      <c r="A5" s="2"/>
      <c r="B5" s="63"/>
      <c r="C5" s="64" t="s">
        <v>410</v>
      </c>
      <c r="D5" s="64"/>
      <c r="E5" s="66" t="s">
        <v>411</v>
      </c>
      <c r="F5" s="64" t="s">
        <v>409</v>
      </c>
      <c r="G5" s="2"/>
      <c r="H5" s="2"/>
      <c r="I5" s="2"/>
      <c r="J5" s="2"/>
      <c r="K5" s="2"/>
      <c r="L5" s="2"/>
      <c r="M5" s="2"/>
      <c r="N5" s="127"/>
      <c r="O5" s="215"/>
      <c r="P5" s="3"/>
      <c r="Q5" s="3"/>
      <c r="R5" s="3"/>
      <c r="S5" s="3"/>
      <c r="T5" s="3"/>
      <c r="U5" s="3"/>
      <c r="V5" s="3"/>
      <c r="W5" s="3"/>
      <c r="X5" s="3"/>
      <c r="Y5" s="3"/>
      <c r="Z5" s="3"/>
      <c r="AA5" s="3"/>
      <c r="AB5" s="3"/>
      <c r="AC5" s="3"/>
      <c r="AD5" s="3"/>
      <c r="AE5" s="3"/>
      <c r="AF5" s="3"/>
    </row>
    <row r="6" spans="1:138" ht="20.45">
      <c r="A6" s="2"/>
      <c r="B6" s="67" t="s">
        <v>412</v>
      </c>
      <c r="C6" s="112" t="s">
        <v>413</v>
      </c>
      <c r="D6" s="68">
        <v>0.04</v>
      </c>
      <c r="E6" s="69" t="s">
        <v>414</v>
      </c>
      <c r="F6" s="70">
        <v>1</v>
      </c>
      <c r="G6" s="2"/>
      <c r="H6" s="52"/>
      <c r="I6" s="2"/>
      <c r="J6" s="2"/>
      <c r="K6" s="2"/>
      <c r="L6" s="2"/>
      <c r="M6" s="2"/>
      <c r="N6" s="127"/>
      <c r="O6" s="216"/>
      <c r="P6" s="3"/>
      <c r="Q6" s="3"/>
      <c r="R6" s="3"/>
      <c r="S6" s="3"/>
      <c r="T6" s="3"/>
      <c r="U6" s="3"/>
      <c r="V6" s="3"/>
      <c r="W6" s="3"/>
      <c r="X6" s="3"/>
      <c r="Y6" s="3"/>
      <c r="Z6" s="3"/>
      <c r="AA6" s="3"/>
      <c r="AB6" s="3"/>
      <c r="AC6" s="3"/>
      <c r="AD6" s="3"/>
      <c r="AE6" s="3"/>
      <c r="AF6" s="3"/>
    </row>
    <row r="7" spans="1:138" ht="20.45">
      <c r="A7" s="2"/>
      <c r="B7" s="71" t="s">
        <v>415</v>
      </c>
      <c r="C7" s="112" t="s">
        <v>416</v>
      </c>
      <c r="D7" s="68">
        <v>0.09</v>
      </c>
      <c r="E7" s="69" t="s">
        <v>417</v>
      </c>
      <c r="F7" s="70">
        <v>2</v>
      </c>
      <c r="G7" s="2"/>
      <c r="H7" s="2"/>
      <c r="I7" s="2"/>
      <c r="J7" s="2"/>
      <c r="K7" s="2"/>
      <c r="L7" s="2"/>
      <c r="M7" s="2"/>
      <c r="N7" s="127"/>
      <c r="O7" s="216"/>
      <c r="P7" s="3"/>
      <c r="Q7" s="3"/>
      <c r="R7" s="3"/>
      <c r="S7" s="3"/>
      <c r="T7" s="3"/>
      <c r="U7" s="3"/>
      <c r="V7" s="3"/>
      <c r="W7" s="3"/>
      <c r="X7" s="3"/>
      <c r="Y7" s="3"/>
      <c r="Z7" s="3"/>
      <c r="AA7" s="3"/>
      <c r="AB7" s="3"/>
      <c r="AC7" s="3"/>
      <c r="AD7" s="3"/>
      <c r="AE7" s="3"/>
      <c r="AF7" s="3"/>
    </row>
    <row r="8" spans="1:138" ht="20.45">
      <c r="A8" s="2"/>
      <c r="B8" s="72" t="s">
        <v>418</v>
      </c>
      <c r="C8" s="112" t="s">
        <v>419</v>
      </c>
      <c r="D8" s="68">
        <v>0.28999999999999998</v>
      </c>
      <c r="E8" s="69" t="s">
        <v>420</v>
      </c>
      <c r="F8" s="70">
        <v>3</v>
      </c>
      <c r="G8" s="2"/>
      <c r="H8" s="2"/>
      <c r="I8" s="2"/>
      <c r="J8" s="2"/>
      <c r="K8" s="2"/>
      <c r="L8" s="2"/>
      <c r="M8" s="2"/>
      <c r="N8" s="127"/>
      <c r="O8" s="216"/>
      <c r="P8" s="3"/>
      <c r="Q8" s="3"/>
      <c r="R8" s="3"/>
      <c r="S8" s="3"/>
      <c r="T8" s="3"/>
      <c r="U8" s="3"/>
      <c r="V8" s="3"/>
      <c r="W8" s="3"/>
      <c r="X8" s="3"/>
      <c r="Y8" s="3"/>
      <c r="Z8" s="3"/>
      <c r="AA8" s="3"/>
      <c r="AB8" s="3"/>
      <c r="AC8" s="3"/>
      <c r="AD8" s="3"/>
      <c r="AE8" s="3"/>
      <c r="AF8" s="3"/>
    </row>
    <row r="9" spans="1:138" ht="20.45">
      <c r="A9" s="2"/>
      <c r="B9" s="73" t="s">
        <v>421</v>
      </c>
      <c r="C9" s="112" t="s">
        <v>422</v>
      </c>
      <c r="D9" s="68">
        <v>0.49</v>
      </c>
      <c r="E9" s="69" t="s">
        <v>423</v>
      </c>
      <c r="F9" s="70">
        <v>4</v>
      </c>
      <c r="G9" s="2"/>
      <c r="H9" s="2"/>
      <c r="I9" s="2"/>
      <c r="J9" s="2"/>
      <c r="K9" s="2"/>
      <c r="L9" s="2"/>
      <c r="M9" s="2"/>
      <c r="N9" s="127"/>
      <c r="O9" s="216"/>
      <c r="P9" s="3"/>
      <c r="Q9" s="3"/>
      <c r="R9" s="3"/>
      <c r="S9" s="3"/>
      <c r="T9" s="3"/>
      <c r="U9" s="3"/>
      <c r="V9" s="3"/>
      <c r="W9" s="3"/>
      <c r="X9" s="3"/>
      <c r="Y9" s="3"/>
      <c r="Z9" s="3"/>
      <c r="AA9" s="3"/>
      <c r="AB9" s="3"/>
      <c r="AC9" s="3"/>
      <c r="AD9" s="3"/>
      <c r="AE9" s="3"/>
      <c r="AF9" s="3"/>
    </row>
    <row r="10" spans="1:138" ht="20.45">
      <c r="A10" s="2"/>
      <c r="B10" s="74" t="s">
        <v>424</v>
      </c>
      <c r="C10" s="112" t="s">
        <v>425</v>
      </c>
      <c r="D10" s="68">
        <v>1</v>
      </c>
      <c r="E10" s="69" t="s">
        <v>426</v>
      </c>
      <c r="F10" s="70">
        <v>5</v>
      </c>
      <c r="G10" s="2"/>
      <c r="H10" s="2"/>
      <c r="I10" s="93" t="s">
        <v>427</v>
      </c>
      <c r="J10" s="2"/>
      <c r="K10" s="2"/>
      <c r="L10" s="2"/>
      <c r="M10" s="2"/>
      <c r="N10" s="127"/>
      <c r="O10" s="216"/>
      <c r="P10" s="3"/>
      <c r="Q10" s="3"/>
      <c r="R10" s="3"/>
      <c r="S10" s="3"/>
      <c r="T10" s="3"/>
      <c r="U10" s="3"/>
      <c r="V10" s="3"/>
      <c r="W10" s="3"/>
      <c r="X10" s="3"/>
      <c r="Y10" s="3"/>
      <c r="Z10" s="3"/>
      <c r="AA10" s="3"/>
      <c r="AB10" s="3"/>
      <c r="AC10" s="3"/>
      <c r="AD10" s="3"/>
      <c r="AE10" s="3"/>
      <c r="AF10" s="3"/>
    </row>
    <row r="11" spans="1:138">
      <c r="A11" s="2"/>
      <c r="B11" s="4"/>
      <c r="C11" s="3"/>
      <c r="D11" s="3"/>
      <c r="E11" s="49"/>
      <c r="F11" s="2"/>
      <c r="G11" s="2"/>
      <c r="H11" s="2"/>
      <c r="I11" s="2"/>
      <c r="J11" s="2"/>
      <c r="K11" s="2"/>
      <c r="L11" s="2"/>
      <c r="M11" s="2"/>
      <c r="N11" s="127"/>
      <c r="O11" s="215"/>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7"/>
      <c r="O12" s="215"/>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7"/>
      <c r="O13" s="215"/>
      <c r="P13" s="3"/>
      <c r="Q13" s="3"/>
      <c r="R13" s="3"/>
      <c r="S13" s="3"/>
      <c r="T13" s="3"/>
      <c r="U13" s="3"/>
      <c r="V13" s="3"/>
      <c r="W13" s="3"/>
      <c r="X13" s="3"/>
      <c r="Y13" s="3"/>
      <c r="Z13" s="3"/>
      <c r="AA13" s="3"/>
      <c r="AB13" s="3"/>
      <c r="AC13" s="3"/>
      <c r="AD13" s="3"/>
      <c r="AE13" s="3"/>
      <c r="AF13" s="3"/>
    </row>
    <row r="14" spans="1:138" ht="22.9">
      <c r="A14" s="2"/>
      <c r="B14" s="703" t="s">
        <v>428</v>
      </c>
      <c r="C14" s="703"/>
      <c r="D14" s="703"/>
      <c r="E14" s="703"/>
      <c r="F14" s="100"/>
      <c r="G14" s="62"/>
      <c r="H14" s="2"/>
      <c r="I14" s="2"/>
      <c r="J14" s="2"/>
      <c r="K14" s="2"/>
      <c r="L14" s="2"/>
      <c r="M14" s="2"/>
      <c r="N14" s="127"/>
      <c r="O14" s="215"/>
      <c r="P14" s="3"/>
      <c r="Q14" s="3"/>
      <c r="R14" s="3"/>
      <c r="S14" s="3"/>
      <c r="T14" s="3"/>
      <c r="U14" s="3"/>
      <c r="V14" s="3"/>
      <c r="W14" s="3"/>
      <c r="X14" s="3"/>
      <c r="Y14" s="3"/>
      <c r="Z14" s="3"/>
      <c r="AA14" s="3"/>
      <c r="AB14" s="3"/>
      <c r="AC14" s="3"/>
      <c r="AD14" s="3"/>
      <c r="AE14" s="3"/>
      <c r="AF14" s="3"/>
    </row>
    <row r="15" spans="1:138">
      <c r="A15" s="2"/>
      <c r="B15" s="99"/>
      <c r="C15" s="99"/>
      <c r="D15" s="99"/>
      <c r="E15" s="99"/>
      <c r="F15" s="101"/>
      <c r="G15" s="2"/>
      <c r="H15" s="2"/>
      <c r="I15" s="2"/>
      <c r="J15" s="2"/>
      <c r="K15" s="2"/>
      <c r="L15" s="2"/>
      <c r="M15" s="2"/>
      <c r="N15" s="127"/>
      <c r="O15" s="215"/>
      <c r="P15" s="3"/>
      <c r="Q15" s="3"/>
      <c r="R15" s="3"/>
      <c r="S15" s="3"/>
      <c r="T15" s="3"/>
      <c r="U15" s="3"/>
      <c r="V15" s="3"/>
      <c r="W15" s="3"/>
      <c r="X15" s="3"/>
      <c r="Y15" s="3"/>
      <c r="Z15" s="3"/>
      <c r="AA15" s="3"/>
      <c r="AB15" s="3"/>
      <c r="AC15" s="3"/>
      <c r="AD15" s="3"/>
      <c r="AE15" s="3"/>
      <c r="AF15" s="3"/>
    </row>
    <row r="16" spans="1:138" s="78" customFormat="1" ht="21">
      <c r="A16" s="76"/>
      <c r="B16" s="102"/>
      <c r="C16" s="705" t="s">
        <v>299</v>
      </c>
      <c r="D16" s="705"/>
      <c r="E16" s="705"/>
      <c r="F16" s="103"/>
      <c r="G16" s="76"/>
      <c r="H16" s="76"/>
      <c r="I16" s="94" t="s">
        <v>293</v>
      </c>
      <c r="J16" s="76"/>
      <c r="K16" s="76"/>
      <c r="L16" s="76"/>
      <c r="M16" s="76"/>
      <c r="N16" s="128"/>
      <c r="O16" s="217"/>
      <c r="P16" s="105"/>
      <c r="Q16" s="105"/>
      <c r="R16" s="105"/>
      <c r="S16" s="105"/>
      <c r="T16" s="105"/>
      <c r="U16" s="105"/>
      <c r="V16" s="105"/>
      <c r="W16" s="105"/>
      <c r="X16" s="105"/>
      <c r="Y16" s="105"/>
      <c r="Z16" s="105"/>
      <c r="AA16" s="105"/>
      <c r="AB16" s="105"/>
      <c r="AC16" s="105"/>
      <c r="AD16" s="105"/>
      <c r="AE16" s="105"/>
      <c r="AF16" s="105"/>
      <c r="AG16" s="105"/>
      <c r="AH16" s="105"/>
      <c r="AI16" s="105"/>
      <c r="AJ16" s="105"/>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429</v>
      </c>
      <c r="C17" s="704" t="s">
        <v>430</v>
      </c>
      <c r="D17" s="704"/>
      <c r="E17" s="704"/>
      <c r="F17" s="104">
        <v>1</v>
      </c>
      <c r="G17" s="76"/>
      <c r="H17" s="76"/>
      <c r="I17" s="93" t="s">
        <v>299</v>
      </c>
      <c r="J17" s="76"/>
      <c r="K17" s="76"/>
      <c r="L17" s="76"/>
      <c r="M17" s="76"/>
      <c r="N17" s="128"/>
      <c r="O17" s="218"/>
      <c r="P17" s="105"/>
      <c r="Q17" s="105"/>
      <c r="R17" s="105"/>
      <c r="S17" s="105"/>
      <c r="T17" s="105"/>
      <c r="U17" s="105"/>
      <c r="V17" s="105"/>
      <c r="W17" s="105"/>
      <c r="X17" s="105"/>
      <c r="Y17" s="105"/>
      <c r="Z17" s="105"/>
      <c r="AA17" s="105"/>
      <c r="AB17" s="105"/>
      <c r="AC17" s="105"/>
      <c r="AD17" s="105"/>
      <c r="AE17" s="105"/>
      <c r="AF17" s="105"/>
      <c r="AG17" s="105"/>
      <c r="AH17" s="105"/>
      <c r="AI17" s="105"/>
      <c r="AJ17" s="105"/>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
      <c r="A18" s="76"/>
      <c r="B18" s="71" t="s">
        <v>431</v>
      </c>
      <c r="C18" s="704" t="s">
        <v>300</v>
      </c>
      <c r="D18" s="704"/>
      <c r="E18" s="704"/>
      <c r="F18" s="104">
        <v>2</v>
      </c>
      <c r="G18" s="76"/>
      <c r="H18" s="76"/>
      <c r="I18" s="93" t="s">
        <v>331</v>
      </c>
      <c r="J18" s="76"/>
      <c r="K18" s="76"/>
      <c r="L18" s="76"/>
      <c r="M18" s="76"/>
      <c r="N18" s="128"/>
      <c r="O18" s="218"/>
      <c r="P18" s="105"/>
      <c r="Q18" s="105"/>
      <c r="R18" s="105"/>
      <c r="S18" s="105"/>
      <c r="T18" s="105"/>
      <c r="U18" s="105"/>
      <c r="V18" s="105"/>
      <c r="W18" s="105"/>
      <c r="X18" s="105"/>
      <c r="Y18" s="105"/>
      <c r="Z18" s="105"/>
      <c r="AA18" s="105"/>
      <c r="AB18" s="105"/>
      <c r="AC18" s="105"/>
      <c r="AD18" s="105"/>
      <c r="AE18" s="105"/>
      <c r="AF18" s="105"/>
      <c r="AG18" s="105"/>
      <c r="AH18" s="105"/>
      <c r="AI18" s="105"/>
      <c r="AJ18" s="105"/>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
      <c r="A19" s="76"/>
      <c r="B19" s="72" t="s">
        <v>432</v>
      </c>
      <c r="C19" s="704" t="s">
        <v>433</v>
      </c>
      <c r="D19" s="704"/>
      <c r="E19" s="704"/>
      <c r="F19" s="104">
        <v>3</v>
      </c>
      <c r="G19" s="76"/>
      <c r="H19" s="76"/>
      <c r="I19" s="93" t="s">
        <v>394</v>
      </c>
      <c r="J19" s="76"/>
      <c r="K19" s="76"/>
      <c r="L19" s="76"/>
      <c r="M19" s="76"/>
      <c r="N19" s="128"/>
      <c r="O19" s="218"/>
      <c r="P19" s="105"/>
      <c r="Q19" s="105"/>
      <c r="R19" s="105"/>
      <c r="S19" s="105"/>
      <c r="T19" s="105"/>
      <c r="U19" s="105"/>
      <c r="V19" s="105"/>
      <c r="W19" s="105"/>
      <c r="X19" s="105"/>
      <c r="Y19" s="105"/>
      <c r="Z19" s="105"/>
      <c r="AA19" s="105"/>
      <c r="AB19" s="105"/>
      <c r="AC19" s="105"/>
      <c r="AD19" s="105"/>
      <c r="AE19" s="105"/>
      <c r="AF19" s="105"/>
      <c r="AG19" s="105"/>
      <c r="AH19" s="105"/>
      <c r="AI19" s="105"/>
      <c r="AJ19" s="105"/>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
      <c r="A20" s="76"/>
      <c r="B20" s="73" t="s">
        <v>434</v>
      </c>
      <c r="C20" s="704" t="s">
        <v>435</v>
      </c>
      <c r="D20" s="704"/>
      <c r="E20" s="704"/>
      <c r="F20" s="104">
        <v>4</v>
      </c>
      <c r="G20" s="76"/>
      <c r="H20" s="76"/>
      <c r="I20" s="93" t="s">
        <v>306</v>
      </c>
      <c r="J20" s="76"/>
      <c r="K20" s="76"/>
      <c r="L20" s="76"/>
      <c r="M20" s="76"/>
      <c r="N20" s="128"/>
      <c r="O20" s="218"/>
      <c r="P20" s="105"/>
      <c r="Q20" s="105"/>
      <c r="R20" s="105"/>
      <c r="S20" s="105"/>
      <c r="T20" s="105"/>
      <c r="U20" s="105"/>
      <c r="V20" s="105"/>
      <c r="W20" s="105"/>
      <c r="X20" s="105"/>
      <c r="Y20" s="105"/>
      <c r="Z20" s="105"/>
      <c r="AA20" s="105"/>
      <c r="AB20" s="105"/>
      <c r="AC20" s="105"/>
      <c r="AD20" s="105"/>
      <c r="AE20" s="105"/>
      <c r="AF20" s="105"/>
      <c r="AG20" s="105"/>
      <c r="AH20" s="105"/>
      <c r="AI20" s="105"/>
      <c r="AJ20" s="105"/>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436</v>
      </c>
      <c r="C21" s="704" t="s">
        <v>329</v>
      </c>
      <c r="D21" s="704"/>
      <c r="E21" s="704"/>
      <c r="F21" s="104">
        <v>5</v>
      </c>
      <c r="G21" s="76"/>
      <c r="H21" s="76"/>
      <c r="I21" s="93" t="str">
        <f>C48</f>
        <v>Interrupción o afectación en la prestación del servicio administrativo</v>
      </c>
      <c r="J21" s="76"/>
      <c r="K21" s="76"/>
      <c r="L21" s="76"/>
      <c r="M21" s="76"/>
      <c r="N21" s="128"/>
      <c r="O21" s="218"/>
      <c r="P21" s="105"/>
      <c r="Q21" s="105"/>
      <c r="R21" s="105"/>
      <c r="S21" s="105"/>
      <c r="T21" s="105"/>
      <c r="U21" s="105"/>
      <c r="V21" s="105"/>
      <c r="W21" s="105"/>
      <c r="X21" s="105"/>
      <c r="Y21" s="105"/>
      <c r="Z21" s="105"/>
      <c r="AA21" s="105"/>
      <c r="AB21" s="105"/>
      <c r="AC21" s="105"/>
      <c r="AD21" s="105"/>
      <c r="AE21" s="105"/>
      <c r="AF21" s="105"/>
      <c r="AG21" s="105"/>
      <c r="AH21" s="105"/>
      <c r="AI21" s="105"/>
      <c r="AJ21" s="105"/>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1">
      <c r="A22" s="76"/>
      <c r="B22" s="84"/>
      <c r="C22" s="75"/>
      <c r="D22" s="75"/>
      <c r="E22" s="75"/>
      <c r="F22" s="85"/>
      <c r="G22" s="76"/>
      <c r="H22" s="76"/>
      <c r="I22" s="93" t="str">
        <f>C56</f>
        <v>Afectación Ambiental</v>
      </c>
      <c r="J22" s="76"/>
      <c r="K22" s="76"/>
      <c r="L22" s="76"/>
      <c r="M22" s="76"/>
      <c r="N22" s="128"/>
      <c r="O22" s="217"/>
      <c r="P22" s="105"/>
      <c r="Q22" s="105"/>
      <c r="R22" s="105"/>
      <c r="S22" s="105"/>
      <c r="T22" s="105"/>
      <c r="U22" s="105"/>
      <c r="V22" s="105"/>
      <c r="W22" s="105"/>
      <c r="X22" s="105"/>
      <c r="Y22" s="105"/>
      <c r="Z22" s="105"/>
      <c r="AA22" s="105"/>
      <c r="AB22" s="105"/>
      <c r="AC22" s="105"/>
      <c r="AD22" s="105"/>
      <c r="AE22" s="105"/>
      <c r="AF22" s="105"/>
      <c r="AG22" s="105"/>
      <c r="AH22" s="105"/>
      <c r="AI22" s="105"/>
      <c r="AJ22" s="105"/>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1">
      <c r="A23" s="76"/>
      <c r="B23" s="84"/>
      <c r="C23" s="75"/>
      <c r="D23" s="75"/>
      <c r="E23" s="75"/>
      <c r="F23" s="85"/>
      <c r="G23" s="76"/>
      <c r="H23" s="76"/>
      <c r="I23" s="76"/>
      <c r="J23" s="76"/>
      <c r="K23" s="76"/>
      <c r="L23" s="76"/>
      <c r="M23" s="76"/>
      <c r="N23" s="128"/>
      <c r="O23" s="217"/>
      <c r="P23" s="105"/>
      <c r="Q23" s="105"/>
      <c r="R23" s="105"/>
      <c r="S23" s="105"/>
      <c r="T23" s="105"/>
      <c r="U23" s="105"/>
      <c r="V23" s="105"/>
      <c r="W23" s="105"/>
      <c r="X23" s="105"/>
      <c r="Y23" s="105"/>
      <c r="Z23" s="105"/>
      <c r="AA23" s="105"/>
      <c r="AB23" s="105"/>
      <c r="AC23" s="105"/>
      <c r="AD23" s="105"/>
      <c r="AE23" s="105"/>
      <c r="AF23" s="105"/>
      <c r="AG23" s="105"/>
      <c r="AH23" s="105"/>
      <c r="AI23" s="105"/>
      <c r="AJ23" s="105"/>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1">
      <c r="A24" s="76"/>
      <c r="B24" s="77"/>
      <c r="C24" s="706" t="s">
        <v>331</v>
      </c>
      <c r="D24" s="706"/>
      <c r="E24" s="706"/>
      <c r="F24" s="85"/>
      <c r="G24" s="76"/>
      <c r="H24" s="76"/>
      <c r="I24" s="76"/>
      <c r="J24" s="76"/>
      <c r="K24" s="76"/>
      <c r="L24" s="76"/>
      <c r="M24" s="76"/>
      <c r="N24" s="128"/>
      <c r="O24" s="217"/>
      <c r="P24" s="105"/>
      <c r="Q24" s="105"/>
      <c r="R24" s="105"/>
      <c r="S24" s="105"/>
      <c r="T24" s="105"/>
      <c r="U24" s="105"/>
      <c r="V24" s="105"/>
      <c r="W24" s="105"/>
      <c r="X24" s="105"/>
      <c r="Y24" s="105"/>
      <c r="Z24" s="105"/>
      <c r="AA24" s="105"/>
      <c r="AB24" s="105"/>
      <c r="AC24" s="105"/>
      <c r="AD24" s="105"/>
      <c r="AE24" s="105"/>
      <c r="AF24" s="105"/>
      <c r="AG24" s="105"/>
      <c r="AH24" s="105"/>
      <c r="AI24" s="105"/>
      <c r="AJ24" s="105"/>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
      <c r="A25" s="76"/>
      <c r="B25" s="79" t="s">
        <v>429</v>
      </c>
      <c r="C25" s="704" t="s">
        <v>437</v>
      </c>
      <c r="D25" s="704"/>
      <c r="E25" s="704"/>
      <c r="F25" s="104">
        <v>1</v>
      </c>
      <c r="G25" s="76"/>
      <c r="H25" s="76"/>
      <c r="I25" s="76"/>
      <c r="J25" s="76"/>
      <c r="K25" s="76"/>
      <c r="L25" s="76"/>
      <c r="M25" s="76"/>
      <c r="N25" s="128"/>
      <c r="O25" s="219"/>
      <c r="P25" s="105"/>
      <c r="Q25" s="105"/>
      <c r="R25" s="105"/>
      <c r="S25" s="105"/>
      <c r="T25" s="105"/>
      <c r="U25" s="105"/>
      <c r="V25" s="105"/>
      <c r="W25" s="105"/>
      <c r="X25" s="105"/>
      <c r="Y25" s="105"/>
      <c r="Z25" s="105"/>
      <c r="AA25" s="105"/>
      <c r="AB25" s="105"/>
      <c r="AC25" s="105"/>
      <c r="AD25" s="105"/>
      <c r="AE25" s="105"/>
      <c r="AF25" s="105"/>
      <c r="AG25" s="105"/>
      <c r="AH25" s="105"/>
      <c r="AI25" s="105"/>
      <c r="AJ25" s="105"/>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
      <c r="A26" s="76"/>
      <c r="B26" s="80" t="s">
        <v>431</v>
      </c>
      <c r="C26" s="704" t="s">
        <v>438</v>
      </c>
      <c r="D26" s="704"/>
      <c r="E26" s="704"/>
      <c r="F26" s="104">
        <v>2</v>
      </c>
      <c r="G26" s="76"/>
      <c r="H26" s="76"/>
      <c r="I26" s="84"/>
      <c r="J26" s="84"/>
      <c r="K26" s="84"/>
      <c r="L26" s="84"/>
      <c r="M26" s="84"/>
      <c r="N26" s="129"/>
      <c r="O26" s="219"/>
      <c r="P26" s="105"/>
      <c r="Q26" s="105"/>
      <c r="R26" s="105"/>
      <c r="S26" s="105"/>
      <c r="T26" s="105"/>
      <c r="U26" s="105"/>
      <c r="V26" s="105"/>
      <c r="W26" s="105"/>
      <c r="X26" s="105"/>
      <c r="Y26" s="105"/>
      <c r="Z26" s="105"/>
      <c r="AA26" s="105"/>
      <c r="AB26" s="105"/>
      <c r="AC26" s="105"/>
      <c r="AD26" s="105"/>
      <c r="AE26" s="105"/>
      <c r="AF26" s="105"/>
      <c r="AG26" s="105"/>
      <c r="AH26" s="105"/>
      <c r="AI26" s="105"/>
      <c r="AJ26" s="105"/>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
      <c r="A27" s="76"/>
      <c r="B27" s="81" t="s">
        <v>432</v>
      </c>
      <c r="C27" s="704" t="s">
        <v>332</v>
      </c>
      <c r="D27" s="704"/>
      <c r="E27" s="704"/>
      <c r="F27" s="104">
        <v>3</v>
      </c>
      <c r="G27" s="76"/>
      <c r="H27" s="76"/>
      <c r="I27" s="84"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29"/>
      <c r="O27" s="219"/>
      <c r="P27" s="105"/>
      <c r="Q27" s="105"/>
      <c r="R27" s="105"/>
      <c r="S27" s="105"/>
      <c r="T27" s="105"/>
      <c r="U27" s="105"/>
      <c r="V27" s="105"/>
      <c r="W27" s="105"/>
      <c r="X27" s="105"/>
      <c r="Y27" s="105"/>
      <c r="Z27" s="105"/>
      <c r="AA27" s="105"/>
      <c r="AB27" s="105"/>
      <c r="AC27" s="105"/>
      <c r="AD27" s="105"/>
      <c r="AE27" s="105"/>
      <c r="AF27" s="105"/>
      <c r="AG27" s="105"/>
      <c r="AH27" s="105"/>
      <c r="AI27" s="105"/>
      <c r="AJ27" s="105"/>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
      <c r="A28" s="76"/>
      <c r="B28" s="82" t="s">
        <v>434</v>
      </c>
      <c r="C28" s="704" t="s">
        <v>439</v>
      </c>
      <c r="D28" s="704"/>
      <c r="E28" s="704"/>
      <c r="F28" s="104">
        <v>4</v>
      </c>
      <c r="G28" s="76"/>
      <c r="H28" s="76"/>
      <c r="I28" s="84" t="str">
        <v xml:space="preserve">Si el hecho llegara a presentarse, tendría bajo impacto o efecto sobre la entidad.
</v>
      </c>
      <c r="J28" s="84"/>
      <c r="K28" s="84"/>
      <c r="L28" s="84"/>
      <c r="M28" s="84"/>
      <c r="N28" s="129"/>
      <c r="O28" s="219"/>
      <c r="P28" s="105"/>
      <c r="Q28" s="105"/>
      <c r="R28" s="105"/>
      <c r="S28" s="105"/>
      <c r="T28" s="105"/>
      <c r="U28" s="105"/>
      <c r="V28" s="105"/>
      <c r="W28" s="105"/>
      <c r="X28" s="105"/>
      <c r="Y28" s="105"/>
      <c r="Z28" s="105"/>
      <c r="AA28" s="105"/>
      <c r="AB28" s="105"/>
      <c r="AC28" s="105"/>
      <c r="AD28" s="105"/>
      <c r="AE28" s="105"/>
      <c r="AF28" s="105"/>
      <c r="AG28" s="105"/>
      <c r="AH28" s="105"/>
      <c r="AI28" s="105"/>
      <c r="AJ28" s="105"/>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
      <c r="A29" s="76"/>
      <c r="B29" s="83" t="s">
        <v>436</v>
      </c>
      <c r="C29" s="704" t="s">
        <v>440</v>
      </c>
      <c r="D29" s="704"/>
      <c r="E29" s="704"/>
      <c r="F29" s="104">
        <v>5</v>
      </c>
      <c r="G29" s="76"/>
      <c r="H29" s="76"/>
      <c r="I29" s="84" t="str">
        <v xml:space="preserve">Si el hecho llegara a presentarse, tendría medianas consecuencias o efectos sobre la entidad.
</v>
      </c>
      <c r="J29" s="84"/>
      <c r="K29" s="84"/>
      <c r="L29" s="84"/>
      <c r="M29" s="84"/>
      <c r="N29" s="129"/>
      <c r="O29" s="219"/>
      <c r="P29" s="105"/>
      <c r="Q29" s="105"/>
      <c r="R29" s="105"/>
      <c r="S29" s="105"/>
      <c r="T29" s="105"/>
      <c r="U29" s="105"/>
      <c r="V29" s="105"/>
      <c r="W29" s="105"/>
      <c r="X29" s="105"/>
      <c r="Y29" s="105"/>
      <c r="Z29" s="105"/>
      <c r="AA29" s="105"/>
      <c r="AB29" s="105"/>
      <c r="AC29" s="105"/>
      <c r="AD29" s="105"/>
      <c r="AE29" s="105"/>
      <c r="AF29" s="105"/>
      <c r="AG29" s="105"/>
      <c r="AH29" s="105"/>
      <c r="AI29" s="105"/>
      <c r="AJ29" s="105"/>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1">
      <c r="A30" s="76"/>
      <c r="B30" s="84"/>
      <c r="C30" s="75"/>
      <c r="D30" s="75"/>
      <c r="E30" s="75"/>
      <c r="F30" s="85"/>
      <c r="G30" s="76"/>
      <c r="H30" s="76"/>
      <c r="I30" s="84" t="str">
        <v xml:space="preserve">Si el hecho llegara a presentarse, tendría altas consecuencias o efectos sobre la entidad
</v>
      </c>
      <c r="J30" s="84"/>
      <c r="K30" s="84"/>
      <c r="L30" s="84"/>
      <c r="M30" s="84"/>
      <c r="N30" s="129"/>
      <c r="O30" s="217"/>
      <c r="P30" s="105"/>
      <c r="Q30" s="105"/>
      <c r="R30" s="105"/>
      <c r="S30" s="105"/>
      <c r="T30" s="105"/>
      <c r="U30" s="105"/>
      <c r="V30" s="105"/>
      <c r="W30" s="105"/>
      <c r="X30" s="105"/>
      <c r="Y30" s="105"/>
      <c r="Z30" s="105"/>
      <c r="AA30" s="105"/>
      <c r="AB30" s="105"/>
      <c r="AC30" s="105"/>
      <c r="AD30" s="105"/>
      <c r="AE30" s="105"/>
      <c r="AF30" s="105"/>
      <c r="AG30" s="105"/>
      <c r="AH30" s="105"/>
      <c r="AI30" s="105"/>
      <c r="AJ30" s="105"/>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1">
      <c r="B31" s="86"/>
      <c r="C31" s="86"/>
      <c r="D31" s="86"/>
      <c r="E31" s="86"/>
      <c r="F31" s="85"/>
      <c r="I31" s="84" t="str">
        <v xml:space="preserve">Si el hecho llegara a presentarse, tendría desastrosas consecuencias o efectos sobre la entidad.
</v>
      </c>
      <c r="J31" s="84"/>
      <c r="K31" s="84"/>
      <c r="L31" s="84"/>
      <c r="M31" s="84"/>
      <c r="N31" s="129"/>
      <c r="O31" s="217"/>
      <c r="P31" s="105"/>
      <c r="Q31" s="105"/>
      <c r="R31" s="105"/>
      <c r="S31" s="105"/>
      <c r="T31" s="105"/>
      <c r="U31" s="105"/>
      <c r="V31" s="105"/>
      <c r="W31" s="105"/>
      <c r="X31" s="105"/>
      <c r="Y31" s="105"/>
      <c r="Z31" s="105"/>
      <c r="AA31" s="105"/>
      <c r="AB31" s="105"/>
      <c r="AC31" s="105"/>
      <c r="AD31" s="105"/>
      <c r="AE31" s="105"/>
      <c r="AF31" s="105"/>
      <c r="AG31" s="105"/>
      <c r="AH31" s="105"/>
      <c r="AI31" s="105"/>
      <c r="AJ31" s="105"/>
    </row>
    <row r="32" spans="1:138" s="76" customFormat="1" ht="21">
      <c r="B32" s="102"/>
      <c r="C32" s="705" t="s">
        <v>394</v>
      </c>
      <c r="D32" s="705"/>
      <c r="E32" s="705"/>
      <c r="F32" s="85"/>
      <c r="I32" s="84"/>
      <c r="J32" s="84"/>
      <c r="K32" s="84"/>
      <c r="L32" s="84"/>
      <c r="M32" s="84"/>
      <c r="N32" s="129"/>
      <c r="O32" s="217"/>
      <c r="P32" s="105"/>
      <c r="Q32" s="105"/>
      <c r="R32" s="105"/>
      <c r="S32" s="105"/>
      <c r="T32" s="105"/>
      <c r="U32" s="105"/>
      <c r="V32" s="105"/>
      <c r="W32" s="105"/>
      <c r="X32" s="105"/>
      <c r="Y32" s="105"/>
      <c r="Z32" s="105"/>
      <c r="AA32" s="105"/>
      <c r="AB32" s="105"/>
      <c r="AC32" s="105"/>
      <c r="AD32" s="105"/>
      <c r="AE32" s="105"/>
      <c r="AF32" s="105"/>
      <c r="AG32" s="105"/>
      <c r="AH32" s="105"/>
      <c r="AI32" s="105"/>
      <c r="AJ32" s="105"/>
    </row>
    <row r="33" spans="2:36" s="76" customFormat="1" ht="21">
      <c r="B33" s="67" t="s">
        <v>429</v>
      </c>
      <c r="C33" s="704" t="s">
        <v>441</v>
      </c>
      <c r="D33" s="704"/>
      <c r="E33" s="704"/>
      <c r="F33" s="106">
        <v>1</v>
      </c>
      <c r="I33" s="84" t="str">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29"/>
      <c r="O33" s="217"/>
      <c r="P33" s="105"/>
      <c r="Q33" s="105"/>
      <c r="R33" s="105"/>
      <c r="S33" s="105"/>
      <c r="T33" s="105"/>
      <c r="U33" s="105"/>
      <c r="V33" s="105"/>
      <c r="W33" s="105"/>
      <c r="X33" s="105"/>
      <c r="Y33" s="105"/>
      <c r="Z33" s="105"/>
      <c r="AA33" s="105"/>
      <c r="AB33" s="105"/>
      <c r="AC33" s="105"/>
      <c r="AD33" s="105"/>
      <c r="AE33" s="105"/>
      <c r="AF33" s="105"/>
      <c r="AG33" s="105"/>
      <c r="AH33" s="105"/>
      <c r="AI33" s="105"/>
      <c r="AJ33" s="105"/>
    </row>
    <row r="34" spans="2:36" s="76" customFormat="1" ht="21">
      <c r="B34" s="71" t="s">
        <v>431</v>
      </c>
      <c r="C34" s="704" t="s">
        <v>442</v>
      </c>
      <c r="D34" s="704"/>
      <c r="E34" s="704"/>
      <c r="F34" s="106">
        <v>2</v>
      </c>
      <c r="I34" s="84" t="str">
        <v xml:space="preserve">Si el hecho llegara a presentarse, tendría bajo impacto o efecto sobre la entidad.
</v>
      </c>
      <c r="J34" s="84"/>
      <c r="K34" s="84"/>
      <c r="L34" s="84"/>
      <c r="M34" s="84"/>
      <c r="N34" s="129"/>
      <c r="O34" s="217"/>
      <c r="P34" s="105"/>
      <c r="Q34" s="105"/>
      <c r="R34" s="105"/>
      <c r="S34" s="105"/>
      <c r="T34" s="105"/>
      <c r="U34" s="105"/>
      <c r="V34" s="105"/>
      <c r="W34" s="105"/>
      <c r="X34" s="105"/>
      <c r="Y34" s="105"/>
      <c r="Z34" s="105"/>
      <c r="AA34" s="105"/>
      <c r="AB34" s="105"/>
      <c r="AC34" s="105"/>
      <c r="AD34" s="105"/>
      <c r="AE34" s="105"/>
      <c r="AF34" s="105"/>
      <c r="AG34" s="105"/>
      <c r="AH34" s="105"/>
      <c r="AI34" s="105"/>
      <c r="AJ34" s="105"/>
    </row>
    <row r="35" spans="2:36" s="76" customFormat="1" ht="21">
      <c r="B35" s="72" t="s">
        <v>432</v>
      </c>
      <c r="C35" s="704" t="s">
        <v>443</v>
      </c>
      <c r="D35" s="704"/>
      <c r="E35" s="704"/>
      <c r="F35" s="106">
        <v>3</v>
      </c>
      <c r="I35" s="84" t="str">
        <v xml:space="preserve">Si el hecho llegara a presentarse, tendría medianas consecuencias o efectos sobre la entidad.
</v>
      </c>
      <c r="J35" s="84"/>
      <c r="K35" s="84"/>
      <c r="L35" s="84"/>
      <c r="M35" s="84"/>
      <c r="N35" s="129"/>
      <c r="O35" s="217"/>
      <c r="P35" s="105"/>
      <c r="Q35" s="105"/>
      <c r="R35" s="105"/>
      <c r="S35" s="105"/>
      <c r="T35" s="105"/>
      <c r="U35" s="105"/>
      <c r="V35" s="105"/>
      <c r="W35" s="105"/>
      <c r="X35" s="105"/>
      <c r="Y35" s="105"/>
      <c r="Z35" s="105"/>
      <c r="AA35" s="105"/>
      <c r="AB35" s="105"/>
      <c r="AC35" s="105"/>
      <c r="AD35" s="105"/>
      <c r="AE35" s="105"/>
      <c r="AF35" s="105"/>
      <c r="AG35" s="105"/>
      <c r="AH35" s="105"/>
      <c r="AI35" s="105"/>
      <c r="AJ35" s="105"/>
    </row>
    <row r="36" spans="2:36" s="76" customFormat="1" ht="21">
      <c r="B36" s="73" t="s">
        <v>434</v>
      </c>
      <c r="C36" s="704" t="s">
        <v>444</v>
      </c>
      <c r="D36" s="704"/>
      <c r="E36" s="704"/>
      <c r="F36" s="106">
        <v>4</v>
      </c>
      <c r="I36" s="84" t="str">
        <v xml:space="preserve">Si el hecho llegara a presentarse, tendría altas consecuencias o efectos sobre la entidad
</v>
      </c>
      <c r="J36" s="84"/>
      <c r="K36" s="84"/>
      <c r="L36" s="84"/>
      <c r="M36" s="84"/>
      <c r="N36" s="129"/>
      <c r="O36" s="217"/>
      <c r="P36" s="105"/>
      <c r="Q36" s="105"/>
      <c r="R36" s="105"/>
      <c r="S36" s="105"/>
      <c r="T36" s="105"/>
      <c r="U36" s="105"/>
      <c r="V36" s="105"/>
      <c r="W36" s="105"/>
      <c r="X36" s="105"/>
      <c r="Y36" s="105"/>
      <c r="Z36" s="105"/>
      <c r="AA36" s="105"/>
      <c r="AB36" s="105"/>
      <c r="AC36" s="105"/>
      <c r="AD36" s="105"/>
      <c r="AE36" s="105"/>
      <c r="AF36" s="105"/>
      <c r="AG36" s="105"/>
      <c r="AH36" s="105"/>
      <c r="AI36" s="105"/>
      <c r="AJ36" s="105"/>
    </row>
    <row r="37" spans="2:36" s="76" customFormat="1" ht="21">
      <c r="B37" s="74" t="s">
        <v>436</v>
      </c>
      <c r="C37" s="704" t="s">
        <v>445</v>
      </c>
      <c r="D37" s="704"/>
      <c r="E37" s="704"/>
      <c r="F37" s="106">
        <v>5</v>
      </c>
      <c r="I37" s="84" t="str">
        <v xml:space="preserve">Si el hecho llegara a presentarse, tendría desastrosas consecuencias o efectos sobre la entidad.
</v>
      </c>
      <c r="J37" s="84"/>
      <c r="K37" s="84"/>
      <c r="L37" s="84"/>
      <c r="M37" s="84"/>
      <c r="N37" s="129"/>
      <c r="O37" s="217"/>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2:36" s="76" customFormat="1" ht="21">
      <c r="B38" s="86"/>
      <c r="C38" s="86"/>
      <c r="D38" s="86"/>
      <c r="E38" s="86"/>
      <c r="F38" s="85"/>
      <c r="I38" s="84"/>
      <c r="J38" s="84"/>
      <c r="K38" s="84"/>
      <c r="L38" s="84"/>
      <c r="M38" s="84"/>
      <c r="N38" s="129"/>
      <c r="O38" s="217"/>
      <c r="P38" s="105"/>
      <c r="Q38" s="105"/>
      <c r="R38" s="105"/>
      <c r="S38" s="105"/>
      <c r="T38" s="105"/>
      <c r="U38" s="105"/>
      <c r="V38" s="105"/>
      <c r="W38" s="105"/>
      <c r="X38" s="105"/>
      <c r="Y38" s="105"/>
      <c r="Z38" s="105"/>
      <c r="AA38" s="105"/>
      <c r="AB38" s="105"/>
      <c r="AC38" s="105"/>
      <c r="AD38" s="105"/>
      <c r="AE38" s="105"/>
      <c r="AF38" s="105"/>
      <c r="AG38" s="105"/>
      <c r="AH38" s="105"/>
      <c r="AI38" s="105"/>
      <c r="AJ38" s="105"/>
    </row>
    <row r="39" spans="2:36" s="76" customFormat="1" ht="21">
      <c r="B39" s="86"/>
      <c r="C39" s="86"/>
      <c r="D39" s="86"/>
      <c r="E39" s="86"/>
      <c r="F39" s="85"/>
      <c r="N39" s="128"/>
      <c r="O39" s="217"/>
      <c r="P39" s="105"/>
      <c r="Q39" s="105"/>
      <c r="R39" s="105"/>
      <c r="S39" s="105"/>
      <c r="T39" s="105"/>
      <c r="U39" s="105"/>
      <c r="V39" s="105"/>
      <c r="W39" s="105"/>
      <c r="X39" s="105"/>
      <c r="Y39" s="105"/>
      <c r="Z39" s="105"/>
      <c r="AA39" s="105"/>
      <c r="AB39" s="105"/>
      <c r="AC39" s="105"/>
      <c r="AD39" s="105"/>
      <c r="AE39" s="105"/>
      <c r="AF39" s="105"/>
      <c r="AG39" s="105"/>
      <c r="AH39" s="105"/>
      <c r="AI39" s="105"/>
      <c r="AJ39" s="105"/>
    </row>
    <row r="40" spans="2:36" s="76" customFormat="1" ht="21">
      <c r="B40" s="77"/>
      <c r="C40" s="705" t="s">
        <v>306</v>
      </c>
      <c r="D40" s="705"/>
      <c r="E40" s="705"/>
      <c r="F40" s="85"/>
      <c r="N40" s="128"/>
      <c r="O40" s="217"/>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2:36" s="76" customFormat="1" ht="21">
      <c r="B41" s="107" t="s">
        <v>429</v>
      </c>
      <c r="C41" s="704" t="s">
        <v>446</v>
      </c>
      <c r="D41" s="704"/>
      <c r="E41" s="704"/>
      <c r="F41" s="106">
        <v>1</v>
      </c>
      <c r="N41" s="128"/>
      <c r="O41" s="217"/>
      <c r="P41" s="105"/>
      <c r="Q41" s="105"/>
      <c r="R41" s="105"/>
      <c r="S41" s="105"/>
      <c r="T41" s="105"/>
      <c r="U41" s="105"/>
      <c r="V41" s="105"/>
      <c r="W41" s="105"/>
      <c r="X41" s="105"/>
      <c r="Y41" s="105"/>
      <c r="Z41" s="105"/>
      <c r="AA41" s="105"/>
      <c r="AB41" s="105"/>
      <c r="AC41" s="105"/>
      <c r="AD41" s="105"/>
      <c r="AE41" s="105"/>
      <c r="AF41" s="105"/>
      <c r="AG41" s="105"/>
      <c r="AH41" s="105"/>
      <c r="AI41" s="105"/>
      <c r="AJ41" s="105"/>
    </row>
    <row r="42" spans="2:36" s="76" customFormat="1" ht="21">
      <c r="B42" s="108" t="s">
        <v>431</v>
      </c>
      <c r="C42" s="704" t="s">
        <v>447</v>
      </c>
      <c r="D42" s="704"/>
      <c r="E42" s="704"/>
      <c r="F42" s="106">
        <v>2</v>
      </c>
      <c r="N42" s="128"/>
      <c r="O42" s="217"/>
      <c r="P42" s="105"/>
      <c r="Q42" s="105"/>
      <c r="R42" s="105"/>
      <c r="S42" s="105"/>
      <c r="T42" s="105"/>
      <c r="U42" s="105"/>
      <c r="V42" s="105"/>
      <c r="W42" s="105"/>
      <c r="X42" s="105"/>
      <c r="Y42" s="105"/>
      <c r="Z42" s="105"/>
      <c r="AA42" s="105"/>
      <c r="AB42" s="105"/>
      <c r="AC42" s="105"/>
      <c r="AD42" s="105"/>
      <c r="AE42" s="105"/>
      <c r="AF42" s="105"/>
      <c r="AG42" s="105"/>
      <c r="AH42" s="105"/>
      <c r="AI42" s="105"/>
      <c r="AJ42" s="105"/>
    </row>
    <row r="43" spans="2:36" s="76" customFormat="1" ht="21">
      <c r="B43" s="109" t="s">
        <v>432</v>
      </c>
      <c r="C43" s="704" t="s">
        <v>448</v>
      </c>
      <c r="D43" s="704"/>
      <c r="E43" s="704"/>
      <c r="F43" s="106">
        <v>3</v>
      </c>
      <c r="N43" s="128"/>
      <c r="O43" s="217"/>
      <c r="P43" s="105"/>
      <c r="Q43" s="105"/>
      <c r="R43" s="105"/>
      <c r="S43" s="105"/>
      <c r="T43" s="105"/>
      <c r="U43" s="105"/>
      <c r="V43" s="105"/>
      <c r="W43" s="105"/>
      <c r="X43" s="105"/>
      <c r="Y43" s="105"/>
      <c r="Z43" s="105"/>
      <c r="AA43" s="105"/>
      <c r="AB43" s="105"/>
      <c r="AC43" s="105"/>
      <c r="AD43" s="105"/>
      <c r="AE43" s="105"/>
      <c r="AF43" s="105"/>
      <c r="AG43" s="105"/>
      <c r="AH43" s="105"/>
      <c r="AI43" s="105"/>
      <c r="AJ43" s="105"/>
    </row>
    <row r="44" spans="2:36" s="76" customFormat="1" ht="21">
      <c r="B44" s="110" t="s">
        <v>434</v>
      </c>
      <c r="C44" s="704" t="s">
        <v>449</v>
      </c>
      <c r="D44" s="704"/>
      <c r="E44" s="704"/>
      <c r="F44" s="106">
        <v>4</v>
      </c>
      <c r="N44" s="128"/>
      <c r="O44" s="217"/>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2:36" s="76" customFormat="1" ht="21">
      <c r="B45" s="111" t="s">
        <v>436</v>
      </c>
      <c r="C45" s="704" t="s">
        <v>450</v>
      </c>
      <c r="D45" s="704"/>
      <c r="E45" s="704"/>
      <c r="F45" s="106">
        <v>5</v>
      </c>
      <c r="N45" s="128"/>
      <c r="O45" s="217"/>
      <c r="P45" s="105"/>
      <c r="Q45" s="105"/>
      <c r="R45" s="105"/>
      <c r="S45" s="105"/>
      <c r="T45" s="105"/>
      <c r="U45" s="105"/>
      <c r="V45" s="105"/>
      <c r="W45" s="105"/>
      <c r="X45" s="105"/>
      <c r="Y45" s="105"/>
      <c r="Z45" s="105"/>
      <c r="AA45" s="105"/>
      <c r="AB45" s="105"/>
      <c r="AC45" s="105"/>
      <c r="AD45" s="105"/>
      <c r="AE45" s="105"/>
      <c r="AF45" s="105"/>
      <c r="AG45" s="105"/>
      <c r="AH45" s="105"/>
      <c r="AI45" s="105"/>
      <c r="AJ45" s="105"/>
    </row>
    <row r="46" spans="2:36" s="76" customFormat="1" ht="21">
      <c r="B46" s="84"/>
      <c r="C46" s="84" t="s">
        <v>451</v>
      </c>
      <c r="D46" s="84"/>
      <c r="F46" s="85"/>
      <c r="N46" s="128"/>
      <c r="O46" s="217"/>
      <c r="P46" s="105"/>
      <c r="Q46" s="105"/>
      <c r="R46" s="105"/>
      <c r="S46" s="105"/>
      <c r="T46" s="105"/>
      <c r="U46" s="105"/>
      <c r="V46" s="105"/>
      <c r="W46" s="105"/>
      <c r="X46" s="105"/>
      <c r="Y46" s="105"/>
      <c r="Z46" s="105"/>
      <c r="AA46" s="105"/>
      <c r="AB46" s="105"/>
      <c r="AC46" s="105"/>
      <c r="AD46" s="105"/>
      <c r="AE46" s="105"/>
      <c r="AF46" s="105"/>
      <c r="AG46" s="105"/>
      <c r="AH46" s="105"/>
      <c r="AI46" s="105"/>
      <c r="AJ46" s="105"/>
    </row>
    <row r="47" spans="2:36" s="76" customFormat="1" ht="21">
      <c r="B47" s="84"/>
      <c r="C47" s="84"/>
      <c r="D47" s="84"/>
      <c r="F47" s="85"/>
      <c r="N47" s="128"/>
      <c r="O47" s="217"/>
      <c r="P47" s="105"/>
      <c r="Q47" s="105"/>
      <c r="R47" s="105"/>
      <c r="S47" s="105"/>
      <c r="T47" s="105"/>
      <c r="U47" s="105"/>
      <c r="V47" s="105"/>
      <c r="W47" s="105"/>
      <c r="X47" s="105"/>
      <c r="Y47" s="105"/>
      <c r="Z47" s="105"/>
      <c r="AA47" s="105"/>
      <c r="AB47" s="105"/>
      <c r="AC47" s="105"/>
      <c r="AD47" s="105"/>
      <c r="AE47" s="105"/>
      <c r="AF47" s="105"/>
      <c r="AG47" s="105"/>
      <c r="AH47" s="105"/>
      <c r="AI47" s="105"/>
      <c r="AJ47" s="105"/>
    </row>
    <row r="48" spans="2:36" s="76" customFormat="1" ht="21">
      <c r="B48" s="77"/>
      <c r="C48" s="706" t="s">
        <v>452</v>
      </c>
      <c r="D48" s="706"/>
      <c r="E48" s="706"/>
      <c r="F48" s="85"/>
      <c r="N48" s="128"/>
      <c r="O48" s="217"/>
      <c r="P48" s="105"/>
      <c r="Q48" s="105"/>
      <c r="R48" s="105"/>
      <c r="S48" s="105"/>
      <c r="T48" s="105"/>
      <c r="U48" s="105"/>
      <c r="V48" s="105"/>
      <c r="W48" s="105"/>
      <c r="X48" s="105"/>
      <c r="Y48" s="105"/>
      <c r="Z48" s="105"/>
      <c r="AA48" s="105"/>
      <c r="AB48" s="105"/>
      <c r="AC48" s="105"/>
      <c r="AD48" s="105"/>
      <c r="AE48" s="105"/>
      <c r="AF48" s="105"/>
      <c r="AG48" s="105"/>
      <c r="AH48" s="105"/>
      <c r="AI48" s="105"/>
      <c r="AJ48" s="105"/>
    </row>
    <row r="49" spans="2:36" s="76" customFormat="1" ht="20.25" customHeight="1">
      <c r="B49" s="79" t="s">
        <v>429</v>
      </c>
      <c r="C49" s="707" t="s">
        <v>453</v>
      </c>
      <c r="D49" s="708"/>
      <c r="E49" s="709"/>
      <c r="F49" s="70">
        <v>1</v>
      </c>
      <c r="N49" s="128"/>
      <c r="O49" s="217"/>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2:36" s="76" customFormat="1" ht="20.25" customHeight="1">
      <c r="B50" s="80" t="s">
        <v>431</v>
      </c>
      <c r="C50" s="707" t="s">
        <v>454</v>
      </c>
      <c r="D50" s="708"/>
      <c r="E50" s="709"/>
      <c r="F50" s="70">
        <v>2</v>
      </c>
      <c r="N50" s="128"/>
      <c r="O50" s="217"/>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2:36" s="76" customFormat="1" ht="20.25" customHeight="1">
      <c r="B51" s="81" t="s">
        <v>432</v>
      </c>
      <c r="C51" s="707" t="s">
        <v>455</v>
      </c>
      <c r="D51" s="708"/>
      <c r="E51" s="709"/>
      <c r="F51" s="70">
        <v>3</v>
      </c>
      <c r="N51" s="128"/>
      <c r="O51" s="217"/>
      <c r="P51" s="105"/>
      <c r="Q51" s="105"/>
      <c r="R51" s="105"/>
      <c r="S51" s="105"/>
      <c r="T51" s="105"/>
      <c r="U51" s="105"/>
      <c r="V51" s="105"/>
      <c r="W51" s="105"/>
      <c r="X51" s="105"/>
      <c r="Y51" s="105"/>
      <c r="Z51" s="105"/>
      <c r="AA51" s="105"/>
      <c r="AB51" s="105"/>
      <c r="AC51" s="105"/>
      <c r="AD51" s="105"/>
      <c r="AE51" s="105"/>
      <c r="AF51" s="105"/>
      <c r="AG51" s="105"/>
      <c r="AH51" s="105"/>
      <c r="AI51" s="105"/>
      <c r="AJ51" s="105"/>
    </row>
    <row r="52" spans="2:36" s="76" customFormat="1" ht="20.25" customHeight="1">
      <c r="B52" s="82" t="s">
        <v>434</v>
      </c>
      <c r="C52" s="707" t="s">
        <v>456</v>
      </c>
      <c r="D52" s="708"/>
      <c r="E52" s="709"/>
      <c r="F52" s="70">
        <v>4</v>
      </c>
      <c r="N52" s="128"/>
      <c r="O52" s="217"/>
      <c r="P52" s="105"/>
      <c r="Q52" s="105"/>
      <c r="R52" s="105"/>
      <c r="S52" s="105"/>
      <c r="T52" s="105"/>
      <c r="U52" s="105"/>
      <c r="V52" s="105"/>
      <c r="W52" s="105"/>
      <c r="X52" s="105"/>
      <c r="Y52" s="105"/>
      <c r="Z52" s="105"/>
      <c r="AA52" s="105"/>
      <c r="AB52" s="105"/>
      <c r="AC52" s="105"/>
      <c r="AD52" s="105"/>
      <c r="AE52" s="105"/>
      <c r="AF52" s="105"/>
      <c r="AG52" s="105"/>
      <c r="AH52" s="105"/>
      <c r="AI52" s="105"/>
      <c r="AJ52" s="105"/>
    </row>
    <row r="53" spans="2:36" s="76" customFormat="1" ht="20.25" customHeight="1">
      <c r="B53" s="83" t="s">
        <v>436</v>
      </c>
      <c r="C53" s="707" t="s">
        <v>457</v>
      </c>
      <c r="D53" s="708"/>
      <c r="E53" s="709"/>
      <c r="F53" s="70">
        <v>5</v>
      </c>
      <c r="N53" s="128"/>
      <c r="O53" s="217"/>
      <c r="P53" s="105"/>
      <c r="Q53" s="105"/>
      <c r="R53" s="105"/>
      <c r="S53" s="105"/>
      <c r="T53" s="105"/>
      <c r="U53" s="105"/>
      <c r="V53" s="105"/>
      <c r="W53" s="105"/>
      <c r="X53" s="105"/>
      <c r="Y53" s="105"/>
      <c r="Z53" s="105"/>
      <c r="AA53" s="105"/>
      <c r="AB53" s="105"/>
      <c r="AC53" s="105"/>
      <c r="AD53" s="105"/>
      <c r="AE53" s="105"/>
      <c r="AF53" s="105"/>
      <c r="AG53" s="105"/>
      <c r="AH53" s="105"/>
      <c r="AI53" s="105"/>
      <c r="AJ53" s="105"/>
    </row>
    <row r="54" spans="2:36" s="76" customFormat="1" ht="21">
      <c r="B54" s="84"/>
      <c r="C54" s="84"/>
      <c r="D54" s="84"/>
      <c r="E54" s="84"/>
      <c r="F54" s="85"/>
      <c r="N54" s="128"/>
      <c r="O54" s="217"/>
      <c r="P54" s="105"/>
      <c r="Q54" s="105"/>
      <c r="R54" s="105"/>
      <c r="S54" s="105"/>
      <c r="T54" s="105"/>
      <c r="U54" s="105"/>
      <c r="V54" s="105"/>
      <c r="W54" s="105"/>
      <c r="X54" s="105"/>
      <c r="Y54" s="105"/>
      <c r="Z54" s="105"/>
      <c r="AA54" s="105"/>
      <c r="AB54" s="105"/>
      <c r="AC54" s="105"/>
      <c r="AD54" s="105"/>
      <c r="AE54" s="105"/>
      <c r="AF54" s="105"/>
      <c r="AG54" s="105"/>
      <c r="AH54" s="105"/>
      <c r="AI54" s="105"/>
      <c r="AJ54" s="105"/>
    </row>
    <row r="55" spans="2:36" s="76" customFormat="1" ht="21">
      <c r="N55" s="128"/>
      <c r="O55" s="217"/>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2:36" s="76" customFormat="1" ht="20.25" customHeight="1">
      <c r="B56" s="77"/>
      <c r="C56" s="96" t="s">
        <v>427</v>
      </c>
      <c r="D56" s="96"/>
      <c r="E56" s="96"/>
      <c r="F56" s="85"/>
      <c r="N56" s="128"/>
      <c r="O56" s="217"/>
      <c r="P56" s="105"/>
      <c r="Q56" s="105"/>
      <c r="R56" s="105"/>
      <c r="S56" s="105"/>
      <c r="T56" s="105"/>
      <c r="U56" s="105"/>
      <c r="V56" s="105"/>
      <c r="W56" s="105"/>
      <c r="X56" s="105"/>
      <c r="Y56" s="105"/>
      <c r="Z56" s="105"/>
      <c r="AA56" s="105"/>
      <c r="AB56" s="105"/>
      <c r="AC56" s="105"/>
      <c r="AD56" s="105"/>
      <c r="AE56" s="105"/>
      <c r="AF56" s="105"/>
      <c r="AG56" s="105"/>
      <c r="AH56" s="105"/>
      <c r="AI56" s="105"/>
      <c r="AJ56" s="105"/>
    </row>
    <row r="57" spans="2:36" s="76" customFormat="1" ht="20.25" customHeight="1">
      <c r="B57" s="79" t="s">
        <v>429</v>
      </c>
      <c r="C57" s="710" t="s">
        <v>458</v>
      </c>
      <c r="D57" s="711"/>
      <c r="E57" s="712"/>
      <c r="F57" s="70">
        <v>1</v>
      </c>
      <c r="N57" s="128"/>
      <c r="O57" s="217"/>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2:36" s="76" customFormat="1" ht="20.25" customHeight="1">
      <c r="B58" s="80" t="s">
        <v>431</v>
      </c>
      <c r="C58" s="710" t="s">
        <v>459</v>
      </c>
      <c r="D58" s="711"/>
      <c r="E58" s="712"/>
      <c r="F58" s="70">
        <v>2</v>
      </c>
      <c r="N58" s="128"/>
      <c r="O58" s="217"/>
      <c r="P58" s="105"/>
      <c r="Q58" s="105"/>
      <c r="R58" s="105"/>
      <c r="S58" s="105"/>
      <c r="T58" s="105"/>
      <c r="U58" s="105"/>
      <c r="V58" s="105"/>
      <c r="W58" s="105"/>
      <c r="X58" s="105"/>
      <c r="Y58" s="105"/>
      <c r="Z58" s="105"/>
      <c r="AA58" s="105"/>
      <c r="AB58" s="105"/>
      <c r="AC58" s="105"/>
      <c r="AD58" s="105"/>
      <c r="AE58" s="105"/>
      <c r="AF58" s="105"/>
      <c r="AG58" s="105"/>
      <c r="AH58" s="105"/>
      <c r="AI58" s="105"/>
      <c r="AJ58" s="105"/>
    </row>
    <row r="59" spans="2:36" s="76" customFormat="1" ht="20.25" customHeight="1">
      <c r="B59" s="81" t="s">
        <v>432</v>
      </c>
      <c r="C59" s="710" t="s">
        <v>460</v>
      </c>
      <c r="D59" s="711"/>
      <c r="E59" s="712"/>
      <c r="F59" s="70">
        <v>3</v>
      </c>
      <c r="N59" s="128"/>
      <c r="O59" s="217"/>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2:36" s="76" customFormat="1" ht="20.25" customHeight="1">
      <c r="B60" s="82" t="s">
        <v>434</v>
      </c>
      <c r="C60" s="710" t="s">
        <v>461</v>
      </c>
      <c r="D60" s="711"/>
      <c r="E60" s="712"/>
      <c r="F60" s="70">
        <v>4</v>
      </c>
      <c r="N60" s="128"/>
      <c r="O60" s="217"/>
      <c r="P60" s="105"/>
      <c r="Q60" s="105"/>
      <c r="R60" s="105"/>
      <c r="S60" s="105"/>
      <c r="T60" s="105"/>
      <c r="U60" s="105"/>
      <c r="V60" s="105"/>
      <c r="W60" s="105"/>
      <c r="X60" s="105"/>
      <c r="Y60" s="105"/>
      <c r="Z60" s="105"/>
      <c r="AA60" s="105"/>
      <c r="AB60" s="105"/>
      <c r="AC60" s="105"/>
      <c r="AD60" s="105"/>
      <c r="AE60" s="105"/>
      <c r="AF60" s="105"/>
      <c r="AG60" s="105"/>
      <c r="AH60" s="105"/>
      <c r="AI60" s="105"/>
      <c r="AJ60" s="105"/>
    </row>
    <row r="61" spans="2:36" s="76" customFormat="1" ht="20.25" customHeight="1">
      <c r="B61" s="83" t="s">
        <v>436</v>
      </c>
      <c r="C61" s="710" t="s">
        <v>462</v>
      </c>
      <c r="D61" s="711"/>
      <c r="E61" s="712"/>
      <c r="F61" s="70">
        <v>5</v>
      </c>
      <c r="N61" s="128"/>
      <c r="O61" s="217"/>
      <c r="P61" s="105"/>
      <c r="Q61" s="105"/>
      <c r="R61" s="105"/>
      <c r="S61" s="105"/>
      <c r="T61" s="105"/>
      <c r="U61" s="105"/>
      <c r="V61" s="105"/>
      <c r="W61" s="105"/>
      <c r="X61" s="105"/>
      <c r="Y61" s="105"/>
      <c r="Z61" s="105"/>
      <c r="AA61" s="105"/>
      <c r="AB61" s="105"/>
      <c r="AC61" s="105"/>
      <c r="AD61" s="105"/>
      <c r="AE61" s="105"/>
      <c r="AF61" s="105"/>
      <c r="AG61" s="105"/>
      <c r="AH61" s="105"/>
      <c r="AI61" s="105"/>
      <c r="AJ61" s="105"/>
    </row>
    <row r="62" spans="2:36" s="76" customFormat="1" ht="21">
      <c r="E62" s="87"/>
      <c r="N62" s="128"/>
      <c r="O62" s="217"/>
      <c r="P62" s="105"/>
      <c r="Q62" s="105"/>
      <c r="R62" s="105"/>
      <c r="S62" s="105"/>
      <c r="T62" s="105"/>
      <c r="U62" s="105"/>
      <c r="V62" s="105"/>
      <c r="W62" s="105"/>
      <c r="X62" s="105"/>
      <c r="Y62" s="105"/>
      <c r="Z62" s="105"/>
      <c r="AA62" s="105"/>
      <c r="AB62" s="105"/>
      <c r="AC62" s="105"/>
      <c r="AD62" s="105"/>
      <c r="AE62" s="105"/>
      <c r="AF62" s="105"/>
      <c r="AG62" s="105"/>
      <c r="AH62" s="105"/>
      <c r="AI62" s="105"/>
      <c r="AJ62" s="105"/>
    </row>
    <row r="63" spans="2:36" s="76" customFormat="1" ht="21">
      <c r="E63" s="87"/>
      <c r="N63" s="128"/>
      <c r="O63" s="217"/>
      <c r="P63" s="105"/>
      <c r="Q63" s="105"/>
      <c r="R63" s="105"/>
      <c r="S63" s="105"/>
      <c r="T63" s="105"/>
      <c r="U63" s="105"/>
      <c r="V63" s="105"/>
      <c r="W63" s="105"/>
      <c r="X63" s="105"/>
      <c r="Y63" s="105"/>
      <c r="Z63" s="105"/>
      <c r="AA63" s="105"/>
      <c r="AB63" s="105"/>
      <c r="AC63" s="105"/>
      <c r="AD63" s="105"/>
      <c r="AE63" s="105"/>
      <c r="AF63" s="105"/>
      <c r="AG63" s="105"/>
      <c r="AH63" s="105"/>
      <c r="AI63" s="105"/>
      <c r="AJ63" s="105"/>
    </row>
    <row r="64" spans="2:36" s="76" customFormat="1" ht="21">
      <c r="E64" s="87"/>
      <c r="N64" s="128"/>
      <c r="O64" s="217"/>
      <c r="P64" s="105"/>
      <c r="Q64" s="105"/>
      <c r="R64" s="105"/>
      <c r="S64" s="105"/>
      <c r="T64" s="105"/>
      <c r="U64" s="105"/>
      <c r="V64" s="105"/>
      <c r="W64" s="105"/>
      <c r="X64" s="105"/>
      <c r="Y64" s="105"/>
      <c r="Z64" s="105"/>
      <c r="AA64" s="105"/>
      <c r="AB64" s="105"/>
      <c r="AC64" s="105"/>
      <c r="AD64" s="105"/>
      <c r="AE64" s="105"/>
      <c r="AF64" s="105"/>
      <c r="AG64" s="105"/>
      <c r="AH64" s="105"/>
      <c r="AI64" s="105"/>
      <c r="AJ64" s="105"/>
    </row>
    <row r="65" spans="5:36" s="76" customFormat="1" ht="21">
      <c r="E65" s="87"/>
      <c r="N65" s="128"/>
      <c r="O65" s="217"/>
      <c r="P65" s="105"/>
      <c r="Q65" s="105"/>
      <c r="R65" s="105"/>
      <c r="S65" s="105"/>
      <c r="T65" s="105"/>
      <c r="U65" s="105"/>
      <c r="V65" s="105"/>
      <c r="W65" s="105"/>
      <c r="X65" s="105"/>
      <c r="Y65" s="105"/>
      <c r="Z65" s="105"/>
      <c r="AA65" s="105"/>
      <c r="AB65" s="105"/>
      <c r="AC65" s="105"/>
      <c r="AD65" s="105"/>
      <c r="AE65" s="105"/>
      <c r="AF65" s="105"/>
      <c r="AG65" s="105"/>
      <c r="AH65" s="105"/>
      <c r="AI65" s="105"/>
      <c r="AJ65" s="105"/>
    </row>
    <row r="66" spans="5:36" s="76" customFormat="1" ht="21">
      <c r="E66" s="87"/>
      <c r="N66" s="128"/>
      <c r="O66" s="217"/>
      <c r="P66" s="105"/>
      <c r="Q66" s="105"/>
      <c r="R66" s="105"/>
      <c r="S66" s="105"/>
      <c r="T66" s="105"/>
      <c r="U66" s="105"/>
      <c r="V66" s="105"/>
      <c r="W66" s="105"/>
      <c r="X66" s="105"/>
      <c r="Y66" s="105"/>
      <c r="Z66" s="105"/>
      <c r="AA66" s="105"/>
      <c r="AB66" s="105"/>
      <c r="AC66" s="105"/>
      <c r="AD66" s="105"/>
      <c r="AE66" s="105"/>
      <c r="AF66" s="105"/>
      <c r="AG66" s="105"/>
      <c r="AH66" s="105"/>
      <c r="AI66" s="105"/>
      <c r="AJ66" s="105"/>
    </row>
    <row r="67" spans="5:36" s="76" customFormat="1" ht="21">
      <c r="E67" s="87"/>
      <c r="N67" s="128"/>
      <c r="O67" s="217"/>
      <c r="P67" s="105"/>
      <c r="Q67" s="105"/>
      <c r="R67" s="105"/>
      <c r="S67" s="105"/>
      <c r="T67" s="105"/>
      <c r="U67" s="105"/>
      <c r="V67" s="105"/>
      <c r="W67" s="105"/>
      <c r="X67" s="105"/>
      <c r="Y67" s="105"/>
      <c r="Z67" s="105"/>
      <c r="AA67" s="105"/>
      <c r="AB67" s="105"/>
      <c r="AC67" s="105"/>
      <c r="AD67" s="105"/>
      <c r="AE67" s="105"/>
      <c r="AF67" s="105"/>
      <c r="AG67" s="105"/>
      <c r="AH67" s="105"/>
      <c r="AI67" s="105"/>
      <c r="AJ67" s="105"/>
    </row>
    <row r="68" spans="5:36" s="76" customFormat="1" ht="21">
      <c r="E68" s="87"/>
      <c r="N68" s="128"/>
      <c r="O68" s="217"/>
      <c r="P68" s="105"/>
      <c r="Q68" s="105"/>
      <c r="R68" s="105"/>
      <c r="S68" s="105"/>
      <c r="T68" s="105"/>
      <c r="U68" s="105"/>
      <c r="V68" s="105"/>
      <c r="W68" s="105"/>
      <c r="X68" s="105"/>
      <c r="Y68" s="105"/>
      <c r="Z68" s="105"/>
      <c r="AA68" s="105"/>
      <c r="AB68" s="105"/>
      <c r="AC68" s="105"/>
      <c r="AD68" s="105"/>
      <c r="AE68" s="105"/>
      <c r="AF68" s="105"/>
      <c r="AG68" s="105"/>
      <c r="AH68" s="105"/>
      <c r="AI68" s="105"/>
      <c r="AJ68" s="105"/>
    </row>
    <row r="69" spans="5:36" s="76" customFormat="1" ht="21">
      <c r="E69" s="87"/>
      <c r="N69" s="128"/>
      <c r="O69" s="217"/>
      <c r="P69" s="105"/>
      <c r="Q69" s="105"/>
      <c r="R69" s="105"/>
      <c r="S69" s="105"/>
      <c r="T69" s="105"/>
      <c r="U69" s="105"/>
      <c r="V69" s="105"/>
      <c r="W69" s="105"/>
      <c r="X69" s="105"/>
      <c r="Y69" s="105"/>
      <c r="Z69" s="105"/>
      <c r="AA69" s="105"/>
      <c r="AB69" s="105"/>
      <c r="AC69" s="105"/>
      <c r="AD69" s="105"/>
      <c r="AE69" s="105"/>
      <c r="AF69" s="105"/>
      <c r="AG69" s="105"/>
      <c r="AH69" s="105"/>
      <c r="AI69" s="105"/>
      <c r="AJ69" s="105"/>
    </row>
    <row r="70" spans="5:36" s="76" customFormat="1" ht="21">
      <c r="E70" s="87"/>
      <c r="N70" s="128"/>
      <c r="O70" s="217"/>
      <c r="P70" s="105"/>
      <c r="Q70" s="105"/>
      <c r="R70" s="105"/>
      <c r="S70" s="105"/>
      <c r="T70" s="105"/>
      <c r="U70" s="105"/>
      <c r="V70" s="105"/>
      <c r="W70" s="105"/>
      <c r="X70" s="105"/>
      <c r="Y70" s="105"/>
      <c r="Z70" s="105"/>
      <c r="AA70" s="105"/>
      <c r="AB70" s="105"/>
      <c r="AC70" s="105"/>
      <c r="AD70" s="105"/>
      <c r="AE70" s="105"/>
      <c r="AF70" s="105"/>
      <c r="AG70" s="105"/>
      <c r="AH70" s="105"/>
      <c r="AI70" s="105"/>
      <c r="AJ70" s="105"/>
    </row>
    <row r="71" spans="5:36" s="76" customFormat="1" ht="21">
      <c r="E71" s="87"/>
      <c r="N71" s="128"/>
      <c r="O71" s="217"/>
      <c r="P71" s="105"/>
      <c r="Q71" s="105"/>
      <c r="R71" s="105"/>
      <c r="S71" s="105"/>
      <c r="T71" s="105"/>
      <c r="U71" s="105"/>
      <c r="V71" s="105"/>
      <c r="W71" s="105"/>
      <c r="X71" s="105"/>
      <c r="Y71" s="105"/>
      <c r="Z71" s="105"/>
      <c r="AA71" s="105"/>
      <c r="AB71" s="105"/>
      <c r="AC71" s="105"/>
      <c r="AD71" s="105"/>
      <c r="AE71" s="105"/>
      <c r="AF71" s="105"/>
      <c r="AG71" s="105"/>
      <c r="AH71" s="105"/>
      <c r="AI71" s="105"/>
      <c r="AJ71" s="105"/>
    </row>
    <row r="72" spans="5:36" s="76" customFormat="1" ht="21">
      <c r="E72" s="87"/>
      <c r="N72" s="128"/>
      <c r="O72" s="217"/>
      <c r="P72" s="105"/>
      <c r="Q72" s="105"/>
      <c r="R72" s="105"/>
      <c r="S72" s="105"/>
      <c r="T72" s="105"/>
      <c r="U72" s="105"/>
      <c r="V72" s="105"/>
      <c r="W72" s="105"/>
      <c r="X72" s="105"/>
      <c r="Y72" s="105"/>
      <c r="Z72" s="105"/>
      <c r="AA72" s="105"/>
      <c r="AB72" s="105"/>
      <c r="AC72" s="105"/>
      <c r="AD72" s="105"/>
      <c r="AE72" s="105"/>
      <c r="AF72" s="105"/>
      <c r="AG72" s="105"/>
      <c r="AH72" s="105"/>
      <c r="AI72" s="105"/>
      <c r="AJ72" s="105"/>
    </row>
    <row r="73" spans="5:36" s="76" customFormat="1" ht="21">
      <c r="E73" s="87"/>
      <c r="N73" s="128"/>
      <c r="O73" s="217"/>
      <c r="P73" s="105"/>
      <c r="Q73" s="105"/>
      <c r="R73" s="105"/>
      <c r="S73" s="105"/>
      <c r="T73" s="105"/>
      <c r="U73" s="105"/>
      <c r="V73" s="105"/>
      <c r="W73" s="105"/>
      <c r="X73" s="105"/>
      <c r="Y73" s="105"/>
      <c r="Z73" s="105"/>
      <c r="AA73" s="105"/>
      <c r="AB73" s="105"/>
      <c r="AC73" s="105"/>
      <c r="AD73" s="105"/>
      <c r="AE73" s="105"/>
      <c r="AF73" s="105"/>
      <c r="AG73" s="105"/>
      <c r="AH73" s="105"/>
      <c r="AI73" s="105"/>
      <c r="AJ73" s="105"/>
    </row>
    <row r="74" spans="5:36" s="76" customFormat="1" ht="21">
      <c r="E74" s="87"/>
      <c r="N74" s="128"/>
      <c r="O74" s="217"/>
      <c r="P74" s="105"/>
      <c r="Q74" s="105"/>
      <c r="R74" s="105"/>
      <c r="S74" s="105"/>
      <c r="T74" s="105"/>
      <c r="U74" s="105"/>
      <c r="V74" s="105"/>
      <c r="W74" s="105"/>
      <c r="X74" s="105"/>
      <c r="Y74" s="105"/>
      <c r="Z74" s="105"/>
      <c r="AA74" s="105"/>
      <c r="AB74" s="105"/>
      <c r="AC74" s="105"/>
      <c r="AD74" s="105"/>
      <c r="AE74" s="105"/>
      <c r="AF74" s="105"/>
      <c r="AG74" s="105"/>
      <c r="AH74" s="105"/>
      <c r="AI74" s="105"/>
      <c r="AJ74" s="105"/>
    </row>
    <row r="75" spans="5:36" s="76" customFormat="1" ht="21">
      <c r="E75" s="87"/>
      <c r="N75" s="128"/>
      <c r="O75" s="217"/>
      <c r="P75" s="105"/>
      <c r="Q75" s="105"/>
      <c r="R75" s="105"/>
      <c r="S75" s="105"/>
      <c r="T75" s="105"/>
      <c r="U75" s="105"/>
      <c r="V75" s="105"/>
      <c r="W75" s="105"/>
      <c r="X75" s="105"/>
      <c r="Y75" s="105"/>
      <c r="Z75" s="105"/>
      <c r="AA75" s="105"/>
      <c r="AB75" s="105"/>
      <c r="AC75" s="105"/>
      <c r="AD75" s="105"/>
      <c r="AE75" s="105"/>
      <c r="AF75" s="105"/>
      <c r="AG75" s="105"/>
      <c r="AH75" s="105"/>
      <c r="AI75" s="105"/>
      <c r="AJ75" s="105"/>
    </row>
    <row r="76" spans="5:36" s="76" customFormat="1" ht="21">
      <c r="E76" s="87"/>
      <c r="N76" s="128"/>
      <c r="O76" s="217"/>
      <c r="P76" s="105"/>
      <c r="Q76" s="105"/>
      <c r="R76" s="105"/>
      <c r="S76" s="105"/>
      <c r="T76" s="105"/>
      <c r="U76" s="105"/>
      <c r="V76" s="105"/>
      <c r="W76" s="105"/>
      <c r="X76" s="105"/>
      <c r="Y76" s="105"/>
      <c r="Z76" s="105"/>
      <c r="AA76" s="105"/>
      <c r="AB76" s="105"/>
      <c r="AC76" s="105"/>
      <c r="AD76" s="105"/>
      <c r="AE76" s="105"/>
      <c r="AF76" s="105"/>
      <c r="AG76" s="105"/>
      <c r="AH76" s="105"/>
      <c r="AI76" s="105"/>
      <c r="AJ76" s="105"/>
    </row>
    <row r="77" spans="5:36" s="76" customFormat="1" ht="21">
      <c r="E77" s="87"/>
      <c r="N77" s="128"/>
      <c r="O77" s="217"/>
      <c r="P77" s="105"/>
      <c r="Q77" s="105"/>
      <c r="R77" s="105"/>
      <c r="S77" s="105"/>
      <c r="T77" s="105"/>
      <c r="U77" s="105"/>
      <c r="V77" s="105"/>
      <c r="W77" s="105"/>
      <c r="X77" s="105"/>
      <c r="Y77" s="105"/>
      <c r="Z77" s="105"/>
      <c r="AA77" s="105"/>
      <c r="AB77" s="105"/>
      <c r="AC77" s="105"/>
      <c r="AD77" s="105"/>
      <c r="AE77" s="105"/>
      <c r="AF77" s="105"/>
      <c r="AG77" s="105"/>
      <c r="AH77" s="105"/>
      <c r="AI77" s="105"/>
      <c r="AJ77" s="105"/>
    </row>
    <row r="78" spans="5:36" s="76" customFormat="1" ht="21">
      <c r="E78" s="87"/>
      <c r="N78" s="128"/>
      <c r="O78" s="217"/>
      <c r="P78" s="105"/>
      <c r="Q78" s="105"/>
      <c r="R78" s="105"/>
      <c r="S78" s="105"/>
      <c r="T78" s="105"/>
      <c r="U78" s="105"/>
      <c r="V78" s="105"/>
      <c r="W78" s="105"/>
      <c r="X78" s="105"/>
      <c r="Y78" s="105"/>
      <c r="Z78" s="105"/>
      <c r="AA78" s="105"/>
      <c r="AB78" s="105"/>
      <c r="AC78" s="105"/>
      <c r="AD78" s="105"/>
      <c r="AE78" s="105"/>
      <c r="AF78" s="105"/>
      <c r="AG78" s="105"/>
      <c r="AH78" s="105"/>
      <c r="AI78" s="105"/>
      <c r="AJ78" s="105"/>
    </row>
    <row r="79" spans="5:36" s="76" customFormat="1" ht="21">
      <c r="E79" s="87"/>
      <c r="N79" s="128"/>
      <c r="O79" s="217"/>
      <c r="P79" s="105"/>
      <c r="Q79" s="105"/>
      <c r="R79" s="105"/>
      <c r="S79" s="105"/>
      <c r="T79" s="105"/>
      <c r="U79" s="105"/>
      <c r="V79" s="105"/>
      <c r="W79" s="105"/>
      <c r="X79" s="105"/>
      <c r="Y79" s="105"/>
      <c r="Z79" s="105"/>
      <c r="AA79" s="105"/>
      <c r="AB79" s="105"/>
      <c r="AC79" s="105"/>
      <c r="AD79" s="105"/>
      <c r="AE79" s="105"/>
      <c r="AF79" s="105"/>
      <c r="AG79" s="105"/>
      <c r="AH79" s="105"/>
      <c r="AI79" s="105"/>
      <c r="AJ79" s="105"/>
    </row>
    <row r="80" spans="5:36" s="76" customFormat="1" ht="21">
      <c r="E80" s="87"/>
      <c r="N80" s="128"/>
      <c r="O80" s="217"/>
      <c r="P80" s="105"/>
      <c r="Q80" s="105"/>
      <c r="R80" s="105"/>
      <c r="S80" s="105"/>
      <c r="T80" s="105"/>
      <c r="U80" s="105"/>
      <c r="V80" s="105"/>
      <c r="W80" s="105"/>
      <c r="X80" s="105"/>
      <c r="Y80" s="105"/>
      <c r="Z80" s="105"/>
      <c r="AA80" s="105"/>
      <c r="AB80" s="105"/>
      <c r="AC80" s="105"/>
      <c r="AD80" s="105"/>
      <c r="AE80" s="105"/>
      <c r="AF80" s="105"/>
      <c r="AG80" s="105"/>
      <c r="AH80" s="105"/>
      <c r="AI80" s="105"/>
      <c r="AJ80" s="105"/>
    </row>
    <row r="81" spans="5:36" s="76" customFormat="1" ht="21">
      <c r="E81" s="87"/>
      <c r="N81" s="128"/>
      <c r="O81" s="217"/>
      <c r="P81" s="105"/>
      <c r="Q81" s="105"/>
      <c r="R81" s="105"/>
      <c r="S81" s="105"/>
      <c r="T81" s="105"/>
      <c r="U81" s="105"/>
      <c r="V81" s="105"/>
      <c r="W81" s="105"/>
      <c r="X81" s="105"/>
      <c r="Y81" s="105"/>
      <c r="Z81" s="105"/>
      <c r="AA81" s="105"/>
      <c r="AB81" s="105"/>
      <c r="AC81" s="105"/>
      <c r="AD81" s="105"/>
      <c r="AE81" s="105"/>
      <c r="AF81" s="105"/>
      <c r="AG81" s="105"/>
      <c r="AH81" s="105"/>
      <c r="AI81" s="105"/>
      <c r="AJ81" s="105"/>
    </row>
    <row r="82" spans="5:36" s="76" customFormat="1" ht="21">
      <c r="E82" s="87"/>
      <c r="N82" s="128"/>
      <c r="O82" s="217"/>
      <c r="P82" s="105"/>
      <c r="Q82" s="105"/>
      <c r="R82" s="105"/>
      <c r="S82" s="105"/>
      <c r="T82" s="105"/>
      <c r="U82" s="105"/>
      <c r="V82" s="105"/>
      <c r="W82" s="105"/>
      <c r="X82" s="105"/>
      <c r="Y82" s="105"/>
      <c r="Z82" s="105"/>
      <c r="AA82" s="105"/>
      <c r="AB82" s="105"/>
      <c r="AC82" s="105"/>
      <c r="AD82" s="105"/>
      <c r="AE82" s="105"/>
      <c r="AF82" s="105"/>
      <c r="AG82" s="105"/>
      <c r="AH82" s="105"/>
      <c r="AI82" s="105"/>
      <c r="AJ82" s="105"/>
    </row>
    <row r="83" spans="5:36" s="76" customFormat="1" ht="21">
      <c r="E83" s="87"/>
      <c r="N83" s="128"/>
      <c r="O83" s="217"/>
      <c r="P83" s="105"/>
      <c r="Q83" s="105"/>
      <c r="R83" s="105"/>
      <c r="S83" s="105"/>
      <c r="T83" s="105"/>
      <c r="U83" s="105"/>
      <c r="V83" s="105"/>
      <c r="W83" s="105"/>
      <c r="X83" s="105"/>
      <c r="Y83" s="105"/>
      <c r="Z83" s="105"/>
      <c r="AA83" s="105"/>
      <c r="AB83" s="105"/>
      <c r="AC83" s="105"/>
      <c r="AD83" s="105"/>
      <c r="AE83" s="105"/>
      <c r="AF83" s="105"/>
      <c r="AG83" s="105"/>
      <c r="AH83" s="105"/>
      <c r="AI83" s="105"/>
      <c r="AJ83" s="105"/>
    </row>
    <row r="84" spans="5:36" s="76" customFormat="1" ht="21">
      <c r="E84" s="87"/>
      <c r="N84" s="128"/>
      <c r="O84" s="217"/>
      <c r="P84" s="105"/>
      <c r="Q84" s="105"/>
      <c r="R84" s="105"/>
      <c r="S84" s="105"/>
      <c r="T84" s="105"/>
      <c r="U84" s="105"/>
      <c r="V84" s="105"/>
      <c r="W84" s="105"/>
      <c r="X84" s="105"/>
      <c r="Y84" s="105"/>
      <c r="Z84" s="105"/>
      <c r="AA84" s="105"/>
      <c r="AB84" s="105"/>
      <c r="AC84" s="105"/>
      <c r="AD84" s="105"/>
      <c r="AE84" s="105"/>
      <c r="AF84" s="105"/>
      <c r="AG84" s="105"/>
      <c r="AH84" s="105"/>
      <c r="AI84" s="105"/>
      <c r="AJ84" s="105"/>
    </row>
    <row r="85" spans="5:36" s="76" customFormat="1" ht="21">
      <c r="E85" s="87"/>
      <c r="N85" s="128"/>
      <c r="O85" s="217"/>
      <c r="P85" s="105"/>
      <c r="Q85" s="105"/>
      <c r="R85" s="105"/>
      <c r="S85" s="105"/>
      <c r="T85" s="105"/>
      <c r="U85" s="105"/>
      <c r="V85" s="105"/>
      <c r="W85" s="105"/>
      <c r="X85" s="105"/>
      <c r="Y85" s="105"/>
      <c r="Z85" s="105"/>
      <c r="AA85" s="105"/>
      <c r="AB85" s="105"/>
      <c r="AC85" s="105"/>
      <c r="AD85" s="105"/>
      <c r="AE85" s="105"/>
      <c r="AF85" s="105"/>
      <c r="AG85" s="105"/>
      <c r="AH85" s="105"/>
      <c r="AI85" s="105"/>
      <c r="AJ85" s="105"/>
    </row>
    <row r="86" spans="5:36" s="76" customFormat="1" ht="21">
      <c r="E86" s="87"/>
      <c r="N86" s="128"/>
      <c r="O86" s="217"/>
      <c r="P86" s="105"/>
      <c r="Q86" s="105"/>
      <c r="R86" s="105"/>
      <c r="S86" s="105"/>
      <c r="T86" s="105"/>
      <c r="U86" s="105"/>
      <c r="V86" s="105"/>
      <c r="W86" s="105"/>
      <c r="X86" s="105"/>
      <c r="Y86" s="105"/>
      <c r="Z86" s="105"/>
      <c r="AA86" s="105"/>
      <c r="AB86" s="105"/>
      <c r="AC86" s="105"/>
      <c r="AD86" s="105"/>
      <c r="AE86" s="105"/>
      <c r="AF86" s="105"/>
      <c r="AG86" s="105"/>
      <c r="AH86" s="105"/>
      <c r="AI86" s="105"/>
      <c r="AJ86" s="105"/>
    </row>
    <row r="87" spans="5:36" s="76" customFormat="1" ht="21">
      <c r="E87" s="87"/>
      <c r="N87" s="128"/>
      <c r="O87" s="217"/>
      <c r="P87" s="105"/>
      <c r="Q87" s="105"/>
      <c r="R87" s="105"/>
      <c r="S87" s="105"/>
      <c r="T87" s="105"/>
      <c r="U87" s="105"/>
      <c r="V87" s="105"/>
      <c r="W87" s="105"/>
      <c r="X87" s="105"/>
      <c r="Y87" s="105"/>
      <c r="Z87" s="105"/>
      <c r="AA87" s="105"/>
      <c r="AB87" s="105"/>
      <c r="AC87" s="105"/>
      <c r="AD87" s="105"/>
      <c r="AE87" s="105"/>
      <c r="AF87" s="105"/>
      <c r="AG87" s="105"/>
      <c r="AH87" s="105"/>
      <c r="AI87" s="105"/>
      <c r="AJ87" s="105"/>
    </row>
    <row r="88" spans="5:36" s="76" customFormat="1" ht="21">
      <c r="E88" s="87"/>
      <c r="N88" s="128"/>
      <c r="O88" s="217"/>
      <c r="P88" s="105"/>
      <c r="Q88" s="105"/>
      <c r="R88" s="105"/>
      <c r="S88" s="105"/>
      <c r="T88" s="105"/>
      <c r="U88" s="105"/>
      <c r="V88" s="105"/>
      <c r="W88" s="105"/>
      <c r="X88" s="105"/>
      <c r="Y88" s="105"/>
      <c r="Z88" s="105"/>
      <c r="AA88" s="105"/>
      <c r="AB88" s="105"/>
      <c r="AC88" s="105"/>
      <c r="AD88" s="105"/>
      <c r="AE88" s="105"/>
      <c r="AF88" s="105"/>
      <c r="AG88" s="105"/>
      <c r="AH88" s="105"/>
      <c r="AI88" s="105"/>
      <c r="AJ88" s="105"/>
    </row>
    <row r="89" spans="5:36" s="76" customFormat="1" ht="21">
      <c r="E89" s="87"/>
      <c r="N89" s="128"/>
      <c r="O89" s="217"/>
      <c r="P89" s="105"/>
      <c r="Q89" s="105"/>
      <c r="R89" s="105"/>
      <c r="S89" s="105"/>
      <c r="T89" s="105"/>
      <c r="U89" s="105"/>
      <c r="V89" s="105"/>
      <c r="W89" s="105"/>
      <c r="X89" s="105"/>
      <c r="Y89" s="105"/>
      <c r="Z89" s="105"/>
      <c r="AA89" s="105"/>
      <c r="AB89" s="105"/>
      <c r="AC89" s="105"/>
      <c r="AD89" s="105"/>
      <c r="AE89" s="105"/>
      <c r="AF89" s="105"/>
      <c r="AG89" s="105"/>
      <c r="AH89" s="105"/>
      <c r="AI89" s="105"/>
      <c r="AJ89" s="105"/>
    </row>
    <row r="90" spans="5:36" s="76" customFormat="1" ht="21">
      <c r="E90" s="87"/>
      <c r="N90" s="128"/>
      <c r="O90" s="217"/>
      <c r="P90" s="105"/>
      <c r="Q90" s="105"/>
      <c r="R90" s="105"/>
      <c r="S90" s="105"/>
      <c r="T90" s="105"/>
      <c r="U90" s="105"/>
      <c r="V90" s="105"/>
      <c r="W90" s="105"/>
      <c r="X90" s="105"/>
      <c r="Y90" s="105"/>
      <c r="Z90" s="105"/>
      <c r="AA90" s="105"/>
      <c r="AB90" s="105"/>
      <c r="AC90" s="105"/>
      <c r="AD90" s="105"/>
      <c r="AE90" s="105"/>
      <c r="AF90" s="105"/>
      <c r="AG90" s="105"/>
      <c r="AH90" s="105"/>
      <c r="AI90" s="105"/>
      <c r="AJ90" s="105"/>
    </row>
    <row r="91" spans="5:36" s="76" customFormat="1" ht="21">
      <c r="E91" s="87"/>
      <c r="N91" s="128"/>
      <c r="O91" s="217"/>
      <c r="P91" s="105"/>
      <c r="Q91" s="105"/>
      <c r="R91" s="105"/>
      <c r="S91" s="105"/>
      <c r="T91" s="105"/>
      <c r="U91" s="105"/>
      <c r="V91" s="105"/>
      <c r="W91" s="105"/>
      <c r="X91" s="105"/>
      <c r="Y91" s="105"/>
      <c r="Z91" s="105"/>
      <c r="AA91" s="105"/>
      <c r="AB91" s="105"/>
      <c r="AC91" s="105"/>
      <c r="AD91" s="105"/>
      <c r="AE91" s="105"/>
      <c r="AF91" s="105"/>
      <c r="AG91" s="105"/>
      <c r="AH91" s="105"/>
      <c r="AI91" s="105"/>
      <c r="AJ91" s="105"/>
    </row>
    <row r="92" spans="5:36" s="76" customFormat="1" ht="21">
      <c r="E92" s="87"/>
      <c r="N92" s="128"/>
      <c r="O92" s="217"/>
      <c r="P92" s="105"/>
      <c r="Q92" s="105"/>
      <c r="R92" s="105"/>
      <c r="S92" s="105"/>
      <c r="T92" s="105"/>
      <c r="U92" s="105"/>
      <c r="V92" s="105"/>
      <c r="W92" s="105"/>
      <c r="X92" s="105"/>
      <c r="Y92" s="105"/>
      <c r="Z92" s="105"/>
      <c r="AA92" s="105"/>
      <c r="AB92" s="105"/>
      <c r="AC92" s="105"/>
      <c r="AD92" s="105"/>
      <c r="AE92" s="105"/>
      <c r="AF92" s="105"/>
      <c r="AG92" s="105"/>
      <c r="AH92" s="105"/>
      <c r="AI92" s="105"/>
      <c r="AJ92" s="105"/>
    </row>
    <row r="93" spans="5:36" s="76" customFormat="1" ht="21">
      <c r="E93" s="87"/>
      <c r="N93" s="128"/>
      <c r="O93" s="217"/>
      <c r="P93" s="105"/>
      <c r="Q93" s="105"/>
      <c r="R93" s="105"/>
      <c r="S93" s="105"/>
      <c r="T93" s="105"/>
      <c r="U93" s="105"/>
      <c r="V93" s="105"/>
      <c r="W93" s="105"/>
      <c r="X93" s="105"/>
      <c r="Y93" s="105"/>
      <c r="Z93" s="105"/>
      <c r="AA93" s="105"/>
      <c r="AB93" s="105"/>
      <c r="AC93" s="105"/>
      <c r="AD93" s="105"/>
      <c r="AE93" s="105"/>
      <c r="AF93" s="105"/>
      <c r="AG93" s="105"/>
      <c r="AH93" s="105"/>
      <c r="AI93" s="105"/>
      <c r="AJ93" s="105"/>
    </row>
    <row r="94" spans="5:36" s="76" customFormat="1" ht="21">
      <c r="E94" s="87"/>
      <c r="N94" s="128"/>
      <c r="O94" s="217"/>
      <c r="P94" s="105"/>
      <c r="Q94" s="105"/>
      <c r="R94" s="105"/>
      <c r="S94" s="105"/>
      <c r="T94" s="105"/>
      <c r="U94" s="105"/>
      <c r="V94" s="105"/>
      <c r="W94" s="105"/>
      <c r="X94" s="105"/>
      <c r="Y94" s="105"/>
      <c r="Z94" s="105"/>
      <c r="AA94" s="105"/>
      <c r="AB94" s="105"/>
      <c r="AC94" s="105"/>
      <c r="AD94" s="105"/>
      <c r="AE94" s="105"/>
      <c r="AF94" s="105"/>
      <c r="AG94" s="105"/>
      <c r="AH94" s="105"/>
      <c r="AI94" s="105"/>
      <c r="AJ94" s="105"/>
    </row>
    <row r="95" spans="5:36" s="76" customFormat="1" ht="21">
      <c r="E95" s="87"/>
      <c r="N95" s="128"/>
      <c r="O95" s="217"/>
      <c r="P95" s="105"/>
      <c r="Q95" s="105"/>
      <c r="R95" s="105"/>
      <c r="S95" s="105"/>
      <c r="T95" s="105"/>
      <c r="U95" s="105"/>
      <c r="V95" s="105"/>
      <c r="W95" s="105"/>
      <c r="X95" s="105"/>
      <c r="Y95" s="105"/>
      <c r="Z95" s="105"/>
      <c r="AA95" s="105"/>
      <c r="AB95" s="105"/>
      <c r="AC95" s="105"/>
      <c r="AD95" s="105"/>
      <c r="AE95" s="105"/>
      <c r="AF95" s="105"/>
      <c r="AG95" s="105"/>
      <c r="AH95" s="105"/>
      <c r="AI95" s="105"/>
      <c r="AJ95" s="105"/>
    </row>
    <row r="96" spans="5:36" s="76" customFormat="1" ht="21">
      <c r="E96" s="87"/>
      <c r="N96" s="128"/>
      <c r="O96" s="217"/>
      <c r="P96" s="105"/>
      <c r="Q96" s="105"/>
      <c r="R96" s="105"/>
      <c r="S96" s="105"/>
      <c r="T96" s="105"/>
      <c r="U96" s="105"/>
      <c r="V96" s="105"/>
      <c r="W96" s="105"/>
      <c r="X96" s="105"/>
      <c r="Y96" s="105"/>
      <c r="Z96" s="105"/>
      <c r="AA96" s="105"/>
      <c r="AB96" s="105"/>
      <c r="AC96" s="105"/>
      <c r="AD96" s="105"/>
      <c r="AE96" s="105"/>
      <c r="AF96" s="105"/>
      <c r="AG96" s="105"/>
      <c r="AH96" s="105"/>
      <c r="AI96" s="105"/>
      <c r="AJ96" s="105"/>
    </row>
    <row r="97" spans="5:36" s="76" customFormat="1" ht="21">
      <c r="E97" s="87"/>
      <c r="N97" s="128"/>
      <c r="O97" s="217"/>
      <c r="P97" s="105"/>
      <c r="Q97" s="105"/>
      <c r="R97" s="105"/>
      <c r="S97" s="105"/>
      <c r="T97" s="105"/>
      <c r="U97" s="105"/>
      <c r="V97" s="105"/>
      <c r="W97" s="105"/>
      <c r="X97" s="105"/>
      <c r="Y97" s="105"/>
      <c r="Z97" s="105"/>
      <c r="AA97" s="105"/>
      <c r="AB97" s="105"/>
      <c r="AC97" s="105"/>
      <c r="AD97" s="105"/>
      <c r="AE97" s="105"/>
      <c r="AF97" s="105"/>
      <c r="AG97" s="105"/>
      <c r="AH97" s="105"/>
      <c r="AI97" s="105"/>
      <c r="AJ97" s="105"/>
    </row>
    <row r="98" spans="5:36" s="76" customFormat="1" ht="21">
      <c r="E98" s="87"/>
      <c r="N98" s="128"/>
      <c r="O98" s="217"/>
      <c r="P98" s="105"/>
      <c r="Q98" s="105"/>
      <c r="R98" s="105"/>
      <c r="S98" s="105"/>
      <c r="T98" s="105"/>
      <c r="U98" s="105"/>
      <c r="V98" s="105"/>
      <c r="W98" s="105"/>
      <c r="X98" s="105"/>
      <c r="Y98" s="105"/>
      <c r="Z98" s="105"/>
      <c r="AA98" s="105"/>
      <c r="AB98" s="105"/>
      <c r="AC98" s="105"/>
      <c r="AD98" s="105"/>
      <c r="AE98" s="105"/>
      <c r="AF98" s="105"/>
      <c r="AG98" s="105"/>
      <c r="AH98" s="105"/>
      <c r="AI98" s="105"/>
      <c r="AJ98" s="105"/>
    </row>
    <row r="99" spans="5:36" s="76" customFormat="1" ht="21">
      <c r="E99" s="87"/>
      <c r="N99" s="128"/>
      <c r="O99" s="217"/>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5:36" s="76" customFormat="1" ht="21">
      <c r="E100" s="87"/>
      <c r="N100" s="128"/>
      <c r="O100" s="217"/>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row>
    <row r="101" spans="5:36" s="76" customFormat="1" ht="21">
      <c r="E101" s="87"/>
      <c r="N101" s="128"/>
      <c r="O101" s="217"/>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row>
    <row r="102" spans="5:36" s="76" customFormat="1" ht="21">
      <c r="E102" s="87"/>
      <c r="N102" s="128"/>
      <c r="O102" s="217"/>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row>
    <row r="103" spans="5:36" s="76" customFormat="1" ht="21">
      <c r="E103" s="87"/>
      <c r="N103" s="128"/>
      <c r="O103" s="217"/>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row>
    <row r="104" spans="5:36" s="76" customFormat="1" ht="21">
      <c r="E104" s="87"/>
      <c r="N104" s="128"/>
      <c r="O104" s="217"/>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row>
    <row r="105" spans="5:36" s="76" customFormat="1" ht="21">
      <c r="E105" s="87"/>
      <c r="N105" s="128"/>
      <c r="O105" s="217"/>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5:36" s="76" customFormat="1" ht="21">
      <c r="E106" s="87"/>
      <c r="N106" s="128"/>
      <c r="O106" s="217"/>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row>
    <row r="107" spans="5:36" s="76" customFormat="1" ht="21">
      <c r="E107" s="87"/>
      <c r="N107" s="128"/>
      <c r="O107" s="217"/>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row>
    <row r="108" spans="5:36" s="76" customFormat="1" ht="21">
      <c r="E108" s="87"/>
      <c r="N108" s="128"/>
      <c r="O108" s="217"/>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row>
    <row r="109" spans="5:36" s="76" customFormat="1" ht="21">
      <c r="E109" s="87"/>
      <c r="N109" s="128"/>
      <c r="O109" s="217"/>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row>
    <row r="110" spans="5:36" s="76" customFormat="1" ht="21">
      <c r="E110" s="87"/>
      <c r="N110" s="128"/>
      <c r="O110" s="217"/>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row>
    <row r="111" spans="5:36" s="76" customFormat="1" ht="21">
      <c r="E111" s="87"/>
      <c r="N111" s="128"/>
      <c r="O111" s="217"/>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row>
    <row r="112" spans="5:36" s="76" customFormat="1" ht="21">
      <c r="E112" s="87"/>
      <c r="N112" s="128"/>
      <c r="O112" s="217"/>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row>
    <row r="113" spans="5:36" s="76" customFormat="1" ht="21">
      <c r="E113" s="87"/>
      <c r="N113" s="128"/>
      <c r="O113" s="217"/>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row>
    <row r="114" spans="5:36" s="76" customFormat="1" ht="21">
      <c r="E114" s="87"/>
      <c r="N114" s="128"/>
      <c r="O114" s="217"/>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row>
    <row r="115" spans="5:36" s="76" customFormat="1" ht="21">
      <c r="E115" s="87"/>
      <c r="N115" s="128"/>
      <c r="O115" s="217"/>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row>
    <row r="116" spans="5:36" s="76" customFormat="1" ht="21">
      <c r="E116" s="87"/>
      <c r="N116" s="128"/>
      <c r="O116" s="217"/>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row>
    <row r="117" spans="5:36" s="76" customFormat="1" ht="21">
      <c r="E117" s="87"/>
      <c r="N117" s="128"/>
      <c r="O117" s="217"/>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row>
    <row r="118" spans="5:36" s="76" customFormat="1" ht="21">
      <c r="E118" s="87"/>
      <c r="N118" s="128"/>
      <c r="O118" s="217"/>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row>
    <row r="119" spans="5:36" s="76" customFormat="1" ht="21">
      <c r="E119" s="87"/>
      <c r="N119" s="128"/>
      <c r="O119" s="217"/>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row>
    <row r="120" spans="5:36" s="76" customFormat="1" ht="21">
      <c r="E120" s="87"/>
      <c r="N120" s="128"/>
      <c r="O120" s="217"/>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row>
    <row r="121" spans="5:36" s="76" customFormat="1" ht="21">
      <c r="E121" s="87"/>
      <c r="N121" s="128"/>
      <c r="O121" s="217"/>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row>
    <row r="122" spans="5:36" s="76" customFormat="1" ht="21">
      <c r="E122" s="87"/>
      <c r="N122" s="128"/>
      <c r="O122" s="217"/>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row>
    <row r="123" spans="5:36" s="76" customFormat="1" ht="21">
      <c r="E123" s="87"/>
      <c r="N123" s="128"/>
      <c r="O123" s="217"/>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row>
    <row r="124" spans="5:36" s="76" customFormat="1" ht="21">
      <c r="E124" s="87"/>
      <c r="N124" s="128"/>
      <c r="O124" s="217"/>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row>
    <row r="125" spans="5:36" s="76" customFormat="1" ht="21">
      <c r="E125" s="87"/>
      <c r="N125" s="128"/>
      <c r="O125" s="217"/>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row>
    <row r="126" spans="5:36" s="76" customFormat="1" ht="21">
      <c r="E126" s="87"/>
      <c r="N126" s="128"/>
      <c r="O126" s="217"/>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row>
    <row r="127" spans="5:36" s="76" customFormat="1" ht="21">
      <c r="E127" s="87"/>
      <c r="N127" s="128"/>
      <c r="O127" s="217"/>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row>
    <row r="128" spans="5:36" s="76" customFormat="1" ht="21">
      <c r="E128" s="87"/>
      <c r="N128" s="128"/>
      <c r="O128" s="217"/>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row>
    <row r="129" spans="5:36" s="76" customFormat="1" ht="21">
      <c r="E129" s="87"/>
      <c r="N129" s="128"/>
      <c r="O129" s="217"/>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row>
    <row r="130" spans="5:36" s="76" customFormat="1" ht="21">
      <c r="E130" s="87"/>
      <c r="N130" s="128"/>
      <c r="O130" s="217"/>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row>
    <row r="131" spans="5:36" s="76" customFormat="1" ht="21">
      <c r="E131" s="87"/>
      <c r="N131" s="128"/>
      <c r="O131" s="217"/>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row>
    <row r="132" spans="5:36" s="76" customFormat="1" ht="21">
      <c r="E132" s="87"/>
      <c r="N132" s="128"/>
      <c r="O132" s="217"/>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row>
    <row r="133" spans="5:36" s="76" customFormat="1" ht="21">
      <c r="E133" s="87"/>
      <c r="N133" s="128"/>
      <c r="O133" s="217"/>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row>
    <row r="134" spans="5:36" s="76" customFormat="1" ht="21">
      <c r="E134" s="87"/>
      <c r="N134" s="128"/>
      <c r="O134" s="217"/>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row>
    <row r="135" spans="5:36" s="76" customFormat="1" ht="21">
      <c r="E135" s="87"/>
      <c r="N135" s="128"/>
      <c r="O135" s="217"/>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row>
    <row r="136" spans="5:36" s="76" customFormat="1" ht="21">
      <c r="E136" s="87"/>
      <c r="N136" s="128"/>
      <c r="O136" s="217"/>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row>
    <row r="137" spans="5:36" s="76" customFormat="1" ht="21">
      <c r="E137" s="87"/>
      <c r="N137" s="128"/>
      <c r="O137" s="217"/>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row>
    <row r="138" spans="5:36" s="76" customFormat="1" ht="21">
      <c r="E138" s="87"/>
      <c r="N138" s="128"/>
      <c r="O138" s="217"/>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row>
    <row r="139" spans="5:36" s="76" customFormat="1" ht="21">
      <c r="E139" s="87"/>
      <c r="N139" s="128"/>
      <c r="O139" s="217"/>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row>
    <row r="140" spans="5:36" s="76" customFormat="1" ht="21">
      <c r="E140" s="87"/>
      <c r="N140" s="128"/>
      <c r="O140" s="217"/>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row>
    <row r="141" spans="5:36" s="76" customFormat="1" ht="21">
      <c r="E141" s="87"/>
      <c r="N141" s="128"/>
      <c r="O141" s="217"/>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row>
    <row r="142" spans="5:36" s="76" customFormat="1" ht="21">
      <c r="E142" s="87"/>
      <c r="N142" s="128"/>
      <c r="O142" s="217"/>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row>
    <row r="143" spans="5:36" s="76" customFormat="1" ht="21">
      <c r="E143" s="87"/>
      <c r="N143" s="128"/>
      <c r="O143" s="217"/>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row>
    <row r="144" spans="5:36" s="76" customFormat="1" ht="21">
      <c r="E144" s="87"/>
      <c r="N144" s="128"/>
      <c r="O144" s="217"/>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row>
    <row r="145" spans="5:36" s="76" customFormat="1" ht="21">
      <c r="E145" s="87"/>
      <c r="N145" s="128"/>
      <c r="O145" s="217"/>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row>
    <row r="146" spans="5:36" s="76" customFormat="1" ht="21">
      <c r="E146" s="87"/>
      <c r="N146" s="128"/>
      <c r="O146" s="217"/>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row>
    <row r="147" spans="5:36" s="76" customFormat="1" ht="21">
      <c r="E147" s="87"/>
      <c r="N147" s="128"/>
      <c r="O147" s="217"/>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row>
    <row r="148" spans="5:36" s="76" customFormat="1" ht="21">
      <c r="E148" s="87"/>
      <c r="N148" s="128"/>
      <c r="O148" s="217"/>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row>
    <row r="149" spans="5:36" s="76" customFormat="1" ht="21">
      <c r="E149" s="87"/>
      <c r="N149" s="128"/>
      <c r="O149" s="217"/>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row>
    <row r="150" spans="5:36" s="76" customFormat="1" ht="21">
      <c r="E150" s="87"/>
      <c r="N150" s="128"/>
      <c r="O150" s="217"/>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row>
    <row r="151" spans="5:36" s="76" customFormat="1" ht="21">
      <c r="E151" s="87"/>
      <c r="N151" s="128"/>
      <c r="O151" s="217"/>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row>
    <row r="152" spans="5:36" s="76" customFormat="1" ht="21">
      <c r="E152" s="87"/>
      <c r="N152" s="128"/>
      <c r="O152" s="217"/>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row>
    <row r="153" spans="5:36" s="76" customFormat="1" ht="21">
      <c r="E153" s="87"/>
      <c r="N153" s="128"/>
      <c r="O153" s="217"/>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row>
    <row r="154" spans="5:36" s="76" customFormat="1" ht="21">
      <c r="E154" s="87"/>
      <c r="N154" s="128"/>
      <c r="O154" s="217"/>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row>
    <row r="155" spans="5:36" s="76" customFormat="1" ht="21">
      <c r="E155" s="87"/>
      <c r="N155" s="128"/>
      <c r="O155" s="217"/>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row>
    <row r="156" spans="5:36" s="76" customFormat="1" ht="21">
      <c r="E156" s="87"/>
      <c r="N156" s="128"/>
      <c r="O156" s="217"/>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row>
    <row r="157" spans="5:36" s="76" customFormat="1" ht="21">
      <c r="E157" s="87"/>
      <c r="N157" s="128"/>
      <c r="O157" s="217"/>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row>
    <row r="158" spans="5:36" s="76" customFormat="1" ht="21">
      <c r="E158" s="87"/>
      <c r="N158" s="128"/>
      <c r="O158" s="217"/>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row>
    <row r="159" spans="5:36" s="76" customFormat="1" ht="21">
      <c r="E159" s="87"/>
      <c r="N159" s="128"/>
      <c r="O159" s="217"/>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row>
    <row r="160" spans="5:36" s="76" customFormat="1" ht="21">
      <c r="E160" s="87"/>
      <c r="N160" s="128"/>
      <c r="O160" s="217"/>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row>
    <row r="161" spans="5:36" s="76" customFormat="1" ht="21">
      <c r="E161" s="87"/>
      <c r="N161" s="128"/>
      <c r="O161" s="217"/>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row>
    <row r="162" spans="5:36" s="76" customFormat="1" ht="21">
      <c r="E162" s="87"/>
      <c r="N162" s="128"/>
      <c r="O162" s="217"/>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row>
    <row r="163" spans="5:36" s="76" customFormat="1" ht="21">
      <c r="E163" s="87"/>
      <c r="N163" s="128"/>
      <c r="O163" s="217"/>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row>
    <row r="164" spans="5:36" s="76" customFormat="1" ht="21">
      <c r="E164" s="87"/>
      <c r="N164" s="128"/>
      <c r="O164" s="217"/>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row>
    <row r="165" spans="5:36" s="76" customFormat="1" ht="21">
      <c r="E165" s="87"/>
      <c r="N165" s="128"/>
      <c r="O165" s="217"/>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row>
    <row r="166" spans="5:36" s="76" customFormat="1" ht="21">
      <c r="E166" s="87"/>
      <c r="N166" s="128"/>
      <c r="O166" s="217"/>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row>
    <row r="167" spans="5:36" s="76" customFormat="1" ht="21">
      <c r="E167" s="87"/>
      <c r="N167" s="128"/>
      <c r="O167" s="217"/>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row>
    <row r="168" spans="5:36" s="76" customFormat="1" ht="21">
      <c r="E168" s="87"/>
      <c r="N168" s="128"/>
      <c r="O168" s="217"/>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row>
    <row r="169" spans="5:36" s="76" customFormat="1" ht="21">
      <c r="E169" s="87"/>
      <c r="N169" s="128"/>
      <c r="O169" s="217"/>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row>
    <row r="170" spans="5:36" s="76" customFormat="1" ht="21">
      <c r="E170" s="87"/>
      <c r="N170" s="128"/>
      <c r="O170" s="217"/>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row>
    <row r="171" spans="5:36" s="76" customFormat="1" ht="21">
      <c r="E171" s="87"/>
      <c r="N171" s="128"/>
      <c r="O171" s="217"/>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row>
    <row r="172" spans="5:36" s="76" customFormat="1" ht="21">
      <c r="E172" s="87"/>
      <c r="N172" s="128"/>
      <c r="O172" s="217"/>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row>
    <row r="173" spans="5:36" s="76" customFormat="1" ht="21">
      <c r="E173" s="87"/>
      <c r="N173" s="128"/>
      <c r="O173" s="217"/>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row>
    <row r="174" spans="5:36" s="76" customFormat="1" ht="21">
      <c r="E174" s="87"/>
      <c r="N174" s="128"/>
      <c r="O174" s="217"/>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row>
    <row r="175" spans="5:36" s="76" customFormat="1" ht="21">
      <c r="E175" s="87"/>
      <c r="N175" s="128"/>
      <c r="O175" s="217"/>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row>
    <row r="176" spans="5:36" s="76" customFormat="1" ht="21">
      <c r="E176" s="87"/>
      <c r="N176" s="128"/>
      <c r="O176" s="217"/>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row>
    <row r="177" spans="5:36" s="76" customFormat="1" ht="21">
      <c r="E177" s="87"/>
      <c r="N177" s="128"/>
      <c r="O177" s="217"/>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row>
    <row r="178" spans="5:36" s="76" customFormat="1" ht="21">
      <c r="E178" s="87"/>
      <c r="N178" s="128"/>
      <c r="O178" s="217"/>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row>
    <row r="179" spans="5:36" s="76" customFormat="1" ht="21">
      <c r="E179" s="87"/>
      <c r="N179" s="128"/>
      <c r="O179" s="217"/>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row>
    <row r="180" spans="5:36" s="76" customFormat="1" ht="21">
      <c r="E180" s="87"/>
      <c r="N180" s="128"/>
      <c r="O180" s="217"/>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row>
    <row r="181" spans="5:36" s="76" customFormat="1" ht="21">
      <c r="E181" s="87"/>
      <c r="N181" s="128"/>
      <c r="O181" s="217"/>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row>
    <row r="182" spans="5:36" s="76" customFormat="1" ht="21">
      <c r="E182" s="87"/>
      <c r="N182" s="128"/>
      <c r="O182" s="217"/>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row>
    <row r="183" spans="5:36" s="76" customFormat="1" ht="21">
      <c r="E183" s="87"/>
      <c r="N183" s="128"/>
      <c r="O183" s="217"/>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row>
    <row r="184" spans="5:36" s="76" customFormat="1" ht="21">
      <c r="E184" s="87"/>
      <c r="N184" s="128"/>
      <c r="O184" s="217"/>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row>
    <row r="185" spans="5:36" s="76" customFormat="1" ht="21">
      <c r="E185" s="87"/>
      <c r="N185" s="128"/>
      <c r="O185" s="217"/>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row>
    <row r="186" spans="5:36" s="76" customFormat="1" ht="21">
      <c r="E186" s="87"/>
      <c r="N186" s="128"/>
      <c r="O186" s="217"/>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row>
    <row r="187" spans="5:36" s="76" customFormat="1" ht="21">
      <c r="E187" s="87"/>
      <c r="N187" s="128"/>
      <c r="O187" s="217"/>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row>
    <row r="188" spans="5:36" s="76" customFormat="1" ht="21">
      <c r="E188" s="87"/>
      <c r="N188" s="128"/>
      <c r="O188" s="217"/>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row>
    <row r="189" spans="5:36" s="76" customFormat="1" ht="21">
      <c r="E189" s="87"/>
      <c r="N189" s="128"/>
      <c r="O189" s="217"/>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row>
    <row r="190" spans="5:36" s="76" customFormat="1" ht="21">
      <c r="E190" s="87"/>
      <c r="N190" s="128"/>
      <c r="O190" s="217"/>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row>
    <row r="191" spans="5:36" s="76" customFormat="1" ht="21">
      <c r="E191" s="87"/>
      <c r="N191" s="128"/>
      <c r="O191" s="217"/>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row>
    <row r="192" spans="5:36" s="76" customFormat="1" ht="21">
      <c r="E192" s="87"/>
      <c r="N192" s="128"/>
      <c r="O192" s="217"/>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row>
    <row r="193" spans="5:36" s="76" customFormat="1" ht="21">
      <c r="E193" s="87"/>
      <c r="N193" s="128"/>
      <c r="O193" s="217"/>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row>
    <row r="194" spans="5:36" s="76" customFormat="1" ht="21">
      <c r="E194" s="87"/>
      <c r="N194" s="128"/>
      <c r="O194" s="217"/>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row>
    <row r="195" spans="5:36" s="76" customFormat="1" ht="21">
      <c r="E195" s="87"/>
      <c r="N195" s="128"/>
      <c r="O195" s="217"/>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row>
    <row r="196" spans="5:36" s="76" customFormat="1" ht="21">
      <c r="E196" s="87"/>
      <c r="N196" s="128"/>
      <c r="O196" s="217"/>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row>
    <row r="197" spans="5:36" s="76" customFormat="1" ht="21">
      <c r="E197" s="87"/>
      <c r="N197" s="128"/>
      <c r="O197" s="217"/>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row>
    <row r="198" spans="5:36" s="76" customFormat="1" ht="21">
      <c r="E198" s="87"/>
      <c r="N198" s="128"/>
      <c r="O198" s="217"/>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row>
    <row r="199" spans="5:36" s="2" customFormat="1">
      <c r="E199" s="47"/>
      <c r="N199" s="127"/>
      <c r="O199" s="215"/>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7"/>
      <c r="O200" s="215"/>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7"/>
      <c r="O201" s="215"/>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7"/>
      <c r="O202" s="215"/>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7"/>
      <c r="O203" s="215"/>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7"/>
      <c r="O204" s="215"/>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7"/>
      <c r="O205" s="215"/>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7"/>
      <c r="O206" s="215"/>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7"/>
      <c r="O207" s="215"/>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7"/>
      <c r="O208" s="215"/>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7"/>
      <c r="O209" s="215"/>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7"/>
      <c r="O210" s="215"/>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7"/>
      <c r="O211" s="215"/>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7"/>
      <c r="O212" s="215"/>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7"/>
      <c r="O213" s="215"/>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7"/>
      <c r="O214" s="215"/>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7"/>
      <c r="O215" s="215"/>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7"/>
      <c r="O216" s="215"/>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7"/>
      <c r="O217" s="215"/>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7"/>
      <c r="O218" s="215"/>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7"/>
      <c r="O219" s="215"/>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7"/>
      <c r="O220" s="215"/>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7"/>
      <c r="O221" s="215"/>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7"/>
      <c r="O222" s="215"/>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7"/>
      <c r="O223" s="215"/>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7"/>
      <c r="O224" s="215"/>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7"/>
      <c r="O225" s="215"/>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7"/>
      <c r="O226" s="215"/>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7"/>
      <c r="O227" s="215"/>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7"/>
      <c r="O228" s="215"/>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7"/>
      <c r="O229" s="215"/>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7"/>
      <c r="O230" s="215"/>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7"/>
      <c r="O231" s="215"/>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7"/>
      <c r="O232" s="215"/>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7"/>
      <c r="O233" s="215"/>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7"/>
      <c r="O234" s="215"/>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7"/>
      <c r="O235" s="215"/>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7"/>
      <c r="O236" s="215"/>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7"/>
      <c r="O237" s="215"/>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7"/>
      <c r="O238" s="215"/>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7"/>
      <c r="O239" s="215"/>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7"/>
      <c r="O240" s="215"/>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7"/>
      <c r="O241" s="215"/>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7"/>
      <c r="O242" s="215"/>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7"/>
      <c r="O243" s="215"/>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7"/>
      <c r="O244" s="215"/>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7"/>
      <c r="O245" s="215"/>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7"/>
      <c r="O246" s="215"/>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7"/>
      <c r="O247" s="215"/>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7"/>
      <c r="O248" s="215"/>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7"/>
      <c r="O249" s="215"/>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7"/>
      <c r="O250" s="215"/>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7"/>
      <c r="O251" s="215"/>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7"/>
      <c r="O252" s="215"/>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7"/>
      <c r="O253" s="215"/>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7"/>
      <c r="O254" s="215"/>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7"/>
      <c r="O255" s="215"/>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7"/>
      <c r="O256" s="215"/>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7"/>
      <c r="O257" s="215"/>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7"/>
      <c r="O258" s="215"/>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7"/>
      <c r="O259" s="215"/>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7"/>
      <c r="O260" s="215"/>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7"/>
      <c r="O261" s="215"/>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7"/>
      <c r="O262" s="215"/>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7"/>
      <c r="O263" s="215"/>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7"/>
      <c r="O264" s="215"/>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7"/>
      <c r="O265" s="215"/>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7"/>
      <c r="O266" s="215"/>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7"/>
      <c r="O267" s="215"/>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7"/>
      <c r="O268" s="215"/>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7"/>
      <c r="O269" s="215"/>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7"/>
      <c r="O270" s="215"/>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7"/>
      <c r="O271" s="215"/>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7"/>
      <c r="O272" s="215"/>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7"/>
      <c r="O273" s="215"/>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7"/>
      <c r="O274" s="215"/>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7"/>
      <c r="O275" s="215"/>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7"/>
      <c r="O276" s="215"/>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7"/>
      <c r="O277" s="215"/>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7"/>
      <c r="O278" s="215"/>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7"/>
      <c r="O279" s="215"/>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7"/>
      <c r="O280" s="215"/>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7"/>
      <c r="O281" s="215"/>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7"/>
      <c r="O282" s="215"/>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7"/>
      <c r="O283" s="215"/>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7"/>
      <c r="O284" s="215"/>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7"/>
      <c r="O285" s="215"/>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7"/>
      <c r="O286" s="215"/>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7"/>
      <c r="O287" s="215"/>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7"/>
      <c r="O288" s="215"/>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7"/>
      <c r="O289" s="215"/>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7"/>
      <c r="O290" s="215"/>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7"/>
      <c r="O291" s="215"/>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7"/>
      <c r="O292" s="215"/>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7"/>
      <c r="O293" s="215"/>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7"/>
      <c r="O294" s="215"/>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7"/>
      <c r="O295" s="215"/>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7"/>
      <c r="O296" s="215"/>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7"/>
      <c r="O297" s="215"/>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7"/>
      <c r="O298" s="215"/>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7"/>
      <c r="O299" s="215"/>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7"/>
      <c r="O300" s="215"/>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7"/>
      <c r="O301" s="215"/>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7"/>
      <c r="O302" s="215"/>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7"/>
      <c r="O303" s="215"/>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7"/>
      <c r="O304" s="215"/>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7"/>
      <c r="O305" s="215"/>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7"/>
      <c r="O306" s="215"/>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7"/>
      <c r="O307" s="215"/>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7"/>
      <c r="O308" s="215"/>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7"/>
      <c r="O309" s="215"/>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7"/>
      <c r="O310" s="215"/>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7"/>
      <c r="O311" s="215"/>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7"/>
      <c r="O312" s="215"/>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7"/>
      <c r="O313" s="215"/>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7"/>
      <c r="O314" s="215"/>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7"/>
      <c r="O315" s="215"/>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7"/>
      <c r="O316" s="215"/>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7"/>
      <c r="O317" s="215"/>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7"/>
      <c r="O318" s="215"/>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7"/>
      <c r="O319" s="215"/>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7"/>
      <c r="O320" s="215"/>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7"/>
      <c r="O321" s="215"/>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7"/>
      <c r="O322" s="215"/>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7"/>
      <c r="O323" s="215"/>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7"/>
      <c r="O324" s="215"/>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7"/>
      <c r="O325" s="215"/>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7"/>
      <c r="O326" s="215"/>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7"/>
      <c r="O327" s="215"/>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7"/>
      <c r="O328" s="215"/>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7"/>
      <c r="O329" s="215"/>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7"/>
      <c r="O330" s="215"/>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7"/>
      <c r="O331" s="215"/>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7"/>
      <c r="O332" s="215"/>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7"/>
      <c r="O333" s="215"/>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7"/>
      <c r="O334" s="215"/>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7"/>
      <c r="O335" s="215"/>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7"/>
      <c r="O336" s="215"/>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7"/>
      <c r="O337" s="215"/>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7"/>
      <c r="O338" s="215"/>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7"/>
      <c r="O339" s="215"/>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7"/>
      <c r="O340" s="215"/>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7"/>
      <c r="O341" s="215"/>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7"/>
      <c r="O342" s="215"/>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7"/>
      <c r="O343" s="215"/>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7"/>
      <c r="O344" s="215"/>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7"/>
      <c r="O345" s="215"/>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7"/>
      <c r="O346" s="215"/>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7"/>
      <c r="O347" s="215"/>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7"/>
      <c r="O348" s="215"/>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7"/>
      <c r="O349" s="215"/>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7"/>
      <c r="O350" s="215"/>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7"/>
      <c r="O351" s="215"/>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7"/>
      <c r="O352" s="215"/>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7"/>
      <c r="O353" s="215"/>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7"/>
      <c r="O354" s="215"/>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7"/>
      <c r="O355" s="215"/>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7"/>
      <c r="O356" s="215"/>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7"/>
      <c r="O357" s="215"/>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7"/>
      <c r="O358" s="215"/>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7"/>
      <c r="O359" s="215"/>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7"/>
      <c r="O360" s="215"/>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7"/>
      <c r="O361" s="215"/>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7"/>
      <c r="O362" s="215"/>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7"/>
      <c r="O363" s="215"/>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7"/>
      <c r="O364" s="215"/>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7"/>
      <c r="O365" s="215"/>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7"/>
      <c r="O366" s="215"/>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7"/>
      <c r="O367" s="215"/>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7"/>
      <c r="O368" s="215"/>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7"/>
      <c r="O369" s="215"/>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7"/>
      <c r="O370" s="215"/>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7"/>
      <c r="O371" s="215"/>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7"/>
      <c r="O372" s="215"/>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7"/>
      <c r="O373" s="215"/>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7"/>
      <c r="O374" s="215"/>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7"/>
      <c r="O375" s="215"/>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7"/>
      <c r="O376" s="215"/>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7"/>
      <c r="O377" s="215"/>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7"/>
      <c r="O378" s="215"/>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7"/>
      <c r="O379" s="215"/>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7"/>
      <c r="O380" s="215"/>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7"/>
      <c r="O381" s="215"/>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7"/>
      <c r="O382" s="215"/>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7"/>
      <c r="O383" s="215"/>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7"/>
      <c r="O384" s="215"/>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7"/>
      <c r="O385" s="215"/>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7"/>
      <c r="O386" s="215"/>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7"/>
      <c r="O387" s="215"/>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7"/>
      <c r="O388" s="215"/>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7"/>
      <c r="O389" s="215"/>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7"/>
      <c r="O390" s="215"/>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7"/>
      <c r="O391" s="215"/>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7"/>
      <c r="O392" s="215"/>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7"/>
      <c r="O393" s="215"/>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7"/>
      <c r="O394" s="215"/>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7"/>
      <c r="O395" s="215"/>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7"/>
      <c r="O396" s="215"/>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7"/>
      <c r="O397" s="215"/>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7"/>
      <c r="O398" s="215"/>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7"/>
      <c r="O399" s="215"/>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7"/>
      <c r="O400" s="215"/>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7"/>
      <c r="O401" s="215"/>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7"/>
      <c r="O402" s="215"/>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7"/>
      <c r="O403" s="215"/>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7"/>
      <c r="O404" s="215"/>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7"/>
      <c r="O405" s="215"/>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7"/>
      <c r="O406" s="215"/>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7"/>
      <c r="O407" s="215"/>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7"/>
      <c r="O408" s="215"/>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7"/>
      <c r="O409" s="215"/>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7"/>
      <c r="O410" s="215"/>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7"/>
      <c r="O411" s="215"/>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7"/>
      <c r="O412" s="215"/>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7"/>
      <c r="O413" s="215"/>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7"/>
      <c r="O414" s="215"/>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7"/>
      <c r="O415" s="215"/>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7"/>
      <c r="O416" s="215"/>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7"/>
      <c r="O417" s="215"/>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7"/>
      <c r="O418" s="215"/>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7"/>
      <c r="O419" s="215"/>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7"/>
      <c r="O420" s="215"/>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7"/>
      <c r="O421" s="215"/>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7"/>
      <c r="O422" s="215"/>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7"/>
      <c r="O423" s="215"/>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7"/>
      <c r="O424" s="215"/>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7"/>
      <c r="O425" s="215"/>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7"/>
      <c r="O426" s="215"/>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7"/>
      <c r="O427" s="215"/>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7"/>
      <c r="O428" s="215"/>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7"/>
      <c r="O429" s="215"/>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7"/>
      <c r="O430" s="215"/>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7"/>
      <c r="O431" s="215"/>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7"/>
      <c r="O432" s="215"/>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7"/>
      <c r="O433" s="215"/>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7"/>
      <c r="O434" s="215"/>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7"/>
      <c r="O435" s="215"/>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7"/>
      <c r="O436" s="215"/>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7"/>
      <c r="O437" s="215"/>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7"/>
      <c r="O438" s="215"/>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7"/>
      <c r="O439" s="215"/>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7"/>
      <c r="O440" s="215"/>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7"/>
      <c r="O441" s="215"/>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7"/>
      <c r="O442" s="215"/>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7"/>
      <c r="O443" s="215"/>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7"/>
      <c r="O444" s="215"/>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7"/>
      <c r="O445" s="215"/>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7"/>
      <c r="O446" s="215"/>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7"/>
      <c r="O447" s="215"/>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7"/>
      <c r="O448" s="215"/>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7"/>
      <c r="O449" s="215"/>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7"/>
      <c r="O450" s="215"/>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7"/>
      <c r="O451" s="215"/>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7"/>
      <c r="O452" s="215"/>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7"/>
      <c r="O453" s="215"/>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7"/>
      <c r="O454" s="215"/>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7"/>
      <c r="O455" s="215"/>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7"/>
      <c r="O456" s="215"/>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7"/>
      <c r="O457" s="215"/>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7"/>
      <c r="O458" s="215"/>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7"/>
      <c r="O459" s="215"/>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7"/>
      <c r="O460" s="215"/>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7"/>
      <c r="O461" s="215"/>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7"/>
      <c r="O462" s="215"/>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7"/>
      <c r="O463" s="215"/>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7"/>
      <c r="O464" s="215"/>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7"/>
      <c r="O465" s="215"/>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7"/>
      <c r="O466" s="215"/>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7"/>
      <c r="O467" s="215"/>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7"/>
      <c r="O468" s="215"/>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7"/>
      <c r="O469" s="215"/>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7"/>
      <c r="O470" s="215"/>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7"/>
      <c r="O471" s="215"/>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7"/>
      <c r="O472" s="215"/>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7"/>
      <c r="O473" s="215"/>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7"/>
      <c r="O474" s="215"/>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7"/>
      <c r="O475" s="215"/>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7"/>
      <c r="O476" s="215"/>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7"/>
      <c r="O477" s="215"/>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7"/>
      <c r="O478" s="215"/>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7"/>
      <c r="O479" s="215"/>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7"/>
      <c r="O480" s="215"/>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7"/>
      <c r="O481" s="215"/>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7"/>
      <c r="O482" s="215"/>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7"/>
      <c r="O483" s="215"/>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7"/>
      <c r="O484" s="215"/>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7"/>
      <c r="O485" s="215"/>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7"/>
      <c r="O486" s="215"/>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7"/>
      <c r="O487" s="215"/>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7"/>
      <c r="O488" s="215"/>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7"/>
      <c r="O489" s="215"/>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7"/>
      <c r="O490" s="215"/>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7"/>
      <c r="O491" s="215"/>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7"/>
      <c r="O492" s="215"/>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7"/>
      <c r="O493" s="215"/>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7"/>
      <c r="O494" s="215"/>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7"/>
      <c r="O495" s="215"/>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7"/>
      <c r="O496" s="215"/>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7"/>
      <c r="O497" s="215"/>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7"/>
      <c r="O498" s="215"/>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7"/>
      <c r="O499" s="215"/>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7"/>
      <c r="O500" s="215"/>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7"/>
      <c r="O501" s="215"/>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7"/>
      <c r="O502" s="215"/>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7"/>
      <c r="O503" s="215"/>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7"/>
      <c r="O504" s="215"/>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7"/>
      <c r="O505" s="215"/>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7"/>
      <c r="O506" s="215"/>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7"/>
      <c r="O507" s="215"/>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7"/>
      <c r="O508" s="215"/>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7"/>
      <c r="O509" s="215"/>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7"/>
      <c r="O510" s="215"/>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7"/>
      <c r="O511" s="215"/>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7"/>
      <c r="O512" s="215"/>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7"/>
      <c r="O513" s="215"/>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7"/>
      <c r="O514" s="215"/>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7"/>
      <c r="O515" s="215"/>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7"/>
      <c r="O516" s="215"/>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7"/>
      <c r="O517" s="215"/>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7"/>
      <c r="O518" s="215"/>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7"/>
      <c r="O519" s="215"/>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7"/>
      <c r="O520" s="215"/>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7"/>
      <c r="O521" s="215"/>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7"/>
      <c r="O522" s="215"/>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7"/>
      <c r="O523" s="215"/>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7"/>
      <c r="O524" s="215"/>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7"/>
      <c r="O525" s="215"/>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7"/>
      <c r="O526" s="215"/>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7"/>
      <c r="O527" s="215"/>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7"/>
      <c r="O528" s="215"/>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7"/>
      <c r="O529" s="215"/>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7"/>
      <c r="O530" s="215"/>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7"/>
      <c r="O531" s="215"/>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7"/>
      <c r="O532" s="215"/>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7"/>
      <c r="O533" s="215"/>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7"/>
      <c r="O534" s="215"/>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7"/>
      <c r="O535" s="215"/>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7"/>
      <c r="O536" s="215"/>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7"/>
      <c r="O537" s="215"/>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7"/>
      <c r="O538" s="215"/>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7"/>
      <c r="O539" s="215"/>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7"/>
      <c r="O540" s="215"/>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7"/>
      <c r="O541" s="215"/>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7"/>
      <c r="O542" s="215"/>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7"/>
      <c r="O543" s="215"/>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7"/>
      <c r="O544" s="215"/>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7"/>
      <c r="O545" s="215"/>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7"/>
      <c r="O546" s="215"/>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7"/>
      <c r="O547" s="215"/>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7"/>
      <c r="O548" s="215"/>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7"/>
      <c r="O549" s="215"/>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7"/>
      <c r="O550" s="215"/>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7"/>
      <c r="O551" s="215"/>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7"/>
      <c r="O552" s="215"/>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7"/>
      <c r="O553" s="215"/>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7"/>
      <c r="O554" s="215"/>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7"/>
      <c r="O555" s="215"/>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7"/>
      <c r="O556" s="215"/>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7"/>
      <c r="O557" s="215"/>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7"/>
      <c r="O558" s="215"/>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7"/>
      <c r="O559" s="215"/>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7"/>
      <c r="O560" s="215"/>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7"/>
      <c r="O561" s="215"/>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7"/>
      <c r="O562" s="215"/>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7"/>
      <c r="O563" s="215"/>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7"/>
      <c r="O564" s="215"/>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7"/>
      <c r="O565" s="215"/>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7"/>
      <c r="O566" s="215"/>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7"/>
      <c r="O567" s="215"/>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7"/>
      <c r="O568" s="215"/>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7"/>
      <c r="O569" s="215"/>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7"/>
      <c r="O570" s="215"/>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7"/>
      <c r="O571" s="215"/>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7"/>
      <c r="O572" s="215"/>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7"/>
      <c r="O573" s="215"/>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7"/>
      <c r="O574" s="215"/>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7"/>
      <c r="O575" s="215"/>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7"/>
      <c r="O576" s="215"/>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7"/>
      <c r="O577" s="215"/>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7"/>
      <c r="O578" s="215"/>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7"/>
      <c r="O579" s="215"/>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7"/>
      <c r="O580" s="215"/>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7"/>
      <c r="O581" s="215"/>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7"/>
      <c r="O582" s="215"/>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7"/>
      <c r="O583" s="215"/>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7"/>
      <c r="O584" s="215"/>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7"/>
      <c r="O585" s="215"/>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7"/>
      <c r="O586" s="215"/>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7"/>
      <c r="O587" s="215"/>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7"/>
      <c r="O588" s="215"/>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7"/>
      <c r="O589" s="215"/>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7"/>
      <c r="O590" s="215"/>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7"/>
      <c r="O591" s="215"/>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7"/>
      <c r="O592" s="215"/>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7"/>
      <c r="O593" s="215"/>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7"/>
      <c r="O594" s="215"/>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7"/>
      <c r="O595" s="215"/>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7"/>
      <c r="O596" s="215"/>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7"/>
      <c r="O597" s="215"/>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7"/>
      <c r="O598" s="215"/>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7"/>
      <c r="O599" s="215"/>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7"/>
      <c r="O600" s="215"/>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7"/>
      <c r="O601" s="215"/>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7"/>
      <c r="O602" s="215"/>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7"/>
      <c r="O603" s="215"/>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7"/>
      <c r="O604" s="215"/>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7"/>
      <c r="O605" s="215"/>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7"/>
      <c r="O606" s="215"/>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7"/>
      <c r="O607" s="215"/>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7"/>
      <c r="O608" s="215"/>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7"/>
      <c r="O609" s="215"/>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7"/>
      <c r="O610" s="215"/>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7"/>
      <c r="O611" s="215"/>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7"/>
      <c r="O612" s="215"/>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7"/>
      <c r="O613" s="215"/>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7"/>
      <c r="O614" s="215"/>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7"/>
      <c r="O615" s="215"/>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7"/>
      <c r="O616" s="215"/>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7"/>
      <c r="O617" s="215"/>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7"/>
      <c r="O618" s="215"/>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7"/>
      <c r="O619" s="215"/>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7"/>
      <c r="O620" s="215"/>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7"/>
      <c r="O621" s="215"/>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7"/>
      <c r="O622" s="215"/>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7"/>
      <c r="O623" s="215"/>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7"/>
      <c r="O624" s="215"/>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7"/>
      <c r="O625" s="215"/>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7"/>
      <c r="O626" s="215"/>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7"/>
      <c r="O627" s="215"/>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7"/>
      <c r="O628" s="215"/>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7"/>
      <c r="O629" s="215"/>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7"/>
      <c r="O630" s="215"/>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7"/>
      <c r="O631" s="215"/>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7"/>
      <c r="O632" s="215"/>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7"/>
      <c r="O633" s="215"/>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7"/>
      <c r="O634" s="215"/>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7"/>
      <c r="O635" s="215"/>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7"/>
      <c r="O636" s="215"/>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7"/>
      <c r="O637" s="215"/>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7"/>
      <c r="O638" s="215"/>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7"/>
      <c r="O639" s="215"/>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7"/>
      <c r="O640" s="215"/>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7"/>
      <c r="O641" s="215"/>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7"/>
      <c r="O642" s="215"/>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7"/>
      <c r="O643" s="215"/>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7"/>
      <c r="O644" s="215"/>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7"/>
      <c r="O645" s="215"/>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7"/>
      <c r="O646" s="215"/>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7"/>
      <c r="O647" s="215"/>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7"/>
      <c r="O648" s="215"/>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7"/>
      <c r="O649" s="215"/>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7"/>
      <c r="O650" s="215"/>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7"/>
      <c r="O651" s="215"/>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7"/>
      <c r="O652" s="215"/>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7"/>
      <c r="O653" s="215"/>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7"/>
      <c r="O654" s="215"/>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7"/>
      <c r="O655" s="215"/>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7"/>
      <c r="O656" s="215"/>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7"/>
      <c r="O657" s="215"/>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7"/>
      <c r="O658" s="215"/>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7"/>
      <c r="O659" s="215"/>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7"/>
      <c r="O660" s="215"/>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7"/>
      <c r="O661" s="215"/>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7"/>
      <c r="O662" s="215"/>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7"/>
      <c r="O663" s="215"/>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7"/>
      <c r="O664" s="215"/>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7"/>
      <c r="O665" s="215"/>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7"/>
      <c r="O666" s="215"/>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7"/>
      <c r="O667" s="215"/>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7"/>
      <c r="O668" s="215"/>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7"/>
      <c r="O669" s="215"/>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7"/>
      <c r="O670" s="215"/>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7"/>
      <c r="O671" s="215"/>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7"/>
      <c r="O672" s="215"/>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7"/>
      <c r="O673" s="215"/>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7"/>
      <c r="O674" s="215"/>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7"/>
      <c r="O675" s="215"/>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7"/>
      <c r="O676" s="215"/>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7"/>
      <c r="O677" s="215"/>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7"/>
      <c r="O678" s="215"/>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7"/>
      <c r="O679" s="215"/>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7"/>
      <c r="O680" s="215"/>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7"/>
      <c r="O681" s="215"/>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7"/>
      <c r="O682" s="215"/>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7"/>
      <c r="O683" s="215"/>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7"/>
      <c r="O684" s="215"/>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7"/>
      <c r="O685" s="215"/>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7"/>
      <c r="O686" s="215"/>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7"/>
      <c r="O687" s="215"/>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7"/>
      <c r="O688" s="215"/>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7"/>
      <c r="O689" s="215"/>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7"/>
      <c r="O690" s="215"/>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7"/>
      <c r="O691" s="215"/>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7"/>
      <c r="O692" s="215"/>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7"/>
      <c r="O693" s="215"/>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7"/>
      <c r="O694" s="215"/>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7"/>
      <c r="O695" s="215"/>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7"/>
      <c r="O696" s="215"/>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7"/>
      <c r="O697" s="215"/>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7"/>
      <c r="O698" s="215"/>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7"/>
      <c r="O699" s="215"/>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7"/>
      <c r="O700" s="215"/>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7"/>
      <c r="O701" s="215"/>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7"/>
      <c r="O702" s="215"/>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7"/>
      <c r="O703" s="215"/>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7"/>
      <c r="O704" s="215"/>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7"/>
      <c r="O705" s="215"/>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7"/>
      <c r="O706" s="215"/>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7"/>
      <c r="O707" s="215"/>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7"/>
      <c r="O708" s="215"/>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7"/>
      <c r="O709" s="215"/>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7"/>
      <c r="O710" s="215"/>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7"/>
      <c r="O711" s="215"/>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7"/>
      <c r="O712" s="215"/>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7"/>
      <c r="O713" s="215"/>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7"/>
      <c r="O714" s="215"/>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7"/>
      <c r="O715" s="215"/>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7"/>
      <c r="O716" s="215"/>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7"/>
      <c r="O717" s="215"/>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7"/>
      <c r="O718" s="215"/>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G6" zoomScale="70" zoomScaleNormal="70" workbookViewId="0">
      <selection activeCell="Q10" sqref="Q10:R10"/>
    </sheetView>
  </sheetViews>
  <sheetFormatPr defaultColWidth="11.42578125" defaultRowHeight="14.4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 thickBot="1"/>
    <row r="3" spans="2:19">
      <c r="B3" s="113"/>
      <c r="C3" s="114"/>
      <c r="D3" s="114"/>
      <c r="E3" s="114"/>
      <c r="F3" s="114"/>
      <c r="G3" s="114"/>
      <c r="H3" s="114"/>
      <c r="I3" s="115"/>
    </row>
    <row r="4" spans="2:19">
      <c r="B4" s="715" t="s">
        <v>463</v>
      </c>
      <c r="C4" s="716"/>
      <c r="D4" s="716"/>
      <c r="E4" s="717" t="s">
        <v>464</v>
      </c>
      <c r="F4" s="717"/>
      <c r="G4" s="717"/>
      <c r="H4" s="717"/>
      <c r="I4" s="718"/>
      <c r="Q4" s="719" t="s">
        <v>465</v>
      </c>
      <c r="R4" s="719"/>
    </row>
    <row r="5" spans="2:19">
      <c r="B5" s="715"/>
      <c r="C5" s="716"/>
      <c r="D5" s="716"/>
      <c r="E5" s="717"/>
      <c r="F5" s="717"/>
      <c r="G5" s="717"/>
      <c r="H5" s="717"/>
      <c r="I5" s="718"/>
      <c r="Q5" s="719"/>
      <c r="R5" s="719"/>
    </row>
    <row r="6" spans="2:19">
      <c r="B6" s="715"/>
      <c r="C6" s="716"/>
      <c r="D6" s="716"/>
      <c r="E6" s="717"/>
      <c r="F6" s="717"/>
      <c r="G6" s="717"/>
      <c r="H6" s="717"/>
      <c r="I6" s="718"/>
      <c r="Q6" s="719"/>
      <c r="R6" s="719"/>
    </row>
    <row r="7" spans="2:19" ht="15" thickBot="1">
      <c r="B7" s="116"/>
      <c r="I7" s="117"/>
    </row>
    <row r="8" spans="2:19" ht="62.25" customHeight="1" thickBot="1">
      <c r="B8" s="720" t="s">
        <v>409</v>
      </c>
      <c r="C8" s="721"/>
      <c r="D8" s="56" t="s">
        <v>466</v>
      </c>
      <c r="E8" s="57">
        <v>5</v>
      </c>
      <c r="F8" s="57">
        <v>10</v>
      </c>
      <c r="G8" s="57">
        <v>15</v>
      </c>
      <c r="H8" s="57">
        <v>20</v>
      </c>
      <c r="I8" s="118">
        <v>25</v>
      </c>
      <c r="K8" s="722" t="s">
        <v>467</v>
      </c>
      <c r="L8" s="723"/>
      <c r="M8" s="723"/>
      <c r="N8" s="723"/>
      <c r="O8" s="723"/>
      <c r="P8" s="724"/>
      <c r="Q8" s="725" t="s">
        <v>468</v>
      </c>
      <c r="R8" s="725"/>
      <c r="S8" s="16" t="s">
        <v>469</v>
      </c>
    </row>
    <row r="9" spans="2:19" ht="62.25" customHeight="1" thickBot="1">
      <c r="B9" s="720"/>
      <c r="C9" s="721"/>
      <c r="D9" s="56" t="s">
        <v>470</v>
      </c>
      <c r="E9" s="58">
        <v>4</v>
      </c>
      <c r="F9" s="58">
        <v>8</v>
      </c>
      <c r="G9" s="57">
        <v>12</v>
      </c>
      <c r="H9" s="57">
        <v>16</v>
      </c>
      <c r="I9" s="118">
        <v>20</v>
      </c>
      <c r="K9" s="726" t="s">
        <v>471</v>
      </c>
      <c r="L9" s="727"/>
      <c r="M9" s="727"/>
      <c r="N9" s="727"/>
      <c r="O9" s="727"/>
      <c r="P9" s="727"/>
      <c r="Q9" s="728" t="s">
        <v>472</v>
      </c>
      <c r="R9" s="729"/>
      <c r="S9" s="16" t="s">
        <v>406</v>
      </c>
    </row>
    <row r="10" spans="2:19" ht="62.25" customHeight="1" thickBot="1">
      <c r="B10" s="720"/>
      <c r="C10" s="721"/>
      <c r="D10" s="56" t="s">
        <v>473</v>
      </c>
      <c r="E10" s="58">
        <v>3</v>
      </c>
      <c r="F10" s="58">
        <v>6</v>
      </c>
      <c r="G10" s="58">
        <v>9</v>
      </c>
      <c r="H10" s="57">
        <v>12</v>
      </c>
      <c r="I10" s="118">
        <v>15</v>
      </c>
      <c r="K10" s="730" t="s">
        <v>432</v>
      </c>
      <c r="L10" s="731"/>
      <c r="M10" s="731"/>
      <c r="N10" s="731"/>
      <c r="O10" s="731"/>
      <c r="P10" s="731"/>
      <c r="Q10" s="725" t="s">
        <v>474</v>
      </c>
      <c r="R10" s="725"/>
      <c r="S10" s="16" t="s">
        <v>475</v>
      </c>
    </row>
    <row r="11" spans="2:19" ht="62.25" customHeight="1">
      <c r="B11" s="720"/>
      <c r="C11" s="721"/>
      <c r="D11" s="56" t="s">
        <v>476</v>
      </c>
      <c r="E11" s="59">
        <v>2</v>
      </c>
      <c r="F11" s="58">
        <v>4</v>
      </c>
      <c r="G11" s="58">
        <v>6</v>
      </c>
      <c r="H11" s="57">
        <v>8</v>
      </c>
      <c r="I11" s="118">
        <v>10</v>
      </c>
      <c r="K11" s="732" t="s">
        <v>477</v>
      </c>
      <c r="L11" s="733"/>
      <c r="M11" s="733"/>
      <c r="N11" s="733"/>
      <c r="O11" s="733"/>
      <c r="P11" s="733"/>
      <c r="Q11" s="725" t="s">
        <v>395</v>
      </c>
      <c r="R11" s="734"/>
      <c r="S11" s="16" t="s">
        <v>395</v>
      </c>
    </row>
    <row r="12" spans="2:19" ht="62.25" customHeight="1">
      <c r="B12" s="720"/>
      <c r="C12" s="721"/>
      <c r="D12" s="56" t="s">
        <v>478</v>
      </c>
      <c r="E12" s="59">
        <v>1</v>
      </c>
      <c r="F12" s="59">
        <v>2</v>
      </c>
      <c r="G12" s="58">
        <v>3</v>
      </c>
      <c r="H12" s="57">
        <v>4</v>
      </c>
      <c r="I12" s="118">
        <v>5</v>
      </c>
    </row>
    <row r="13" spans="2:19" ht="62.25" customHeight="1" thickBot="1">
      <c r="B13" s="119"/>
      <c r="C13" s="713" t="s">
        <v>479</v>
      </c>
      <c r="D13" s="714"/>
      <c r="E13" s="120" t="s">
        <v>480</v>
      </c>
      <c r="F13" s="120" t="s">
        <v>481</v>
      </c>
      <c r="G13" s="120" t="s">
        <v>482</v>
      </c>
      <c r="H13" s="120" t="s">
        <v>483</v>
      </c>
      <c r="I13" s="121" t="s">
        <v>484</v>
      </c>
    </row>
    <row r="17" spans="4:6">
      <c r="D17" s="16"/>
      <c r="E17" s="16"/>
      <c r="F17" s="16"/>
    </row>
    <row r="18" spans="4:6" ht="15.6">
      <c r="D18" s="21" t="s">
        <v>485</v>
      </c>
      <c r="E18" s="122" t="s">
        <v>477</v>
      </c>
      <c r="F18" s="122">
        <v>1</v>
      </c>
    </row>
    <row r="19" spans="4:6">
      <c r="D19" s="21" t="s">
        <v>486</v>
      </c>
      <c r="E19" s="21" t="s">
        <v>477</v>
      </c>
      <c r="F19" s="21">
        <v>2</v>
      </c>
    </row>
    <row r="20" spans="4:6">
      <c r="D20" s="21" t="s">
        <v>487</v>
      </c>
      <c r="E20" s="21" t="s">
        <v>432</v>
      </c>
      <c r="F20" s="21">
        <v>2</v>
      </c>
    </row>
    <row r="21" spans="4:6">
      <c r="D21" s="21" t="s">
        <v>488</v>
      </c>
      <c r="E21" s="21" t="s">
        <v>489</v>
      </c>
      <c r="F21" s="21">
        <v>3</v>
      </c>
    </row>
    <row r="22" spans="4:6">
      <c r="D22" s="21" t="s">
        <v>490</v>
      </c>
      <c r="E22" s="21" t="s">
        <v>467</v>
      </c>
      <c r="F22" s="21">
        <v>4</v>
      </c>
    </row>
    <row r="23" spans="4:6">
      <c r="D23" s="21" t="s">
        <v>491</v>
      </c>
      <c r="E23" s="21" t="s">
        <v>477</v>
      </c>
      <c r="F23" s="21">
        <v>1</v>
      </c>
    </row>
    <row r="24" spans="4:6">
      <c r="D24" s="21" t="s">
        <v>492</v>
      </c>
      <c r="E24" s="21" t="s">
        <v>432</v>
      </c>
      <c r="F24" s="21">
        <v>2</v>
      </c>
    </row>
    <row r="25" spans="4:6">
      <c r="D25" s="21" t="s">
        <v>493</v>
      </c>
      <c r="E25" s="21" t="s">
        <v>432</v>
      </c>
      <c r="F25" s="21">
        <v>2</v>
      </c>
    </row>
    <row r="26" spans="4:6">
      <c r="D26" s="21" t="s">
        <v>494</v>
      </c>
      <c r="E26" s="21" t="s">
        <v>471</v>
      </c>
      <c r="F26" s="21">
        <v>3</v>
      </c>
    </row>
    <row r="27" spans="4:6">
      <c r="D27" s="21" t="s">
        <v>495</v>
      </c>
      <c r="E27" s="21" t="s">
        <v>467</v>
      </c>
      <c r="F27" s="21">
        <v>4</v>
      </c>
    </row>
    <row r="28" spans="4:6">
      <c r="D28" s="21" t="s">
        <v>496</v>
      </c>
      <c r="E28" s="21" t="s">
        <v>432</v>
      </c>
      <c r="F28" s="21">
        <v>2</v>
      </c>
    </row>
    <row r="29" spans="4:6">
      <c r="D29" s="21" t="s">
        <v>497</v>
      </c>
      <c r="E29" s="21" t="s">
        <v>432</v>
      </c>
      <c r="F29" s="21">
        <v>2</v>
      </c>
    </row>
    <row r="30" spans="4:6">
      <c r="D30" s="21" t="s">
        <v>498</v>
      </c>
      <c r="E30" s="21" t="s">
        <v>432</v>
      </c>
      <c r="F30" s="21">
        <v>2</v>
      </c>
    </row>
    <row r="31" spans="4:6">
      <c r="D31" s="21" t="s">
        <v>499</v>
      </c>
      <c r="E31" s="21" t="s">
        <v>471</v>
      </c>
      <c r="F31" s="21">
        <v>3</v>
      </c>
    </row>
    <row r="32" spans="4:6">
      <c r="D32" s="21" t="s">
        <v>500</v>
      </c>
      <c r="E32" s="21" t="s">
        <v>467</v>
      </c>
      <c r="F32" s="21">
        <v>4</v>
      </c>
    </row>
    <row r="33" spans="4:6">
      <c r="D33" s="21" t="s">
        <v>501</v>
      </c>
      <c r="E33" s="21" t="s">
        <v>432</v>
      </c>
      <c r="F33" s="21">
        <v>2</v>
      </c>
    </row>
    <row r="34" spans="4:6">
      <c r="D34" s="21" t="s">
        <v>502</v>
      </c>
      <c r="E34" s="21" t="s">
        <v>432</v>
      </c>
      <c r="F34" s="21">
        <v>2</v>
      </c>
    </row>
    <row r="35" spans="4:6">
      <c r="D35" s="21" t="s">
        <v>503</v>
      </c>
      <c r="E35" s="21" t="s">
        <v>471</v>
      </c>
      <c r="F35" s="21">
        <v>3</v>
      </c>
    </row>
    <row r="36" spans="4:6">
      <c r="D36" s="21" t="s">
        <v>504</v>
      </c>
      <c r="E36" s="21" t="s">
        <v>471</v>
      </c>
      <c r="F36" s="21">
        <v>3</v>
      </c>
    </row>
    <row r="37" spans="4:6">
      <c r="D37" s="21" t="s">
        <v>505</v>
      </c>
      <c r="E37" s="21" t="s">
        <v>467</v>
      </c>
      <c r="F37" s="21">
        <v>4</v>
      </c>
    </row>
    <row r="38" spans="4:6">
      <c r="D38" s="21" t="s">
        <v>506</v>
      </c>
      <c r="E38" s="21" t="s">
        <v>471</v>
      </c>
      <c r="F38" s="21">
        <v>3</v>
      </c>
    </row>
    <row r="39" spans="4:6">
      <c r="D39" s="21" t="s">
        <v>507</v>
      </c>
      <c r="E39" s="21" t="s">
        <v>471</v>
      </c>
      <c r="F39" s="21">
        <v>3</v>
      </c>
    </row>
    <row r="40" spans="4:6">
      <c r="D40" s="21" t="s">
        <v>508</v>
      </c>
      <c r="E40" s="21" t="s">
        <v>471</v>
      </c>
      <c r="F40" s="21">
        <v>3</v>
      </c>
    </row>
    <row r="41" spans="4:6">
      <c r="D41" s="21" t="s">
        <v>509</v>
      </c>
      <c r="E41" s="21" t="s">
        <v>471</v>
      </c>
      <c r="F41" s="21">
        <v>3</v>
      </c>
    </row>
    <row r="42" spans="4:6">
      <c r="D42" s="21" t="s">
        <v>510</v>
      </c>
      <c r="E42" s="21" t="s">
        <v>467</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opLeftCell="E5" zoomScale="85" zoomScaleNormal="85" workbookViewId="0">
      <selection activeCell="M50" sqref="M50:M59"/>
    </sheetView>
  </sheetViews>
  <sheetFormatPr defaultColWidth="11.42578125" defaultRowHeight="14.4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71"/>
      <c r="B1" s="772"/>
      <c r="C1" s="775"/>
      <c r="D1" s="775"/>
      <c r="E1" s="775"/>
      <c r="F1" s="775"/>
      <c r="G1" s="775"/>
      <c r="H1" s="775"/>
      <c r="I1" s="775"/>
      <c r="J1" s="776"/>
      <c r="K1" s="770"/>
      <c r="L1" s="770"/>
      <c r="M1" s="77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773"/>
      <c r="B2" s="774"/>
      <c r="C2" s="777"/>
      <c r="D2" s="777"/>
      <c r="E2" s="777"/>
      <c r="F2" s="777"/>
      <c r="G2" s="777"/>
      <c r="H2" s="777"/>
      <c r="I2" s="777"/>
      <c r="J2" s="778"/>
      <c r="K2" s="770"/>
      <c r="L2" s="770"/>
      <c r="M2" s="77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77"/>
      <c r="D3" s="777"/>
      <c r="E3" s="777"/>
      <c r="F3" s="777"/>
      <c r="G3" s="777"/>
      <c r="H3" s="777"/>
      <c r="I3" s="777"/>
      <c r="J3" s="778"/>
      <c r="K3" s="770"/>
      <c r="L3" s="770"/>
      <c r="M3" s="77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150" customHeight="1">
      <c r="A4" s="533" t="s">
        <v>270</v>
      </c>
      <c r="B4" s="533"/>
      <c r="C4" s="623" t="s">
        <v>380</v>
      </c>
      <c r="D4" s="624"/>
      <c r="E4" s="624"/>
      <c r="F4" s="624"/>
      <c r="G4" s="624"/>
      <c r="H4" s="624"/>
      <c r="I4" s="624"/>
      <c r="J4" s="624"/>
      <c r="K4" s="624"/>
      <c r="L4" s="624"/>
      <c r="M4" s="624"/>
      <c r="N4" s="624"/>
      <c r="O4" s="624"/>
      <c r="P4" s="624"/>
      <c r="Q4" s="624"/>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125.45" customHeight="1">
      <c r="A5" s="533" t="s">
        <v>272</v>
      </c>
      <c r="B5" s="533"/>
      <c r="C5" s="779" t="s">
        <v>511</v>
      </c>
      <c r="D5" s="780"/>
      <c r="E5" s="780"/>
      <c r="F5" s="780"/>
      <c r="G5" s="780"/>
      <c r="H5" s="780"/>
      <c r="I5" s="780"/>
      <c r="J5" s="780"/>
      <c r="K5" s="780"/>
      <c r="L5" s="780"/>
      <c r="M5" s="780"/>
      <c r="N5" s="379"/>
      <c r="O5" s="379"/>
      <c r="P5" s="379"/>
      <c r="Q5" s="379"/>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32.450000000000003" customHeight="1" thickBot="1">
      <c r="A6" s="533" t="s">
        <v>274</v>
      </c>
      <c r="B6" s="533"/>
      <c r="C6" s="761" t="s">
        <v>512</v>
      </c>
      <c r="D6" s="762"/>
      <c r="E6" s="762"/>
      <c r="F6" s="762"/>
      <c r="G6" s="762"/>
      <c r="H6" s="762"/>
      <c r="I6" s="762"/>
      <c r="J6" s="762"/>
      <c r="K6" s="762"/>
      <c r="L6" s="762"/>
      <c r="M6" s="763"/>
      <c r="N6" s="379"/>
      <c r="O6" s="379"/>
      <c r="P6" s="379"/>
      <c r="Q6" s="379"/>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56" t="s">
        <v>513</v>
      </c>
      <c r="B7" s="757"/>
      <c r="C7" s="758"/>
      <c r="D7" s="759" t="s">
        <v>514</v>
      </c>
      <c r="E7" s="759"/>
      <c r="F7" s="759"/>
      <c r="G7" s="760" t="s">
        <v>515</v>
      </c>
      <c r="H7" s="751" t="s">
        <v>516</v>
      </c>
      <c r="I7" s="753" t="s">
        <v>517</v>
      </c>
      <c r="J7" s="754"/>
      <c r="K7" s="753" t="s">
        <v>518</v>
      </c>
      <c r="L7" s="754"/>
      <c r="M7" s="755" t="s">
        <v>519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212</v>
      </c>
      <c r="C8" s="34" t="s">
        <v>214</v>
      </c>
      <c r="D8" s="27" t="s">
        <v>224</v>
      </c>
      <c r="E8" s="27" t="s">
        <v>520</v>
      </c>
      <c r="F8" s="27" t="s">
        <v>521</v>
      </c>
      <c r="G8" s="760"/>
      <c r="H8" s="752"/>
      <c r="I8" s="28" t="s">
        <v>522</v>
      </c>
      <c r="J8" s="28" t="s">
        <v>523</v>
      </c>
      <c r="K8" s="28" t="s">
        <v>524</v>
      </c>
      <c r="L8" s="28" t="s">
        <v>525</v>
      </c>
      <c r="M8" s="75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81"/>
      <c r="B9" s="782"/>
      <c r="C9" s="782"/>
      <c r="D9" s="782"/>
      <c r="E9" s="782"/>
      <c r="F9" s="782"/>
      <c r="G9" s="78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83">
        <f>'7- Mapa Final'!A10</f>
        <v>1</v>
      </c>
      <c r="B10" s="767" t="str">
        <f>'7- Mapa Final'!B10</f>
        <v>Vencimiento de Términos</v>
      </c>
      <c r="C10" s="767" t="str">
        <f>'7- Mapa Final'!C10</f>
        <v>Se realizan  actuaciones procesales o se da  respuesta a las solicitudes de los usuarios de la administración de justicia en materia penal, después del  término legal establecido para decidir sobre los conflictos presentados a los jueces.</v>
      </c>
      <c r="D10" s="768" t="str">
        <f>'7- Mapa Final'!J10</f>
        <v>Baja - 2</v>
      </c>
      <c r="E10" s="769" t="str">
        <f>'7- Mapa Final'!K10</f>
        <v>Leve - 1</v>
      </c>
      <c r="F10" s="785" t="str">
        <f>'7- Mapa Final'!M10</f>
        <v>Bajo - 2</v>
      </c>
      <c r="G10" s="527" t="s">
        <v>395</v>
      </c>
      <c r="H10" s="784" t="s">
        <v>526</v>
      </c>
      <c r="I10" s="788"/>
      <c r="J10" s="788" t="s">
        <v>527</v>
      </c>
      <c r="K10" s="764">
        <v>45292</v>
      </c>
      <c r="L10" s="764">
        <v>45382</v>
      </c>
      <c r="M10" s="784" t="s">
        <v>528</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41"/>
      <c r="B11" s="743"/>
      <c r="C11" s="743"/>
      <c r="D11" s="746"/>
      <c r="E11" s="749"/>
      <c r="F11" s="739"/>
      <c r="G11" s="514"/>
      <c r="H11" s="786"/>
      <c r="I11" s="735"/>
      <c r="J11" s="735"/>
      <c r="K11" s="735"/>
      <c r="L11" s="735"/>
      <c r="M11" s="69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41"/>
      <c r="B12" s="743"/>
      <c r="C12" s="743"/>
      <c r="D12" s="746"/>
      <c r="E12" s="749"/>
      <c r="F12" s="739"/>
      <c r="G12" s="514"/>
      <c r="H12" s="786"/>
      <c r="I12" s="735"/>
      <c r="J12" s="735"/>
      <c r="K12" s="735"/>
      <c r="L12" s="735"/>
      <c r="M12" s="69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41"/>
      <c r="B13" s="743"/>
      <c r="C13" s="743"/>
      <c r="D13" s="746"/>
      <c r="E13" s="749"/>
      <c r="F13" s="739"/>
      <c r="G13" s="514"/>
      <c r="H13" s="786"/>
      <c r="I13" s="735"/>
      <c r="J13" s="735"/>
      <c r="K13" s="735"/>
      <c r="L13" s="735"/>
      <c r="M13" s="69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41"/>
      <c r="B14" s="743"/>
      <c r="C14" s="743"/>
      <c r="D14" s="746"/>
      <c r="E14" s="749"/>
      <c r="F14" s="739"/>
      <c r="G14" s="514"/>
      <c r="H14" s="786"/>
      <c r="I14" s="735"/>
      <c r="J14" s="735"/>
      <c r="K14" s="735"/>
      <c r="L14" s="735"/>
      <c r="M14" s="69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41"/>
      <c r="B15" s="743"/>
      <c r="C15" s="743"/>
      <c r="D15" s="746"/>
      <c r="E15" s="749"/>
      <c r="F15" s="739"/>
      <c r="G15" s="514"/>
      <c r="H15" s="786"/>
      <c r="I15" s="735"/>
      <c r="J15" s="735"/>
      <c r="K15" s="735"/>
      <c r="L15" s="735"/>
      <c r="M15" s="69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41"/>
      <c r="B16" s="743"/>
      <c r="C16" s="743"/>
      <c r="D16" s="746"/>
      <c r="E16" s="749"/>
      <c r="F16" s="739"/>
      <c r="G16" s="514"/>
      <c r="H16" s="786"/>
      <c r="I16" s="735"/>
      <c r="J16" s="735"/>
      <c r="K16" s="735"/>
      <c r="L16" s="735"/>
      <c r="M16" s="69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41"/>
      <c r="B17" s="743"/>
      <c r="C17" s="743"/>
      <c r="D17" s="746"/>
      <c r="E17" s="749"/>
      <c r="F17" s="739"/>
      <c r="G17" s="514"/>
      <c r="H17" s="786"/>
      <c r="I17" s="735"/>
      <c r="J17" s="735"/>
      <c r="K17" s="735"/>
      <c r="L17" s="735"/>
      <c r="M17" s="69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41"/>
      <c r="B18" s="743"/>
      <c r="C18" s="743"/>
      <c r="D18" s="746"/>
      <c r="E18" s="749"/>
      <c r="F18" s="739"/>
      <c r="G18" s="514"/>
      <c r="H18" s="786"/>
      <c r="I18" s="735"/>
      <c r="J18" s="735"/>
      <c r="K18" s="735"/>
      <c r="L18" s="735"/>
      <c r="M18" s="69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72.599999999999994" customHeight="1" thickBot="1">
      <c r="A19" s="741"/>
      <c r="B19" s="743"/>
      <c r="C19" s="743"/>
      <c r="D19" s="746"/>
      <c r="E19" s="749"/>
      <c r="F19" s="739"/>
      <c r="G19" s="514"/>
      <c r="H19" s="787"/>
      <c r="I19" s="735"/>
      <c r="J19" s="735"/>
      <c r="K19" s="735"/>
      <c r="L19" s="735"/>
      <c r="M19" s="69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3.9">
      <c r="A20" s="741">
        <f>'7- Mapa Final'!A20</f>
        <v>2</v>
      </c>
      <c r="B20" s="743" t="str">
        <f>'7- Mapa Final'!B20</f>
        <v xml:space="preserve">Incumplimientos en la realizacion de audiencias </v>
      </c>
      <c r="C20" s="743" t="str">
        <f>'7- Mapa Final'!C20</f>
        <v xml:space="preserve">No se atiende la  solicitud  de un fiscal o parte interesada para la realización de una audiencia preliminar o no se cumple  la programción de audiencias de Conocimiento. </v>
      </c>
      <c r="D20" s="745" t="str">
        <f>'7- Mapa Final'!J20</f>
        <v>Media - 3</v>
      </c>
      <c r="E20" s="748" t="str">
        <f>'7- Mapa Final'!K20</f>
        <v>Leve - 1</v>
      </c>
      <c r="F20" s="739" t="str">
        <f>'7- Mapa Final'!M20</f>
        <v>Moderado - 3</v>
      </c>
      <c r="G20" s="514" t="s">
        <v>395</v>
      </c>
      <c r="H20" s="690" t="s">
        <v>529</v>
      </c>
      <c r="I20" s="735"/>
      <c r="J20" s="735" t="s">
        <v>527</v>
      </c>
      <c r="K20" s="764">
        <v>45292</v>
      </c>
      <c r="L20" s="764">
        <v>45382</v>
      </c>
      <c r="M20" s="765" t="s">
        <v>530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41"/>
      <c r="B21" s="743"/>
      <c r="C21" s="743"/>
      <c r="D21" s="746"/>
      <c r="E21" s="749"/>
      <c r="F21" s="739"/>
      <c r="G21" s="514"/>
      <c r="H21" s="691"/>
      <c r="I21" s="735"/>
      <c r="J21" s="735"/>
      <c r="K21" s="735"/>
      <c r="L21" s="735"/>
      <c r="M21" s="766"/>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41"/>
      <c r="B22" s="743"/>
      <c r="C22" s="743"/>
      <c r="D22" s="746"/>
      <c r="E22" s="749"/>
      <c r="F22" s="739"/>
      <c r="G22" s="514"/>
      <c r="H22" s="691"/>
      <c r="I22" s="735"/>
      <c r="J22" s="735"/>
      <c r="K22" s="735"/>
      <c r="L22" s="735"/>
      <c r="M22" s="766"/>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41"/>
      <c r="B23" s="743"/>
      <c r="C23" s="743"/>
      <c r="D23" s="746"/>
      <c r="E23" s="749"/>
      <c r="F23" s="739"/>
      <c r="G23" s="514"/>
      <c r="H23" s="691"/>
      <c r="I23" s="735"/>
      <c r="J23" s="735"/>
      <c r="K23" s="735"/>
      <c r="L23" s="735"/>
      <c r="M23" s="766"/>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41"/>
      <c r="B24" s="743"/>
      <c r="C24" s="743"/>
      <c r="D24" s="746"/>
      <c r="E24" s="749"/>
      <c r="F24" s="739"/>
      <c r="G24" s="514"/>
      <c r="H24" s="691"/>
      <c r="I24" s="735"/>
      <c r="J24" s="735"/>
      <c r="K24" s="735"/>
      <c r="L24" s="735"/>
      <c r="M24" s="766"/>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41"/>
      <c r="B25" s="743"/>
      <c r="C25" s="743"/>
      <c r="D25" s="746"/>
      <c r="E25" s="749"/>
      <c r="F25" s="739"/>
      <c r="G25" s="514"/>
      <c r="H25" s="691"/>
      <c r="I25" s="735"/>
      <c r="J25" s="735"/>
      <c r="K25" s="735"/>
      <c r="L25" s="735"/>
      <c r="M25" s="766"/>
      <c r="N25" s="33"/>
      <c r="O25" s="33"/>
    </row>
    <row r="26" spans="1:169">
      <c r="A26" s="741"/>
      <c r="B26" s="743"/>
      <c r="C26" s="743"/>
      <c r="D26" s="746"/>
      <c r="E26" s="749"/>
      <c r="F26" s="739"/>
      <c r="G26" s="514"/>
      <c r="H26" s="691"/>
      <c r="I26" s="735"/>
      <c r="J26" s="735"/>
      <c r="K26" s="735"/>
      <c r="L26" s="735"/>
      <c r="M26" s="766"/>
      <c r="N26" s="33"/>
      <c r="O26" s="33"/>
    </row>
    <row r="27" spans="1:169">
      <c r="A27" s="741"/>
      <c r="B27" s="743"/>
      <c r="C27" s="743"/>
      <c r="D27" s="746"/>
      <c r="E27" s="749"/>
      <c r="F27" s="739"/>
      <c r="G27" s="514"/>
      <c r="H27" s="691"/>
      <c r="I27" s="735"/>
      <c r="J27" s="735"/>
      <c r="K27" s="735"/>
      <c r="L27" s="735"/>
      <c r="M27" s="766"/>
      <c r="N27" s="33"/>
      <c r="O27" s="33"/>
    </row>
    <row r="28" spans="1:169">
      <c r="A28" s="741"/>
      <c r="B28" s="743"/>
      <c r="C28" s="743"/>
      <c r="D28" s="746"/>
      <c r="E28" s="749"/>
      <c r="F28" s="739"/>
      <c r="G28" s="514"/>
      <c r="H28" s="691"/>
      <c r="I28" s="735"/>
      <c r="J28" s="735"/>
      <c r="K28" s="735"/>
      <c r="L28" s="735"/>
      <c r="M28" s="766"/>
      <c r="N28" s="33"/>
      <c r="O28" s="33"/>
    </row>
    <row r="29" spans="1:169" ht="15" thickBot="1">
      <c r="A29" s="741"/>
      <c r="B29" s="743"/>
      <c r="C29" s="743"/>
      <c r="D29" s="746"/>
      <c r="E29" s="749"/>
      <c r="F29" s="739"/>
      <c r="G29" s="514"/>
      <c r="H29" s="692"/>
      <c r="I29" s="735"/>
      <c r="J29" s="735"/>
      <c r="K29" s="735"/>
      <c r="L29" s="735"/>
      <c r="M29" s="766"/>
      <c r="N29" s="33"/>
      <c r="O29" s="33"/>
    </row>
    <row r="30" spans="1:169" s="25" customFormat="1" ht="13.9">
      <c r="A30" s="741">
        <f>'7- Mapa Final'!A30</f>
        <v>3</v>
      </c>
      <c r="B30" s="743" t="str">
        <f>'7- Mapa Final'!B30</f>
        <v xml:space="preserve"> Efectuar notificaciones que no cumplan con los requistos</v>
      </c>
      <c r="C30" s="743" t="str">
        <f>'7- Mapa Final'!C30</f>
        <v xml:space="preserve">No se realizan las  notificaciones , no se erfectuan  oportunamente o no se aplica  la normatividad </v>
      </c>
      <c r="D30" s="745" t="str">
        <f>'7- Mapa Final'!J30</f>
        <v>Muy Baja - 1</v>
      </c>
      <c r="E30" s="748" t="str">
        <f>'7- Mapa Final'!K30</f>
        <v>Menor - 2</v>
      </c>
      <c r="F30" s="739" t="str">
        <f>'7- Mapa Final'!M30</f>
        <v>Bajo - 2</v>
      </c>
      <c r="G30" s="514" t="s">
        <v>395</v>
      </c>
      <c r="H30" s="690" t="s">
        <v>531</v>
      </c>
      <c r="I30" s="735"/>
      <c r="J30" s="735" t="s">
        <v>527</v>
      </c>
      <c r="K30" s="764">
        <v>45292</v>
      </c>
      <c r="L30" s="764">
        <v>45382</v>
      </c>
      <c r="M30" s="765" t="s">
        <v>532</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41"/>
      <c r="B31" s="743"/>
      <c r="C31" s="743"/>
      <c r="D31" s="746"/>
      <c r="E31" s="749"/>
      <c r="F31" s="739"/>
      <c r="G31" s="514"/>
      <c r="H31" s="691"/>
      <c r="I31" s="735"/>
      <c r="J31" s="735"/>
      <c r="K31" s="735"/>
      <c r="L31" s="735"/>
      <c r="M31" s="76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41"/>
      <c r="B32" s="743"/>
      <c r="C32" s="743"/>
      <c r="D32" s="746"/>
      <c r="E32" s="749"/>
      <c r="F32" s="739"/>
      <c r="G32" s="514"/>
      <c r="H32" s="691"/>
      <c r="I32" s="735"/>
      <c r="J32" s="735"/>
      <c r="K32" s="735"/>
      <c r="L32" s="735"/>
      <c r="M32" s="76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41"/>
      <c r="B33" s="743"/>
      <c r="C33" s="743"/>
      <c r="D33" s="746"/>
      <c r="E33" s="749"/>
      <c r="F33" s="739"/>
      <c r="G33" s="514"/>
      <c r="H33" s="691"/>
      <c r="I33" s="735"/>
      <c r="J33" s="735"/>
      <c r="K33" s="735"/>
      <c r="L33" s="735"/>
      <c r="M33" s="76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41"/>
      <c r="B34" s="743"/>
      <c r="C34" s="743"/>
      <c r="D34" s="746"/>
      <c r="E34" s="749"/>
      <c r="F34" s="739"/>
      <c r="G34" s="514"/>
      <c r="H34" s="691"/>
      <c r="I34" s="735"/>
      <c r="J34" s="735"/>
      <c r="K34" s="735"/>
      <c r="L34" s="735"/>
      <c r="M34" s="76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41"/>
      <c r="B35" s="743"/>
      <c r="C35" s="743"/>
      <c r="D35" s="746"/>
      <c r="E35" s="749"/>
      <c r="F35" s="739"/>
      <c r="G35" s="514"/>
      <c r="H35" s="691"/>
      <c r="I35" s="735"/>
      <c r="J35" s="735"/>
      <c r="K35" s="735"/>
      <c r="L35" s="735"/>
      <c r="M35" s="765"/>
      <c r="N35" s="33"/>
      <c r="O35" s="33"/>
    </row>
    <row r="36" spans="1:169">
      <c r="A36" s="741"/>
      <c r="B36" s="743"/>
      <c r="C36" s="743"/>
      <c r="D36" s="746"/>
      <c r="E36" s="749"/>
      <c r="F36" s="739"/>
      <c r="G36" s="514"/>
      <c r="H36" s="691"/>
      <c r="I36" s="735"/>
      <c r="J36" s="735"/>
      <c r="K36" s="735"/>
      <c r="L36" s="735"/>
      <c r="M36" s="765"/>
      <c r="N36" s="33"/>
      <c r="O36" s="33"/>
    </row>
    <row r="37" spans="1:169">
      <c r="A37" s="741"/>
      <c r="B37" s="743"/>
      <c r="C37" s="743"/>
      <c r="D37" s="746"/>
      <c r="E37" s="749"/>
      <c r="F37" s="739"/>
      <c r="G37" s="514"/>
      <c r="H37" s="691"/>
      <c r="I37" s="735"/>
      <c r="J37" s="735"/>
      <c r="K37" s="735"/>
      <c r="L37" s="735"/>
      <c r="M37" s="765"/>
      <c r="N37" s="33"/>
      <c r="O37" s="33"/>
    </row>
    <row r="38" spans="1:169">
      <c r="A38" s="741"/>
      <c r="B38" s="743"/>
      <c r="C38" s="743"/>
      <c r="D38" s="746"/>
      <c r="E38" s="749"/>
      <c r="F38" s="739"/>
      <c r="G38" s="514"/>
      <c r="H38" s="691"/>
      <c r="I38" s="735"/>
      <c r="J38" s="735"/>
      <c r="K38" s="735"/>
      <c r="L38" s="735"/>
      <c r="M38" s="765"/>
      <c r="N38" s="33"/>
      <c r="O38" s="33"/>
    </row>
    <row r="39" spans="1:169" ht="15" thickBot="1">
      <c r="A39" s="741"/>
      <c r="B39" s="743"/>
      <c r="C39" s="743"/>
      <c r="D39" s="746"/>
      <c r="E39" s="749"/>
      <c r="F39" s="739"/>
      <c r="G39" s="514"/>
      <c r="H39" s="692"/>
      <c r="I39" s="735"/>
      <c r="J39" s="735"/>
      <c r="K39" s="735"/>
      <c r="L39" s="735"/>
      <c r="M39" s="765"/>
      <c r="N39" s="33"/>
      <c r="O39" s="33"/>
    </row>
    <row r="40" spans="1:169" s="25" customFormat="1" ht="13.9">
      <c r="A40" s="741">
        <f>'7- Mapa Final'!A40</f>
        <v>4</v>
      </c>
      <c r="B40" s="743" t="str">
        <f>'7- Mapa Final'!B40</f>
        <v>Efectuar el reparto judicial incumpliendo requisitos</v>
      </c>
      <c r="C40" s="743" t="str">
        <f>'7- Mapa Final'!C40</f>
        <v>Realizar el reparto incumplimiento los principios  y condiciones establecidas para su realización</v>
      </c>
      <c r="D40" s="745" t="str">
        <f>'7- Mapa Final'!J40</f>
        <v>Muy Baja - 1</v>
      </c>
      <c r="E40" s="748" t="str">
        <f>'7- Mapa Final'!K40</f>
        <v>Leve - 1</v>
      </c>
      <c r="F40" s="739" t="str">
        <f>'7- Mapa Final'!M40</f>
        <v>Bajo - 1</v>
      </c>
      <c r="G40" s="514" t="s">
        <v>395</v>
      </c>
      <c r="H40" s="693" t="s">
        <v>402</v>
      </c>
      <c r="I40" s="735"/>
      <c r="J40" s="735" t="s">
        <v>527</v>
      </c>
      <c r="K40" s="764">
        <v>45292</v>
      </c>
      <c r="L40" s="764">
        <v>45382</v>
      </c>
      <c r="M40" s="765" t="s">
        <v>533</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41"/>
      <c r="B41" s="743"/>
      <c r="C41" s="743"/>
      <c r="D41" s="746"/>
      <c r="E41" s="749"/>
      <c r="F41" s="739"/>
      <c r="G41" s="514"/>
      <c r="H41" s="694"/>
      <c r="I41" s="735"/>
      <c r="J41" s="735"/>
      <c r="K41" s="735"/>
      <c r="L41" s="735"/>
      <c r="M41" s="76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41"/>
      <c r="B42" s="743"/>
      <c r="C42" s="743"/>
      <c r="D42" s="746"/>
      <c r="E42" s="749"/>
      <c r="F42" s="739"/>
      <c r="G42" s="514"/>
      <c r="H42" s="694"/>
      <c r="I42" s="735"/>
      <c r="J42" s="735"/>
      <c r="K42" s="735"/>
      <c r="L42" s="735"/>
      <c r="M42" s="76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41"/>
      <c r="B43" s="743"/>
      <c r="C43" s="743"/>
      <c r="D43" s="746"/>
      <c r="E43" s="749"/>
      <c r="F43" s="739"/>
      <c r="G43" s="514"/>
      <c r="H43" s="694"/>
      <c r="I43" s="735"/>
      <c r="J43" s="735"/>
      <c r="K43" s="735"/>
      <c r="L43" s="735"/>
      <c r="M43" s="76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41"/>
      <c r="B44" s="743"/>
      <c r="C44" s="743"/>
      <c r="D44" s="746"/>
      <c r="E44" s="749"/>
      <c r="F44" s="739"/>
      <c r="G44" s="514"/>
      <c r="H44" s="694"/>
      <c r="I44" s="735"/>
      <c r="J44" s="735"/>
      <c r="K44" s="735"/>
      <c r="L44" s="735"/>
      <c r="M44" s="76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41"/>
      <c r="B45" s="743"/>
      <c r="C45" s="743"/>
      <c r="D45" s="746"/>
      <c r="E45" s="749"/>
      <c r="F45" s="739"/>
      <c r="G45" s="514"/>
      <c r="H45" s="694"/>
      <c r="I45" s="735"/>
      <c r="J45" s="735"/>
      <c r="K45" s="735"/>
      <c r="L45" s="735"/>
      <c r="M45" s="765"/>
      <c r="N45" s="33"/>
      <c r="O45" s="33"/>
    </row>
    <row r="46" spans="1:169">
      <c r="A46" s="741"/>
      <c r="B46" s="743"/>
      <c r="C46" s="743"/>
      <c r="D46" s="746"/>
      <c r="E46" s="749"/>
      <c r="F46" s="739"/>
      <c r="G46" s="514"/>
      <c r="H46" s="694"/>
      <c r="I46" s="735"/>
      <c r="J46" s="735"/>
      <c r="K46" s="735"/>
      <c r="L46" s="735"/>
      <c r="M46" s="765"/>
      <c r="N46" s="33"/>
      <c r="O46" s="33"/>
    </row>
    <row r="47" spans="1:169">
      <c r="A47" s="741"/>
      <c r="B47" s="743"/>
      <c r="C47" s="743"/>
      <c r="D47" s="746"/>
      <c r="E47" s="749"/>
      <c r="F47" s="739"/>
      <c r="G47" s="514"/>
      <c r="H47" s="694"/>
      <c r="I47" s="735"/>
      <c r="J47" s="735"/>
      <c r="K47" s="735"/>
      <c r="L47" s="735"/>
      <c r="M47" s="765"/>
      <c r="N47" s="33"/>
      <c r="O47" s="33"/>
    </row>
    <row r="48" spans="1:169">
      <c r="A48" s="741"/>
      <c r="B48" s="743"/>
      <c r="C48" s="743"/>
      <c r="D48" s="746"/>
      <c r="E48" s="749"/>
      <c r="F48" s="739"/>
      <c r="G48" s="514"/>
      <c r="H48" s="694"/>
      <c r="I48" s="735"/>
      <c r="J48" s="735"/>
      <c r="K48" s="735"/>
      <c r="L48" s="735"/>
      <c r="M48" s="765"/>
      <c r="N48" s="33"/>
      <c r="O48" s="33"/>
    </row>
    <row r="49" spans="1:169" ht="15" thickBot="1">
      <c r="A49" s="741"/>
      <c r="B49" s="743"/>
      <c r="C49" s="743"/>
      <c r="D49" s="746"/>
      <c r="E49" s="749"/>
      <c r="F49" s="739"/>
      <c r="G49" s="514"/>
      <c r="H49" s="695"/>
      <c r="I49" s="735"/>
      <c r="J49" s="735"/>
      <c r="K49" s="735"/>
      <c r="L49" s="735"/>
      <c r="M49" s="765"/>
      <c r="N49" s="33"/>
      <c r="O49" s="33"/>
    </row>
    <row r="50" spans="1:169" s="25" customFormat="1" ht="13.9">
      <c r="A50" s="741">
        <v>5</v>
      </c>
      <c r="B50" s="743" t="str">
        <f>'7- Mapa Final'!B50</f>
        <v>Pérdida de documentos</v>
      </c>
      <c r="C50" s="743" t="str">
        <f>'7- Mapa Final'!C50</f>
        <v>Extravío temporal o definitivo de los  documentos de los procesos judiciales</v>
      </c>
      <c r="D50" s="745" t="str">
        <f>'7- Mapa Final'!J50</f>
        <v>Muy Baja - 1</v>
      </c>
      <c r="E50" s="748" t="str">
        <f>'7- Mapa Final'!K50</f>
        <v>Leve - 1</v>
      </c>
      <c r="F50" s="739" t="str">
        <f>'7- Mapa Final'!M50</f>
        <v>Bajo - 1</v>
      </c>
      <c r="G50" s="514" t="s">
        <v>395</v>
      </c>
      <c r="H50" s="693" t="s">
        <v>404</v>
      </c>
      <c r="I50" s="735"/>
      <c r="J50" s="735" t="s">
        <v>527</v>
      </c>
      <c r="K50" s="764">
        <v>45292</v>
      </c>
      <c r="L50" s="764">
        <v>45382</v>
      </c>
      <c r="M50" s="789" t="s">
        <v>534</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41"/>
      <c r="B51" s="743"/>
      <c r="C51" s="743"/>
      <c r="D51" s="746"/>
      <c r="E51" s="749"/>
      <c r="F51" s="739"/>
      <c r="G51" s="514"/>
      <c r="H51" s="694"/>
      <c r="I51" s="735"/>
      <c r="J51" s="735"/>
      <c r="K51" s="735"/>
      <c r="L51" s="735"/>
      <c r="M51" s="789"/>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41"/>
      <c r="B52" s="743"/>
      <c r="C52" s="743"/>
      <c r="D52" s="746"/>
      <c r="E52" s="749"/>
      <c r="F52" s="739"/>
      <c r="G52" s="514"/>
      <c r="H52" s="694"/>
      <c r="I52" s="735"/>
      <c r="J52" s="735"/>
      <c r="K52" s="735"/>
      <c r="L52" s="735"/>
      <c r="M52" s="789"/>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41"/>
      <c r="B53" s="743"/>
      <c r="C53" s="743"/>
      <c r="D53" s="746"/>
      <c r="E53" s="749"/>
      <c r="F53" s="739"/>
      <c r="G53" s="514"/>
      <c r="H53" s="694"/>
      <c r="I53" s="735"/>
      <c r="J53" s="735"/>
      <c r="K53" s="735"/>
      <c r="L53" s="735"/>
      <c r="M53" s="789"/>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41"/>
      <c r="B54" s="743"/>
      <c r="C54" s="743"/>
      <c r="D54" s="746"/>
      <c r="E54" s="749"/>
      <c r="F54" s="739"/>
      <c r="G54" s="514"/>
      <c r="H54" s="694"/>
      <c r="I54" s="735"/>
      <c r="J54" s="735"/>
      <c r="K54" s="735"/>
      <c r="L54" s="735"/>
      <c r="M54" s="789"/>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41"/>
      <c r="B55" s="743"/>
      <c r="C55" s="743"/>
      <c r="D55" s="746"/>
      <c r="E55" s="749"/>
      <c r="F55" s="739"/>
      <c r="G55" s="514"/>
      <c r="H55" s="694"/>
      <c r="I55" s="735"/>
      <c r="J55" s="735"/>
      <c r="K55" s="735"/>
      <c r="L55" s="735"/>
      <c r="M55" s="789"/>
      <c r="N55" s="33"/>
      <c r="O55" s="33"/>
    </row>
    <row r="56" spans="1:169">
      <c r="A56" s="741"/>
      <c r="B56" s="743"/>
      <c r="C56" s="743"/>
      <c r="D56" s="746"/>
      <c r="E56" s="749"/>
      <c r="F56" s="739"/>
      <c r="G56" s="514"/>
      <c r="H56" s="694"/>
      <c r="I56" s="735"/>
      <c r="J56" s="735"/>
      <c r="K56" s="735"/>
      <c r="L56" s="735"/>
      <c r="M56" s="789"/>
      <c r="N56" s="33"/>
      <c r="O56" s="33"/>
    </row>
    <row r="57" spans="1:169">
      <c r="A57" s="741"/>
      <c r="B57" s="743"/>
      <c r="C57" s="743"/>
      <c r="D57" s="746"/>
      <c r="E57" s="749"/>
      <c r="F57" s="739"/>
      <c r="G57" s="514"/>
      <c r="H57" s="694"/>
      <c r="I57" s="735"/>
      <c r="J57" s="735"/>
      <c r="K57" s="735"/>
      <c r="L57" s="735"/>
      <c r="M57" s="789"/>
      <c r="N57" s="33"/>
      <c r="O57" s="33"/>
    </row>
    <row r="58" spans="1:169">
      <c r="A58" s="741"/>
      <c r="B58" s="743"/>
      <c r="C58" s="743"/>
      <c r="D58" s="746"/>
      <c r="E58" s="749"/>
      <c r="F58" s="739"/>
      <c r="G58" s="514"/>
      <c r="H58" s="694"/>
      <c r="I58" s="735"/>
      <c r="J58" s="735"/>
      <c r="K58" s="735"/>
      <c r="L58" s="735"/>
      <c r="M58" s="789"/>
      <c r="N58" s="33"/>
      <c r="O58" s="33"/>
    </row>
    <row r="59" spans="1:169" ht="15" thickBot="1">
      <c r="A59" s="742"/>
      <c r="B59" s="744"/>
      <c r="C59" s="744"/>
      <c r="D59" s="747"/>
      <c r="E59" s="750"/>
      <c r="F59" s="740"/>
      <c r="G59" s="528"/>
      <c r="H59" s="695"/>
      <c r="I59" s="736"/>
      <c r="J59" s="736"/>
      <c r="K59" s="735"/>
      <c r="L59" s="735"/>
      <c r="M59" s="790"/>
      <c r="N59" s="33"/>
      <c r="O59" s="33"/>
    </row>
    <row r="60" spans="1:169" s="25" customFormat="1" ht="13.9" hidden="1">
      <c r="A60" s="741">
        <v>6</v>
      </c>
      <c r="B60" s="743" t="str">
        <f>'7- Mapa Final'!B60</f>
        <v xml:space="preserve">Recibir , ofrecer, prometer , entregar o aceptar dádivas o beneficios a nombre propio o de terceros para  expedir, alterar,retener , extraviar o entregar  documentos  sin el lleno de requisitos legales </v>
      </c>
      <c r="C60" s="743" t="str">
        <f>'7- Mapa Final'!C60</f>
        <v xml:space="preserve"> Realizar trámites sin el cumplimiento de los requisitos legales  o  con informacionfalsa</v>
      </c>
      <c r="D60" s="745" t="str">
        <f>'7- Mapa Final'!J60</f>
        <v>Muy Baja - 1</v>
      </c>
      <c r="E60" s="748" t="str">
        <f>'7- Mapa Final'!K60</f>
        <v>Mayor - 4</v>
      </c>
      <c r="F60" s="739" t="str">
        <f>'7- Mapa Final'!M60</f>
        <v>Alto  - 4</v>
      </c>
      <c r="G60" s="514" t="s">
        <v>406</v>
      </c>
      <c r="H60" s="735"/>
      <c r="I60" s="735"/>
      <c r="J60" s="735"/>
      <c r="K60" s="735"/>
      <c r="L60" s="735"/>
      <c r="M60" s="73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741"/>
      <c r="B61" s="743"/>
      <c r="C61" s="743"/>
      <c r="D61" s="746"/>
      <c r="E61" s="749"/>
      <c r="F61" s="739"/>
      <c r="G61" s="514"/>
      <c r="H61" s="735"/>
      <c r="I61" s="735"/>
      <c r="J61" s="735"/>
      <c r="K61" s="735"/>
      <c r="L61" s="735"/>
      <c r="M61" s="73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741"/>
      <c r="B62" s="743"/>
      <c r="C62" s="743"/>
      <c r="D62" s="746"/>
      <c r="E62" s="749"/>
      <c r="F62" s="739"/>
      <c r="G62" s="514"/>
      <c r="H62" s="735"/>
      <c r="I62" s="735"/>
      <c r="J62" s="735"/>
      <c r="K62" s="735"/>
      <c r="L62" s="735"/>
      <c r="M62" s="73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741"/>
      <c r="B63" s="743"/>
      <c r="C63" s="743"/>
      <c r="D63" s="746"/>
      <c r="E63" s="749"/>
      <c r="F63" s="739"/>
      <c r="G63" s="514"/>
      <c r="H63" s="735"/>
      <c r="I63" s="735"/>
      <c r="J63" s="735"/>
      <c r="K63" s="735"/>
      <c r="L63" s="735"/>
      <c r="M63" s="73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741"/>
      <c r="B64" s="743"/>
      <c r="C64" s="743"/>
      <c r="D64" s="746"/>
      <c r="E64" s="749"/>
      <c r="F64" s="739"/>
      <c r="G64" s="514"/>
      <c r="H64" s="735"/>
      <c r="I64" s="735"/>
      <c r="J64" s="735"/>
      <c r="K64" s="735"/>
      <c r="L64" s="735"/>
      <c r="M64" s="73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741"/>
      <c r="B65" s="743"/>
      <c r="C65" s="743"/>
      <c r="D65" s="746"/>
      <c r="E65" s="749"/>
      <c r="F65" s="739"/>
      <c r="G65" s="514"/>
      <c r="H65" s="735"/>
      <c r="I65" s="735"/>
      <c r="J65" s="735"/>
      <c r="K65" s="735"/>
      <c r="L65" s="735"/>
      <c r="M65" s="737"/>
      <c r="N65" s="33"/>
      <c r="O65" s="33"/>
    </row>
    <row r="66" spans="1:169" hidden="1">
      <c r="A66" s="741"/>
      <c r="B66" s="743"/>
      <c r="C66" s="743"/>
      <c r="D66" s="746"/>
      <c r="E66" s="749"/>
      <c r="F66" s="739"/>
      <c r="G66" s="514"/>
      <c r="H66" s="735"/>
      <c r="I66" s="735"/>
      <c r="J66" s="735"/>
      <c r="K66" s="735"/>
      <c r="L66" s="735"/>
      <c r="M66" s="737"/>
      <c r="N66" s="33"/>
      <c r="O66" s="33"/>
    </row>
    <row r="67" spans="1:169" hidden="1">
      <c r="A67" s="741"/>
      <c r="B67" s="743"/>
      <c r="C67" s="743"/>
      <c r="D67" s="746"/>
      <c r="E67" s="749"/>
      <c r="F67" s="739"/>
      <c r="G67" s="514"/>
      <c r="H67" s="735"/>
      <c r="I67" s="735"/>
      <c r="J67" s="735"/>
      <c r="K67" s="735"/>
      <c r="L67" s="735"/>
      <c r="M67" s="737"/>
      <c r="N67" s="33"/>
      <c r="O67" s="33"/>
    </row>
    <row r="68" spans="1:169" hidden="1">
      <c r="A68" s="741"/>
      <c r="B68" s="743"/>
      <c r="C68" s="743"/>
      <c r="D68" s="746"/>
      <c r="E68" s="749"/>
      <c r="F68" s="739"/>
      <c r="G68" s="514"/>
      <c r="H68" s="735"/>
      <c r="I68" s="735"/>
      <c r="J68" s="735"/>
      <c r="K68" s="735"/>
      <c r="L68" s="735"/>
      <c r="M68" s="737"/>
      <c r="N68" s="33"/>
      <c r="O68" s="33"/>
    </row>
    <row r="69" spans="1:169" ht="15" hidden="1" thickBot="1">
      <c r="A69" s="742"/>
      <c r="B69" s="744"/>
      <c r="C69" s="744"/>
      <c r="D69" s="747"/>
      <c r="E69" s="750"/>
      <c r="F69" s="740"/>
      <c r="G69" s="528"/>
      <c r="H69" s="736"/>
      <c r="I69" s="736"/>
      <c r="J69" s="736"/>
      <c r="K69" s="736"/>
      <c r="L69" s="736"/>
      <c r="M69" s="738"/>
      <c r="N69" s="33"/>
      <c r="O69" s="33"/>
    </row>
    <row r="70" spans="1:169" s="25" customFormat="1" ht="12.75" hidden="1" customHeight="1">
      <c r="A70" s="741">
        <v>7</v>
      </c>
      <c r="B70" s="743" t="str">
        <f>'7- Mapa Final'!B70</f>
        <v xml:space="preserve">Recibir, ofrecer, prometer, entregar o aceptar dadivas  o beneficios a nombre propio o de terceros para  demorar, retener, alterar o direccionar fallos judiciales </v>
      </c>
      <c r="C70" s="743" t="str">
        <f>'7- Mapa Final'!C70</f>
        <v xml:space="preserve">Proferir  sentencias judiciales incumplmiendo los principios de la administracion de justicia o sin la observancia de los Codigos  Procesales en la materia </v>
      </c>
      <c r="D70" s="745" t="str">
        <f>'7- Mapa Final'!J70</f>
        <v>Muy Baja - 1</v>
      </c>
      <c r="E70" s="748" t="str">
        <f>'7- Mapa Final'!K70</f>
        <v>Mayor - 4</v>
      </c>
      <c r="F70" s="739" t="str">
        <f>'7- Mapa Final'!M70</f>
        <v>Alto  - 4</v>
      </c>
      <c r="G70" s="514" t="s">
        <v>406</v>
      </c>
      <c r="H70" s="735"/>
      <c r="I70" s="735"/>
      <c r="J70" s="735"/>
      <c r="K70" s="735"/>
      <c r="L70" s="735"/>
      <c r="M70" s="73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741"/>
      <c r="B71" s="743"/>
      <c r="C71" s="743"/>
      <c r="D71" s="746"/>
      <c r="E71" s="749"/>
      <c r="F71" s="739"/>
      <c r="G71" s="514"/>
      <c r="H71" s="735"/>
      <c r="I71" s="735"/>
      <c r="J71" s="735"/>
      <c r="K71" s="735"/>
      <c r="L71" s="735"/>
      <c r="M71" s="73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741"/>
      <c r="B72" s="743"/>
      <c r="C72" s="743"/>
      <c r="D72" s="746"/>
      <c r="E72" s="749"/>
      <c r="F72" s="739"/>
      <c r="G72" s="514"/>
      <c r="H72" s="735"/>
      <c r="I72" s="735"/>
      <c r="J72" s="735"/>
      <c r="K72" s="735"/>
      <c r="L72" s="735"/>
      <c r="M72" s="73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741"/>
      <c r="B73" s="743"/>
      <c r="C73" s="743"/>
      <c r="D73" s="746"/>
      <c r="E73" s="749"/>
      <c r="F73" s="739"/>
      <c r="G73" s="514"/>
      <c r="H73" s="735"/>
      <c r="I73" s="735"/>
      <c r="J73" s="735"/>
      <c r="K73" s="735"/>
      <c r="L73" s="735"/>
      <c r="M73" s="73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741"/>
      <c r="B74" s="743"/>
      <c r="C74" s="743"/>
      <c r="D74" s="746"/>
      <c r="E74" s="749"/>
      <c r="F74" s="739"/>
      <c r="G74" s="514"/>
      <c r="H74" s="735"/>
      <c r="I74" s="735"/>
      <c r="J74" s="735"/>
      <c r="K74" s="735"/>
      <c r="L74" s="735"/>
      <c r="M74" s="73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741"/>
      <c r="B75" s="743"/>
      <c r="C75" s="743"/>
      <c r="D75" s="746"/>
      <c r="E75" s="749"/>
      <c r="F75" s="739"/>
      <c r="G75" s="514"/>
      <c r="H75" s="735"/>
      <c r="I75" s="735"/>
      <c r="J75" s="735"/>
      <c r="K75" s="735"/>
      <c r="L75" s="735"/>
      <c r="M75" s="737"/>
      <c r="N75" s="33"/>
      <c r="O75" s="33"/>
    </row>
    <row r="76" spans="1:169" hidden="1">
      <c r="A76" s="741"/>
      <c r="B76" s="743"/>
      <c r="C76" s="743"/>
      <c r="D76" s="746"/>
      <c r="E76" s="749"/>
      <c r="F76" s="739"/>
      <c r="G76" s="514"/>
      <c r="H76" s="735"/>
      <c r="I76" s="735"/>
      <c r="J76" s="735"/>
      <c r="K76" s="735"/>
      <c r="L76" s="735"/>
      <c r="M76" s="737"/>
      <c r="N76" s="33"/>
      <c r="O76" s="33"/>
    </row>
    <row r="77" spans="1:169" hidden="1">
      <c r="A77" s="741"/>
      <c r="B77" s="743"/>
      <c r="C77" s="743"/>
      <c r="D77" s="746"/>
      <c r="E77" s="749"/>
      <c r="F77" s="739"/>
      <c r="G77" s="514"/>
      <c r="H77" s="735"/>
      <c r="I77" s="735"/>
      <c r="J77" s="735"/>
      <c r="K77" s="735"/>
      <c r="L77" s="735"/>
      <c r="M77" s="737"/>
      <c r="N77" s="33"/>
      <c r="O77" s="33"/>
    </row>
    <row r="78" spans="1:169" hidden="1">
      <c r="A78" s="741"/>
      <c r="B78" s="743"/>
      <c r="C78" s="743"/>
      <c r="D78" s="746"/>
      <c r="E78" s="749"/>
      <c r="F78" s="739"/>
      <c r="G78" s="514"/>
      <c r="H78" s="735"/>
      <c r="I78" s="735"/>
      <c r="J78" s="735"/>
      <c r="K78" s="735"/>
      <c r="L78" s="735"/>
      <c r="M78" s="737"/>
      <c r="N78" s="33"/>
      <c r="O78" s="33"/>
    </row>
    <row r="79" spans="1:169" ht="15" hidden="1" thickBot="1">
      <c r="A79" s="742"/>
      <c r="B79" s="744"/>
      <c r="C79" s="744"/>
      <c r="D79" s="747"/>
      <c r="E79" s="750"/>
      <c r="F79" s="740"/>
      <c r="G79" s="528"/>
      <c r="H79" s="736"/>
      <c r="I79" s="736"/>
      <c r="J79" s="736"/>
      <c r="K79" s="736"/>
      <c r="L79" s="736"/>
      <c r="M79" s="738"/>
      <c r="N79" s="33"/>
      <c r="O79" s="33"/>
    </row>
  </sheetData>
  <mergeCells count="108">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C4:Q4"/>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247" priority="815" operator="containsText" text="3- Moderado">
      <formula>NOT(ISERROR(SEARCH("3- Moderado",A7)))</formula>
    </cfRule>
    <cfRule type="containsText" dxfId="246" priority="816" operator="containsText" text="6- Moderado">
      <formula>NOT(ISERROR(SEARCH("6- Moderado",A7)))</formula>
    </cfRule>
    <cfRule type="containsText" dxfId="245" priority="817" operator="containsText" text="4- Moderado">
      <formula>NOT(ISERROR(SEARCH("4- Moderado",A7)))</formula>
    </cfRule>
    <cfRule type="containsText" dxfId="244" priority="818" operator="containsText" text="3- Bajo">
      <formula>NOT(ISERROR(SEARCH("3- Bajo",A7)))</formula>
    </cfRule>
    <cfRule type="containsText" dxfId="243" priority="819" operator="containsText" text="4- Bajo">
      <formula>NOT(ISERROR(SEARCH("4- Bajo",A7)))</formula>
    </cfRule>
    <cfRule type="containsText" dxfId="242" priority="820" operator="containsText" text="1- Bajo">
      <formula>NOT(ISERROR(SEARCH("1- Bajo",A7)))</formula>
    </cfRule>
  </conditionalFormatting>
  <conditionalFormatting sqref="A10:E10 A20:E20">
    <cfRule type="containsText" dxfId="241" priority="791" operator="containsText" text="3- Moderado">
      <formula>NOT(ISERROR(SEARCH("3- Moderado",A10)))</formula>
    </cfRule>
    <cfRule type="containsText" dxfId="240" priority="792" operator="containsText" text="6- Moderado">
      <formula>NOT(ISERROR(SEARCH("6- Moderado",A10)))</formula>
    </cfRule>
    <cfRule type="containsText" dxfId="239" priority="793" operator="containsText" text="4- Moderado">
      <formula>NOT(ISERROR(SEARCH("4- Moderado",A10)))</formula>
    </cfRule>
    <cfRule type="containsText" dxfId="238" priority="794" operator="containsText" text="3- Bajo">
      <formula>NOT(ISERROR(SEARCH("3- Bajo",A10)))</formula>
    </cfRule>
    <cfRule type="containsText" dxfId="237" priority="795" operator="containsText" text="4- Bajo">
      <formula>NOT(ISERROR(SEARCH("4- Bajo",A10)))</formula>
    </cfRule>
    <cfRule type="containsText" dxfId="236" priority="796" operator="containsText" text="1- Bajo">
      <formula>NOT(ISERROR(SEARCH("1- Bajo",A10)))</formula>
    </cfRule>
  </conditionalFormatting>
  <conditionalFormatting sqref="A30:E30">
    <cfRule type="containsText" dxfId="235" priority="129" operator="containsText" text="3- Moderado">
      <formula>NOT(ISERROR(SEARCH("3- Moderado",A30)))</formula>
    </cfRule>
    <cfRule type="containsText" dxfId="234" priority="130" operator="containsText" text="6- Moderado">
      <formula>NOT(ISERROR(SEARCH("6- Moderado",A30)))</formula>
    </cfRule>
    <cfRule type="containsText" dxfId="233" priority="131" operator="containsText" text="4- Moderado">
      <formula>NOT(ISERROR(SEARCH("4- Moderado",A30)))</formula>
    </cfRule>
    <cfRule type="containsText" dxfId="232" priority="132" operator="containsText" text="3- Bajo">
      <formula>NOT(ISERROR(SEARCH("3- Bajo",A30)))</formula>
    </cfRule>
    <cfRule type="containsText" dxfId="231" priority="133" operator="containsText" text="4- Bajo">
      <formula>NOT(ISERROR(SEARCH("4- Bajo",A30)))</formula>
    </cfRule>
    <cfRule type="containsText" dxfId="230" priority="134" operator="containsText" text="1- Bajo">
      <formula>NOT(ISERROR(SEARCH("1- Bajo",A30)))</formula>
    </cfRule>
  </conditionalFormatting>
  <conditionalFormatting sqref="A40:E40">
    <cfRule type="containsText" dxfId="229" priority="101" operator="containsText" text="3- Moderado">
      <formula>NOT(ISERROR(SEARCH("3- Moderado",A40)))</formula>
    </cfRule>
    <cfRule type="containsText" dxfId="228" priority="102" operator="containsText" text="6- Moderado">
      <formula>NOT(ISERROR(SEARCH("6- Moderado",A40)))</formula>
    </cfRule>
    <cfRule type="containsText" dxfId="227" priority="103" operator="containsText" text="4- Moderado">
      <formula>NOT(ISERROR(SEARCH("4- Moderado",A40)))</formula>
    </cfRule>
    <cfRule type="containsText" dxfId="226" priority="104" operator="containsText" text="3- Bajo">
      <formula>NOT(ISERROR(SEARCH("3- Bajo",A40)))</formula>
    </cfRule>
    <cfRule type="containsText" dxfId="225" priority="105" operator="containsText" text="4- Bajo">
      <formula>NOT(ISERROR(SEARCH("4- Bajo",A40)))</formula>
    </cfRule>
    <cfRule type="containsText" dxfId="224" priority="106" operator="containsText" text="1- Bajo">
      <formula>NOT(ISERROR(SEARCH("1- Bajo",A40)))</formula>
    </cfRule>
  </conditionalFormatting>
  <conditionalFormatting sqref="A50:E50 A60 A7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B60:E60">
    <cfRule type="containsText" dxfId="217" priority="22" operator="containsText" text="3- Moderado">
      <formula>NOT(ISERROR(SEARCH("3- Moderado",B60)))</formula>
    </cfRule>
    <cfRule type="containsText" dxfId="216" priority="23" operator="containsText" text="6- Moderado">
      <formula>NOT(ISERROR(SEARCH("6- Moderado",B60)))</formula>
    </cfRule>
    <cfRule type="containsText" dxfId="215" priority="24" operator="containsText" text="4- Moderado">
      <formula>NOT(ISERROR(SEARCH("4- Moderado",B60)))</formula>
    </cfRule>
    <cfRule type="containsText" dxfId="214" priority="25" operator="containsText" text="3- Bajo">
      <formula>NOT(ISERROR(SEARCH("3- Bajo",B60)))</formula>
    </cfRule>
    <cfRule type="containsText" dxfId="213" priority="26" operator="containsText" text="4- Bajo">
      <formula>NOT(ISERROR(SEARCH("4- Bajo",B60)))</formula>
    </cfRule>
    <cfRule type="containsText" dxfId="212" priority="27" operator="containsText" text="1- Bajo">
      <formula>NOT(ISERROR(SEARCH("1- Bajo",B60)))</formula>
    </cfRule>
  </conditionalFormatting>
  <conditionalFormatting sqref="B70:E70">
    <cfRule type="containsText" dxfId="211" priority="8" operator="containsText" text="3- Moderado">
      <formula>NOT(ISERROR(SEARCH("3- Moderado",B70)))</formula>
    </cfRule>
    <cfRule type="containsText" dxfId="210" priority="9" operator="containsText" text="6- Moderado">
      <formula>NOT(ISERROR(SEARCH("6- Moderado",B70)))</formula>
    </cfRule>
    <cfRule type="containsText" dxfId="209" priority="10" operator="containsText" text="4- Moderado">
      <formula>NOT(ISERROR(SEARCH("4- Moderado",B70)))</formula>
    </cfRule>
    <cfRule type="containsText" dxfId="208" priority="11" operator="containsText" text="3- Bajo">
      <formula>NOT(ISERROR(SEARCH("3- Bajo",B70)))</formula>
    </cfRule>
    <cfRule type="containsText" dxfId="207" priority="12" operator="containsText" text="4- Bajo">
      <formula>NOT(ISERROR(SEARCH("4- Bajo",B70)))</formula>
    </cfRule>
    <cfRule type="containsText" dxfId="206" priority="13" operator="containsText" text="1- Bajo">
      <formula>NOT(ISERROR(SEARCH("1- Bajo",B70)))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0" operator="containsText" text="3- Bajo">
      <formula>NOT(ISERROR(SEARCH("3- Bajo",C8)))</formula>
    </cfRule>
    <cfRule type="containsText" dxfId="201" priority="151" operator="containsText" text="4- Bajo">
      <formula>NOT(ISERROR(SEARCH("4- Bajo",C8)))</formula>
    </cfRule>
    <cfRule type="containsText" dxfId="200" priority="152" operator="containsText" text="1- Bajo">
      <formula>NOT(ISERROR(SEARCH("1- Bajo",C8)))</formula>
    </cfRule>
  </conditionalFormatting>
  <conditionalFormatting sqref="D10:D79">
    <cfRule type="containsText" dxfId="199" priority="39" operator="containsText" text="Muy Alta">
      <formula>NOT(ISERROR(SEARCH("Muy Alta",D10)))</formula>
    </cfRule>
    <cfRule type="containsText" dxfId="198" priority="40" operator="containsText" text="Alta">
      <formula>NOT(ISERROR(SEARCH("Alta",D10)))</formula>
    </cfRule>
    <cfRule type="containsText" dxfId="197" priority="41" operator="containsText" text="Baja">
      <formula>NOT(ISERROR(SEARCH("Baja",D10)))</formula>
    </cfRule>
    <cfRule type="containsText" dxfId="196" priority="42" operator="containsText" text="Muy Baja">
      <formula>NOT(ISERROR(SEARCH("Muy Baja",D10)))</formula>
    </cfRule>
    <cfRule type="containsText" dxfId="195" priority="44" operator="containsText" text="Media">
      <formula>NOT(ISERROR(SEARCH("Media",D10)))</formula>
    </cfRule>
  </conditionalFormatting>
  <conditionalFormatting sqref="E10:E79">
    <cfRule type="containsText" dxfId="194" priority="35" operator="containsText" text="Catastrófico">
      <formula>NOT(ISERROR(SEARCH("Catastrófico",E10)))</formula>
    </cfRule>
    <cfRule type="containsText" dxfId="193" priority="36" operator="containsText" text="Mayor">
      <formula>NOT(ISERROR(SEARCH("Mayor",E10)))</formula>
    </cfRule>
    <cfRule type="containsText" dxfId="192" priority="37" operator="containsText" text="Menor">
      <formula>NOT(ISERROR(SEARCH("Menor",E10)))</formula>
    </cfRule>
    <cfRule type="containsText" dxfId="191" priority="38" operator="containsText" text="Leve">
      <formula>NOT(ISERROR(SEARCH("Leve",E10)))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58" operator="containsText" text="Bajo">
      <formula>NOT(ISERROR(SEARCH("Bajo",F10)))</formula>
    </cfRule>
    <cfRule type="containsText" dxfId="188" priority="59" operator="containsText" text="Moderado">
      <formula>NOT(ISERROR(SEARCH("Moderado",F10)))</formula>
    </cfRule>
    <cfRule type="containsText" dxfId="187" priority="60" operator="containsText" text="Alto">
      <formula>NOT(ISERROR(SEARCH("Alto",F10)))</formula>
    </cfRule>
    <cfRule type="containsText" dxfId="186"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abSelected="1" topLeftCell="F13" zoomScale="55" zoomScaleNormal="55" workbookViewId="0">
      <selection activeCell="G10" sqref="G10:G19"/>
    </sheetView>
  </sheetViews>
  <sheetFormatPr defaultColWidth="11.42578125" defaultRowHeight="14.4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71"/>
      <c r="B1" s="772"/>
      <c r="C1" s="775"/>
      <c r="D1" s="775"/>
      <c r="E1" s="775"/>
      <c r="F1" s="775"/>
      <c r="G1" s="775"/>
      <c r="H1" s="775"/>
      <c r="I1" s="775"/>
      <c r="J1" s="776"/>
      <c r="K1" s="770"/>
      <c r="L1" s="770"/>
      <c r="M1" s="77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773"/>
      <c r="B2" s="774"/>
      <c r="C2" s="777"/>
      <c r="D2" s="777"/>
      <c r="E2" s="777"/>
      <c r="F2" s="777"/>
      <c r="G2" s="777"/>
      <c r="H2" s="777"/>
      <c r="I2" s="777"/>
      <c r="J2" s="778"/>
      <c r="K2" s="770"/>
      <c r="L2" s="770"/>
      <c r="M2" s="77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77"/>
      <c r="D3" s="777"/>
      <c r="E3" s="777"/>
      <c r="F3" s="777"/>
      <c r="G3" s="777"/>
      <c r="H3" s="777"/>
      <c r="I3" s="777"/>
      <c r="J3" s="778"/>
      <c r="K3" s="770"/>
      <c r="L3" s="770"/>
      <c r="M3" s="77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164.25" customHeight="1">
      <c r="A4" s="533" t="s">
        <v>270</v>
      </c>
      <c r="B4" s="533"/>
      <c r="C4" s="623" t="s">
        <v>380</v>
      </c>
      <c r="D4" s="624"/>
      <c r="E4" s="624"/>
      <c r="F4" s="624"/>
      <c r="G4" s="624"/>
      <c r="H4" s="624"/>
      <c r="I4" s="624"/>
      <c r="J4" s="624"/>
      <c r="K4" s="624"/>
      <c r="L4" s="624"/>
      <c r="M4" s="624"/>
      <c r="N4" s="624"/>
      <c r="O4" s="624"/>
      <c r="P4" s="624"/>
      <c r="Q4" s="624"/>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123.75" customHeight="1">
      <c r="A5" s="533" t="s">
        <v>272</v>
      </c>
      <c r="B5" s="533"/>
      <c r="C5" s="779" t="s">
        <v>511</v>
      </c>
      <c r="D5" s="780"/>
      <c r="E5" s="780"/>
      <c r="F5" s="780"/>
      <c r="G5" s="780"/>
      <c r="H5" s="780"/>
      <c r="I5" s="780"/>
      <c r="J5" s="780"/>
      <c r="K5" s="780"/>
      <c r="L5" s="780"/>
      <c r="M5" s="780"/>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c r="A6" s="533" t="s">
        <v>274</v>
      </c>
      <c r="B6" s="533"/>
      <c r="C6" s="761" t="s">
        <v>512</v>
      </c>
      <c r="D6" s="762"/>
      <c r="E6" s="762"/>
      <c r="F6" s="762"/>
      <c r="G6" s="762"/>
      <c r="H6" s="762"/>
      <c r="I6" s="762"/>
      <c r="J6" s="762"/>
      <c r="K6" s="762"/>
      <c r="L6" s="762"/>
      <c r="M6" s="76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c r="A7" s="756" t="s">
        <v>513</v>
      </c>
      <c r="B7" s="757"/>
      <c r="C7" s="758"/>
      <c r="D7" s="759" t="s">
        <v>514</v>
      </c>
      <c r="E7" s="759"/>
      <c r="F7" s="759"/>
      <c r="G7" s="760" t="s">
        <v>515</v>
      </c>
      <c r="H7" s="751" t="s">
        <v>516</v>
      </c>
      <c r="I7" s="753" t="s">
        <v>517</v>
      </c>
      <c r="J7" s="754"/>
      <c r="K7" s="753" t="s">
        <v>518</v>
      </c>
      <c r="L7" s="754"/>
      <c r="M7" s="755" t="s">
        <v>535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212</v>
      </c>
      <c r="C8" s="34" t="s">
        <v>214</v>
      </c>
      <c r="D8" s="27" t="s">
        <v>224</v>
      </c>
      <c r="E8" s="27" t="s">
        <v>520</v>
      </c>
      <c r="F8" s="27" t="s">
        <v>521</v>
      </c>
      <c r="G8" s="760"/>
      <c r="H8" s="752"/>
      <c r="I8" s="28" t="s">
        <v>522</v>
      </c>
      <c r="J8" s="28" t="s">
        <v>523</v>
      </c>
      <c r="K8" s="28" t="s">
        <v>524</v>
      </c>
      <c r="L8" s="28" t="s">
        <v>525</v>
      </c>
      <c r="M8" s="75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781"/>
      <c r="B9" s="782"/>
      <c r="C9" s="782"/>
      <c r="D9" s="782"/>
      <c r="E9" s="782"/>
      <c r="F9" s="782"/>
      <c r="G9" s="78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83">
        <f>'7- Mapa Final'!A10</f>
        <v>1</v>
      </c>
      <c r="B10" s="767" t="str">
        <f>'7- Mapa Final'!B10</f>
        <v>Vencimiento de Términos</v>
      </c>
      <c r="C10" s="767" t="str">
        <f>'7- Mapa Final'!C10</f>
        <v>Se realizan  actuaciones procesales o se da  respuesta a las solicitudes de los usuarios de la administración de justicia en materia penal, después del  término legal establecido para decidir sobre los conflictos presentados a los jueces.</v>
      </c>
      <c r="D10" s="768" t="str">
        <f>'7- Mapa Final'!J10</f>
        <v>Baja - 2</v>
      </c>
      <c r="E10" s="769" t="str">
        <f>'7- Mapa Final'!K10</f>
        <v>Leve - 1</v>
      </c>
      <c r="F10" s="785" t="str">
        <f>'7- Mapa Final'!M10</f>
        <v>Bajo - 2</v>
      </c>
      <c r="G10" s="527" t="s">
        <v>395</v>
      </c>
      <c r="H10" s="795" t="s">
        <v>526</v>
      </c>
      <c r="I10" s="788"/>
      <c r="J10" s="788" t="s">
        <v>527</v>
      </c>
      <c r="K10" s="764">
        <v>45383</v>
      </c>
      <c r="L10" s="798">
        <v>45473</v>
      </c>
      <c r="M10" s="792" t="s">
        <v>536</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41"/>
      <c r="B11" s="743"/>
      <c r="C11" s="743"/>
      <c r="D11" s="746"/>
      <c r="E11" s="749"/>
      <c r="F11" s="739"/>
      <c r="G11" s="514"/>
      <c r="H11" s="796"/>
      <c r="I11" s="735"/>
      <c r="J11" s="735"/>
      <c r="K11" s="735"/>
      <c r="L11" s="799"/>
      <c r="M11" s="79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41"/>
      <c r="B12" s="743"/>
      <c r="C12" s="743"/>
      <c r="D12" s="746"/>
      <c r="E12" s="749"/>
      <c r="F12" s="739"/>
      <c r="G12" s="514"/>
      <c r="H12" s="796"/>
      <c r="I12" s="735"/>
      <c r="J12" s="735"/>
      <c r="K12" s="735"/>
      <c r="L12" s="799"/>
      <c r="M12" s="79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41"/>
      <c r="B13" s="743"/>
      <c r="C13" s="743"/>
      <c r="D13" s="746"/>
      <c r="E13" s="749"/>
      <c r="F13" s="739"/>
      <c r="G13" s="514"/>
      <c r="H13" s="796"/>
      <c r="I13" s="735"/>
      <c r="J13" s="735"/>
      <c r="K13" s="735"/>
      <c r="L13" s="799"/>
      <c r="M13" s="79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41"/>
      <c r="B14" s="743"/>
      <c r="C14" s="743"/>
      <c r="D14" s="746"/>
      <c r="E14" s="749"/>
      <c r="F14" s="739"/>
      <c r="G14" s="514"/>
      <c r="H14" s="796"/>
      <c r="I14" s="735"/>
      <c r="J14" s="735"/>
      <c r="K14" s="735"/>
      <c r="L14" s="799"/>
      <c r="M14" s="79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41"/>
      <c r="B15" s="743"/>
      <c r="C15" s="743"/>
      <c r="D15" s="746"/>
      <c r="E15" s="749"/>
      <c r="F15" s="739"/>
      <c r="G15" s="514"/>
      <c r="H15" s="796"/>
      <c r="I15" s="735"/>
      <c r="J15" s="735"/>
      <c r="K15" s="735"/>
      <c r="L15" s="799"/>
      <c r="M15" s="79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41"/>
      <c r="B16" s="743"/>
      <c r="C16" s="743"/>
      <c r="D16" s="746"/>
      <c r="E16" s="749"/>
      <c r="F16" s="739"/>
      <c r="G16" s="514"/>
      <c r="H16" s="796"/>
      <c r="I16" s="735"/>
      <c r="J16" s="735"/>
      <c r="K16" s="735"/>
      <c r="L16" s="799"/>
      <c r="M16" s="79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41"/>
      <c r="B17" s="743"/>
      <c r="C17" s="743"/>
      <c r="D17" s="746"/>
      <c r="E17" s="749"/>
      <c r="F17" s="739"/>
      <c r="G17" s="514"/>
      <c r="H17" s="796"/>
      <c r="I17" s="735"/>
      <c r="J17" s="735"/>
      <c r="K17" s="735"/>
      <c r="L17" s="799"/>
      <c r="M17" s="79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41"/>
      <c r="B18" s="743"/>
      <c r="C18" s="743"/>
      <c r="D18" s="746"/>
      <c r="E18" s="749"/>
      <c r="F18" s="739"/>
      <c r="G18" s="514"/>
      <c r="H18" s="796"/>
      <c r="I18" s="735"/>
      <c r="J18" s="735"/>
      <c r="K18" s="735"/>
      <c r="L18" s="799"/>
      <c r="M18" s="79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741"/>
      <c r="B19" s="743"/>
      <c r="C19" s="743"/>
      <c r="D19" s="746"/>
      <c r="E19" s="749"/>
      <c r="F19" s="739"/>
      <c r="G19" s="514"/>
      <c r="H19" s="797"/>
      <c r="I19" s="735"/>
      <c r="J19" s="735"/>
      <c r="K19" s="735"/>
      <c r="L19" s="799"/>
      <c r="M19" s="79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3.9">
      <c r="A20" s="741">
        <f>'7- Mapa Final'!A20</f>
        <v>2</v>
      </c>
      <c r="B20" s="743" t="str">
        <f>'7- Mapa Final'!B20</f>
        <v xml:space="preserve">Incumplimientos en la realizacion de audiencias </v>
      </c>
      <c r="C20" s="743" t="str">
        <f>'7- Mapa Final'!C20</f>
        <v xml:space="preserve">No se atiende la  solicitud  de un fiscal o parte interesada para la realización de una audiencia preliminar o no se cumple  la programción de audiencias de Conocimiento. </v>
      </c>
      <c r="D20" s="745" t="str">
        <f>'7- Mapa Final'!J20</f>
        <v>Media - 3</v>
      </c>
      <c r="E20" s="748" t="str">
        <f>'7- Mapa Final'!K20</f>
        <v>Leve - 1</v>
      </c>
      <c r="F20" s="739" t="str">
        <f>'7- Mapa Final'!M20</f>
        <v>Moderado - 3</v>
      </c>
      <c r="G20" s="804" t="s">
        <v>406</v>
      </c>
      <c r="H20" s="690" t="s">
        <v>529</v>
      </c>
      <c r="I20" s="801"/>
      <c r="J20" s="801" t="s">
        <v>527</v>
      </c>
      <c r="K20" s="800">
        <v>45383</v>
      </c>
      <c r="L20" s="800">
        <v>45473</v>
      </c>
      <c r="M20" s="802" t="s">
        <v>537</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41"/>
      <c r="B21" s="743"/>
      <c r="C21" s="743"/>
      <c r="D21" s="746"/>
      <c r="E21" s="749"/>
      <c r="F21" s="739"/>
      <c r="G21" s="804"/>
      <c r="H21" s="691"/>
      <c r="I21" s="801"/>
      <c r="J21" s="801"/>
      <c r="K21" s="801"/>
      <c r="L21" s="801"/>
      <c r="M21" s="80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41"/>
      <c r="B22" s="743"/>
      <c r="C22" s="743"/>
      <c r="D22" s="746"/>
      <c r="E22" s="749"/>
      <c r="F22" s="739"/>
      <c r="G22" s="804"/>
      <c r="H22" s="691"/>
      <c r="I22" s="801"/>
      <c r="J22" s="801"/>
      <c r="K22" s="801"/>
      <c r="L22" s="801"/>
      <c r="M22" s="80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41"/>
      <c r="B23" s="743"/>
      <c r="C23" s="743"/>
      <c r="D23" s="746"/>
      <c r="E23" s="749"/>
      <c r="F23" s="739"/>
      <c r="G23" s="804"/>
      <c r="H23" s="691"/>
      <c r="I23" s="801"/>
      <c r="J23" s="801"/>
      <c r="K23" s="801"/>
      <c r="L23" s="801"/>
      <c r="M23" s="80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41"/>
      <c r="B24" s="743"/>
      <c r="C24" s="743"/>
      <c r="D24" s="746"/>
      <c r="E24" s="749"/>
      <c r="F24" s="739"/>
      <c r="G24" s="804"/>
      <c r="H24" s="691"/>
      <c r="I24" s="801"/>
      <c r="J24" s="801"/>
      <c r="K24" s="801"/>
      <c r="L24" s="801"/>
      <c r="M24" s="80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41"/>
      <c r="B25" s="743"/>
      <c r="C25" s="743"/>
      <c r="D25" s="746"/>
      <c r="E25" s="749"/>
      <c r="F25" s="739"/>
      <c r="G25" s="804"/>
      <c r="H25" s="691"/>
      <c r="I25" s="801"/>
      <c r="J25" s="801"/>
      <c r="K25" s="801"/>
      <c r="L25" s="801"/>
      <c r="M25" s="803"/>
      <c r="N25" s="33"/>
      <c r="O25" s="33"/>
    </row>
    <row r="26" spans="1:169">
      <c r="A26" s="741"/>
      <c r="B26" s="743"/>
      <c r="C26" s="743"/>
      <c r="D26" s="746"/>
      <c r="E26" s="749"/>
      <c r="F26" s="739"/>
      <c r="G26" s="804"/>
      <c r="H26" s="691"/>
      <c r="I26" s="801"/>
      <c r="J26" s="801"/>
      <c r="K26" s="801"/>
      <c r="L26" s="801"/>
      <c r="M26" s="803"/>
      <c r="N26" s="33"/>
      <c r="O26" s="33"/>
    </row>
    <row r="27" spans="1:169">
      <c r="A27" s="741"/>
      <c r="B27" s="743"/>
      <c r="C27" s="743"/>
      <c r="D27" s="746"/>
      <c r="E27" s="749"/>
      <c r="F27" s="739"/>
      <c r="G27" s="804"/>
      <c r="H27" s="691"/>
      <c r="I27" s="801"/>
      <c r="J27" s="801"/>
      <c r="K27" s="801"/>
      <c r="L27" s="801"/>
      <c r="M27" s="803"/>
      <c r="N27" s="33"/>
      <c r="O27" s="33"/>
    </row>
    <row r="28" spans="1:169">
      <c r="A28" s="741"/>
      <c r="B28" s="743"/>
      <c r="C28" s="743"/>
      <c r="D28" s="746"/>
      <c r="E28" s="749"/>
      <c r="F28" s="739"/>
      <c r="G28" s="804"/>
      <c r="H28" s="691"/>
      <c r="I28" s="801"/>
      <c r="J28" s="801"/>
      <c r="K28" s="801"/>
      <c r="L28" s="801"/>
      <c r="M28" s="803"/>
      <c r="N28" s="33"/>
      <c r="O28" s="33"/>
    </row>
    <row r="29" spans="1:169" ht="15" thickBot="1">
      <c r="A29" s="741"/>
      <c r="B29" s="743"/>
      <c r="C29" s="743"/>
      <c r="D29" s="746"/>
      <c r="E29" s="749"/>
      <c r="F29" s="739"/>
      <c r="G29" s="804"/>
      <c r="H29" s="692"/>
      <c r="I29" s="801"/>
      <c r="J29" s="801"/>
      <c r="K29" s="801"/>
      <c r="L29" s="801"/>
      <c r="M29" s="803"/>
      <c r="N29" s="33"/>
      <c r="O29" s="33"/>
    </row>
    <row r="30" spans="1:169" s="25" customFormat="1" ht="13.9">
      <c r="A30" s="741">
        <f>'7- Mapa Final'!A30</f>
        <v>3</v>
      </c>
      <c r="B30" s="743" t="str">
        <f>'7- Mapa Final'!B30</f>
        <v xml:space="preserve"> Efectuar notificaciones que no cumplan con los requistos</v>
      </c>
      <c r="C30" s="743" t="str">
        <f>'7- Mapa Final'!C30</f>
        <v xml:space="preserve">No se realizan las  notificaciones , no se erfectuan  oportunamente o no se aplica  la normatividad </v>
      </c>
      <c r="D30" s="745" t="str">
        <f>'7- Mapa Final'!J30</f>
        <v>Muy Baja - 1</v>
      </c>
      <c r="E30" s="748" t="str">
        <f>'7- Mapa Final'!K30</f>
        <v>Menor - 2</v>
      </c>
      <c r="F30" s="739" t="str">
        <f>'7- Mapa Final'!M30</f>
        <v>Bajo - 2</v>
      </c>
      <c r="G30" s="804" t="s">
        <v>395</v>
      </c>
      <c r="H30" s="690" t="s">
        <v>531</v>
      </c>
      <c r="I30" s="801"/>
      <c r="J30" s="801" t="s">
        <v>527</v>
      </c>
      <c r="K30" s="800">
        <v>45383</v>
      </c>
      <c r="L30" s="800">
        <v>45473</v>
      </c>
      <c r="M30" s="807" t="s">
        <v>538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41"/>
      <c r="B31" s="743"/>
      <c r="C31" s="743"/>
      <c r="D31" s="746"/>
      <c r="E31" s="749"/>
      <c r="F31" s="739"/>
      <c r="G31" s="804"/>
      <c r="H31" s="691"/>
      <c r="I31" s="801"/>
      <c r="J31" s="801"/>
      <c r="K31" s="801"/>
      <c r="L31" s="801"/>
      <c r="M31" s="80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41"/>
      <c r="B32" s="743"/>
      <c r="C32" s="743"/>
      <c r="D32" s="746"/>
      <c r="E32" s="749"/>
      <c r="F32" s="739"/>
      <c r="G32" s="804"/>
      <c r="H32" s="691"/>
      <c r="I32" s="801"/>
      <c r="J32" s="801"/>
      <c r="K32" s="801"/>
      <c r="L32" s="801"/>
      <c r="M32" s="80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41"/>
      <c r="B33" s="743"/>
      <c r="C33" s="743"/>
      <c r="D33" s="746"/>
      <c r="E33" s="749"/>
      <c r="F33" s="739"/>
      <c r="G33" s="804"/>
      <c r="H33" s="691"/>
      <c r="I33" s="801"/>
      <c r="J33" s="801"/>
      <c r="K33" s="801"/>
      <c r="L33" s="801"/>
      <c r="M33" s="80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41"/>
      <c r="B34" s="743"/>
      <c r="C34" s="743"/>
      <c r="D34" s="746"/>
      <c r="E34" s="749"/>
      <c r="F34" s="739"/>
      <c r="G34" s="804"/>
      <c r="H34" s="691"/>
      <c r="I34" s="801"/>
      <c r="J34" s="801"/>
      <c r="K34" s="801"/>
      <c r="L34" s="801"/>
      <c r="M34" s="80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41"/>
      <c r="B35" s="743"/>
      <c r="C35" s="743"/>
      <c r="D35" s="746"/>
      <c r="E35" s="749"/>
      <c r="F35" s="739"/>
      <c r="G35" s="804"/>
      <c r="H35" s="691"/>
      <c r="I35" s="801"/>
      <c r="J35" s="801"/>
      <c r="K35" s="801"/>
      <c r="L35" s="801"/>
      <c r="M35" s="803"/>
      <c r="N35" s="33"/>
      <c r="O35" s="33"/>
    </row>
    <row r="36" spans="1:169">
      <c r="A36" s="741"/>
      <c r="B36" s="743"/>
      <c r="C36" s="743"/>
      <c r="D36" s="746"/>
      <c r="E36" s="749"/>
      <c r="F36" s="739"/>
      <c r="G36" s="804"/>
      <c r="H36" s="691"/>
      <c r="I36" s="801"/>
      <c r="J36" s="801"/>
      <c r="K36" s="801"/>
      <c r="L36" s="801"/>
      <c r="M36" s="803"/>
      <c r="N36" s="33"/>
      <c r="O36" s="33"/>
    </row>
    <row r="37" spans="1:169">
      <c r="A37" s="741"/>
      <c r="B37" s="743"/>
      <c r="C37" s="743"/>
      <c r="D37" s="746"/>
      <c r="E37" s="749"/>
      <c r="F37" s="739"/>
      <c r="G37" s="804"/>
      <c r="H37" s="691"/>
      <c r="I37" s="801"/>
      <c r="J37" s="801"/>
      <c r="K37" s="801"/>
      <c r="L37" s="801"/>
      <c r="M37" s="803"/>
      <c r="N37" s="33"/>
      <c r="O37" s="33"/>
    </row>
    <row r="38" spans="1:169">
      <c r="A38" s="741"/>
      <c r="B38" s="743"/>
      <c r="C38" s="743"/>
      <c r="D38" s="746"/>
      <c r="E38" s="749"/>
      <c r="F38" s="739"/>
      <c r="G38" s="804"/>
      <c r="H38" s="691"/>
      <c r="I38" s="801"/>
      <c r="J38" s="801"/>
      <c r="K38" s="801"/>
      <c r="L38" s="801"/>
      <c r="M38" s="803"/>
      <c r="N38" s="33"/>
      <c r="O38" s="33"/>
    </row>
    <row r="39" spans="1:169" ht="15" thickBot="1">
      <c r="A39" s="741"/>
      <c r="B39" s="743"/>
      <c r="C39" s="743"/>
      <c r="D39" s="746"/>
      <c r="E39" s="749"/>
      <c r="F39" s="739"/>
      <c r="G39" s="804"/>
      <c r="H39" s="692"/>
      <c r="I39" s="801"/>
      <c r="J39" s="801"/>
      <c r="K39" s="801"/>
      <c r="L39" s="801"/>
      <c r="M39" s="803"/>
      <c r="N39" s="33"/>
      <c r="O39" s="33"/>
    </row>
    <row r="40" spans="1:169" s="25" customFormat="1" ht="13.9">
      <c r="A40" s="741">
        <f>'7- Mapa Final'!A40</f>
        <v>4</v>
      </c>
      <c r="B40" s="743" t="str">
        <f>'7- Mapa Final'!B40</f>
        <v>Efectuar el reparto judicial incumpliendo requisitos</v>
      </c>
      <c r="C40" s="743" t="str">
        <f>'7- Mapa Final'!C40</f>
        <v>Realizar el reparto incumplimiento los principios  y condiciones establecidas para su realización</v>
      </c>
      <c r="D40" s="745" t="str">
        <f>'7- Mapa Final'!J40</f>
        <v>Muy Baja - 1</v>
      </c>
      <c r="E40" s="748" t="str">
        <f>'7- Mapa Final'!K40</f>
        <v>Leve - 1</v>
      </c>
      <c r="F40" s="739" t="str">
        <f>'7- Mapa Final'!M40</f>
        <v>Bajo - 1</v>
      </c>
      <c r="G40" s="514" t="s">
        <v>395</v>
      </c>
      <c r="H40" s="693" t="s">
        <v>402</v>
      </c>
      <c r="I40" s="735"/>
      <c r="J40" s="735" t="s">
        <v>527</v>
      </c>
      <c r="K40" s="809">
        <v>45383</v>
      </c>
      <c r="L40" s="809">
        <v>45473</v>
      </c>
      <c r="M40" s="808" t="s">
        <v>539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41"/>
      <c r="B41" s="743"/>
      <c r="C41" s="743"/>
      <c r="D41" s="746"/>
      <c r="E41" s="749"/>
      <c r="F41" s="739"/>
      <c r="G41" s="514"/>
      <c r="H41" s="694"/>
      <c r="I41" s="735"/>
      <c r="J41" s="735"/>
      <c r="K41" s="735"/>
      <c r="L41" s="735"/>
      <c r="M41" s="80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41"/>
      <c r="B42" s="743"/>
      <c r="C42" s="743"/>
      <c r="D42" s="746"/>
      <c r="E42" s="749"/>
      <c r="F42" s="739"/>
      <c r="G42" s="514"/>
      <c r="H42" s="694"/>
      <c r="I42" s="735"/>
      <c r="J42" s="735"/>
      <c r="K42" s="735"/>
      <c r="L42" s="735"/>
      <c r="M42" s="80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41"/>
      <c r="B43" s="743"/>
      <c r="C43" s="743"/>
      <c r="D43" s="746"/>
      <c r="E43" s="749"/>
      <c r="F43" s="739"/>
      <c r="G43" s="514"/>
      <c r="H43" s="694"/>
      <c r="I43" s="735"/>
      <c r="J43" s="735"/>
      <c r="K43" s="735"/>
      <c r="L43" s="735"/>
      <c r="M43" s="80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41"/>
      <c r="B44" s="743"/>
      <c r="C44" s="743"/>
      <c r="D44" s="746"/>
      <c r="E44" s="749"/>
      <c r="F44" s="739"/>
      <c r="G44" s="514"/>
      <c r="H44" s="694"/>
      <c r="I44" s="735"/>
      <c r="J44" s="735"/>
      <c r="K44" s="735"/>
      <c r="L44" s="735"/>
      <c r="M44" s="80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41"/>
      <c r="B45" s="743"/>
      <c r="C45" s="743"/>
      <c r="D45" s="746"/>
      <c r="E45" s="749"/>
      <c r="F45" s="739"/>
      <c r="G45" s="514"/>
      <c r="H45" s="694"/>
      <c r="I45" s="735"/>
      <c r="J45" s="735"/>
      <c r="K45" s="735"/>
      <c r="L45" s="735"/>
      <c r="M45" s="808"/>
      <c r="N45" s="33"/>
      <c r="O45" s="33"/>
    </row>
    <row r="46" spans="1:169">
      <c r="A46" s="741"/>
      <c r="B46" s="743"/>
      <c r="C46" s="743"/>
      <c r="D46" s="746"/>
      <c r="E46" s="749"/>
      <c r="F46" s="739"/>
      <c r="G46" s="514"/>
      <c r="H46" s="694"/>
      <c r="I46" s="735"/>
      <c r="J46" s="735"/>
      <c r="K46" s="735"/>
      <c r="L46" s="735"/>
      <c r="M46" s="808"/>
      <c r="N46" s="33"/>
      <c r="O46" s="33"/>
    </row>
    <row r="47" spans="1:169">
      <c r="A47" s="741"/>
      <c r="B47" s="743"/>
      <c r="C47" s="743"/>
      <c r="D47" s="746"/>
      <c r="E47" s="749"/>
      <c r="F47" s="739"/>
      <c r="G47" s="514"/>
      <c r="H47" s="694"/>
      <c r="I47" s="735"/>
      <c r="J47" s="735"/>
      <c r="K47" s="735"/>
      <c r="L47" s="735"/>
      <c r="M47" s="808"/>
      <c r="N47" s="33"/>
      <c r="O47" s="33"/>
    </row>
    <row r="48" spans="1:169">
      <c r="A48" s="741"/>
      <c r="B48" s="743"/>
      <c r="C48" s="743"/>
      <c r="D48" s="746"/>
      <c r="E48" s="749"/>
      <c r="F48" s="739"/>
      <c r="G48" s="514"/>
      <c r="H48" s="694"/>
      <c r="I48" s="735"/>
      <c r="J48" s="735"/>
      <c r="K48" s="735"/>
      <c r="L48" s="735"/>
      <c r="M48" s="808"/>
      <c r="N48" s="33"/>
      <c r="O48" s="33"/>
    </row>
    <row r="49" spans="1:169">
      <c r="A49" s="741"/>
      <c r="B49" s="743"/>
      <c r="C49" s="743"/>
      <c r="D49" s="746"/>
      <c r="E49" s="749"/>
      <c r="F49" s="739"/>
      <c r="G49" s="514"/>
      <c r="H49" s="695"/>
      <c r="I49" s="735"/>
      <c r="J49" s="735"/>
      <c r="K49" s="735"/>
      <c r="L49" s="735"/>
      <c r="M49" s="808"/>
      <c r="N49" s="33"/>
      <c r="O49" s="33"/>
    </row>
    <row r="50" spans="1:169" s="25" customFormat="1" ht="13.9" customHeight="1">
      <c r="A50" s="741">
        <v>5</v>
      </c>
      <c r="B50" s="743" t="str">
        <f>'7- Mapa Final'!B50</f>
        <v>Pérdida de documentos</v>
      </c>
      <c r="C50" s="743" t="str">
        <f>'7- Mapa Final'!C50</f>
        <v>Extravío temporal o definitivo de los  documentos de los procesos judiciales</v>
      </c>
      <c r="D50" s="745" t="str">
        <f>'7- Mapa Final'!J50</f>
        <v>Muy Baja - 1</v>
      </c>
      <c r="E50" s="748" t="str">
        <f>'7- Mapa Final'!K50</f>
        <v>Leve - 1</v>
      </c>
      <c r="F50" s="739" t="str">
        <f>'7- Mapa Final'!M50</f>
        <v>Bajo - 1</v>
      </c>
      <c r="G50" s="514" t="s">
        <v>395</v>
      </c>
      <c r="H50" s="693" t="s">
        <v>404</v>
      </c>
      <c r="I50" s="735"/>
      <c r="J50" s="735" t="s">
        <v>527</v>
      </c>
      <c r="K50" s="809">
        <v>45383</v>
      </c>
      <c r="L50" s="809">
        <v>45473</v>
      </c>
      <c r="M50" s="805" t="s">
        <v>540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41"/>
      <c r="B51" s="743"/>
      <c r="C51" s="743"/>
      <c r="D51" s="746"/>
      <c r="E51" s="749"/>
      <c r="F51" s="739"/>
      <c r="G51" s="514"/>
      <c r="H51" s="694"/>
      <c r="I51" s="735"/>
      <c r="J51" s="735"/>
      <c r="K51" s="735"/>
      <c r="L51" s="735"/>
      <c r="M51" s="80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41"/>
      <c r="B52" s="743"/>
      <c r="C52" s="743"/>
      <c r="D52" s="746"/>
      <c r="E52" s="749"/>
      <c r="F52" s="739"/>
      <c r="G52" s="514"/>
      <c r="H52" s="694"/>
      <c r="I52" s="735"/>
      <c r="J52" s="735"/>
      <c r="K52" s="735"/>
      <c r="L52" s="735"/>
      <c r="M52" s="80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41"/>
      <c r="B53" s="743"/>
      <c r="C53" s="743"/>
      <c r="D53" s="746"/>
      <c r="E53" s="749"/>
      <c r="F53" s="739"/>
      <c r="G53" s="514"/>
      <c r="H53" s="694"/>
      <c r="I53" s="735"/>
      <c r="J53" s="735"/>
      <c r="K53" s="735"/>
      <c r="L53" s="735"/>
      <c r="M53" s="80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41"/>
      <c r="B54" s="743"/>
      <c r="C54" s="743"/>
      <c r="D54" s="746"/>
      <c r="E54" s="749"/>
      <c r="F54" s="739"/>
      <c r="G54" s="514"/>
      <c r="H54" s="694"/>
      <c r="I54" s="735"/>
      <c r="J54" s="735"/>
      <c r="K54" s="735"/>
      <c r="L54" s="735"/>
      <c r="M54" s="80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14.45" customHeight="1">
      <c r="A55" s="741"/>
      <c r="B55" s="743"/>
      <c r="C55" s="743"/>
      <c r="D55" s="746"/>
      <c r="E55" s="749"/>
      <c r="F55" s="739"/>
      <c r="G55" s="514"/>
      <c r="H55" s="694"/>
      <c r="I55" s="735"/>
      <c r="J55" s="735"/>
      <c r="K55" s="735"/>
      <c r="L55" s="735"/>
      <c r="M55" s="805"/>
      <c r="N55" s="33"/>
      <c r="O55" s="33"/>
    </row>
    <row r="56" spans="1:169" ht="14.45" customHeight="1">
      <c r="A56" s="741"/>
      <c r="B56" s="743"/>
      <c r="C56" s="743"/>
      <c r="D56" s="746"/>
      <c r="E56" s="749"/>
      <c r="F56" s="739"/>
      <c r="G56" s="514"/>
      <c r="H56" s="694"/>
      <c r="I56" s="735"/>
      <c r="J56" s="735"/>
      <c r="K56" s="735"/>
      <c r="L56" s="735"/>
      <c r="M56" s="805"/>
      <c r="N56" s="33"/>
      <c r="O56" s="33"/>
    </row>
    <row r="57" spans="1:169" ht="14.45" customHeight="1">
      <c r="A57" s="741"/>
      <c r="B57" s="743"/>
      <c r="C57" s="743"/>
      <c r="D57" s="746"/>
      <c r="E57" s="749"/>
      <c r="F57" s="739"/>
      <c r="G57" s="514"/>
      <c r="H57" s="694"/>
      <c r="I57" s="735"/>
      <c r="J57" s="735"/>
      <c r="K57" s="735"/>
      <c r="L57" s="735"/>
      <c r="M57" s="805"/>
      <c r="N57" s="33"/>
      <c r="O57" s="33"/>
    </row>
    <row r="58" spans="1:169" ht="14.45" customHeight="1">
      <c r="A58" s="741"/>
      <c r="B58" s="743"/>
      <c r="C58" s="743"/>
      <c r="D58" s="746"/>
      <c r="E58" s="749"/>
      <c r="F58" s="739"/>
      <c r="G58" s="514"/>
      <c r="H58" s="694"/>
      <c r="I58" s="735"/>
      <c r="J58" s="735"/>
      <c r="K58" s="735"/>
      <c r="L58" s="735"/>
      <c r="M58" s="805"/>
      <c r="N58" s="33"/>
      <c r="O58" s="33"/>
    </row>
    <row r="59" spans="1:169" ht="15" thickBot="1">
      <c r="A59" s="742"/>
      <c r="B59" s="744"/>
      <c r="C59" s="744"/>
      <c r="D59" s="747"/>
      <c r="E59" s="750"/>
      <c r="F59" s="740"/>
      <c r="G59" s="528"/>
      <c r="H59" s="810"/>
      <c r="I59" s="736"/>
      <c r="J59" s="736"/>
      <c r="K59" s="735"/>
      <c r="L59" s="736"/>
      <c r="M59" s="806"/>
      <c r="N59" s="33"/>
      <c r="O59" s="33"/>
    </row>
    <row r="60" spans="1:169" s="25" customFormat="1" ht="15.75" hidden="1" customHeight="1">
      <c r="A60" s="741">
        <v>6</v>
      </c>
      <c r="B60" s="743" t="str">
        <f>'7- Mapa Final'!B60</f>
        <v xml:space="preserve">Recibir , ofrecer, prometer , entregar o aceptar dádivas o beneficios a nombre propio o de terceros para  expedir, alterar,retener , extraviar o entregar  documentos  sin el lleno de requisitos legales </v>
      </c>
      <c r="C60" s="743" t="str">
        <f>'7- Mapa Final'!C60</f>
        <v xml:space="preserve"> Realizar trámites sin el cumplimiento de los requisitos legales  o  con informacionfalsa</v>
      </c>
      <c r="D60" s="745" t="str">
        <f>'7- Mapa Final'!J60</f>
        <v>Muy Baja - 1</v>
      </c>
      <c r="E60" s="748" t="str">
        <f>'7- Mapa Final'!K60</f>
        <v>Mayor - 4</v>
      </c>
      <c r="F60" s="739" t="str">
        <f>'7- Mapa Final'!M60</f>
        <v>Alto  - 4</v>
      </c>
      <c r="G60" s="514"/>
      <c r="H60" s="791"/>
      <c r="I60" s="735"/>
      <c r="J60" s="735"/>
      <c r="K60" s="735"/>
      <c r="L60" s="735"/>
      <c r="M60" s="73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741"/>
      <c r="B61" s="743"/>
      <c r="C61" s="743"/>
      <c r="D61" s="746"/>
      <c r="E61" s="749"/>
      <c r="F61" s="739"/>
      <c r="G61" s="514"/>
      <c r="H61" s="735"/>
      <c r="I61" s="735"/>
      <c r="J61" s="735"/>
      <c r="K61" s="735"/>
      <c r="L61" s="735"/>
      <c r="M61" s="73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741"/>
      <c r="B62" s="743"/>
      <c r="C62" s="743"/>
      <c r="D62" s="746"/>
      <c r="E62" s="749"/>
      <c r="F62" s="739"/>
      <c r="G62" s="514"/>
      <c r="H62" s="735"/>
      <c r="I62" s="735"/>
      <c r="J62" s="735"/>
      <c r="K62" s="735"/>
      <c r="L62" s="735"/>
      <c r="M62" s="73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741"/>
      <c r="B63" s="743"/>
      <c r="C63" s="743"/>
      <c r="D63" s="746"/>
      <c r="E63" s="749"/>
      <c r="F63" s="739"/>
      <c r="G63" s="514"/>
      <c r="H63" s="735"/>
      <c r="I63" s="735"/>
      <c r="J63" s="735"/>
      <c r="K63" s="735"/>
      <c r="L63" s="735"/>
      <c r="M63" s="73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741"/>
      <c r="B64" s="743"/>
      <c r="C64" s="743"/>
      <c r="D64" s="746"/>
      <c r="E64" s="749"/>
      <c r="F64" s="739"/>
      <c r="G64" s="514"/>
      <c r="H64" s="735"/>
      <c r="I64" s="735"/>
      <c r="J64" s="735"/>
      <c r="K64" s="735"/>
      <c r="L64" s="735"/>
      <c r="M64" s="73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741"/>
      <c r="B65" s="743"/>
      <c r="C65" s="743"/>
      <c r="D65" s="746"/>
      <c r="E65" s="749"/>
      <c r="F65" s="739"/>
      <c r="G65" s="514"/>
      <c r="H65" s="735"/>
      <c r="I65" s="735"/>
      <c r="J65" s="735"/>
      <c r="K65" s="735"/>
      <c r="L65" s="735"/>
      <c r="M65" s="737"/>
      <c r="N65" s="33"/>
      <c r="O65" s="33"/>
    </row>
    <row r="66" spans="1:169" hidden="1">
      <c r="A66" s="741"/>
      <c r="B66" s="743"/>
      <c r="C66" s="743"/>
      <c r="D66" s="746"/>
      <c r="E66" s="749"/>
      <c r="F66" s="739"/>
      <c r="G66" s="514"/>
      <c r="H66" s="735"/>
      <c r="I66" s="735"/>
      <c r="J66" s="735"/>
      <c r="K66" s="735"/>
      <c r="L66" s="735"/>
      <c r="M66" s="737"/>
      <c r="N66" s="33"/>
      <c r="O66" s="33"/>
    </row>
    <row r="67" spans="1:169" hidden="1">
      <c r="A67" s="741"/>
      <c r="B67" s="743"/>
      <c r="C67" s="743"/>
      <c r="D67" s="746"/>
      <c r="E67" s="749"/>
      <c r="F67" s="739"/>
      <c r="G67" s="514"/>
      <c r="H67" s="735"/>
      <c r="I67" s="735"/>
      <c r="J67" s="735"/>
      <c r="K67" s="735"/>
      <c r="L67" s="735"/>
      <c r="M67" s="737"/>
      <c r="N67" s="33"/>
      <c r="O67" s="33"/>
    </row>
    <row r="68" spans="1:169" hidden="1">
      <c r="A68" s="741"/>
      <c r="B68" s="743"/>
      <c r="C68" s="743"/>
      <c r="D68" s="746"/>
      <c r="E68" s="749"/>
      <c r="F68" s="739"/>
      <c r="G68" s="514"/>
      <c r="H68" s="735"/>
      <c r="I68" s="735"/>
      <c r="J68" s="735"/>
      <c r="K68" s="735"/>
      <c r="L68" s="735"/>
      <c r="M68" s="737"/>
      <c r="N68" s="33"/>
      <c r="O68" s="33"/>
    </row>
    <row r="69" spans="1:169" ht="15" hidden="1" thickBot="1">
      <c r="A69" s="742"/>
      <c r="B69" s="744"/>
      <c r="C69" s="744"/>
      <c r="D69" s="747"/>
      <c r="E69" s="750"/>
      <c r="F69" s="740"/>
      <c r="G69" s="528"/>
      <c r="H69" s="736"/>
      <c r="I69" s="736"/>
      <c r="J69" s="736"/>
      <c r="K69" s="736"/>
      <c r="L69" s="736"/>
      <c r="M69" s="738"/>
      <c r="N69" s="33"/>
      <c r="O69" s="33"/>
    </row>
    <row r="70" spans="1:169" s="25" customFormat="1" ht="15.75" hidden="1" customHeight="1">
      <c r="A70" s="741">
        <v>7</v>
      </c>
      <c r="B70" s="743" t="str">
        <f>'7- Mapa Final'!B70</f>
        <v xml:space="preserve">Recibir, ofrecer, prometer, entregar o aceptar dadivas  o beneficios a nombre propio o de terceros para  demorar, retener, alterar o direccionar fallos judiciales </v>
      </c>
      <c r="C70" s="743" t="str">
        <f>'7- Mapa Final'!C70</f>
        <v xml:space="preserve">Proferir  sentencias judiciales incumplmiendo los principios de la administracion de justicia o sin la observancia de los Codigos  Procesales en la materia </v>
      </c>
      <c r="D70" s="745" t="str">
        <f>'7- Mapa Final'!J70</f>
        <v>Muy Baja - 1</v>
      </c>
      <c r="E70" s="748" t="str">
        <f>'7- Mapa Final'!K70</f>
        <v>Mayor - 4</v>
      </c>
      <c r="F70" s="739" t="str">
        <f>'7- Mapa Final'!M70</f>
        <v>Alto  - 4</v>
      </c>
      <c r="G70" s="514"/>
      <c r="H70" s="735"/>
      <c r="I70" s="735"/>
      <c r="J70" s="735"/>
      <c r="K70" s="735"/>
      <c r="L70" s="735"/>
      <c r="M70" s="73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741"/>
      <c r="B71" s="743"/>
      <c r="C71" s="743"/>
      <c r="D71" s="746"/>
      <c r="E71" s="749"/>
      <c r="F71" s="739"/>
      <c r="G71" s="514"/>
      <c r="H71" s="735"/>
      <c r="I71" s="735"/>
      <c r="J71" s="735"/>
      <c r="K71" s="735"/>
      <c r="L71" s="735"/>
      <c r="M71" s="73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741"/>
      <c r="B72" s="743"/>
      <c r="C72" s="743"/>
      <c r="D72" s="746"/>
      <c r="E72" s="749"/>
      <c r="F72" s="739"/>
      <c r="G72" s="514"/>
      <c r="H72" s="735"/>
      <c r="I72" s="735"/>
      <c r="J72" s="735"/>
      <c r="K72" s="735"/>
      <c r="L72" s="735"/>
      <c r="M72" s="73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741"/>
      <c r="B73" s="743"/>
      <c r="C73" s="743"/>
      <c r="D73" s="746"/>
      <c r="E73" s="749"/>
      <c r="F73" s="739"/>
      <c r="G73" s="514"/>
      <c r="H73" s="735"/>
      <c r="I73" s="735"/>
      <c r="J73" s="735"/>
      <c r="K73" s="735"/>
      <c r="L73" s="735"/>
      <c r="M73" s="73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741"/>
      <c r="B74" s="743"/>
      <c r="C74" s="743"/>
      <c r="D74" s="746"/>
      <c r="E74" s="749"/>
      <c r="F74" s="739"/>
      <c r="G74" s="514"/>
      <c r="H74" s="735"/>
      <c r="I74" s="735"/>
      <c r="J74" s="735"/>
      <c r="K74" s="735"/>
      <c r="L74" s="735"/>
      <c r="M74" s="73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741"/>
      <c r="B75" s="743"/>
      <c r="C75" s="743"/>
      <c r="D75" s="746"/>
      <c r="E75" s="749"/>
      <c r="F75" s="739"/>
      <c r="G75" s="514"/>
      <c r="H75" s="735"/>
      <c r="I75" s="735"/>
      <c r="J75" s="735"/>
      <c r="K75" s="735"/>
      <c r="L75" s="735"/>
      <c r="M75" s="737"/>
      <c r="N75" s="33"/>
      <c r="O75" s="33"/>
    </row>
    <row r="76" spans="1:169" hidden="1">
      <c r="A76" s="741"/>
      <c r="B76" s="743"/>
      <c r="C76" s="743"/>
      <c r="D76" s="746"/>
      <c r="E76" s="749"/>
      <c r="F76" s="739"/>
      <c r="G76" s="514"/>
      <c r="H76" s="735"/>
      <c r="I76" s="735"/>
      <c r="J76" s="735"/>
      <c r="K76" s="735"/>
      <c r="L76" s="735"/>
      <c r="M76" s="737"/>
      <c r="N76" s="33"/>
      <c r="O76" s="33"/>
    </row>
    <row r="77" spans="1:169" hidden="1">
      <c r="A77" s="741"/>
      <c r="B77" s="743"/>
      <c r="C77" s="743"/>
      <c r="D77" s="746"/>
      <c r="E77" s="749"/>
      <c r="F77" s="739"/>
      <c r="G77" s="514"/>
      <c r="H77" s="735"/>
      <c r="I77" s="735"/>
      <c r="J77" s="735"/>
      <c r="K77" s="735"/>
      <c r="L77" s="735"/>
      <c r="M77" s="737"/>
      <c r="N77" s="33"/>
      <c r="O77" s="33"/>
    </row>
    <row r="78" spans="1:169" hidden="1">
      <c r="A78" s="741"/>
      <c r="B78" s="743"/>
      <c r="C78" s="743"/>
      <c r="D78" s="746"/>
      <c r="E78" s="749"/>
      <c r="F78" s="739"/>
      <c r="G78" s="514"/>
      <c r="H78" s="735"/>
      <c r="I78" s="735"/>
      <c r="J78" s="735"/>
      <c r="K78" s="735"/>
      <c r="L78" s="735"/>
      <c r="M78" s="737"/>
      <c r="N78" s="33"/>
      <c r="O78" s="33"/>
    </row>
    <row r="79" spans="1:169" ht="27.75" hidden="1" customHeight="1" thickBot="1">
      <c r="A79" s="742"/>
      <c r="B79" s="744"/>
      <c r="C79" s="744"/>
      <c r="D79" s="747"/>
      <c r="E79" s="750"/>
      <c r="F79" s="740"/>
      <c r="G79" s="528"/>
      <c r="H79" s="736"/>
      <c r="I79" s="736"/>
      <c r="J79" s="736"/>
      <c r="K79" s="736"/>
      <c r="L79" s="736"/>
      <c r="M79" s="738"/>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A6:B6"/>
    <mergeCell ref="C6:M6"/>
    <mergeCell ref="C4:Q4"/>
    <mergeCell ref="K60:K69"/>
    <mergeCell ref="L60:L69"/>
    <mergeCell ref="M60:M69"/>
    <mergeCell ref="F60:F69"/>
    <mergeCell ref="G60:G69"/>
    <mergeCell ref="H60:H69"/>
    <mergeCell ref="I60:I69"/>
    <mergeCell ref="J60:J69"/>
    <mergeCell ref="A60:A69"/>
    <mergeCell ref="B60:B69"/>
    <mergeCell ref="C60:C69"/>
    <mergeCell ref="D60:D69"/>
    <mergeCell ref="E60:E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185" priority="75" operator="containsText" text="3- Moderado">
      <formula>NOT(ISERROR(SEARCH("3- Moderado",A7)))</formula>
    </cfRule>
    <cfRule type="containsText" dxfId="184" priority="76" operator="containsText" text="6- Moderado">
      <formula>NOT(ISERROR(SEARCH("6- Moderado",A7)))</formula>
    </cfRule>
    <cfRule type="containsText" dxfId="183" priority="77" operator="containsText" text="4- Moderado">
      <formula>NOT(ISERROR(SEARCH("4- Moderado",A7)))</formula>
    </cfRule>
    <cfRule type="containsText" dxfId="182" priority="78" operator="containsText" text="3- Bajo">
      <formula>NOT(ISERROR(SEARCH("3- Bajo",A7)))</formula>
    </cfRule>
    <cfRule type="containsText" dxfId="181" priority="79" operator="containsText" text="4- Bajo">
      <formula>NOT(ISERROR(SEARCH("4- Bajo",A7)))</formula>
    </cfRule>
    <cfRule type="containsText" dxfId="180" priority="80" operator="containsText" text="1- Bajo">
      <formula>NOT(ISERROR(SEARCH("1- Bajo",A7)))</formula>
    </cfRule>
  </conditionalFormatting>
  <conditionalFormatting sqref="A10:E10 A20:E20">
    <cfRule type="containsText" dxfId="179" priority="69" operator="containsText" text="3- Moderado">
      <formula>NOT(ISERROR(SEARCH("3- Moderado",A10)))</formula>
    </cfRule>
    <cfRule type="containsText" dxfId="178" priority="70" operator="containsText" text="6- Moderado">
      <formula>NOT(ISERROR(SEARCH("6- Moderado",A10)))</formula>
    </cfRule>
    <cfRule type="containsText" dxfId="177" priority="71" operator="containsText" text="4- Moderado">
      <formula>NOT(ISERROR(SEARCH("4- Moderado",A10)))</formula>
    </cfRule>
    <cfRule type="containsText" dxfId="176" priority="72" operator="containsText" text="3- Bajo">
      <formula>NOT(ISERROR(SEARCH("3- Bajo",A10)))</formula>
    </cfRule>
    <cfRule type="containsText" dxfId="175" priority="73" operator="containsText" text="4- Bajo">
      <formula>NOT(ISERROR(SEARCH("4- Bajo",A10)))</formula>
    </cfRule>
    <cfRule type="containsText" dxfId="174" priority="74" operator="containsText" text="1- Bajo">
      <formula>NOT(ISERROR(SEARCH("1- Bajo",A10)))</formula>
    </cfRule>
  </conditionalFormatting>
  <conditionalFormatting sqref="A30:E30">
    <cfRule type="containsText" dxfId="173" priority="56" operator="containsText" text="3- Moderado">
      <formula>NOT(ISERROR(SEARCH("3- Moderado",A30)))</formula>
    </cfRule>
    <cfRule type="containsText" dxfId="172" priority="57" operator="containsText" text="6- Moderado">
      <formula>NOT(ISERROR(SEARCH("6- Moderado",A30)))</formula>
    </cfRule>
    <cfRule type="containsText" dxfId="171" priority="58" operator="containsText" text="4- Moderado">
      <formula>NOT(ISERROR(SEARCH("4- Moderado",A30)))</formula>
    </cfRule>
    <cfRule type="containsText" dxfId="170" priority="59" operator="containsText" text="3- Bajo">
      <formula>NOT(ISERROR(SEARCH("3- Bajo",A30)))</formula>
    </cfRule>
    <cfRule type="containsText" dxfId="169" priority="60" operator="containsText" text="4- Bajo">
      <formula>NOT(ISERROR(SEARCH("4- Bajo",A30)))</formula>
    </cfRule>
    <cfRule type="containsText" dxfId="168" priority="61" operator="containsText" text="1- Bajo">
      <formula>NOT(ISERROR(SEARCH("1- Bajo",A30)))</formula>
    </cfRule>
  </conditionalFormatting>
  <conditionalFormatting sqref="A40:E40">
    <cfRule type="containsText" dxfId="167" priority="49" operator="containsText" text="3- Moderado">
      <formula>NOT(ISERROR(SEARCH("3- Moderado",A40)))</formula>
    </cfRule>
    <cfRule type="containsText" dxfId="166" priority="50" operator="containsText" text="6- Moderado">
      <formula>NOT(ISERROR(SEARCH("6- Moderado",A40)))</formula>
    </cfRule>
    <cfRule type="containsText" dxfId="165" priority="51" operator="containsText" text="4- Moderado">
      <formula>NOT(ISERROR(SEARCH("4- Moderado",A40)))</formula>
    </cfRule>
    <cfRule type="containsText" dxfId="164" priority="52" operator="containsText" text="3- Bajo">
      <formula>NOT(ISERROR(SEARCH("3- Bajo",A40)))</formula>
    </cfRule>
    <cfRule type="containsText" dxfId="163" priority="53" operator="containsText" text="4- Bajo">
      <formula>NOT(ISERROR(SEARCH("4- Bajo",A40)))</formula>
    </cfRule>
    <cfRule type="containsText" dxfId="162" priority="54" operator="containsText" text="1- Bajo">
      <formula>NOT(ISERROR(SEARCH("1- Bajo",A40)))</formula>
    </cfRule>
  </conditionalFormatting>
  <conditionalFormatting sqref="A50:E50 A60 A7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B60:E60">
    <cfRule type="containsText" dxfId="155" priority="15" operator="containsText" text="3- Moderado">
      <formula>NOT(ISERROR(SEARCH("3- Moderado",B60)))</formula>
    </cfRule>
    <cfRule type="containsText" dxfId="154" priority="16" operator="containsText" text="6- Moderado">
      <formula>NOT(ISERROR(SEARCH("6- Moderado",B60)))</formula>
    </cfRule>
    <cfRule type="containsText" dxfId="153" priority="17" operator="containsText" text="4- Moderado">
      <formula>NOT(ISERROR(SEARCH("4- Moderado",B60)))</formula>
    </cfRule>
    <cfRule type="containsText" dxfId="152" priority="18" operator="containsText" text="3- Bajo">
      <formula>NOT(ISERROR(SEARCH("3- Bajo",B60)))</formula>
    </cfRule>
    <cfRule type="containsText" dxfId="151" priority="19" operator="containsText" text="4- Bajo">
      <formula>NOT(ISERROR(SEARCH("4- Bajo",B60)))</formula>
    </cfRule>
    <cfRule type="containsText" dxfId="150" priority="20" operator="containsText" text="1- Bajo">
      <formula>NOT(ISERROR(SEARCH("1- Bajo",B60)))</formula>
    </cfRule>
  </conditionalFormatting>
  <conditionalFormatting sqref="B70:E70">
    <cfRule type="containsText" dxfId="149" priority="1" operator="containsText" text="3- Moderado">
      <formula>NOT(ISERROR(SEARCH("3- Moderado",B70)))</formula>
    </cfRule>
    <cfRule type="containsText" dxfId="148" priority="2" operator="containsText" text="6- Moderado">
      <formula>NOT(ISERROR(SEARCH("6- Moderado",B70)))</formula>
    </cfRule>
    <cfRule type="containsText" dxfId="147" priority="3" operator="containsText" text="4- Moderado">
      <formula>NOT(ISERROR(SEARCH("4- Moderado",B70)))</formula>
    </cfRule>
    <cfRule type="containsText" dxfId="146" priority="4" operator="containsText" text="3- Bajo">
      <formula>NOT(ISERROR(SEARCH("3- Bajo",B70)))</formula>
    </cfRule>
    <cfRule type="containsText" dxfId="145" priority="5" operator="containsText" text="4- Bajo">
      <formula>NOT(ISERROR(SEARCH("4- Bajo",B70)))</formula>
    </cfRule>
    <cfRule type="containsText" dxfId="144" priority="6" operator="containsText" text="1- Bajo">
      <formula>NOT(ISERROR(SEARCH("1- Bajo",B70)))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6" operator="containsText" text="3- Bajo">
      <formula>NOT(ISERROR(SEARCH("3- Bajo",C8)))</formula>
    </cfRule>
    <cfRule type="containsText" dxfId="139" priority="67" operator="containsText" text="4- Bajo">
      <formula>NOT(ISERROR(SEARCH("4- Bajo",C8)))</formula>
    </cfRule>
    <cfRule type="containsText" dxfId="138" priority="68" operator="containsText" text="1- Bajo">
      <formula>NOT(ISERROR(SEARCH("1- Bajo",C8)))</formula>
    </cfRule>
  </conditionalFormatting>
  <conditionalFormatting sqref="D10:D79">
    <cfRule type="containsText" dxfId="137" priority="32" operator="containsText" text="Muy Alta">
      <formula>NOT(ISERROR(SEARCH("Muy Alta",D10)))</formula>
    </cfRule>
    <cfRule type="containsText" dxfId="136" priority="33" operator="containsText" text="Alta">
      <formula>NOT(ISERROR(SEARCH("Alta",D10)))</formula>
    </cfRule>
    <cfRule type="containsText" dxfId="135" priority="34" operator="containsText" text="Baja">
      <formula>NOT(ISERROR(SEARCH("Baja",D10)))</formula>
    </cfRule>
    <cfRule type="containsText" dxfId="134" priority="35" operator="containsText" text="Muy Baja">
      <formula>NOT(ISERROR(SEARCH("Muy Baja",D10)))</formula>
    </cfRule>
    <cfRule type="containsText" dxfId="133" priority="37" operator="containsText" text="Media">
      <formula>NOT(ISERROR(SEARCH("Media",D10)))</formula>
    </cfRule>
  </conditionalFormatting>
  <conditionalFormatting sqref="E10:E79">
    <cfRule type="containsText" dxfId="132" priority="28" operator="containsText" text="Catastrófico">
      <formula>NOT(ISERROR(SEARCH("Catastrófico",E10)))</formula>
    </cfRule>
    <cfRule type="containsText" dxfId="131" priority="29" operator="containsText" text="Mayor">
      <formula>NOT(ISERROR(SEARCH("Mayor",E10)))</formula>
    </cfRule>
    <cfRule type="containsText" dxfId="130" priority="30" operator="containsText" text="Menor">
      <formula>NOT(ISERROR(SEARCH("Menor",E10)))</formula>
    </cfRule>
    <cfRule type="containsText" dxfId="129" priority="31" operator="containsText" text="Leve">
      <formula>NOT(ISERROR(SEARCH("Leve",E10)))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4" operator="containsText" text="Bajo">
      <formula>NOT(ISERROR(SEARCH("Bajo",F10)))</formula>
    </cfRule>
    <cfRule type="containsText" dxfId="126" priority="45" operator="containsText" text="Moderado">
      <formula>NOT(ISERROR(SEARCH("Moderado",F10)))</formula>
    </cfRule>
    <cfRule type="containsText" dxfId="125" priority="46" operator="containsText" text="Alto">
      <formula>NOT(ISERROR(SEARCH("Alto",F10)))</formula>
    </cfRule>
    <cfRule type="containsText" dxfId="124"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paperSize="7"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I7" zoomScale="78" zoomScaleNormal="78" workbookViewId="0">
      <selection activeCell="L50" sqref="L50:L59"/>
    </sheetView>
  </sheetViews>
  <sheetFormatPr defaultColWidth="11.42578125" defaultRowHeight="14.4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71"/>
      <c r="B1" s="772"/>
      <c r="C1" s="775"/>
      <c r="D1" s="775"/>
      <c r="E1" s="775"/>
      <c r="F1" s="775"/>
      <c r="G1" s="775"/>
      <c r="H1" s="775"/>
      <c r="I1" s="775"/>
      <c r="J1" s="776"/>
      <c r="K1" s="770"/>
      <c r="L1" s="770"/>
      <c r="M1" s="77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773"/>
      <c r="B2" s="774"/>
      <c r="C2" s="777"/>
      <c r="D2" s="777"/>
      <c r="E2" s="777"/>
      <c r="F2" s="777"/>
      <c r="G2" s="777"/>
      <c r="H2" s="777"/>
      <c r="I2" s="777"/>
      <c r="J2" s="778"/>
      <c r="K2" s="770"/>
      <c r="L2" s="770"/>
      <c r="M2" s="77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77"/>
      <c r="D3" s="777"/>
      <c r="E3" s="777"/>
      <c r="F3" s="777"/>
      <c r="G3" s="777"/>
      <c r="H3" s="777"/>
      <c r="I3" s="777"/>
      <c r="J3" s="778"/>
      <c r="K3" s="770"/>
      <c r="L3" s="770"/>
      <c r="M3" s="77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164.25" customHeight="1">
      <c r="A4" s="533" t="s">
        <v>270</v>
      </c>
      <c r="B4" s="533"/>
      <c r="C4" s="623" t="s">
        <v>380</v>
      </c>
      <c r="D4" s="624"/>
      <c r="E4" s="624"/>
      <c r="F4" s="624"/>
      <c r="G4" s="624"/>
      <c r="H4" s="624"/>
      <c r="I4" s="624"/>
      <c r="J4" s="624"/>
      <c r="K4" s="624"/>
      <c r="L4" s="624"/>
      <c r="M4" s="624"/>
      <c r="N4" s="624"/>
      <c r="O4" s="624"/>
      <c r="P4" s="624"/>
      <c r="Q4" s="624"/>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123.75" customHeight="1">
      <c r="A5" s="533" t="s">
        <v>272</v>
      </c>
      <c r="B5" s="533"/>
      <c r="C5" s="779" t="s">
        <v>511</v>
      </c>
      <c r="D5" s="780"/>
      <c r="E5" s="780"/>
      <c r="F5" s="780"/>
      <c r="G5" s="780"/>
      <c r="H5" s="780"/>
      <c r="I5" s="780"/>
      <c r="J5" s="780"/>
      <c r="K5" s="780"/>
      <c r="L5" s="780"/>
      <c r="M5" s="780"/>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33" t="s">
        <v>274</v>
      </c>
      <c r="B6" s="533"/>
      <c r="C6" s="761" t="s">
        <v>512</v>
      </c>
      <c r="D6" s="762"/>
      <c r="E6" s="762"/>
      <c r="F6" s="762"/>
      <c r="G6" s="762"/>
      <c r="H6" s="762"/>
      <c r="I6" s="762"/>
      <c r="J6" s="762"/>
      <c r="K6" s="762"/>
      <c r="L6" s="762"/>
      <c r="M6" s="76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56" t="s">
        <v>513</v>
      </c>
      <c r="B7" s="757"/>
      <c r="C7" s="758"/>
      <c r="D7" s="759" t="s">
        <v>514</v>
      </c>
      <c r="E7" s="759"/>
      <c r="F7" s="759"/>
      <c r="G7" s="760" t="s">
        <v>515</v>
      </c>
      <c r="H7" s="751" t="s">
        <v>516</v>
      </c>
      <c r="I7" s="753" t="s">
        <v>517</v>
      </c>
      <c r="J7" s="754"/>
      <c r="K7" s="753" t="s">
        <v>518</v>
      </c>
      <c r="L7" s="754"/>
      <c r="M7" s="755" t="s">
        <v>541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212</v>
      </c>
      <c r="C8" s="34" t="s">
        <v>214</v>
      </c>
      <c r="D8" s="27" t="s">
        <v>224</v>
      </c>
      <c r="E8" s="27" t="s">
        <v>520</v>
      </c>
      <c r="F8" s="27" t="s">
        <v>521</v>
      </c>
      <c r="G8" s="760"/>
      <c r="H8" s="752"/>
      <c r="I8" s="28" t="s">
        <v>522</v>
      </c>
      <c r="J8" s="28" t="s">
        <v>523</v>
      </c>
      <c r="K8" s="28" t="s">
        <v>524</v>
      </c>
      <c r="L8" s="28" t="s">
        <v>525</v>
      </c>
      <c r="M8" s="75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81"/>
      <c r="B9" s="782"/>
      <c r="C9" s="782"/>
      <c r="D9" s="782"/>
      <c r="E9" s="782"/>
      <c r="F9" s="782"/>
      <c r="G9" s="78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83">
        <f>'7- Mapa Final'!A10</f>
        <v>1</v>
      </c>
      <c r="B10" s="767" t="str">
        <f>'7- Mapa Final'!B10</f>
        <v>Vencimiento de Términos</v>
      </c>
      <c r="C10" s="767" t="str">
        <f>'7- Mapa Final'!C10</f>
        <v>Se realizan  actuaciones procesales o se da  respuesta a las solicitudes de los usuarios de la administración de justicia en materia penal, después del  término legal establecido para decidir sobre los conflictos presentados a los jueces.</v>
      </c>
      <c r="D10" s="768" t="str">
        <f>'7- Mapa Final'!J10</f>
        <v>Baja - 2</v>
      </c>
      <c r="E10" s="769" t="str">
        <f>'7- Mapa Final'!K10</f>
        <v>Leve - 1</v>
      </c>
      <c r="F10" s="785" t="str">
        <f>'7- Mapa Final'!M10</f>
        <v>Bajo - 2</v>
      </c>
      <c r="G10" s="527" t="s">
        <v>395</v>
      </c>
      <c r="H10" s="795" t="s">
        <v>526</v>
      </c>
      <c r="I10" s="788"/>
      <c r="J10" s="788" t="s">
        <v>527</v>
      </c>
      <c r="K10" s="764">
        <v>45474</v>
      </c>
      <c r="L10" s="798">
        <v>45565</v>
      </c>
      <c r="M10" s="792" t="s">
        <v>542</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41"/>
      <c r="B11" s="743"/>
      <c r="C11" s="743"/>
      <c r="D11" s="746"/>
      <c r="E11" s="749"/>
      <c r="F11" s="739"/>
      <c r="G11" s="514"/>
      <c r="H11" s="796"/>
      <c r="I11" s="735"/>
      <c r="J11" s="735"/>
      <c r="K11" s="735"/>
      <c r="L11" s="799"/>
      <c r="M11" s="79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41"/>
      <c r="B12" s="743"/>
      <c r="C12" s="743"/>
      <c r="D12" s="746"/>
      <c r="E12" s="749"/>
      <c r="F12" s="739"/>
      <c r="G12" s="514"/>
      <c r="H12" s="796"/>
      <c r="I12" s="735"/>
      <c r="J12" s="735"/>
      <c r="K12" s="735"/>
      <c r="L12" s="799"/>
      <c r="M12" s="79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41"/>
      <c r="B13" s="743"/>
      <c r="C13" s="743"/>
      <c r="D13" s="746"/>
      <c r="E13" s="749"/>
      <c r="F13" s="739"/>
      <c r="G13" s="514"/>
      <c r="H13" s="796"/>
      <c r="I13" s="735"/>
      <c r="J13" s="735"/>
      <c r="K13" s="735"/>
      <c r="L13" s="799"/>
      <c r="M13" s="79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41"/>
      <c r="B14" s="743"/>
      <c r="C14" s="743"/>
      <c r="D14" s="746"/>
      <c r="E14" s="749"/>
      <c r="F14" s="739"/>
      <c r="G14" s="514"/>
      <c r="H14" s="796"/>
      <c r="I14" s="735"/>
      <c r="J14" s="735"/>
      <c r="K14" s="735"/>
      <c r="L14" s="799"/>
      <c r="M14" s="79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41"/>
      <c r="B15" s="743"/>
      <c r="C15" s="743"/>
      <c r="D15" s="746"/>
      <c r="E15" s="749"/>
      <c r="F15" s="739"/>
      <c r="G15" s="514"/>
      <c r="H15" s="796"/>
      <c r="I15" s="735"/>
      <c r="J15" s="735"/>
      <c r="K15" s="735"/>
      <c r="L15" s="799"/>
      <c r="M15" s="79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41"/>
      <c r="B16" s="743"/>
      <c r="C16" s="743"/>
      <c r="D16" s="746"/>
      <c r="E16" s="749"/>
      <c r="F16" s="739"/>
      <c r="G16" s="514"/>
      <c r="H16" s="796"/>
      <c r="I16" s="735"/>
      <c r="J16" s="735"/>
      <c r="K16" s="735"/>
      <c r="L16" s="799"/>
      <c r="M16" s="79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41"/>
      <c r="B17" s="743"/>
      <c r="C17" s="743"/>
      <c r="D17" s="746"/>
      <c r="E17" s="749"/>
      <c r="F17" s="739"/>
      <c r="G17" s="514"/>
      <c r="H17" s="796"/>
      <c r="I17" s="735"/>
      <c r="J17" s="735"/>
      <c r="K17" s="735"/>
      <c r="L17" s="799"/>
      <c r="M17" s="79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41"/>
      <c r="B18" s="743"/>
      <c r="C18" s="743"/>
      <c r="D18" s="746"/>
      <c r="E18" s="749"/>
      <c r="F18" s="739"/>
      <c r="G18" s="514"/>
      <c r="H18" s="796"/>
      <c r="I18" s="735"/>
      <c r="J18" s="735"/>
      <c r="K18" s="735"/>
      <c r="L18" s="799"/>
      <c r="M18" s="79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741"/>
      <c r="B19" s="743"/>
      <c r="C19" s="743"/>
      <c r="D19" s="746"/>
      <c r="E19" s="749"/>
      <c r="F19" s="739"/>
      <c r="G19" s="514"/>
      <c r="H19" s="797"/>
      <c r="I19" s="735"/>
      <c r="J19" s="735"/>
      <c r="K19" s="735"/>
      <c r="L19" s="799"/>
      <c r="M19" s="79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3.9">
      <c r="A20" s="741">
        <f>'7- Mapa Final'!A20</f>
        <v>2</v>
      </c>
      <c r="B20" s="743" t="str">
        <f>'7- Mapa Final'!B20</f>
        <v xml:space="preserve">Incumplimientos en la realizacion de audiencias </v>
      </c>
      <c r="C20" s="743" t="str">
        <f>'7- Mapa Final'!C20</f>
        <v xml:space="preserve">No se atiende la  solicitud  de un fiscal o parte interesada para la realización de una audiencia preliminar o no se cumple  la programción de audiencias de Conocimiento. </v>
      </c>
      <c r="D20" s="745" t="str">
        <f>'7- Mapa Final'!J20</f>
        <v>Media - 3</v>
      </c>
      <c r="E20" s="748" t="str">
        <f>'7- Mapa Final'!K20</f>
        <v>Leve - 1</v>
      </c>
      <c r="F20" s="739" t="str">
        <f>'7- Mapa Final'!M20</f>
        <v>Moderado - 3</v>
      </c>
      <c r="G20" s="804" t="s">
        <v>406</v>
      </c>
      <c r="H20" s="690" t="s">
        <v>529</v>
      </c>
      <c r="I20" s="801"/>
      <c r="J20" s="801" t="s">
        <v>527</v>
      </c>
      <c r="K20" s="764">
        <v>45474</v>
      </c>
      <c r="L20" s="800">
        <v>45565</v>
      </c>
      <c r="M20" s="802" t="s">
        <v>543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41"/>
      <c r="B21" s="743"/>
      <c r="C21" s="743"/>
      <c r="D21" s="746"/>
      <c r="E21" s="749"/>
      <c r="F21" s="739"/>
      <c r="G21" s="804"/>
      <c r="H21" s="691"/>
      <c r="I21" s="801"/>
      <c r="J21" s="801"/>
      <c r="K21" s="735"/>
      <c r="L21" s="801"/>
      <c r="M21" s="80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41"/>
      <c r="B22" s="743"/>
      <c r="C22" s="743"/>
      <c r="D22" s="746"/>
      <c r="E22" s="749"/>
      <c r="F22" s="739"/>
      <c r="G22" s="804"/>
      <c r="H22" s="691"/>
      <c r="I22" s="801"/>
      <c r="J22" s="801"/>
      <c r="K22" s="735"/>
      <c r="L22" s="801"/>
      <c r="M22" s="80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41"/>
      <c r="B23" s="743"/>
      <c r="C23" s="743"/>
      <c r="D23" s="746"/>
      <c r="E23" s="749"/>
      <c r="F23" s="739"/>
      <c r="G23" s="804"/>
      <c r="H23" s="691"/>
      <c r="I23" s="801"/>
      <c r="J23" s="801"/>
      <c r="K23" s="735"/>
      <c r="L23" s="801"/>
      <c r="M23" s="80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41"/>
      <c r="B24" s="743"/>
      <c r="C24" s="743"/>
      <c r="D24" s="746"/>
      <c r="E24" s="749"/>
      <c r="F24" s="739"/>
      <c r="G24" s="804"/>
      <c r="H24" s="691"/>
      <c r="I24" s="801"/>
      <c r="J24" s="801"/>
      <c r="K24" s="735"/>
      <c r="L24" s="801"/>
      <c r="M24" s="80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41"/>
      <c r="B25" s="743"/>
      <c r="C25" s="743"/>
      <c r="D25" s="746"/>
      <c r="E25" s="749"/>
      <c r="F25" s="739"/>
      <c r="G25" s="804"/>
      <c r="H25" s="691"/>
      <c r="I25" s="801"/>
      <c r="J25" s="801"/>
      <c r="K25" s="735"/>
      <c r="L25" s="801"/>
      <c r="M25" s="803"/>
      <c r="N25" s="33"/>
      <c r="O25" s="33"/>
    </row>
    <row r="26" spans="1:169">
      <c r="A26" s="741"/>
      <c r="B26" s="743"/>
      <c r="C26" s="743"/>
      <c r="D26" s="746"/>
      <c r="E26" s="749"/>
      <c r="F26" s="739"/>
      <c r="G26" s="804"/>
      <c r="H26" s="691"/>
      <c r="I26" s="801"/>
      <c r="J26" s="801"/>
      <c r="K26" s="735"/>
      <c r="L26" s="801"/>
      <c r="M26" s="803"/>
      <c r="N26" s="33"/>
      <c r="O26" s="33"/>
    </row>
    <row r="27" spans="1:169">
      <c r="A27" s="741"/>
      <c r="B27" s="743"/>
      <c r="C27" s="743"/>
      <c r="D27" s="746"/>
      <c r="E27" s="749"/>
      <c r="F27" s="739"/>
      <c r="G27" s="804"/>
      <c r="H27" s="691"/>
      <c r="I27" s="801"/>
      <c r="J27" s="801"/>
      <c r="K27" s="735"/>
      <c r="L27" s="801"/>
      <c r="M27" s="803"/>
      <c r="N27" s="33"/>
      <c r="O27" s="33"/>
    </row>
    <row r="28" spans="1:169">
      <c r="A28" s="741"/>
      <c r="B28" s="743"/>
      <c r="C28" s="743"/>
      <c r="D28" s="746"/>
      <c r="E28" s="749"/>
      <c r="F28" s="739"/>
      <c r="G28" s="804"/>
      <c r="H28" s="691"/>
      <c r="I28" s="801"/>
      <c r="J28" s="801"/>
      <c r="K28" s="735"/>
      <c r="L28" s="801"/>
      <c r="M28" s="803"/>
      <c r="N28" s="33"/>
      <c r="O28" s="33"/>
    </row>
    <row r="29" spans="1:169" ht="15" thickBot="1">
      <c r="A29" s="741"/>
      <c r="B29" s="743"/>
      <c r="C29" s="743"/>
      <c r="D29" s="746"/>
      <c r="E29" s="749"/>
      <c r="F29" s="739"/>
      <c r="G29" s="804"/>
      <c r="H29" s="692"/>
      <c r="I29" s="801"/>
      <c r="J29" s="801"/>
      <c r="K29" s="735"/>
      <c r="L29" s="801"/>
      <c r="M29" s="803"/>
      <c r="N29" s="33"/>
      <c r="O29" s="33"/>
    </row>
    <row r="30" spans="1:169" s="25" customFormat="1" ht="13.9">
      <c r="A30" s="741">
        <f>'7- Mapa Final'!A30</f>
        <v>3</v>
      </c>
      <c r="B30" s="743" t="str">
        <f>'7- Mapa Final'!B30</f>
        <v xml:space="preserve"> Efectuar notificaciones que no cumplan con los requistos</v>
      </c>
      <c r="C30" s="743" t="str">
        <f>'7- Mapa Final'!C30</f>
        <v xml:space="preserve">No se realizan las  notificaciones , no se erfectuan  oportunamente o no se aplica  la normatividad </v>
      </c>
      <c r="D30" s="745" t="str">
        <f>'7- Mapa Final'!J30</f>
        <v>Muy Baja - 1</v>
      </c>
      <c r="E30" s="748" t="str">
        <f>'7- Mapa Final'!K30</f>
        <v>Menor - 2</v>
      </c>
      <c r="F30" s="739" t="str">
        <f>'7- Mapa Final'!M30</f>
        <v>Bajo - 2</v>
      </c>
      <c r="G30" s="804" t="s">
        <v>395</v>
      </c>
      <c r="H30" s="690" t="s">
        <v>531</v>
      </c>
      <c r="I30" s="801"/>
      <c r="J30" s="801" t="s">
        <v>527</v>
      </c>
      <c r="K30" s="764">
        <v>45474</v>
      </c>
      <c r="L30" s="800">
        <v>45565</v>
      </c>
      <c r="M30" s="807" t="s">
        <v>544</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41"/>
      <c r="B31" s="743"/>
      <c r="C31" s="743"/>
      <c r="D31" s="746"/>
      <c r="E31" s="749"/>
      <c r="F31" s="739"/>
      <c r="G31" s="804"/>
      <c r="H31" s="691"/>
      <c r="I31" s="801"/>
      <c r="J31" s="801"/>
      <c r="K31" s="735"/>
      <c r="L31" s="801"/>
      <c r="M31" s="80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41"/>
      <c r="B32" s="743"/>
      <c r="C32" s="743"/>
      <c r="D32" s="746"/>
      <c r="E32" s="749"/>
      <c r="F32" s="739"/>
      <c r="G32" s="804"/>
      <c r="H32" s="691"/>
      <c r="I32" s="801"/>
      <c r="J32" s="801"/>
      <c r="K32" s="735"/>
      <c r="L32" s="801"/>
      <c r="M32" s="80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41"/>
      <c r="B33" s="743"/>
      <c r="C33" s="743"/>
      <c r="D33" s="746"/>
      <c r="E33" s="749"/>
      <c r="F33" s="739"/>
      <c r="G33" s="804"/>
      <c r="H33" s="691"/>
      <c r="I33" s="801"/>
      <c r="J33" s="801"/>
      <c r="K33" s="735"/>
      <c r="L33" s="801"/>
      <c r="M33" s="80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41"/>
      <c r="B34" s="743"/>
      <c r="C34" s="743"/>
      <c r="D34" s="746"/>
      <c r="E34" s="749"/>
      <c r="F34" s="739"/>
      <c r="G34" s="804"/>
      <c r="H34" s="691"/>
      <c r="I34" s="801"/>
      <c r="J34" s="801"/>
      <c r="K34" s="735"/>
      <c r="L34" s="801"/>
      <c r="M34" s="80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41"/>
      <c r="B35" s="743"/>
      <c r="C35" s="743"/>
      <c r="D35" s="746"/>
      <c r="E35" s="749"/>
      <c r="F35" s="739"/>
      <c r="G35" s="804"/>
      <c r="H35" s="691"/>
      <c r="I35" s="801"/>
      <c r="J35" s="801"/>
      <c r="K35" s="735"/>
      <c r="L35" s="801"/>
      <c r="M35" s="803"/>
      <c r="N35" s="33"/>
      <c r="O35" s="33"/>
    </row>
    <row r="36" spans="1:169">
      <c r="A36" s="741"/>
      <c r="B36" s="743"/>
      <c r="C36" s="743"/>
      <c r="D36" s="746"/>
      <c r="E36" s="749"/>
      <c r="F36" s="739"/>
      <c r="G36" s="804"/>
      <c r="H36" s="691"/>
      <c r="I36" s="801"/>
      <c r="J36" s="801"/>
      <c r="K36" s="735"/>
      <c r="L36" s="801"/>
      <c r="M36" s="803"/>
      <c r="N36" s="33"/>
      <c r="O36" s="33"/>
    </row>
    <row r="37" spans="1:169">
      <c r="A37" s="741"/>
      <c r="B37" s="743"/>
      <c r="C37" s="743"/>
      <c r="D37" s="746"/>
      <c r="E37" s="749"/>
      <c r="F37" s="739"/>
      <c r="G37" s="804"/>
      <c r="H37" s="691"/>
      <c r="I37" s="801"/>
      <c r="J37" s="801"/>
      <c r="K37" s="735"/>
      <c r="L37" s="801"/>
      <c r="M37" s="803"/>
      <c r="N37" s="33"/>
      <c r="O37" s="33"/>
    </row>
    <row r="38" spans="1:169">
      <c r="A38" s="741"/>
      <c r="B38" s="743"/>
      <c r="C38" s="743"/>
      <c r="D38" s="746"/>
      <c r="E38" s="749"/>
      <c r="F38" s="739"/>
      <c r="G38" s="804"/>
      <c r="H38" s="691"/>
      <c r="I38" s="801"/>
      <c r="J38" s="801"/>
      <c r="K38" s="735"/>
      <c r="L38" s="801"/>
      <c r="M38" s="803"/>
      <c r="N38" s="33"/>
      <c r="O38" s="33"/>
    </row>
    <row r="39" spans="1:169" ht="15" thickBot="1">
      <c r="A39" s="741"/>
      <c r="B39" s="743"/>
      <c r="C39" s="743"/>
      <c r="D39" s="746"/>
      <c r="E39" s="749"/>
      <c r="F39" s="739"/>
      <c r="G39" s="804"/>
      <c r="H39" s="692"/>
      <c r="I39" s="801"/>
      <c r="J39" s="801"/>
      <c r="K39" s="735"/>
      <c r="L39" s="801"/>
      <c r="M39" s="803"/>
      <c r="N39" s="33"/>
      <c r="O39" s="33"/>
    </row>
    <row r="40" spans="1:169" s="25" customFormat="1" ht="13.9">
      <c r="A40" s="741">
        <f>'7- Mapa Final'!A40</f>
        <v>4</v>
      </c>
      <c r="B40" s="743" t="str">
        <f>'7- Mapa Final'!B40</f>
        <v>Efectuar el reparto judicial incumpliendo requisitos</v>
      </c>
      <c r="C40" s="743" t="str">
        <f>'7- Mapa Final'!C40</f>
        <v>Realizar el reparto incumplimiento los principios  y condiciones establecidas para su realización</v>
      </c>
      <c r="D40" s="745" t="str">
        <f>'7- Mapa Final'!J40</f>
        <v>Muy Baja - 1</v>
      </c>
      <c r="E40" s="748" t="str">
        <f>'7- Mapa Final'!K40</f>
        <v>Leve - 1</v>
      </c>
      <c r="F40" s="739" t="str">
        <f>'7- Mapa Final'!M40</f>
        <v>Bajo - 1</v>
      </c>
      <c r="G40" s="514" t="s">
        <v>395</v>
      </c>
      <c r="H40" s="693" t="s">
        <v>402</v>
      </c>
      <c r="I40" s="735"/>
      <c r="J40" s="735" t="s">
        <v>527</v>
      </c>
      <c r="K40" s="764">
        <v>45474</v>
      </c>
      <c r="L40" s="809">
        <v>45565</v>
      </c>
      <c r="M40" s="808" t="s">
        <v>545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41"/>
      <c r="B41" s="743"/>
      <c r="C41" s="743"/>
      <c r="D41" s="746"/>
      <c r="E41" s="749"/>
      <c r="F41" s="739"/>
      <c r="G41" s="514"/>
      <c r="H41" s="694"/>
      <c r="I41" s="735"/>
      <c r="J41" s="735"/>
      <c r="K41" s="735"/>
      <c r="L41" s="735"/>
      <c r="M41" s="80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41"/>
      <c r="B42" s="743"/>
      <c r="C42" s="743"/>
      <c r="D42" s="746"/>
      <c r="E42" s="749"/>
      <c r="F42" s="739"/>
      <c r="G42" s="514"/>
      <c r="H42" s="694"/>
      <c r="I42" s="735"/>
      <c r="J42" s="735"/>
      <c r="K42" s="735"/>
      <c r="L42" s="735"/>
      <c r="M42" s="80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41"/>
      <c r="B43" s="743"/>
      <c r="C43" s="743"/>
      <c r="D43" s="746"/>
      <c r="E43" s="749"/>
      <c r="F43" s="739"/>
      <c r="G43" s="514"/>
      <c r="H43" s="694"/>
      <c r="I43" s="735"/>
      <c r="J43" s="735"/>
      <c r="K43" s="735"/>
      <c r="L43" s="735"/>
      <c r="M43" s="80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41"/>
      <c r="B44" s="743"/>
      <c r="C44" s="743"/>
      <c r="D44" s="746"/>
      <c r="E44" s="749"/>
      <c r="F44" s="739"/>
      <c r="G44" s="514"/>
      <c r="H44" s="694"/>
      <c r="I44" s="735"/>
      <c r="J44" s="735"/>
      <c r="K44" s="735"/>
      <c r="L44" s="735"/>
      <c r="M44" s="80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41"/>
      <c r="B45" s="743"/>
      <c r="C45" s="743"/>
      <c r="D45" s="746"/>
      <c r="E45" s="749"/>
      <c r="F45" s="739"/>
      <c r="G45" s="514"/>
      <c r="H45" s="694"/>
      <c r="I45" s="735"/>
      <c r="J45" s="735"/>
      <c r="K45" s="735"/>
      <c r="L45" s="735"/>
      <c r="M45" s="808"/>
      <c r="N45" s="33"/>
      <c r="O45" s="33"/>
    </row>
    <row r="46" spans="1:169">
      <c r="A46" s="741"/>
      <c r="B46" s="743"/>
      <c r="C46" s="743"/>
      <c r="D46" s="746"/>
      <c r="E46" s="749"/>
      <c r="F46" s="739"/>
      <c r="G46" s="514"/>
      <c r="H46" s="694"/>
      <c r="I46" s="735"/>
      <c r="J46" s="735"/>
      <c r="K46" s="735"/>
      <c r="L46" s="735"/>
      <c r="M46" s="808"/>
      <c r="N46" s="33"/>
      <c r="O46" s="33"/>
    </row>
    <row r="47" spans="1:169">
      <c r="A47" s="741"/>
      <c r="B47" s="743"/>
      <c r="C47" s="743"/>
      <c r="D47" s="746"/>
      <c r="E47" s="749"/>
      <c r="F47" s="739"/>
      <c r="G47" s="514"/>
      <c r="H47" s="694"/>
      <c r="I47" s="735"/>
      <c r="J47" s="735"/>
      <c r="K47" s="735"/>
      <c r="L47" s="735"/>
      <c r="M47" s="808"/>
      <c r="N47" s="33"/>
      <c r="O47" s="33"/>
    </row>
    <row r="48" spans="1:169">
      <c r="A48" s="741"/>
      <c r="B48" s="743"/>
      <c r="C48" s="743"/>
      <c r="D48" s="746"/>
      <c r="E48" s="749"/>
      <c r="F48" s="739"/>
      <c r="G48" s="514"/>
      <c r="H48" s="694"/>
      <c r="I48" s="735"/>
      <c r="J48" s="735"/>
      <c r="K48" s="735"/>
      <c r="L48" s="735"/>
      <c r="M48" s="808"/>
      <c r="N48" s="33"/>
      <c r="O48" s="33"/>
    </row>
    <row r="49" spans="1:169" ht="15" thickBot="1">
      <c r="A49" s="741"/>
      <c r="B49" s="743"/>
      <c r="C49" s="743"/>
      <c r="D49" s="746"/>
      <c r="E49" s="749"/>
      <c r="F49" s="739"/>
      <c r="G49" s="514"/>
      <c r="H49" s="695"/>
      <c r="I49" s="735"/>
      <c r="J49" s="735"/>
      <c r="K49" s="735"/>
      <c r="L49" s="735"/>
      <c r="M49" s="808"/>
      <c r="N49" s="33"/>
      <c r="O49" s="33"/>
    </row>
    <row r="50" spans="1:169" s="25" customFormat="1" ht="13.9" customHeight="1">
      <c r="A50" s="741">
        <v>5</v>
      </c>
      <c r="B50" s="743" t="str">
        <f>'7- Mapa Final'!B50</f>
        <v>Pérdida de documentos</v>
      </c>
      <c r="C50" s="743" t="str">
        <f>'7- Mapa Final'!C50</f>
        <v>Extravío temporal o definitivo de los  documentos de los procesos judiciales</v>
      </c>
      <c r="D50" s="745" t="str">
        <f>'7- Mapa Final'!J50</f>
        <v>Muy Baja - 1</v>
      </c>
      <c r="E50" s="748" t="str">
        <f>'7- Mapa Final'!K50</f>
        <v>Leve - 1</v>
      </c>
      <c r="F50" s="739" t="str">
        <f>'7- Mapa Final'!M50</f>
        <v>Bajo - 1</v>
      </c>
      <c r="G50" s="514" t="s">
        <v>395</v>
      </c>
      <c r="H50" s="693" t="s">
        <v>404</v>
      </c>
      <c r="I50" s="735"/>
      <c r="J50" s="735" t="s">
        <v>527</v>
      </c>
      <c r="K50" s="764">
        <v>45474</v>
      </c>
      <c r="L50" s="809">
        <v>45565</v>
      </c>
      <c r="M50" s="805" t="s">
        <v>546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41"/>
      <c r="B51" s="743"/>
      <c r="C51" s="743"/>
      <c r="D51" s="746"/>
      <c r="E51" s="749"/>
      <c r="F51" s="739"/>
      <c r="G51" s="514"/>
      <c r="H51" s="694"/>
      <c r="I51" s="735"/>
      <c r="J51" s="735"/>
      <c r="K51" s="735"/>
      <c r="L51" s="735"/>
      <c r="M51" s="80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41"/>
      <c r="B52" s="743"/>
      <c r="C52" s="743"/>
      <c r="D52" s="746"/>
      <c r="E52" s="749"/>
      <c r="F52" s="739"/>
      <c r="G52" s="514"/>
      <c r="H52" s="694"/>
      <c r="I52" s="735"/>
      <c r="J52" s="735"/>
      <c r="K52" s="735"/>
      <c r="L52" s="735"/>
      <c r="M52" s="80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41"/>
      <c r="B53" s="743"/>
      <c r="C53" s="743"/>
      <c r="D53" s="746"/>
      <c r="E53" s="749"/>
      <c r="F53" s="739"/>
      <c r="G53" s="514"/>
      <c r="H53" s="694"/>
      <c r="I53" s="735"/>
      <c r="J53" s="735"/>
      <c r="K53" s="735"/>
      <c r="L53" s="735"/>
      <c r="M53" s="80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41"/>
      <c r="B54" s="743"/>
      <c r="C54" s="743"/>
      <c r="D54" s="746"/>
      <c r="E54" s="749"/>
      <c r="F54" s="739"/>
      <c r="G54" s="514"/>
      <c r="H54" s="694"/>
      <c r="I54" s="735"/>
      <c r="J54" s="735"/>
      <c r="K54" s="735"/>
      <c r="L54" s="735"/>
      <c r="M54" s="80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14.45" customHeight="1">
      <c r="A55" s="741"/>
      <c r="B55" s="743"/>
      <c r="C55" s="743"/>
      <c r="D55" s="746"/>
      <c r="E55" s="749"/>
      <c r="F55" s="739"/>
      <c r="G55" s="514"/>
      <c r="H55" s="694"/>
      <c r="I55" s="735"/>
      <c r="J55" s="735"/>
      <c r="K55" s="735"/>
      <c r="L55" s="735"/>
      <c r="M55" s="805"/>
      <c r="N55" s="33"/>
      <c r="O55" s="33"/>
    </row>
    <row r="56" spans="1:169" ht="14.45" customHeight="1">
      <c r="A56" s="741"/>
      <c r="B56" s="743"/>
      <c r="C56" s="743"/>
      <c r="D56" s="746"/>
      <c r="E56" s="749"/>
      <c r="F56" s="739"/>
      <c r="G56" s="514"/>
      <c r="H56" s="694"/>
      <c r="I56" s="735"/>
      <c r="J56" s="735"/>
      <c r="K56" s="735"/>
      <c r="L56" s="735"/>
      <c r="M56" s="805"/>
      <c r="N56" s="33"/>
      <c r="O56" s="33"/>
    </row>
    <row r="57" spans="1:169" ht="14.45" customHeight="1">
      <c r="A57" s="741"/>
      <c r="B57" s="743"/>
      <c r="C57" s="743"/>
      <c r="D57" s="746"/>
      <c r="E57" s="749"/>
      <c r="F57" s="739"/>
      <c r="G57" s="514"/>
      <c r="H57" s="694"/>
      <c r="I57" s="735"/>
      <c r="J57" s="735"/>
      <c r="K57" s="735"/>
      <c r="L57" s="735"/>
      <c r="M57" s="805"/>
      <c r="N57" s="33"/>
      <c r="O57" s="33"/>
    </row>
    <row r="58" spans="1:169" ht="14.45" customHeight="1">
      <c r="A58" s="741"/>
      <c r="B58" s="743"/>
      <c r="C58" s="743"/>
      <c r="D58" s="746"/>
      <c r="E58" s="749"/>
      <c r="F58" s="739"/>
      <c r="G58" s="514"/>
      <c r="H58" s="694"/>
      <c r="I58" s="735"/>
      <c r="J58" s="735"/>
      <c r="K58" s="735"/>
      <c r="L58" s="735"/>
      <c r="M58" s="805"/>
      <c r="N58" s="33"/>
      <c r="O58" s="33"/>
    </row>
    <row r="59" spans="1:169" ht="15" thickBot="1">
      <c r="A59" s="742"/>
      <c r="B59" s="744"/>
      <c r="C59" s="744"/>
      <c r="D59" s="747"/>
      <c r="E59" s="750"/>
      <c r="F59" s="740"/>
      <c r="G59" s="528"/>
      <c r="H59" s="810"/>
      <c r="I59" s="736"/>
      <c r="J59" s="736"/>
      <c r="K59" s="735"/>
      <c r="L59" s="736"/>
      <c r="M59" s="806"/>
      <c r="N59" s="33"/>
      <c r="O59" s="33"/>
    </row>
    <row r="60" spans="1:169" s="25" customFormat="1" ht="15.75" hidden="1" customHeight="1">
      <c r="A60" s="741">
        <v>6</v>
      </c>
      <c r="B60" s="743" t="str">
        <f>'7- Mapa Final'!B60</f>
        <v xml:space="preserve">Recibir , ofrecer, prometer , entregar o aceptar dádivas o beneficios a nombre propio o de terceros para  expedir, alterar,retener , extraviar o entregar  documentos  sin el lleno de requisitos legales </v>
      </c>
      <c r="C60" s="743" t="str">
        <f>'7- Mapa Final'!C60</f>
        <v xml:space="preserve"> Realizar trámites sin el cumplimiento de los requisitos legales  o  con informacionfalsa</v>
      </c>
      <c r="D60" s="745" t="str">
        <f>'7- Mapa Final'!J60</f>
        <v>Muy Baja - 1</v>
      </c>
      <c r="E60" s="748" t="str">
        <f>'7- Mapa Final'!K60</f>
        <v>Mayor - 4</v>
      </c>
      <c r="F60" s="739" t="str">
        <f>'7- Mapa Final'!M60</f>
        <v>Alto  - 4</v>
      </c>
      <c r="G60" s="514"/>
      <c r="H60" s="791"/>
      <c r="I60" s="735"/>
      <c r="J60" s="735"/>
      <c r="K60" s="735"/>
      <c r="L60" s="735"/>
      <c r="M60" s="73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741"/>
      <c r="B61" s="743"/>
      <c r="C61" s="743"/>
      <c r="D61" s="746"/>
      <c r="E61" s="749"/>
      <c r="F61" s="739"/>
      <c r="G61" s="514"/>
      <c r="H61" s="735"/>
      <c r="I61" s="735"/>
      <c r="J61" s="735"/>
      <c r="K61" s="735"/>
      <c r="L61" s="735"/>
      <c r="M61" s="73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741"/>
      <c r="B62" s="743"/>
      <c r="C62" s="743"/>
      <c r="D62" s="746"/>
      <c r="E62" s="749"/>
      <c r="F62" s="739"/>
      <c r="G62" s="514"/>
      <c r="H62" s="735"/>
      <c r="I62" s="735"/>
      <c r="J62" s="735"/>
      <c r="K62" s="735"/>
      <c r="L62" s="735"/>
      <c r="M62" s="73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741"/>
      <c r="B63" s="743"/>
      <c r="C63" s="743"/>
      <c r="D63" s="746"/>
      <c r="E63" s="749"/>
      <c r="F63" s="739"/>
      <c r="G63" s="514"/>
      <c r="H63" s="735"/>
      <c r="I63" s="735"/>
      <c r="J63" s="735"/>
      <c r="K63" s="735"/>
      <c r="L63" s="735"/>
      <c r="M63" s="73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741"/>
      <c r="B64" s="743"/>
      <c r="C64" s="743"/>
      <c r="D64" s="746"/>
      <c r="E64" s="749"/>
      <c r="F64" s="739"/>
      <c r="G64" s="514"/>
      <c r="H64" s="735"/>
      <c r="I64" s="735"/>
      <c r="J64" s="735"/>
      <c r="K64" s="735"/>
      <c r="L64" s="735"/>
      <c r="M64" s="73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741"/>
      <c r="B65" s="743"/>
      <c r="C65" s="743"/>
      <c r="D65" s="746"/>
      <c r="E65" s="749"/>
      <c r="F65" s="739"/>
      <c r="G65" s="514"/>
      <c r="H65" s="735"/>
      <c r="I65" s="735"/>
      <c r="J65" s="735"/>
      <c r="K65" s="735"/>
      <c r="L65" s="735"/>
      <c r="M65" s="737"/>
      <c r="N65" s="33"/>
      <c r="O65" s="33"/>
    </row>
    <row r="66" spans="1:169" hidden="1">
      <c r="A66" s="741"/>
      <c r="B66" s="743"/>
      <c r="C66" s="743"/>
      <c r="D66" s="746"/>
      <c r="E66" s="749"/>
      <c r="F66" s="739"/>
      <c r="G66" s="514"/>
      <c r="H66" s="735"/>
      <c r="I66" s="735"/>
      <c r="J66" s="735"/>
      <c r="K66" s="735"/>
      <c r="L66" s="735"/>
      <c r="M66" s="737"/>
      <c r="N66" s="33"/>
      <c r="O66" s="33"/>
    </row>
    <row r="67" spans="1:169" hidden="1">
      <c r="A67" s="741"/>
      <c r="B67" s="743"/>
      <c r="C67" s="743"/>
      <c r="D67" s="746"/>
      <c r="E67" s="749"/>
      <c r="F67" s="739"/>
      <c r="G67" s="514"/>
      <c r="H67" s="735"/>
      <c r="I67" s="735"/>
      <c r="J67" s="735"/>
      <c r="K67" s="735"/>
      <c r="L67" s="735"/>
      <c r="M67" s="737"/>
      <c r="N67" s="33"/>
      <c r="O67" s="33"/>
    </row>
    <row r="68" spans="1:169" hidden="1">
      <c r="A68" s="741"/>
      <c r="B68" s="743"/>
      <c r="C68" s="743"/>
      <c r="D68" s="746"/>
      <c r="E68" s="749"/>
      <c r="F68" s="739"/>
      <c r="G68" s="514"/>
      <c r="H68" s="735"/>
      <c r="I68" s="735"/>
      <c r="J68" s="735"/>
      <c r="K68" s="735"/>
      <c r="L68" s="735"/>
      <c r="M68" s="737"/>
      <c r="N68" s="33"/>
      <c r="O68" s="33"/>
    </row>
    <row r="69" spans="1:169" ht="15" hidden="1" thickBot="1">
      <c r="A69" s="742"/>
      <c r="B69" s="744"/>
      <c r="C69" s="744"/>
      <c r="D69" s="747"/>
      <c r="E69" s="750"/>
      <c r="F69" s="740"/>
      <c r="G69" s="528"/>
      <c r="H69" s="736"/>
      <c r="I69" s="736"/>
      <c r="J69" s="736"/>
      <c r="K69" s="736"/>
      <c r="L69" s="736"/>
      <c r="M69" s="738"/>
      <c r="N69" s="33"/>
      <c r="O69" s="33"/>
    </row>
    <row r="70" spans="1:169" s="25" customFormat="1" ht="15.75" hidden="1" customHeight="1">
      <c r="A70" s="741">
        <v>7</v>
      </c>
      <c r="B70" s="743" t="str">
        <f>'7- Mapa Final'!B70</f>
        <v xml:space="preserve">Recibir, ofrecer, prometer, entregar o aceptar dadivas  o beneficios a nombre propio o de terceros para  demorar, retener, alterar o direccionar fallos judiciales </v>
      </c>
      <c r="C70" s="743" t="str">
        <f>'7- Mapa Final'!C70</f>
        <v xml:space="preserve">Proferir  sentencias judiciales incumplmiendo los principios de la administracion de justicia o sin la observancia de los Codigos  Procesales en la materia </v>
      </c>
      <c r="D70" s="745" t="str">
        <f>'7- Mapa Final'!J70</f>
        <v>Muy Baja - 1</v>
      </c>
      <c r="E70" s="748" t="str">
        <f>'7- Mapa Final'!K70</f>
        <v>Mayor - 4</v>
      </c>
      <c r="F70" s="739" t="str">
        <f>'7- Mapa Final'!M70</f>
        <v>Alto  - 4</v>
      </c>
      <c r="G70" s="514"/>
      <c r="H70" s="735"/>
      <c r="I70" s="735"/>
      <c r="J70" s="735"/>
      <c r="K70" s="735"/>
      <c r="L70" s="735"/>
      <c r="M70" s="73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741"/>
      <c r="B71" s="743"/>
      <c r="C71" s="743"/>
      <c r="D71" s="746"/>
      <c r="E71" s="749"/>
      <c r="F71" s="739"/>
      <c r="G71" s="514"/>
      <c r="H71" s="735"/>
      <c r="I71" s="735"/>
      <c r="J71" s="735"/>
      <c r="K71" s="735"/>
      <c r="L71" s="735"/>
      <c r="M71" s="73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741"/>
      <c r="B72" s="743"/>
      <c r="C72" s="743"/>
      <c r="D72" s="746"/>
      <c r="E72" s="749"/>
      <c r="F72" s="739"/>
      <c r="G72" s="514"/>
      <c r="H72" s="735"/>
      <c r="I72" s="735"/>
      <c r="J72" s="735"/>
      <c r="K72" s="735"/>
      <c r="L72" s="735"/>
      <c r="M72" s="73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741"/>
      <c r="B73" s="743"/>
      <c r="C73" s="743"/>
      <c r="D73" s="746"/>
      <c r="E73" s="749"/>
      <c r="F73" s="739"/>
      <c r="G73" s="514"/>
      <c r="H73" s="735"/>
      <c r="I73" s="735"/>
      <c r="J73" s="735"/>
      <c r="K73" s="735"/>
      <c r="L73" s="735"/>
      <c r="M73" s="73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741"/>
      <c r="B74" s="743"/>
      <c r="C74" s="743"/>
      <c r="D74" s="746"/>
      <c r="E74" s="749"/>
      <c r="F74" s="739"/>
      <c r="G74" s="514"/>
      <c r="H74" s="735"/>
      <c r="I74" s="735"/>
      <c r="J74" s="735"/>
      <c r="K74" s="735"/>
      <c r="L74" s="735"/>
      <c r="M74" s="73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741"/>
      <c r="B75" s="743"/>
      <c r="C75" s="743"/>
      <c r="D75" s="746"/>
      <c r="E75" s="749"/>
      <c r="F75" s="739"/>
      <c r="G75" s="514"/>
      <c r="H75" s="735"/>
      <c r="I75" s="735"/>
      <c r="J75" s="735"/>
      <c r="K75" s="735"/>
      <c r="L75" s="735"/>
      <c r="M75" s="737"/>
      <c r="N75" s="33"/>
      <c r="O75" s="33"/>
    </row>
    <row r="76" spans="1:169" hidden="1">
      <c r="A76" s="741"/>
      <c r="B76" s="743"/>
      <c r="C76" s="743"/>
      <c r="D76" s="746"/>
      <c r="E76" s="749"/>
      <c r="F76" s="739"/>
      <c r="G76" s="514"/>
      <c r="H76" s="735"/>
      <c r="I76" s="735"/>
      <c r="J76" s="735"/>
      <c r="K76" s="735"/>
      <c r="L76" s="735"/>
      <c r="M76" s="737"/>
      <c r="N76" s="33"/>
      <c r="O76" s="33"/>
    </row>
    <row r="77" spans="1:169" hidden="1">
      <c r="A77" s="741"/>
      <c r="B77" s="743"/>
      <c r="C77" s="743"/>
      <c r="D77" s="746"/>
      <c r="E77" s="749"/>
      <c r="F77" s="739"/>
      <c r="G77" s="514"/>
      <c r="H77" s="735"/>
      <c r="I77" s="735"/>
      <c r="J77" s="735"/>
      <c r="K77" s="735"/>
      <c r="L77" s="735"/>
      <c r="M77" s="737"/>
      <c r="N77" s="33"/>
      <c r="O77" s="33"/>
    </row>
    <row r="78" spans="1:169" hidden="1">
      <c r="A78" s="741"/>
      <c r="B78" s="743"/>
      <c r="C78" s="743"/>
      <c r="D78" s="746"/>
      <c r="E78" s="749"/>
      <c r="F78" s="739"/>
      <c r="G78" s="514"/>
      <c r="H78" s="735"/>
      <c r="I78" s="735"/>
      <c r="J78" s="735"/>
      <c r="K78" s="735"/>
      <c r="L78" s="735"/>
      <c r="M78" s="737"/>
      <c r="N78" s="33"/>
      <c r="O78" s="33"/>
    </row>
    <row r="79" spans="1:169" ht="27.75" hidden="1" customHeight="1" thickBot="1">
      <c r="A79" s="742"/>
      <c r="B79" s="744"/>
      <c r="C79" s="744"/>
      <c r="D79" s="747"/>
      <c r="E79" s="750"/>
      <c r="F79" s="740"/>
      <c r="G79" s="528"/>
      <c r="H79" s="736"/>
      <c r="I79" s="736"/>
      <c r="J79" s="736"/>
      <c r="K79" s="736"/>
      <c r="L79" s="736"/>
      <c r="M79" s="738"/>
      <c r="N79" s="33"/>
      <c r="O79" s="33"/>
    </row>
  </sheetData>
  <mergeCells count="108">
    <mergeCell ref="J70:J79"/>
    <mergeCell ref="K70:K79"/>
    <mergeCell ref="L70:L79"/>
    <mergeCell ref="M70:M7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Q4"/>
    <mergeCell ref="A5:B5"/>
    <mergeCell ref="C5:M5"/>
    <mergeCell ref="A6:B6"/>
    <mergeCell ref="C6:M6"/>
  </mergeCells>
  <conditionalFormatting sqref="A7:B7">
    <cfRule type="containsText" dxfId="123" priority="59" operator="containsText" text="3- Moderado">
      <formula>NOT(ISERROR(SEARCH("3- Moderado",A7)))</formula>
    </cfRule>
    <cfRule type="containsText" dxfId="122" priority="60" operator="containsText" text="6- Moderado">
      <formula>NOT(ISERROR(SEARCH("6- Moderado",A7)))</formula>
    </cfRule>
    <cfRule type="containsText" dxfId="121" priority="61" operator="containsText" text="4- Moderado">
      <formula>NOT(ISERROR(SEARCH("4- Moderado",A7)))</formula>
    </cfRule>
    <cfRule type="containsText" dxfId="120" priority="62" operator="containsText" text="3- Bajo">
      <formula>NOT(ISERROR(SEARCH("3- Bajo",A7)))</formula>
    </cfRule>
    <cfRule type="containsText" dxfId="119" priority="63" operator="containsText" text="4- Bajo">
      <formula>NOT(ISERROR(SEARCH("4- Bajo",A7)))</formula>
    </cfRule>
    <cfRule type="containsText" dxfId="118" priority="64" operator="containsText" text="1- Bajo">
      <formula>NOT(ISERROR(SEARCH("1- Bajo",A7)))</formula>
    </cfRule>
  </conditionalFormatting>
  <conditionalFormatting sqref="A10:E10 A20:E20">
    <cfRule type="containsText" dxfId="117" priority="53" operator="containsText" text="3- Moderado">
      <formula>NOT(ISERROR(SEARCH("3- Moderado",A10)))</formula>
    </cfRule>
    <cfRule type="containsText" dxfId="116" priority="54" operator="containsText" text="6- Moderado">
      <formula>NOT(ISERROR(SEARCH("6- Moderado",A10)))</formula>
    </cfRule>
    <cfRule type="containsText" dxfId="115" priority="55" operator="containsText" text="4- Moderado">
      <formula>NOT(ISERROR(SEARCH("4- Moderado",A10)))</formula>
    </cfRule>
    <cfRule type="containsText" dxfId="114" priority="56" operator="containsText" text="3- Bajo">
      <formula>NOT(ISERROR(SEARCH("3- Bajo",A10)))</formula>
    </cfRule>
    <cfRule type="containsText" dxfId="113" priority="57" operator="containsText" text="4- Bajo">
      <formula>NOT(ISERROR(SEARCH("4- Bajo",A10)))</formula>
    </cfRule>
    <cfRule type="containsText" dxfId="112" priority="58" operator="containsText" text="1- Bajo">
      <formula>NOT(ISERROR(SEARCH("1- Bajo",A10)))</formula>
    </cfRule>
  </conditionalFormatting>
  <conditionalFormatting sqref="A30:E30">
    <cfRule type="containsText" dxfId="111" priority="40" operator="containsText" text="3- Moderado">
      <formula>NOT(ISERROR(SEARCH("3- Moderado",A30)))</formula>
    </cfRule>
    <cfRule type="containsText" dxfId="110" priority="41" operator="containsText" text="6- Moderado">
      <formula>NOT(ISERROR(SEARCH("6- Moderado",A30)))</formula>
    </cfRule>
    <cfRule type="containsText" dxfId="109" priority="42" operator="containsText" text="4- Moderado">
      <formula>NOT(ISERROR(SEARCH("4- Moderado",A30)))</formula>
    </cfRule>
    <cfRule type="containsText" dxfId="108" priority="43" operator="containsText" text="3- Bajo">
      <formula>NOT(ISERROR(SEARCH("3- Bajo",A30)))</formula>
    </cfRule>
    <cfRule type="containsText" dxfId="107" priority="44" operator="containsText" text="4- Bajo">
      <formula>NOT(ISERROR(SEARCH("4- Bajo",A30)))</formula>
    </cfRule>
    <cfRule type="containsText" dxfId="106" priority="45" operator="containsText" text="1- Bajo">
      <formula>NOT(ISERROR(SEARCH("1- Bajo",A30)))</formula>
    </cfRule>
  </conditionalFormatting>
  <conditionalFormatting sqref="A40:E40">
    <cfRule type="containsText" dxfId="105" priority="33" operator="containsText" text="3- Moderado">
      <formula>NOT(ISERROR(SEARCH("3- Moderado",A40)))</formula>
    </cfRule>
    <cfRule type="containsText" dxfId="104" priority="34" operator="containsText" text="6- Moderado">
      <formula>NOT(ISERROR(SEARCH("6- Moderado",A40)))</formula>
    </cfRule>
    <cfRule type="containsText" dxfId="103" priority="35" operator="containsText" text="4- Moderado">
      <formula>NOT(ISERROR(SEARCH("4- Moderado",A40)))</formula>
    </cfRule>
    <cfRule type="containsText" dxfId="102" priority="36" operator="containsText" text="3- Bajo">
      <formula>NOT(ISERROR(SEARCH("3- Bajo",A40)))</formula>
    </cfRule>
    <cfRule type="containsText" dxfId="101" priority="37" operator="containsText" text="4- Bajo">
      <formula>NOT(ISERROR(SEARCH("4- Bajo",A40)))</formula>
    </cfRule>
    <cfRule type="containsText" dxfId="100" priority="38" operator="containsText" text="1- Bajo">
      <formula>NOT(ISERROR(SEARCH("1- Bajo",A40)))</formula>
    </cfRule>
  </conditionalFormatting>
  <conditionalFormatting sqref="A50:E50 A60 A70">
    <cfRule type="containsText" dxfId="99" priority="23" operator="containsText" text="3- Moderado">
      <formula>NOT(ISERROR(SEARCH("3- Moderado",A50)))</formula>
    </cfRule>
    <cfRule type="containsText" dxfId="98" priority="24" operator="containsText" text="6- Moderado">
      <formula>NOT(ISERROR(SEARCH("6- Moderado",A50)))</formula>
    </cfRule>
    <cfRule type="containsText" dxfId="97" priority="25" operator="containsText" text="4- Moderado">
      <formula>NOT(ISERROR(SEARCH("4- Moderado",A50)))</formula>
    </cfRule>
    <cfRule type="containsText" dxfId="96" priority="26" operator="containsText" text="3- Bajo">
      <formula>NOT(ISERROR(SEARCH("3- Bajo",A50)))</formula>
    </cfRule>
    <cfRule type="containsText" dxfId="95" priority="27" operator="containsText" text="4- Bajo">
      <formula>NOT(ISERROR(SEARCH("4- Bajo",A50)))</formula>
    </cfRule>
    <cfRule type="containsText" dxfId="94" priority="28" operator="containsText" text="1- Bajo">
      <formula>NOT(ISERROR(SEARCH("1- Bajo",A50)))</formula>
    </cfRule>
  </conditionalFormatting>
  <conditionalFormatting sqref="B60:E60">
    <cfRule type="containsText" dxfId="93" priority="7" operator="containsText" text="3- Moderado">
      <formula>NOT(ISERROR(SEARCH("3- Moderado",B60)))</formula>
    </cfRule>
    <cfRule type="containsText" dxfId="92" priority="8" operator="containsText" text="6- Moderado">
      <formula>NOT(ISERROR(SEARCH("6- Moderado",B60)))</formula>
    </cfRule>
    <cfRule type="containsText" dxfId="91" priority="9" operator="containsText" text="4- Moderado">
      <formula>NOT(ISERROR(SEARCH("4- Moderado",B60)))</formula>
    </cfRule>
    <cfRule type="containsText" dxfId="90" priority="10" operator="containsText" text="3- Bajo">
      <formula>NOT(ISERROR(SEARCH("3- Bajo",B60)))</formula>
    </cfRule>
    <cfRule type="containsText" dxfId="89" priority="11" operator="containsText" text="4- Bajo">
      <formula>NOT(ISERROR(SEARCH("4- Bajo",B60)))</formula>
    </cfRule>
    <cfRule type="containsText" dxfId="88" priority="12" operator="containsText" text="1- Bajo">
      <formula>NOT(ISERROR(SEARCH("1- Bajo",B60)))</formula>
    </cfRule>
  </conditionalFormatting>
  <conditionalFormatting sqref="B70:E70">
    <cfRule type="containsText" dxfId="87" priority="1" operator="containsText" text="3- Moderado">
      <formula>NOT(ISERROR(SEARCH("3- Moderado",B70)))</formula>
    </cfRule>
    <cfRule type="containsText" dxfId="86" priority="2" operator="containsText" text="6- Moderado">
      <formula>NOT(ISERROR(SEARCH("6- Moderado",B70)))</formula>
    </cfRule>
    <cfRule type="containsText" dxfId="85" priority="3" operator="containsText" text="4- Moderado">
      <formula>NOT(ISERROR(SEARCH("4- Moderado",B70)))</formula>
    </cfRule>
    <cfRule type="containsText" dxfId="84" priority="4" operator="containsText" text="3- Bajo">
      <formula>NOT(ISERROR(SEARCH("3- Bajo",B70)))</formula>
    </cfRule>
    <cfRule type="containsText" dxfId="83" priority="5" operator="containsText" text="4- Bajo">
      <formula>NOT(ISERROR(SEARCH("4- Bajo",B70)))</formula>
    </cfRule>
    <cfRule type="containsText" dxfId="82" priority="6" operator="containsText" text="1- Bajo">
      <formula>NOT(ISERROR(SEARCH("1- Bajo",B70)))</formula>
    </cfRule>
  </conditionalFormatting>
  <conditionalFormatting sqref="C8:F8">
    <cfRule type="containsText" dxfId="81" priority="47" operator="containsText" text="3- Moderado">
      <formula>NOT(ISERROR(SEARCH("3- Moderado",C8)))</formula>
    </cfRule>
    <cfRule type="containsText" dxfId="80" priority="48" operator="containsText" text="6- Moderado">
      <formula>NOT(ISERROR(SEARCH("6- Moderado",C8)))</formula>
    </cfRule>
    <cfRule type="containsText" dxfId="79" priority="49" operator="containsText" text="4- Moderado">
      <formula>NOT(ISERROR(SEARCH("4- Moderado",C8)))</formula>
    </cfRule>
    <cfRule type="containsText" dxfId="78" priority="50" operator="containsText" text="3- Bajo">
      <formula>NOT(ISERROR(SEARCH("3- Bajo",C8)))</formula>
    </cfRule>
    <cfRule type="containsText" dxfId="77" priority="51" operator="containsText" text="4- Bajo">
      <formula>NOT(ISERROR(SEARCH("4- Bajo",C8)))</formula>
    </cfRule>
    <cfRule type="containsText" dxfId="76" priority="52" operator="containsText" text="1- Bajo">
      <formula>NOT(ISERROR(SEARCH("1- Bajo",C8)))</formula>
    </cfRule>
  </conditionalFormatting>
  <conditionalFormatting sqref="D10:D79">
    <cfRule type="containsText" dxfId="75" priority="17" operator="containsText" text="Muy Alta">
      <formula>NOT(ISERROR(SEARCH("Muy Alta",D10)))</formula>
    </cfRule>
    <cfRule type="containsText" dxfId="74" priority="18" operator="containsText" text="Alta">
      <formula>NOT(ISERROR(SEARCH("Alta",D10)))</formula>
    </cfRule>
    <cfRule type="containsText" dxfId="73" priority="19" operator="containsText" text="Baja">
      <formula>NOT(ISERROR(SEARCH("Baja",D10)))</formula>
    </cfRule>
    <cfRule type="containsText" dxfId="72" priority="20" operator="containsText" text="Muy Baja">
      <formula>NOT(ISERROR(SEARCH("Muy Baja",D10)))</formula>
    </cfRule>
    <cfRule type="containsText" dxfId="71" priority="22" operator="containsText" text="Media">
      <formula>NOT(ISERROR(SEARCH("Media",D10)))</formula>
    </cfRule>
  </conditionalFormatting>
  <conditionalFormatting sqref="E10:E79">
    <cfRule type="containsText" dxfId="70" priority="13" operator="containsText" text="Catastrófico">
      <formula>NOT(ISERROR(SEARCH("Catastrófico",E10)))</formula>
    </cfRule>
    <cfRule type="containsText" dxfId="69" priority="14" operator="containsText" text="Mayor">
      <formula>NOT(ISERROR(SEARCH("Mayor",E10)))</formula>
    </cfRule>
    <cfRule type="containsText" dxfId="68" priority="15" operator="containsText" text="Menor">
      <formula>NOT(ISERROR(SEARCH("Menor",E10)))</formula>
    </cfRule>
    <cfRule type="containsText" dxfId="67" priority="16" operator="containsText" text="Leve">
      <formula>NOT(ISERROR(SEARCH("Leve",E10)))</formula>
    </cfRule>
  </conditionalFormatting>
  <conditionalFormatting sqref="E10:F79">
    <cfRule type="containsText" dxfId="66"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79">
    <cfRule type="containsText" dxfId="65" priority="29" operator="containsText" text="Bajo">
      <formula>NOT(ISERROR(SEARCH("Bajo",F10)))</formula>
    </cfRule>
    <cfRule type="containsText" dxfId="64" priority="30" operator="containsText" text="Moderado">
      <formula>NOT(ISERROR(SEARCH("Moderado",F10)))</formula>
    </cfRule>
    <cfRule type="containsText" dxfId="63" priority="31" operator="containsText" text="Alto">
      <formula>NOT(ISERROR(SEARCH("Alto",F10)))</formula>
    </cfRule>
    <cfRule type="containsText" dxfId="62"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79">
    <cfRule type="colorScale" priority="6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paperSize="7"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topLeftCell="C48" zoomScale="55" zoomScaleNormal="55" workbookViewId="0">
      <selection activeCell="H50" sqref="H50:H59"/>
    </sheetView>
  </sheetViews>
  <sheetFormatPr defaultColWidth="11.42578125" defaultRowHeight="14.4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71"/>
      <c r="B1" s="772"/>
      <c r="C1" s="775"/>
      <c r="D1" s="775"/>
      <c r="E1" s="775"/>
      <c r="F1" s="775"/>
      <c r="G1" s="775"/>
      <c r="H1" s="775"/>
      <c r="I1" s="775"/>
      <c r="J1" s="776"/>
      <c r="K1" s="770"/>
      <c r="L1" s="770"/>
      <c r="M1" s="77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773"/>
      <c r="B2" s="774"/>
      <c r="C2" s="777"/>
      <c r="D2" s="777"/>
      <c r="E2" s="777"/>
      <c r="F2" s="777"/>
      <c r="G2" s="777"/>
      <c r="H2" s="777"/>
      <c r="I2" s="777"/>
      <c r="J2" s="778"/>
      <c r="K2" s="770"/>
      <c r="L2" s="770"/>
      <c r="M2" s="77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77"/>
      <c r="D3" s="777"/>
      <c r="E3" s="777"/>
      <c r="F3" s="777"/>
      <c r="G3" s="777"/>
      <c r="H3" s="777"/>
      <c r="I3" s="777"/>
      <c r="J3" s="778"/>
      <c r="K3" s="770"/>
      <c r="L3" s="770"/>
      <c r="M3" s="77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33" t="s">
        <v>270</v>
      </c>
      <c r="B4" s="533"/>
      <c r="C4" s="626"/>
      <c r="D4" s="626"/>
      <c r="E4" s="626"/>
      <c r="F4" s="626"/>
      <c r="G4" s="626"/>
      <c r="H4" s="626"/>
      <c r="I4" s="626"/>
      <c r="J4" s="626"/>
      <c r="K4" s="626"/>
      <c r="L4" s="626"/>
      <c r="M4" s="626"/>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33" t="s">
        <v>272</v>
      </c>
      <c r="B5" s="533"/>
      <c r="C5" s="624"/>
      <c r="D5" s="624"/>
      <c r="E5" s="624"/>
      <c r="F5" s="624"/>
      <c r="G5" s="624"/>
      <c r="H5" s="624"/>
      <c r="I5" s="624"/>
      <c r="J5" s="624"/>
      <c r="K5" s="624"/>
      <c r="L5" s="624"/>
      <c r="M5" s="62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33" t="s">
        <v>274</v>
      </c>
      <c r="B6" s="533"/>
      <c r="C6" s="811"/>
      <c r="D6" s="762"/>
      <c r="E6" s="762"/>
      <c r="F6" s="762"/>
      <c r="G6" s="762"/>
      <c r="H6" s="762"/>
      <c r="I6" s="762"/>
      <c r="J6" s="762"/>
      <c r="K6" s="762"/>
      <c r="L6" s="762"/>
      <c r="M6" s="76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56" t="s">
        <v>513</v>
      </c>
      <c r="B7" s="757"/>
      <c r="C7" s="758"/>
      <c r="D7" s="759" t="s">
        <v>514</v>
      </c>
      <c r="E7" s="759"/>
      <c r="F7" s="759"/>
      <c r="G7" s="760" t="s">
        <v>515</v>
      </c>
      <c r="H7" s="751" t="s">
        <v>516</v>
      </c>
      <c r="I7" s="753" t="s">
        <v>517</v>
      </c>
      <c r="J7" s="754"/>
      <c r="K7" s="753" t="s">
        <v>518</v>
      </c>
      <c r="L7" s="754"/>
      <c r="M7" s="755" t="s">
        <v>547</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212</v>
      </c>
      <c r="C8" s="34" t="s">
        <v>214</v>
      </c>
      <c r="D8" s="27" t="s">
        <v>224</v>
      </c>
      <c r="E8" s="27" t="s">
        <v>520</v>
      </c>
      <c r="F8" s="27" t="s">
        <v>521</v>
      </c>
      <c r="G8" s="760"/>
      <c r="H8" s="752"/>
      <c r="I8" s="28" t="s">
        <v>522</v>
      </c>
      <c r="J8" s="28" t="s">
        <v>523</v>
      </c>
      <c r="K8" s="28" t="s">
        <v>524</v>
      </c>
      <c r="L8" s="28" t="s">
        <v>525</v>
      </c>
      <c r="M8" s="75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81"/>
      <c r="B9" s="782"/>
      <c r="C9" s="782"/>
      <c r="D9" s="782"/>
      <c r="E9" s="782"/>
      <c r="F9" s="782"/>
      <c r="G9" s="78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83">
        <f>'7- Mapa Final'!A10</f>
        <v>1</v>
      </c>
      <c r="B10" s="767" t="str">
        <f>'7- Mapa Final'!B10</f>
        <v>Vencimiento de Términos</v>
      </c>
      <c r="C10" s="767" t="str">
        <f>'7- Mapa Final'!C10</f>
        <v>Se realizan  actuaciones procesales o se da  respuesta a las solicitudes de los usuarios de la administración de justicia en materia penal, después del  término legal establecido para decidir sobre los conflictos presentados a los jueces.</v>
      </c>
      <c r="D10" s="768" t="str">
        <f>'7- Mapa Final'!J10</f>
        <v>Baja - 2</v>
      </c>
      <c r="E10" s="769" t="str">
        <f>'7- Mapa Final'!K10</f>
        <v>Leve - 1</v>
      </c>
      <c r="F10" s="785" t="str">
        <f>'7- Mapa Final'!M10</f>
        <v>Bajo - 2</v>
      </c>
      <c r="G10" s="527" t="s">
        <v>395</v>
      </c>
      <c r="H10" s="813" t="s">
        <v>548</v>
      </c>
      <c r="I10" s="788"/>
      <c r="J10" s="788" t="s">
        <v>549</v>
      </c>
      <c r="K10" s="764">
        <v>45566</v>
      </c>
      <c r="L10" s="764">
        <v>45645</v>
      </c>
      <c r="M10" s="812" t="s">
        <v>550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41"/>
      <c r="B11" s="743"/>
      <c r="C11" s="743"/>
      <c r="D11" s="746"/>
      <c r="E11" s="749"/>
      <c r="F11" s="739"/>
      <c r="G11" s="514"/>
      <c r="H11" s="814"/>
      <c r="I11" s="735"/>
      <c r="J11" s="735"/>
      <c r="K11" s="735"/>
      <c r="L11" s="735"/>
      <c r="M11" s="73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41"/>
      <c r="B12" s="743"/>
      <c r="C12" s="743"/>
      <c r="D12" s="746"/>
      <c r="E12" s="749"/>
      <c r="F12" s="739"/>
      <c r="G12" s="514"/>
      <c r="H12" s="814"/>
      <c r="I12" s="735"/>
      <c r="J12" s="735"/>
      <c r="K12" s="735"/>
      <c r="L12" s="735"/>
      <c r="M12" s="73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41"/>
      <c r="B13" s="743"/>
      <c r="C13" s="743"/>
      <c r="D13" s="746"/>
      <c r="E13" s="749"/>
      <c r="F13" s="739"/>
      <c r="G13" s="514"/>
      <c r="H13" s="814"/>
      <c r="I13" s="735"/>
      <c r="J13" s="735"/>
      <c r="K13" s="735"/>
      <c r="L13" s="735"/>
      <c r="M13" s="73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41"/>
      <c r="B14" s="743"/>
      <c r="C14" s="743"/>
      <c r="D14" s="746"/>
      <c r="E14" s="749"/>
      <c r="F14" s="739"/>
      <c r="G14" s="514"/>
      <c r="H14" s="814"/>
      <c r="I14" s="735"/>
      <c r="J14" s="735"/>
      <c r="K14" s="735"/>
      <c r="L14" s="735"/>
      <c r="M14" s="73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41"/>
      <c r="B15" s="743"/>
      <c r="C15" s="743"/>
      <c r="D15" s="746"/>
      <c r="E15" s="749"/>
      <c r="F15" s="739"/>
      <c r="G15" s="514"/>
      <c r="H15" s="814"/>
      <c r="I15" s="735"/>
      <c r="J15" s="735"/>
      <c r="K15" s="735"/>
      <c r="L15" s="735"/>
      <c r="M15" s="73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41"/>
      <c r="B16" s="743"/>
      <c r="C16" s="743"/>
      <c r="D16" s="746"/>
      <c r="E16" s="749"/>
      <c r="F16" s="739"/>
      <c r="G16" s="514"/>
      <c r="H16" s="814"/>
      <c r="I16" s="735"/>
      <c r="J16" s="735"/>
      <c r="K16" s="735"/>
      <c r="L16" s="735"/>
      <c r="M16" s="73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41"/>
      <c r="B17" s="743"/>
      <c r="C17" s="743"/>
      <c r="D17" s="746"/>
      <c r="E17" s="749"/>
      <c r="F17" s="739"/>
      <c r="G17" s="514"/>
      <c r="H17" s="814"/>
      <c r="I17" s="735"/>
      <c r="J17" s="735"/>
      <c r="K17" s="735"/>
      <c r="L17" s="735"/>
      <c r="M17" s="73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41"/>
      <c r="B18" s="743"/>
      <c r="C18" s="743"/>
      <c r="D18" s="746"/>
      <c r="E18" s="749"/>
      <c r="F18" s="739"/>
      <c r="G18" s="514"/>
      <c r="H18" s="814"/>
      <c r="I18" s="735"/>
      <c r="J18" s="735"/>
      <c r="K18" s="735"/>
      <c r="L18" s="735"/>
      <c r="M18" s="73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741"/>
      <c r="B19" s="743"/>
      <c r="C19" s="743"/>
      <c r="D19" s="746"/>
      <c r="E19" s="749"/>
      <c r="F19" s="739"/>
      <c r="G19" s="514"/>
      <c r="H19" s="814"/>
      <c r="I19" s="735"/>
      <c r="J19" s="735"/>
      <c r="K19" s="735"/>
      <c r="L19" s="735"/>
      <c r="M19" s="73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741">
        <f>'7- Mapa Final'!A20</f>
        <v>2</v>
      </c>
      <c r="B20" s="743" t="str">
        <f>'7- Mapa Final'!B20</f>
        <v xml:space="preserve">Incumplimientos en la realizacion de audiencias </v>
      </c>
      <c r="C20" s="743" t="str">
        <f>'7- Mapa Final'!C20</f>
        <v xml:space="preserve">No se atiende la  solicitud  de un fiscal o parte interesada para la realización de una audiencia preliminar o no se cumple  la programción de audiencias de Conocimiento. </v>
      </c>
      <c r="D20" s="745" t="str">
        <f>'7- Mapa Final'!J20</f>
        <v>Media - 3</v>
      </c>
      <c r="E20" s="748" t="str">
        <f>'7- Mapa Final'!K20</f>
        <v>Leve - 1</v>
      </c>
      <c r="F20" s="739" t="str">
        <f>'7- Mapa Final'!M20</f>
        <v>Moderado - 3</v>
      </c>
      <c r="G20" s="514" t="s">
        <v>406</v>
      </c>
      <c r="H20" s="814" t="s">
        <v>551</v>
      </c>
      <c r="I20" s="735"/>
      <c r="J20" s="735" t="s">
        <v>549</v>
      </c>
      <c r="K20" s="809">
        <v>45566</v>
      </c>
      <c r="L20" s="809">
        <v>45645</v>
      </c>
      <c r="M20" s="737" t="s">
        <v>552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41"/>
      <c r="B21" s="743"/>
      <c r="C21" s="743"/>
      <c r="D21" s="746"/>
      <c r="E21" s="749"/>
      <c r="F21" s="739"/>
      <c r="G21" s="514"/>
      <c r="H21" s="814"/>
      <c r="I21" s="735"/>
      <c r="J21" s="735"/>
      <c r="K21" s="735"/>
      <c r="L21" s="735"/>
      <c r="M21" s="73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41"/>
      <c r="B22" s="743"/>
      <c r="C22" s="743"/>
      <c r="D22" s="746"/>
      <c r="E22" s="749"/>
      <c r="F22" s="739"/>
      <c r="G22" s="514"/>
      <c r="H22" s="814"/>
      <c r="I22" s="735"/>
      <c r="J22" s="735"/>
      <c r="K22" s="735"/>
      <c r="L22" s="735"/>
      <c r="M22" s="73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41"/>
      <c r="B23" s="743"/>
      <c r="C23" s="743"/>
      <c r="D23" s="746"/>
      <c r="E23" s="749"/>
      <c r="F23" s="739"/>
      <c r="G23" s="514"/>
      <c r="H23" s="814"/>
      <c r="I23" s="735"/>
      <c r="J23" s="735"/>
      <c r="K23" s="735"/>
      <c r="L23" s="735"/>
      <c r="M23" s="73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41"/>
      <c r="B24" s="743"/>
      <c r="C24" s="743"/>
      <c r="D24" s="746"/>
      <c r="E24" s="749"/>
      <c r="F24" s="739"/>
      <c r="G24" s="514"/>
      <c r="H24" s="814"/>
      <c r="I24" s="735"/>
      <c r="J24" s="735"/>
      <c r="K24" s="735"/>
      <c r="L24" s="735"/>
      <c r="M24" s="73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15">
      <c r="A25" s="741"/>
      <c r="B25" s="743"/>
      <c r="C25" s="743"/>
      <c r="D25" s="746"/>
      <c r="E25" s="749"/>
      <c r="F25" s="739"/>
      <c r="G25" s="514"/>
      <c r="H25" s="814"/>
      <c r="I25" s="735"/>
      <c r="J25" s="735"/>
      <c r="K25" s="735"/>
      <c r="L25" s="735"/>
      <c r="M25" s="737"/>
      <c r="N25" s="33"/>
      <c r="O25" s="33"/>
    </row>
    <row r="26" spans="1:169" ht="15">
      <c r="A26" s="741"/>
      <c r="B26" s="743"/>
      <c r="C26" s="743"/>
      <c r="D26" s="746"/>
      <c r="E26" s="749"/>
      <c r="F26" s="739"/>
      <c r="G26" s="514"/>
      <c r="H26" s="814"/>
      <c r="I26" s="735"/>
      <c r="J26" s="735"/>
      <c r="K26" s="735"/>
      <c r="L26" s="735"/>
      <c r="M26" s="737"/>
      <c r="N26" s="33"/>
      <c r="O26" s="33"/>
    </row>
    <row r="27" spans="1:169" ht="15">
      <c r="A27" s="741"/>
      <c r="B27" s="743"/>
      <c r="C27" s="743"/>
      <c r="D27" s="746"/>
      <c r="E27" s="749"/>
      <c r="F27" s="739"/>
      <c r="G27" s="514"/>
      <c r="H27" s="814"/>
      <c r="I27" s="735"/>
      <c r="J27" s="735"/>
      <c r="K27" s="735"/>
      <c r="L27" s="735"/>
      <c r="M27" s="737"/>
      <c r="N27" s="33"/>
      <c r="O27" s="33"/>
    </row>
    <row r="28" spans="1:169" ht="15">
      <c r="A28" s="741"/>
      <c r="B28" s="743"/>
      <c r="C28" s="743"/>
      <c r="D28" s="746"/>
      <c r="E28" s="749"/>
      <c r="F28" s="739"/>
      <c r="G28" s="514"/>
      <c r="H28" s="814"/>
      <c r="I28" s="735"/>
      <c r="J28" s="735"/>
      <c r="K28" s="735"/>
      <c r="L28" s="735"/>
      <c r="M28" s="737"/>
      <c r="N28" s="33"/>
      <c r="O28" s="33"/>
    </row>
    <row r="29" spans="1:169" ht="15">
      <c r="A29" s="741"/>
      <c r="B29" s="743"/>
      <c r="C29" s="743"/>
      <c r="D29" s="746"/>
      <c r="E29" s="749"/>
      <c r="F29" s="739"/>
      <c r="G29" s="514"/>
      <c r="H29" s="814"/>
      <c r="I29" s="735"/>
      <c r="J29" s="735"/>
      <c r="K29" s="735"/>
      <c r="L29" s="735"/>
      <c r="M29" s="737"/>
      <c r="N29" s="33"/>
      <c r="O29" s="33"/>
    </row>
    <row r="30" spans="1:169" s="25" customFormat="1" ht="12.75">
      <c r="A30" s="741">
        <f>'7- Mapa Final'!A30</f>
        <v>3</v>
      </c>
      <c r="B30" s="743" t="str">
        <f>'7- Mapa Final'!B30</f>
        <v xml:space="preserve"> Efectuar notificaciones que no cumplan con los requistos</v>
      </c>
      <c r="C30" s="743" t="str">
        <f>'7- Mapa Final'!C30</f>
        <v xml:space="preserve">No se realizan las  notificaciones , no se erfectuan  oportunamente o no se aplica  la normatividad </v>
      </c>
      <c r="D30" s="745" t="str">
        <f>'7- Mapa Final'!J30</f>
        <v>Muy Baja - 1</v>
      </c>
      <c r="E30" s="748" t="str">
        <f>'7- Mapa Final'!K30</f>
        <v>Menor - 2</v>
      </c>
      <c r="F30" s="739" t="str">
        <f>'7- Mapa Final'!M30</f>
        <v>Bajo - 2</v>
      </c>
      <c r="G30" s="514" t="s">
        <v>395</v>
      </c>
      <c r="H30" s="814" t="s">
        <v>553</v>
      </c>
      <c r="I30" s="735"/>
      <c r="J30" s="735" t="s">
        <v>549</v>
      </c>
      <c r="K30" s="809">
        <v>45566</v>
      </c>
      <c r="L30" s="809">
        <v>45645</v>
      </c>
      <c r="M30" s="789" t="s">
        <v>554</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41"/>
      <c r="B31" s="743"/>
      <c r="C31" s="743"/>
      <c r="D31" s="746"/>
      <c r="E31" s="749"/>
      <c r="F31" s="739"/>
      <c r="G31" s="514"/>
      <c r="H31" s="814"/>
      <c r="I31" s="735"/>
      <c r="J31" s="735"/>
      <c r="K31" s="735"/>
      <c r="L31" s="735"/>
      <c r="M31" s="73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41"/>
      <c r="B32" s="743"/>
      <c r="C32" s="743"/>
      <c r="D32" s="746"/>
      <c r="E32" s="749"/>
      <c r="F32" s="739"/>
      <c r="G32" s="514"/>
      <c r="H32" s="814"/>
      <c r="I32" s="735"/>
      <c r="J32" s="735"/>
      <c r="K32" s="735"/>
      <c r="L32" s="735"/>
      <c r="M32" s="73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41"/>
      <c r="B33" s="743"/>
      <c r="C33" s="743"/>
      <c r="D33" s="746"/>
      <c r="E33" s="749"/>
      <c r="F33" s="739"/>
      <c r="G33" s="514"/>
      <c r="H33" s="814"/>
      <c r="I33" s="735"/>
      <c r="J33" s="735"/>
      <c r="K33" s="735"/>
      <c r="L33" s="735"/>
      <c r="M33" s="73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41"/>
      <c r="B34" s="743"/>
      <c r="C34" s="743"/>
      <c r="D34" s="746"/>
      <c r="E34" s="749"/>
      <c r="F34" s="739"/>
      <c r="G34" s="514"/>
      <c r="H34" s="814"/>
      <c r="I34" s="735"/>
      <c r="J34" s="735"/>
      <c r="K34" s="735"/>
      <c r="L34" s="735"/>
      <c r="M34" s="73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15">
      <c r="A35" s="741"/>
      <c r="B35" s="743"/>
      <c r="C35" s="743"/>
      <c r="D35" s="746"/>
      <c r="E35" s="749"/>
      <c r="F35" s="739"/>
      <c r="G35" s="514"/>
      <c r="H35" s="814"/>
      <c r="I35" s="735"/>
      <c r="J35" s="735"/>
      <c r="K35" s="735"/>
      <c r="L35" s="735"/>
      <c r="M35" s="737"/>
      <c r="N35" s="33"/>
      <c r="O35" s="33"/>
    </row>
    <row r="36" spans="1:169" ht="15">
      <c r="A36" s="741"/>
      <c r="B36" s="743"/>
      <c r="C36" s="743"/>
      <c r="D36" s="746"/>
      <c r="E36" s="749"/>
      <c r="F36" s="739"/>
      <c r="G36" s="514"/>
      <c r="H36" s="814"/>
      <c r="I36" s="735"/>
      <c r="J36" s="735"/>
      <c r="K36" s="735"/>
      <c r="L36" s="735"/>
      <c r="M36" s="737"/>
      <c r="N36" s="33"/>
      <c r="O36" s="33"/>
    </row>
    <row r="37" spans="1:169" ht="15">
      <c r="A37" s="741"/>
      <c r="B37" s="743"/>
      <c r="C37" s="743"/>
      <c r="D37" s="746"/>
      <c r="E37" s="749"/>
      <c r="F37" s="739"/>
      <c r="G37" s="514"/>
      <c r="H37" s="814"/>
      <c r="I37" s="735"/>
      <c r="J37" s="735"/>
      <c r="K37" s="735"/>
      <c r="L37" s="735"/>
      <c r="M37" s="737"/>
      <c r="N37" s="33"/>
      <c r="O37" s="33"/>
    </row>
    <row r="38" spans="1:169" ht="15">
      <c r="A38" s="741"/>
      <c r="B38" s="743"/>
      <c r="C38" s="743"/>
      <c r="D38" s="746"/>
      <c r="E38" s="749"/>
      <c r="F38" s="739"/>
      <c r="G38" s="514"/>
      <c r="H38" s="814"/>
      <c r="I38" s="735"/>
      <c r="J38" s="735"/>
      <c r="K38" s="735"/>
      <c r="L38" s="735"/>
      <c r="M38" s="737"/>
      <c r="N38" s="33"/>
      <c r="O38" s="33"/>
    </row>
    <row r="39" spans="1:169" ht="15">
      <c r="A39" s="741"/>
      <c r="B39" s="743"/>
      <c r="C39" s="743"/>
      <c r="D39" s="746"/>
      <c r="E39" s="749"/>
      <c r="F39" s="739"/>
      <c r="G39" s="514"/>
      <c r="H39" s="814"/>
      <c r="I39" s="735"/>
      <c r="J39" s="735"/>
      <c r="K39" s="735"/>
      <c r="L39" s="735"/>
      <c r="M39" s="737"/>
      <c r="N39" s="33"/>
      <c r="O39" s="33"/>
    </row>
    <row r="40" spans="1:169" s="25" customFormat="1" ht="12.75">
      <c r="A40" s="741">
        <f>'7- Mapa Final'!A40</f>
        <v>4</v>
      </c>
      <c r="B40" s="743" t="str">
        <f>'7- Mapa Final'!B40</f>
        <v>Efectuar el reparto judicial incumpliendo requisitos</v>
      </c>
      <c r="C40" s="743" t="str">
        <f>'7- Mapa Final'!C40</f>
        <v>Realizar el reparto incumplimiento los principios  y condiciones establecidas para su realización</v>
      </c>
      <c r="D40" s="745" t="str">
        <f>'7- Mapa Final'!J40</f>
        <v>Muy Baja - 1</v>
      </c>
      <c r="E40" s="748" t="str">
        <f>'7- Mapa Final'!K40</f>
        <v>Leve - 1</v>
      </c>
      <c r="F40" s="739" t="str">
        <f>'7- Mapa Final'!M40</f>
        <v>Bajo - 1</v>
      </c>
      <c r="G40" s="514" t="s">
        <v>395</v>
      </c>
      <c r="H40" s="814" t="s">
        <v>555</v>
      </c>
      <c r="I40" s="735"/>
      <c r="J40" s="735" t="s">
        <v>549</v>
      </c>
      <c r="K40" s="809">
        <v>45566</v>
      </c>
      <c r="L40" s="809">
        <v>45645</v>
      </c>
      <c r="M40" s="737" t="s">
        <v>556</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41"/>
      <c r="B41" s="743"/>
      <c r="C41" s="743"/>
      <c r="D41" s="746"/>
      <c r="E41" s="749"/>
      <c r="F41" s="739"/>
      <c r="G41" s="514"/>
      <c r="H41" s="735"/>
      <c r="I41" s="735"/>
      <c r="J41" s="735"/>
      <c r="K41" s="735"/>
      <c r="L41" s="735"/>
      <c r="M41" s="73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41"/>
      <c r="B42" s="743"/>
      <c r="C42" s="743"/>
      <c r="D42" s="746"/>
      <c r="E42" s="749"/>
      <c r="F42" s="739"/>
      <c r="G42" s="514"/>
      <c r="H42" s="735"/>
      <c r="I42" s="735"/>
      <c r="J42" s="735"/>
      <c r="K42" s="735"/>
      <c r="L42" s="735"/>
      <c r="M42" s="73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41"/>
      <c r="B43" s="743"/>
      <c r="C43" s="743"/>
      <c r="D43" s="746"/>
      <c r="E43" s="749"/>
      <c r="F43" s="739"/>
      <c r="G43" s="514"/>
      <c r="H43" s="735"/>
      <c r="I43" s="735"/>
      <c r="J43" s="735"/>
      <c r="K43" s="735"/>
      <c r="L43" s="735"/>
      <c r="M43" s="73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41"/>
      <c r="B44" s="743"/>
      <c r="C44" s="743"/>
      <c r="D44" s="746"/>
      <c r="E44" s="749"/>
      <c r="F44" s="739"/>
      <c r="G44" s="514"/>
      <c r="H44" s="735"/>
      <c r="I44" s="735"/>
      <c r="J44" s="735"/>
      <c r="K44" s="735"/>
      <c r="L44" s="735"/>
      <c r="M44" s="73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41"/>
      <c r="B45" s="743"/>
      <c r="C45" s="743"/>
      <c r="D45" s="746"/>
      <c r="E45" s="749"/>
      <c r="F45" s="739"/>
      <c r="G45" s="514"/>
      <c r="H45" s="735"/>
      <c r="I45" s="735"/>
      <c r="J45" s="735"/>
      <c r="K45" s="735"/>
      <c r="L45" s="735"/>
      <c r="M45" s="737"/>
      <c r="N45" s="33"/>
      <c r="O45" s="33"/>
    </row>
    <row r="46" spans="1:169">
      <c r="A46" s="741"/>
      <c r="B46" s="743"/>
      <c r="C46" s="743"/>
      <c r="D46" s="746"/>
      <c r="E46" s="749"/>
      <c r="F46" s="739"/>
      <c r="G46" s="514"/>
      <c r="H46" s="735"/>
      <c r="I46" s="735"/>
      <c r="J46" s="735"/>
      <c r="K46" s="735"/>
      <c r="L46" s="735"/>
      <c r="M46" s="737"/>
      <c r="N46" s="33"/>
      <c r="O46" s="33"/>
    </row>
    <row r="47" spans="1:169">
      <c r="A47" s="741"/>
      <c r="B47" s="743"/>
      <c r="C47" s="743"/>
      <c r="D47" s="746"/>
      <c r="E47" s="749"/>
      <c r="F47" s="739"/>
      <c r="G47" s="514"/>
      <c r="H47" s="735"/>
      <c r="I47" s="735"/>
      <c r="J47" s="735"/>
      <c r="K47" s="735"/>
      <c r="L47" s="735"/>
      <c r="M47" s="737"/>
      <c r="N47" s="33"/>
      <c r="O47" s="33"/>
    </row>
    <row r="48" spans="1:169">
      <c r="A48" s="741"/>
      <c r="B48" s="743"/>
      <c r="C48" s="743"/>
      <c r="D48" s="746"/>
      <c r="E48" s="749"/>
      <c r="F48" s="739"/>
      <c r="G48" s="514"/>
      <c r="H48" s="735"/>
      <c r="I48" s="735"/>
      <c r="J48" s="735"/>
      <c r="K48" s="735"/>
      <c r="L48" s="735"/>
      <c r="M48" s="737"/>
      <c r="N48" s="33"/>
      <c r="O48" s="33"/>
    </row>
    <row r="49" spans="1:169">
      <c r="A49" s="741"/>
      <c r="B49" s="743"/>
      <c r="C49" s="743"/>
      <c r="D49" s="746"/>
      <c r="E49" s="749"/>
      <c r="F49" s="739"/>
      <c r="G49" s="514"/>
      <c r="H49" s="735"/>
      <c r="I49" s="735"/>
      <c r="J49" s="735"/>
      <c r="K49" s="735"/>
      <c r="L49" s="735"/>
      <c r="M49" s="737"/>
      <c r="N49" s="33"/>
      <c r="O49" s="33"/>
    </row>
    <row r="50" spans="1:169" s="25" customFormat="1" ht="12.75">
      <c r="A50" s="741">
        <v>5</v>
      </c>
      <c r="B50" s="743" t="str">
        <f>'7- Mapa Final'!B50</f>
        <v>Pérdida de documentos</v>
      </c>
      <c r="C50" s="743" t="str">
        <f>'7- Mapa Final'!C50</f>
        <v>Extravío temporal o definitivo de los  documentos de los procesos judiciales</v>
      </c>
      <c r="D50" s="745" t="str">
        <f>'7- Mapa Final'!J50</f>
        <v>Muy Baja - 1</v>
      </c>
      <c r="E50" s="748" t="str">
        <f>'7- Mapa Final'!K50</f>
        <v>Leve - 1</v>
      </c>
      <c r="F50" s="739" t="str">
        <f>'7- Mapa Final'!M50</f>
        <v>Bajo - 1</v>
      </c>
      <c r="G50" s="514" t="s">
        <v>395</v>
      </c>
      <c r="H50" s="814" t="s">
        <v>557</v>
      </c>
      <c r="I50" s="735"/>
      <c r="J50" s="735" t="s">
        <v>527</v>
      </c>
      <c r="K50" s="809">
        <v>45566</v>
      </c>
      <c r="L50" s="809">
        <v>45645</v>
      </c>
      <c r="M50" s="737" t="s">
        <v>558</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41"/>
      <c r="B51" s="743"/>
      <c r="C51" s="743"/>
      <c r="D51" s="746"/>
      <c r="E51" s="749"/>
      <c r="F51" s="739"/>
      <c r="G51" s="514"/>
      <c r="H51" s="814"/>
      <c r="I51" s="735"/>
      <c r="J51" s="735"/>
      <c r="K51" s="735"/>
      <c r="L51" s="735"/>
      <c r="M51" s="73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41"/>
      <c r="B52" s="743"/>
      <c r="C52" s="743"/>
      <c r="D52" s="746"/>
      <c r="E52" s="749"/>
      <c r="F52" s="739"/>
      <c r="G52" s="514"/>
      <c r="H52" s="814"/>
      <c r="I52" s="735"/>
      <c r="J52" s="735"/>
      <c r="K52" s="735"/>
      <c r="L52" s="735"/>
      <c r="M52" s="73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41"/>
      <c r="B53" s="743"/>
      <c r="C53" s="743"/>
      <c r="D53" s="746"/>
      <c r="E53" s="749"/>
      <c r="F53" s="739"/>
      <c r="G53" s="514"/>
      <c r="H53" s="814"/>
      <c r="I53" s="735"/>
      <c r="J53" s="735"/>
      <c r="K53" s="735"/>
      <c r="L53" s="735"/>
      <c r="M53" s="73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41"/>
      <c r="B54" s="743"/>
      <c r="C54" s="743"/>
      <c r="D54" s="746"/>
      <c r="E54" s="749"/>
      <c r="F54" s="739"/>
      <c r="G54" s="514"/>
      <c r="H54" s="814"/>
      <c r="I54" s="735"/>
      <c r="J54" s="735"/>
      <c r="K54" s="735"/>
      <c r="L54" s="735"/>
      <c r="M54" s="73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15">
      <c r="A55" s="741"/>
      <c r="B55" s="743"/>
      <c r="C55" s="743"/>
      <c r="D55" s="746"/>
      <c r="E55" s="749"/>
      <c r="F55" s="739"/>
      <c r="G55" s="514"/>
      <c r="H55" s="814"/>
      <c r="I55" s="735"/>
      <c r="J55" s="735"/>
      <c r="K55" s="735"/>
      <c r="L55" s="735"/>
      <c r="M55" s="737"/>
      <c r="N55" s="33"/>
      <c r="O55" s="33"/>
    </row>
    <row r="56" spans="1:169" ht="15">
      <c r="A56" s="741"/>
      <c r="B56" s="743"/>
      <c r="C56" s="743"/>
      <c r="D56" s="746"/>
      <c r="E56" s="749"/>
      <c r="F56" s="739"/>
      <c r="G56" s="514"/>
      <c r="H56" s="814"/>
      <c r="I56" s="735"/>
      <c r="J56" s="735"/>
      <c r="K56" s="735"/>
      <c r="L56" s="735"/>
      <c r="M56" s="737"/>
      <c r="N56" s="33"/>
      <c r="O56" s="33"/>
    </row>
    <row r="57" spans="1:169" ht="15">
      <c r="A57" s="741"/>
      <c r="B57" s="743"/>
      <c r="C57" s="743"/>
      <c r="D57" s="746"/>
      <c r="E57" s="749"/>
      <c r="F57" s="739"/>
      <c r="G57" s="514"/>
      <c r="H57" s="814"/>
      <c r="I57" s="735"/>
      <c r="J57" s="735"/>
      <c r="K57" s="735"/>
      <c r="L57" s="735"/>
      <c r="M57" s="737"/>
      <c r="N57" s="33"/>
      <c r="O57" s="33"/>
    </row>
    <row r="58" spans="1:169" ht="15">
      <c r="A58" s="741"/>
      <c r="B58" s="743"/>
      <c r="C58" s="743"/>
      <c r="D58" s="746"/>
      <c r="E58" s="749"/>
      <c r="F58" s="739"/>
      <c r="G58" s="514"/>
      <c r="H58" s="814"/>
      <c r="I58" s="735"/>
      <c r="J58" s="735"/>
      <c r="K58" s="735"/>
      <c r="L58" s="735"/>
      <c r="M58" s="737"/>
      <c r="N58" s="33"/>
      <c r="O58" s="33"/>
    </row>
    <row r="59" spans="1:169" ht="15" thickBot="1">
      <c r="A59" s="742"/>
      <c r="B59" s="744"/>
      <c r="C59" s="744"/>
      <c r="D59" s="747"/>
      <c r="E59" s="750"/>
      <c r="F59" s="740"/>
      <c r="G59" s="528"/>
      <c r="H59" s="815"/>
      <c r="I59" s="736"/>
      <c r="J59" s="736"/>
      <c r="K59" s="736"/>
      <c r="L59" s="736"/>
      <c r="M59" s="738"/>
      <c r="N59" s="33"/>
      <c r="O59" s="33"/>
    </row>
    <row r="60" spans="1:169" s="25" customFormat="1" ht="13.9">
      <c r="A60" s="741">
        <v>6</v>
      </c>
      <c r="B60" s="743" t="str">
        <f>'7- Mapa Final'!B60</f>
        <v xml:space="preserve">Recibir , ofrecer, prometer , entregar o aceptar dádivas o beneficios a nombre propio o de terceros para  expedir, alterar,retener , extraviar o entregar  documentos  sin el lleno de requisitos legales </v>
      </c>
      <c r="C60" s="743" t="str">
        <f>'7- Mapa Final'!C60</f>
        <v xml:space="preserve"> Realizar trámites sin el cumplimiento de los requisitos legales  o  con informacionfalsa</v>
      </c>
      <c r="D60" s="745" t="str">
        <f>'7- Mapa Final'!J60</f>
        <v>Muy Baja - 1</v>
      </c>
      <c r="E60" s="748" t="str">
        <f>'7- Mapa Final'!K60</f>
        <v>Mayor - 4</v>
      </c>
      <c r="F60" s="739" t="str">
        <f>'7- Mapa Final'!M60</f>
        <v>Alto  - 4</v>
      </c>
      <c r="G60" s="514"/>
      <c r="H60" s="735"/>
      <c r="I60" s="735"/>
      <c r="J60" s="735"/>
      <c r="K60" s="735"/>
      <c r="L60" s="735"/>
      <c r="M60" s="73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41"/>
      <c r="B61" s="743"/>
      <c r="C61" s="743"/>
      <c r="D61" s="746"/>
      <c r="E61" s="749"/>
      <c r="F61" s="739"/>
      <c r="G61" s="514"/>
      <c r="H61" s="735"/>
      <c r="I61" s="735"/>
      <c r="J61" s="735"/>
      <c r="K61" s="735"/>
      <c r="L61" s="735"/>
      <c r="M61" s="73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41"/>
      <c r="B62" s="743"/>
      <c r="C62" s="743"/>
      <c r="D62" s="746"/>
      <c r="E62" s="749"/>
      <c r="F62" s="739"/>
      <c r="G62" s="514"/>
      <c r="H62" s="735"/>
      <c r="I62" s="735"/>
      <c r="J62" s="735"/>
      <c r="K62" s="735"/>
      <c r="L62" s="735"/>
      <c r="M62" s="73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41"/>
      <c r="B63" s="743"/>
      <c r="C63" s="743"/>
      <c r="D63" s="746"/>
      <c r="E63" s="749"/>
      <c r="F63" s="739"/>
      <c r="G63" s="514"/>
      <c r="H63" s="735"/>
      <c r="I63" s="735"/>
      <c r="J63" s="735"/>
      <c r="K63" s="735"/>
      <c r="L63" s="735"/>
      <c r="M63" s="73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41"/>
      <c r="B64" s="743"/>
      <c r="C64" s="743"/>
      <c r="D64" s="746"/>
      <c r="E64" s="749"/>
      <c r="F64" s="739"/>
      <c r="G64" s="514"/>
      <c r="H64" s="735"/>
      <c r="I64" s="735"/>
      <c r="J64" s="735"/>
      <c r="K64" s="735"/>
      <c r="L64" s="735"/>
      <c r="M64" s="73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41"/>
      <c r="B65" s="743"/>
      <c r="C65" s="743"/>
      <c r="D65" s="746"/>
      <c r="E65" s="749"/>
      <c r="F65" s="739"/>
      <c r="G65" s="514"/>
      <c r="H65" s="735"/>
      <c r="I65" s="735"/>
      <c r="J65" s="735"/>
      <c r="K65" s="735"/>
      <c r="L65" s="735"/>
      <c r="M65" s="737"/>
      <c r="N65" s="33"/>
      <c r="O65" s="33"/>
    </row>
    <row r="66" spans="1:169">
      <c r="A66" s="741"/>
      <c r="B66" s="743"/>
      <c r="C66" s="743"/>
      <c r="D66" s="746"/>
      <c r="E66" s="749"/>
      <c r="F66" s="739"/>
      <c r="G66" s="514"/>
      <c r="H66" s="735"/>
      <c r="I66" s="735"/>
      <c r="J66" s="735"/>
      <c r="K66" s="735"/>
      <c r="L66" s="735"/>
      <c r="M66" s="737"/>
      <c r="N66" s="33"/>
      <c r="O66" s="33"/>
    </row>
    <row r="67" spans="1:169">
      <c r="A67" s="741"/>
      <c r="B67" s="743"/>
      <c r="C67" s="743"/>
      <c r="D67" s="746"/>
      <c r="E67" s="749"/>
      <c r="F67" s="739"/>
      <c r="G67" s="514"/>
      <c r="H67" s="735"/>
      <c r="I67" s="735"/>
      <c r="J67" s="735"/>
      <c r="K67" s="735"/>
      <c r="L67" s="735"/>
      <c r="M67" s="737"/>
      <c r="N67" s="33"/>
      <c r="O67" s="33"/>
    </row>
    <row r="68" spans="1:169">
      <c r="A68" s="741"/>
      <c r="B68" s="743"/>
      <c r="C68" s="743"/>
      <c r="D68" s="746"/>
      <c r="E68" s="749"/>
      <c r="F68" s="739"/>
      <c r="G68" s="514"/>
      <c r="H68" s="735"/>
      <c r="I68" s="735"/>
      <c r="J68" s="735"/>
      <c r="K68" s="735"/>
      <c r="L68" s="735"/>
      <c r="M68" s="737"/>
      <c r="N68" s="33"/>
      <c r="O68" s="33"/>
    </row>
    <row r="69" spans="1:169" ht="15" thickBot="1">
      <c r="A69" s="742"/>
      <c r="B69" s="744"/>
      <c r="C69" s="744"/>
      <c r="D69" s="747"/>
      <c r="E69" s="750"/>
      <c r="F69" s="740"/>
      <c r="G69" s="528"/>
      <c r="H69" s="736"/>
      <c r="I69" s="736"/>
      <c r="J69" s="736"/>
      <c r="K69" s="736"/>
      <c r="L69" s="736"/>
      <c r="M69" s="738"/>
      <c r="N69" s="33"/>
      <c r="O69" s="33"/>
    </row>
    <row r="70" spans="1:169" s="25" customFormat="1" ht="13.9">
      <c r="A70" s="741">
        <v>7</v>
      </c>
      <c r="B70" s="743" t="str">
        <f>'7- Mapa Final'!B70</f>
        <v xml:space="preserve">Recibir, ofrecer, prometer, entregar o aceptar dadivas  o beneficios a nombre propio o de terceros para  demorar, retener, alterar o direccionar fallos judiciales </v>
      </c>
      <c r="C70" s="743" t="str">
        <f>'7- Mapa Final'!C70</f>
        <v xml:space="preserve">Proferir  sentencias judiciales incumplmiendo los principios de la administracion de justicia o sin la observancia de los Codigos  Procesales en la materia </v>
      </c>
      <c r="D70" s="745" t="str">
        <f>'7- Mapa Final'!J70</f>
        <v>Muy Baja - 1</v>
      </c>
      <c r="E70" s="748" t="str">
        <f>'7- Mapa Final'!K70</f>
        <v>Mayor - 4</v>
      </c>
      <c r="F70" s="739" t="str">
        <f>'7- Mapa Final'!M70</f>
        <v>Alto  - 4</v>
      </c>
      <c r="G70" s="514"/>
      <c r="H70" s="735"/>
      <c r="I70" s="735"/>
      <c r="J70" s="735"/>
      <c r="K70" s="735"/>
      <c r="L70" s="735"/>
      <c r="M70" s="73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41"/>
      <c r="B71" s="743"/>
      <c r="C71" s="743"/>
      <c r="D71" s="746"/>
      <c r="E71" s="749"/>
      <c r="F71" s="739"/>
      <c r="G71" s="514"/>
      <c r="H71" s="735"/>
      <c r="I71" s="735"/>
      <c r="J71" s="735"/>
      <c r="K71" s="735"/>
      <c r="L71" s="735"/>
      <c r="M71" s="73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41"/>
      <c r="B72" s="743"/>
      <c r="C72" s="743"/>
      <c r="D72" s="746"/>
      <c r="E72" s="749"/>
      <c r="F72" s="739"/>
      <c r="G72" s="514"/>
      <c r="H72" s="735"/>
      <c r="I72" s="735"/>
      <c r="J72" s="735"/>
      <c r="K72" s="735"/>
      <c r="L72" s="735"/>
      <c r="M72" s="73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41"/>
      <c r="B73" s="743"/>
      <c r="C73" s="743"/>
      <c r="D73" s="746"/>
      <c r="E73" s="749"/>
      <c r="F73" s="739"/>
      <c r="G73" s="514"/>
      <c r="H73" s="735"/>
      <c r="I73" s="735"/>
      <c r="J73" s="735"/>
      <c r="K73" s="735"/>
      <c r="L73" s="735"/>
      <c r="M73" s="73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41"/>
      <c r="B74" s="743"/>
      <c r="C74" s="743"/>
      <c r="D74" s="746"/>
      <c r="E74" s="749"/>
      <c r="F74" s="739"/>
      <c r="G74" s="514"/>
      <c r="H74" s="735"/>
      <c r="I74" s="735"/>
      <c r="J74" s="735"/>
      <c r="K74" s="735"/>
      <c r="L74" s="735"/>
      <c r="M74" s="73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41"/>
      <c r="B75" s="743"/>
      <c r="C75" s="743"/>
      <c r="D75" s="746"/>
      <c r="E75" s="749"/>
      <c r="F75" s="739"/>
      <c r="G75" s="514"/>
      <c r="H75" s="735"/>
      <c r="I75" s="735"/>
      <c r="J75" s="735"/>
      <c r="K75" s="735"/>
      <c r="L75" s="735"/>
      <c r="M75" s="737"/>
      <c r="N75" s="33"/>
      <c r="O75" s="33"/>
    </row>
    <row r="76" spans="1:169">
      <c r="A76" s="741"/>
      <c r="B76" s="743"/>
      <c r="C76" s="743"/>
      <c r="D76" s="746"/>
      <c r="E76" s="749"/>
      <c r="F76" s="739"/>
      <c r="G76" s="514"/>
      <c r="H76" s="735"/>
      <c r="I76" s="735"/>
      <c r="J76" s="735"/>
      <c r="K76" s="735"/>
      <c r="L76" s="735"/>
      <c r="M76" s="737"/>
      <c r="N76" s="33"/>
      <c r="O76" s="33"/>
    </row>
    <row r="77" spans="1:169">
      <c r="A77" s="741"/>
      <c r="B77" s="743"/>
      <c r="C77" s="743"/>
      <c r="D77" s="746"/>
      <c r="E77" s="749"/>
      <c r="F77" s="739"/>
      <c r="G77" s="514"/>
      <c r="H77" s="735"/>
      <c r="I77" s="735"/>
      <c r="J77" s="735"/>
      <c r="K77" s="735"/>
      <c r="L77" s="735"/>
      <c r="M77" s="737"/>
      <c r="N77" s="33"/>
      <c r="O77" s="33"/>
    </row>
    <row r="78" spans="1:169">
      <c r="A78" s="741"/>
      <c r="B78" s="743"/>
      <c r="C78" s="743"/>
      <c r="D78" s="746"/>
      <c r="E78" s="749"/>
      <c r="F78" s="739"/>
      <c r="G78" s="514"/>
      <c r="H78" s="735"/>
      <c r="I78" s="735"/>
      <c r="J78" s="735"/>
      <c r="K78" s="735"/>
      <c r="L78" s="735"/>
      <c r="M78" s="737"/>
      <c r="N78" s="33"/>
      <c r="O78" s="33"/>
    </row>
    <row r="79" spans="1:169" ht="15" thickBot="1">
      <c r="A79" s="742"/>
      <c r="B79" s="744"/>
      <c r="C79" s="744"/>
      <c r="D79" s="747"/>
      <c r="E79" s="750"/>
      <c r="F79" s="740"/>
      <c r="G79" s="528"/>
      <c r="H79" s="736"/>
      <c r="I79" s="736"/>
      <c r="J79" s="736"/>
      <c r="K79" s="736"/>
      <c r="L79" s="736"/>
      <c r="M79" s="738"/>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61" priority="76" operator="containsText" text="3- Moderado">
      <formula>NOT(ISERROR(SEARCH("3- Moderado",A7)))</formula>
    </cfRule>
    <cfRule type="containsText" dxfId="60" priority="77" operator="containsText" text="6- Moderado">
      <formula>NOT(ISERROR(SEARCH("6- Moderado",A7)))</formula>
    </cfRule>
    <cfRule type="containsText" dxfId="59" priority="78" operator="containsText" text="4- Moderado">
      <formula>NOT(ISERROR(SEARCH("4- Moderado",A7)))</formula>
    </cfRule>
    <cfRule type="containsText" dxfId="58" priority="79" operator="containsText" text="3- Bajo">
      <formula>NOT(ISERROR(SEARCH("3- Bajo",A7)))</formula>
    </cfRule>
    <cfRule type="containsText" dxfId="57" priority="80" operator="containsText" text="4- Bajo">
      <formula>NOT(ISERROR(SEARCH("4- Bajo",A7)))</formula>
    </cfRule>
    <cfRule type="containsText" dxfId="56" priority="81" operator="containsText" text="1- Bajo">
      <formula>NOT(ISERROR(SEARCH("1- Bajo",A7)))</formula>
    </cfRule>
  </conditionalFormatting>
  <conditionalFormatting sqref="A10:E10 A20:E20">
    <cfRule type="containsText" dxfId="55" priority="70" operator="containsText" text="3- Moderado">
      <formula>NOT(ISERROR(SEARCH("3- Moderado",A10)))</formula>
    </cfRule>
    <cfRule type="containsText" dxfId="54" priority="71" operator="containsText" text="6- Moderado">
      <formula>NOT(ISERROR(SEARCH("6- Moderado",A10)))</formula>
    </cfRule>
    <cfRule type="containsText" dxfId="53" priority="72" operator="containsText" text="4- Moderado">
      <formula>NOT(ISERROR(SEARCH("4- Moderado",A10)))</formula>
    </cfRule>
    <cfRule type="containsText" dxfId="52" priority="73" operator="containsText" text="3- Bajo">
      <formula>NOT(ISERROR(SEARCH("3- Bajo",A10)))</formula>
    </cfRule>
    <cfRule type="containsText" dxfId="51" priority="74" operator="containsText" text="4- Bajo">
      <formula>NOT(ISERROR(SEARCH("4- Bajo",A10)))</formula>
    </cfRule>
    <cfRule type="containsText" dxfId="50" priority="75" operator="containsText" text="1- Bajo">
      <formula>NOT(ISERROR(SEARCH("1- Bajo",A10)))</formula>
    </cfRule>
  </conditionalFormatting>
  <conditionalFormatting sqref="A30:E30">
    <cfRule type="containsText" dxfId="49" priority="57" operator="containsText" text="3- Moderado">
      <formula>NOT(ISERROR(SEARCH("3- Moderado",A30)))</formula>
    </cfRule>
    <cfRule type="containsText" dxfId="48" priority="58" operator="containsText" text="6- Moderado">
      <formula>NOT(ISERROR(SEARCH("6- Moderado",A30)))</formula>
    </cfRule>
    <cfRule type="containsText" dxfId="47" priority="59" operator="containsText" text="4- Moderado">
      <formula>NOT(ISERROR(SEARCH("4- Moderado",A30)))</formula>
    </cfRule>
    <cfRule type="containsText" dxfId="46" priority="60" operator="containsText" text="3- Bajo">
      <formula>NOT(ISERROR(SEARCH("3- Bajo",A30)))</formula>
    </cfRule>
    <cfRule type="containsText" dxfId="45" priority="61" operator="containsText" text="4- Bajo">
      <formula>NOT(ISERROR(SEARCH("4- Bajo",A30)))</formula>
    </cfRule>
    <cfRule type="containsText" dxfId="44" priority="62" operator="containsText" text="1- Bajo">
      <formula>NOT(ISERROR(SEARCH("1- Bajo",A30)))</formula>
    </cfRule>
  </conditionalFormatting>
  <conditionalFormatting sqref="A40:E40">
    <cfRule type="containsText" dxfId="43" priority="50" operator="containsText" text="3- Moderado">
      <formula>NOT(ISERROR(SEARCH("3- Moderado",A40)))</formula>
    </cfRule>
    <cfRule type="containsText" dxfId="42" priority="51" operator="containsText" text="6- Moderado">
      <formula>NOT(ISERROR(SEARCH("6- Moderado",A40)))</formula>
    </cfRule>
    <cfRule type="containsText" dxfId="41" priority="52" operator="containsText" text="4- Moderado">
      <formula>NOT(ISERROR(SEARCH("4- Moderado",A40)))</formula>
    </cfRule>
    <cfRule type="containsText" dxfId="40" priority="53" operator="containsText" text="3- Bajo">
      <formula>NOT(ISERROR(SEARCH("3- Bajo",A40)))</formula>
    </cfRule>
    <cfRule type="containsText" dxfId="39" priority="54" operator="containsText" text="4- Bajo">
      <formula>NOT(ISERROR(SEARCH("4- Bajo",A40)))</formula>
    </cfRule>
    <cfRule type="containsText" dxfId="38" priority="55" operator="containsText" text="1- Bajo">
      <formula>NOT(ISERROR(SEARCH("1- Bajo",A40)))</formula>
    </cfRule>
  </conditionalFormatting>
  <conditionalFormatting sqref="A50:E50 A60 A7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B60:E60">
    <cfRule type="containsText" dxfId="31" priority="16" operator="containsText" text="3- Moderado">
      <formula>NOT(ISERROR(SEARCH("3- Moderado",B60)))</formula>
    </cfRule>
    <cfRule type="containsText" dxfId="30" priority="17" operator="containsText" text="6- Moderado">
      <formula>NOT(ISERROR(SEARCH("6- Moderado",B60)))</formula>
    </cfRule>
    <cfRule type="containsText" dxfId="29" priority="18" operator="containsText" text="4- Moderado">
      <formula>NOT(ISERROR(SEARCH("4- Moderado",B60)))</formula>
    </cfRule>
    <cfRule type="containsText" dxfId="28" priority="19" operator="containsText" text="3- Bajo">
      <formula>NOT(ISERROR(SEARCH("3- Bajo",B60)))</formula>
    </cfRule>
    <cfRule type="containsText" dxfId="27" priority="20" operator="containsText" text="4- Bajo">
      <formula>NOT(ISERROR(SEARCH("4- Bajo",B60)))</formula>
    </cfRule>
    <cfRule type="containsText" dxfId="26" priority="21" operator="containsText" text="1- Bajo">
      <formula>NOT(ISERROR(SEARCH("1- Bajo",B60)))</formula>
    </cfRule>
  </conditionalFormatting>
  <conditionalFormatting sqref="B70:E70">
    <cfRule type="containsText" dxfId="25" priority="9" operator="containsText" text="3- Moderado">
      <formula>NOT(ISERROR(SEARCH("3- Moderado",B70)))</formula>
    </cfRule>
    <cfRule type="containsText" dxfId="24" priority="10" operator="containsText" text="6- Moderado">
      <formula>NOT(ISERROR(SEARCH("6- Moderado",B70)))</formula>
    </cfRule>
    <cfRule type="containsText" dxfId="23" priority="11" operator="containsText" text="4- Moderado">
      <formula>NOT(ISERROR(SEARCH("4- Moderado",B70)))</formula>
    </cfRule>
    <cfRule type="containsText" dxfId="22" priority="12" operator="containsText" text="3- Bajo">
      <formula>NOT(ISERROR(SEARCH("3- Bajo",B70)))</formula>
    </cfRule>
    <cfRule type="containsText" dxfId="21" priority="13" operator="containsText" text="4- Bajo">
      <formula>NOT(ISERROR(SEARCH("4- Bajo",B70)))</formula>
    </cfRule>
    <cfRule type="containsText" dxfId="20" priority="14" operator="containsText" text="1- Bajo">
      <formula>NOT(ISERROR(SEARCH("1- Bajo",B70)))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7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7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file>

<file path=customXml/itemProps2.xml><?xml version="1.0" encoding="utf-8"?>
<ds:datastoreItem xmlns:ds="http://schemas.openxmlformats.org/officeDocument/2006/customXml" ds:itemID="{BF2AAEB8-09F3-4393-97AD-C01CC87F934C}"/>
</file>

<file path=customXml/itemProps3.xml><?xml version="1.0" encoding="utf-8"?>
<ds:datastoreItem xmlns:ds="http://schemas.openxmlformats.org/officeDocument/2006/customXml" ds:itemID="{5936D5F8-CD52-4385-82D0-CF6F07C0EB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2025-01-23T14:40:51Z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