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lnovoara\Downloads\"/>
    </mc:Choice>
  </mc:AlternateContent>
  <xr:revisionPtr revIDLastSave="0" documentId="13_ncr:1_{77D2F383-6F77-4DF0-9EF3-FE9F9AF6839F}" xr6:coauthVersionLast="47" xr6:coauthVersionMax="47" xr10:uidLastSave="{00000000-0000-0000-0000-000000000000}"/>
  <bookViews>
    <workbookView xWindow="-120" yWindow="-120" windowWidth="29040" windowHeight="15720" tabRatio="898" activeTab="6" xr2:uid="{00000000-000D-0000-FFFF-FFFF00000000}"/>
  </bookViews>
  <sheets>
    <sheet name="1- Presentacio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s>
  <definedNames>
    <definedName name="_xlnm._FilterDatabase" localSheetId="12" hidden="1">'Seguimiento 3 Trimestre'!$A$8:$JK$8</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18" l="1"/>
  <c r="L50" i="28"/>
  <c r="L40" i="27"/>
  <c r="M40" i="27" s="1"/>
  <c r="N40" i="27" s="1"/>
  <c r="R21" i="28"/>
  <c r="R22" i="28"/>
  <c r="R23" i="28"/>
  <c r="R24" i="28"/>
  <c r="R25" i="28"/>
  <c r="R26" i="28"/>
  <c r="R27" i="28"/>
  <c r="R28" i="28"/>
  <c r="R29" i="28"/>
  <c r="R10" i="28"/>
  <c r="C50" i="34"/>
  <c r="C20" i="36"/>
  <c r="B20" i="36"/>
  <c r="A20" i="36"/>
  <c r="C20" i="35"/>
  <c r="B20" i="35"/>
  <c r="A20" i="35"/>
  <c r="C20" i="34"/>
  <c r="B20" i="34"/>
  <c r="A20" i="34"/>
  <c r="C50" i="18"/>
  <c r="L20" i="29"/>
  <c r="L30" i="29"/>
  <c r="L40" i="29"/>
  <c r="L50" i="29"/>
  <c r="L60" i="29"/>
  <c r="L70" i="29"/>
  <c r="A70" i="29"/>
  <c r="B70" i="29"/>
  <c r="C70" i="29"/>
  <c r="E70" i="29"/>
  <c r="E71" i="29"/>
  <c r="E72" i="29"/>
  <c r="E73" i="29"/>
  <c r="E74" i="29"/>
  <c r="E75" i="29"/>
  <c r="E76" i="29"/>
  <c r="E77" i="29"/>
  <c r="E78" i="29"/>
  <c r="E79" i="29"/>
  <c r="A20" i="29"/>
  <c r="B20" i="29"/>
  <c r="C20" i="29"/>
  <c r="A30" i="29"/>
  <c r="B30" i="29"/>
  <c r="C30" i="29"/>
  <c r="A40" i="29"/>
  <c r="B40" i="29"/>
  <c r="C40" i="29"/>
  <c r="A50" i="29"/>
  <c r="B50" i="29"/>
  <c r="C50" i="29"/>
  <c r="A60" i="29"/>
  <c r="B60" i="29"/>
  <c r="B60" i="18" s="1"/>
  <c r="C60" i="29"/>
  <c r="C71" i="28"/>
  <c r="C72" i="28"/>
  <c r="C73" i="28"/>
  <c r="C74" i="28"/>
  <c r="C75" i="28"/>
  <c r="C76" i="28"/>
  <c r="C77" i="28"/>
  <c r="C78" i="28"/>
  <c r="C79" i="28"/>
  <c r="C11" i="28"/>
  <c r="C12" i="28"/>
  <c r="C13" i="28"/>
  <c r="C14" i="28"/>
  <c r="C20" i="28"/>
  <c r="C21" i="28"/>
  <c r="C22" i="28"/>
  <c r="C30" i="28"/>
  <c r="C31" i="28"/>
  <c r="C32" i="28"/>
  <c r="C33" i="28"/>
  <c r="C34" i="28"/>
  <c r="C35" i="28"/>
  <c r="C36" i="28"/>
  <c r="C37" i="28"/>
  <c r="C38" i="28"/>
  <c r="C39" i="28"/>
  <c r="C40" i="28"/>
  <c r="C41" i="28"/>
  <c r="C42" i="28"/>
  <c r="C43" i="28"/>
  <c r="C44" i="28"/>
  <c r="C50" i="28"/>
  <c r="C51" i="28"/>
  <c r="C52" i="28"/>
  <c r="C60" i="28"/>
  <c r="C61" i="28"/>
  <c r="C70" i="28"/>
  <c r="A20" i="28"/>
  <c r="B20" i="28"/>
  <c r="A30" i="28"/>
  <c r="B30" i="28"/>
  <c r="A40" i="28"/>
  <c r="B40" i="28"/>
  <c r="A50" i="28"/>
  <c r="A60" i="28"/>
  <c r="B60" i="28"/>
  <c r="A70" i="28"/>
  <c r="B70" i="28"/>
  <c r="J70" i="28"/>
  <c r="L70" i="28"/>
  <c r="R70" i="28"/>
  <c r="J71" i="28"/>
  <c r="L71" i="28"/>
  <c r="R71" i="28"/>
  <c r="J72" i="28"/>
  <c r="L72" i="28"/>
  <c r="R72" i="28"/>
  <c r="J73" i="28"/>
  <c r="L73" i="28"/>
  <c r="J74" i="28"/>
  <c r="L74" i="28"/>
  <c r="J75" i="28"/>
  <c r="L75" i="28"/>
  <c r="J76" i="28"/>
  <c r="L76" i="28"/>
  <c r="J77" i="28"/>
  <c r="L77" i="28"/>
  <c r="J78" i="28"/>
  <c r="L78" i="28"/>
  <c r="J79" i="28"/>
  <c r="L79" i="28"/>
  <c r="G40" i="27"/>
  <c r="F40" i="29" s="1"/>
  <c r="S70" i="28" l="1"/>
  <c r="K70" i="28"/>
  <c r="C60" i="36"/>
  <c r="C60" i="35"/>
  <c r="B60" i="36"/>
  <c r="B60" i="35"/>
  <c r="A60" i="36"/>
  <c r="A60" i="35"/>
  <c r="C50" i="36"/>
  <c r="C50" i="35"/>
  <c r="B50" i="36"/>
  <c r="B50" i="35"/>
  <c r="A50" i="36"/>
  <c r="A50" i="35"/>
  <c r="C40" i="36"/>
  <c r="C40" i="35"/>
  <c r="B40" i="36"/>
  <c r="B40" i="35"/>
  <c r="A40" i="36"/>
  <c r="A40" i="35"/>
  <c r="C30" i="36"/>
  <c r="C30" i="35"/>
  <c r="B30" i="36"/>
  <c r="B30" i="35"/>
  <c r="A30" i="36"/>
  <c r="A30" i="35"/>
  <c r="C70" i="36"/>
  <c r="C70" i="35"/>
  <c r="C70" i="34"/>
  <c r="C70" i="18"/>
  <c r="B70" i="36"/>
  <c r="B70" i="35"/>
  <c r="B70" i="34"/>
  <c r="B70" i="18"/>
  <c r="A70" i="36"/>
  <c r="A70" i="35"/>
  <c r="A70" i="34"/>
  <c r="A70" i="18"/>
  <c r="G40" i="29"/>
  <c r="H40" i="29" l="1"/>
  <c r="O40" i="27"/>
  <c r="R50" i="28"/>
  <c r="R51" i="28"/>
  <c r="R52" i="28"/>
  <c r="J50" i="28"/>
  <c r="J51" i="28"/>
  <c r="J52" i="28"/>
  <c r="J53" i="28"/>
  <c r="J54" i="28"/>
  <c r="J55" i="28"/>
  <c r="J56" i="28"/>
  <c r="J57" i="28"/>
  <c r="J58" i="28"/>
  <c r="J59" i="28"/>
  <c r="L60" i="27"/>
  <c r="L61" i="27"/>
  <c r="K61" i="27" s="1"/>
  <c r="L62" i="27"/>
  <c r="K62" i="27" s="1"/>
  <c r="L63" i="27"/>
  <c r="L64" i="27"/>
  <c r="K64" i="27" s="1"/>
  <c r="L65" i="27"/>
  <c r="K65" i="27" s="1"/>
  <c r="L66" i="27"/>
  <c r="K66" i="27" s="1"/>
  <c r="L67" i="27"/>
  <c r="L68" i="27"/>
  <c r="K68" i="27" s="1"/>
  <c r="L69" i="27"/>
  <c r="K69" i="27" s="1"/>
  <c r="K60" i="27"/>
  <c r="K63" i="27"/>
  <c r="K67" i="27"/>
  <c r="G60" i="27"/>
  <c r="H60" i="27" s="1"/>
  <c r="G30" i="27"/>
  <c r="F60" i="29" l="1"/>
  <c r="K50" i="28"/>
  <c r="S50" i="28"/>
  <c r="M60" i="27"/>
  <c r="G60" i="29" l="1"/>
  <c r="E14" i="29"/>
  <c r="E15" i="29"/>
  <c r="E16" i="29"/>
  <c r="E17" i="29"/>
  <c r="E18" i="29"/>
  <c r="E19" i="29"/>
  <c r="E20" i="29"/>
  <c r="E30" i="29"/>
  <c r="E31" i="29"/>
  <c r="E32" i="29"/>
  <c r="E33" i="29"/>
  <c r="E34" i="29"/>
  <c r="E35" i="29"/>
  <c r="E36" i="29"/>
  <c r="E37" i="29"/>
  <c r="E38" i="29"/>
  <c r="E39" i="29"/>
  <c r="E40" i="29"/>
  <c r="E41" i="29"/>
  <c r="E42" i="29"/>
  <c r="E43" i="29"/>
  <c r="E44" i="29"/>
  <c r="E45" i="29"/>
  <c r="E46" i="29"/>
  <c r="E47" i="29"/>
  <c r="E48" i="29"/>
  <c r="E49" i="29"/>
  <c r="E60" i="29"/>
  <c r="E61" i="29"/>
  <c r="E62" i="29"/>
  <c r="E63" i="29"/>
  <c r="E64" i="29"/>
  <c r="E65" i="29"/>
  <c r="E66" i="29"/>
  <c r="E67" i="29"/>
  <c r="E68" i="29"/>
  <c r="E6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50" i="27"/>
  <c r="K50" i="27" s="1"/>
  <c r="L51" i="27"/>
  <c r="K51" i="27" s="1"/>
  <c r="L52" i="27"/>
  <c r="K52" i="27" s="1"/>
  <c r="L53" i="27"/>
  <c r="K53" i="27" s="1"/>
  <c r="L54" i="27"/>
  <c r="K54" i="27" s="1"/>
  <c r="L55" i="27"/>
  <c r="K55" i="27" s="1"/>
  <c r="L56" i="27"/>
  <c r="K56" i="27" s="1"/>
  <c r="L57" i="27"/>
  <c r="K57" i="27" s="1"/>
  <c r="L58" i="27"/>
  <c r="K58" i="27" s="1"/>
  <c r="L59" i="27"/>
  <c r="K59" i="27" s="1"/>
  <c r="L70" i="27"/>
  <c r="L71" i="27"/>
  <c r="K71" i="27" s="1"/>
  <c r="L72" i="27"/>
  <c r="K72" i="27" s="1"/>
  <c r="L73" i="27"/>
  <c r="K73" i="27" s="1"/>
  <c r="L74" i="27"/>
  <c r="K74" i="27" s="1"/>
  <c r="L75" i="27"/>
  <c r="K75" i="27" s="1"/>
  <c r="L76" i="27"/>
  <c r="K76" i="27" s="1"/>
  <c r="L77" i="27"/>
  <c r="K77" i="27" s="1"/>
  <c r="L78" i="27"/>
  <c r="K78" i="27" s="1"/>
  <c r="L79" i="27"/>
  <c r="K79" i="27" s="1"/>
  <c r="K70" i="27" l="1"/>
  <c r="M70" i="27"/>
  <c r="G70" i="29" l="1"/>
  <c r="U70" i="28"/>
  <c r="K70" i="29" s="1"/>
  <c r="A60" i="34"/>
  <c r="A60" i="18"/>
  <c r="B60" i="34"/>
  <c r="C60" i="34"/>
  <c r="C60" i="18"/>
  <c r="E70" i="36" l="1"/>
  <c r="E70" i="35"/>
  <c r="E70" i="34"/>
  <c r="E70" i="18"/>
  <c r="L61" i="28"/>
  <c r="L62" i="28"/>
  <c r="L41" i="28"/>
  <c r="L42" i="28"/>
  <c r="L43" i="28"/>
  <c r="L44" i="28"/>
  <c r="L45" i="28"/>
  <c r="L46" i="28"/>
  <c r="L47" i="28"/>
  <c r="L48" i="28"/>
  <c r="L49" i="28"/>
  <c r="L31" i="28"/>
  <c r="L32" i="28"/>
  <c r="L33" i="28"/>
  <c r="L34" i="28"/>
  <c r="L35" i="28"/>
  <c r="L36" i="28"/>
  <c r="L37" i="28"/>
  <c r="L38" i="28"/>
  <c r="L39" i="28"/>
  <c r="L21" i="28"/>
  <c r="G70" i="27" l="1"/>
  <c r="H70" i="27" s="1"/>
  <c r="G20" i="27"/>
  <c r="G10" i="27"/>
  <c r="F70" i="29" l="1"/>
  <c r="T70" i="28"/>
  <c r="O70" i="27"/>
  <c r="N70" i="27"/>
  <c r="H70" i="29" s="1"/>
  <c r="V70" i="28" l="1"/>
  <c r="M70" i="29" s="1"/>
  <c r="J70" i="29"/>
  <c r="J20" i="28"/>
  <c r="L20" i="28"/>
  <c r="J21" i="28"/>
  <c r="J22" i="28"/>
  <c r="J23" i="28"/>
  <c r="J24" i="28"/>
  <c r="J25" i="28"/>
  <c r="J26" i="28"/>
  <c r="J27" i="28"/>
  <c r="J28" i="28"/>
  <c r="J29" i="28"/>
  <c r="J30" i="28"/>
  <c r="L30" i="28"/>
  <c r="R30" i="28"/>
  <c r="J31" i="28"/>
  <c r="R31" i="28"/>
  <c r="J32" i="28"/>
  <c r="R32" i="28"/>
  <c r="J33" i="28"/>
  <c r="R33" i="28"/>
  <c r="J34" i="28"/>
  <c r="R34" i="28"/>
  <c r="J35" i="28"/>
  <c r="R35" i="28"/>
  <c r="J36" i="28"/>
  <c r="R36" i="28"/>
  <c r="J37" i="28"/>
  <c r="R37" i="28"/>
  <c r="J38" i="28"/>
  <c r="R38" i="28"/>
  <c r="J39" i="28"/>
  <c r="R39" i="28"/>
  <c r="J40" i="28"/>
  <c r="L40" i="28"/>
  <c r="R40" i="28"/>
  <c r="J41" i="28"/>
  <c r="R41" i="28"/>
  <c r="J42" i="28"/>
  <c r="R42" i="28"/>
  <c r="J43" i="28"/>
  <c r="R43" i="28"/>
  <c r="J44" i="28"/>
  <c r="R44" i="28"/>
  <c r="J45" i="28"/>
  <c r="R45" i="28"/>
  <c r="J46" i="28"/>
  <c r="R46" i="28"/>
  <c r="J47" i="28"/>
  <c r="R47" i="28"/>
  <c r="J48" i="28"/>
  <c r="R48" i="28"/>
  <c r="J49" i="28"/>
  <c r="R49" i="28"/>
  <c r="J69" i="28"/>
  <c r="J68" i="28"/>
  <c r="J67" i="28"/>
  <c r="J66" i="28"/>
  <c r="J65" i="28"/>
  <c r="J64" i="28"/>
  <c r="J63" i="28"/>
  <c r="R62" i="28"/>
  <c r="J62" i="28"/>
  <c r="R61" i="28"/>
  <c r="J61" i="28"/>
  <c r="R60" i="28"/>
  <c r="L60" i="28"/>
  <c r="J60" i="28"/>
  <c r="K60" i="28" s="1"/>
  <c r="T60" i="28" s="1"/>
  <c r="J60" i="29" l="1"/>
  <c r="D70" i="36"/>
  <c r="D70" i="35"/>
  <c r="D70" i="34"/>
  <c r="D70" i="18"/>
  <c r="F70" i="18"/>
  <c r="F70" i="34"/>
  <c r="F70" i="36"/>
  <c r="F70" i="35"/>
  <c r="S40" i="28"/>
  <c r="U40" i="28" s="1"/>
  <c r="K40" i="29" s="1"/>
  <c r="K40" i="28"/>
  <c r="T40" i="28" s="1"/>
  <c r="A30" i="34"/>
  <c r="A30" i="18"/>
  <c r="A40" i="34"/>
  <c r="A40" i="18"/>
  <c r="B30" i="34"/>
  <c r="B30" i="18"/>
  <c r="B40" i="34"/>
  <c r="B40" i="18"/>
  <c r="C30" i="34"/>
  <c r="C30" i="18"/>
  <c r="C40" i="34"/>
  <c r="C40" i="18"/>
  <c r="S30" i="28"/>
  <c r="K30" i="28"/>
  <c r="K20" i="28"/>
  <c r="S20" i="28"/>
  <c r="S60" i="28"/>
  <c r="U60" i="28" s="1"/>
  <c r="K60" i="29" l="1"/>
  <c r="V60" i="28"/>
  <c r="M60" i="29" s="1"/>
  <c r="J40" i="29"/>
  <c r="V40" i="28"/>
  <c r="M40" i="29" s="1"/>
  <c r="E40" i="36"/>
  <c r="E40" i="35"/>
  <c r="D60" i="36"/>
  <c r="D60" i="35"/>
  <c r="D60" i="34"/>
  <c r="D60" i="18"/>
  <c r="F40" i="35" l="1"/>
  <c r="F40" i="36"/>
  <c r="D40" i="36"/>
  <c r="D40" i="35"/>
  <c r="F60" i="36"/>
  <c r="F60" i="35"/>
  <c r="E60" i="36"/>
  <c r="E60" i="35"/>
  <c r="E60" i="34"/>
  <c r="H30" i="27"/>
  <c r="F30" i="29" l="1"/>
  <c r="T30" i="28"/>
  <c r="F60" i="18"/>
  <c r="F60" i="34"/>
  <c r="M30" i="27"/>
  <c r="G50" i="27"/>
  <c r="H50" i="27" s="1"/>
  <c r="F50" i="29" l="1"/>
  <c r="T50" i="28"/>
  <c r="N30" i="27"/>
  <c r="H30" i="29" s="1"/>
  <c r="G30" i="29"/>
  <c r="U30" i="28"/>
  <c r="K30" i="29" s="1"/>
  <c r="V30" i="28"/>
  <c r="M30" i="29" s="1"/>
  <c r="J30" i="29"/>
  <c r="M50" i="27"/>
  <c r="O30" i="27"/>
  <c r="N50" i="27" l="1"/>
  <c r="H50" i="29" s="1"/>
  <c r="G50" i="29"/>
  <c r="U50" i="28"/>
  <c r="K50" i="29" s="1"/>
  <c r="D30" i="36"/>
  <c r="D30" i="35"/>
  <c r="F30" i="35"/>
  <c r="F30" i="36"/>
  <c r="E30" i="36"/>
  <c r="E30" i="35"/>
  <c r="J50" i="29"/>
  <c r="V50" i="28"/>
  <c r="M50" i="29" s="1"/>
  <c r="D30" i="34"/>
  <c r="D30" i="18"/>
  <c r="E30" i="34"/>
  <c r="E30" i="18"/>
  <c r="O50" i="27"/>
  <c r="D50" i="34" l="1"/>
  <c r="D50" i="18"/>
  <c r="F50" i="34"/>
  <c r="F50" i="18"/>
  <c r="E50" i="34"/>
  <c r="E50" i="18"/>
  <c r="F50" i="35"/>
  <c r="F50" i="36"/>
  <c r="D50" i="36"/>
  <c r="D50" i="35"/>
  <c r="E50" i="36"/>
  <c r="E50" i="35"/>
  <c r="D40" i="34"/>
  <c r="D40" i="18"/>
  <c r="F30" i="34"/>
  <c r="F30" i="18"/>
  <c r="E40" i="34"/>
  <c r="E40" i="18"/>
  <c r="A10" i="28"/>
  <c r="B10" i="28"/>
  <c r="I33" i="5" a="1"/>
  <c r="I33" i="5" s="1"/>
  <c r="F40" i="34" l="1"/>
  <c r="F40" i="18"/>
  <c r="C10" i="29"/>
  <c r="C10" i="18" s="1"/>
  <c r="I27" i="5" a="1"/>
  <c r="C10" i="36" l="1"/>
  <c r="C10" i="35"/>
  <c r="C10" i="34"/>
  <c r="I27" i="5"/>
  <c r="C10" i="28"/>
  <c r="L10" i="27" l="1"/>
  <c r="I21" i="5"/>
  <c r="I22" i="5"/>
  <c r="M10" i="27" l="1"/>
  <c r="K10" i="27"/>
  <c r="C20" i="18"/>
  <c r="M20" i="27" l="1"/>
  <c r="G20" i="29" l="1"/>
  <c r="U20" i="28"/>
  <c r="K20" i="29" s="1"/>
  <c r="G10" i="29"/>
  <c r="E11" i="29"/>
  <c r="E12" i="29"/>
  <c r="E13" i="29"/>
  <c r="J11" i="28"/>
  <c r="J12" i="28"/>
  <c r="J13" i="28"/>
  <c r="J14" i="28"/>
  <c r="J15" i="28"/>
  <c r="J16" i="28"/>
  <c r="J17" i="28"/>
  <c r="J18" i="28"/>
  <c r="J19" i="28"/>
  <c r="J10" i="28"/>
  <c r="K10" i="28" s="1"/>
  <c r="E20" i="36" l="1"/>
  <c r="E20" i="35"/>
  <c r="E20" i="34"/>
  <c r="B20" i="18"/>
  <c r="A20" i="18"/>
  <c r="S10" i="28"/>
  <c r="U10" i="28" s="1"/>
  <c r="H10" i="27" l="1"/>
  <c r="H20" i="27"/>
  <c r="F20" i="29" l="1"/>
  <c r="T20" i="28"/>
  <c r="N20" i="27"/>
  <c r="H20" i="29" s="1"/>
  <c r="O10" i="27"/>
  <c r="N10" i="27"/>
  <c r="H10" i="29" s="1"/>
  <c r="T10" i="28"/>
  <c r="V10" i="28" s="1"/>
  <c r="M10" i="29" s="1"/>
  <c r="O20" i="27"/>
  <c r="E10" i="29"/>
  <c r="B10" i="29"/>
  <c r="B10" i="18" s="1"/>
  <c r="A10" i="29"/>
  <c r="J20" i="29" l="1"/>
  <c r="V20" i="28"/>
  <c r="M20" i="29" s="1"/>
  <c r="A10" i="35"/>
  <c r="A10" i="34"/>
  <c r="A10" i="36"/>
  <c r="B10" i="35"/>
  <c r="B10" i="36"/>
  <c r="B10" i="34"/>
  <c r="F10" i="36"/>
  <c r="F10" i="35"/>
  <c r="F10" i="34"/>
  <c r="F10" i="18"/>
  <c r="A10" i="18"/>
  <c r="F20" i="18"/>
  <c r="D20" i="36" l="1"/>
  <c r="D20" i="35"/>
  <c r="D20" i="34"/>
  <c r="F20" i="36"/>
  <c r="F20" i="35"/>
  <c r="F20" i="34"/>
  <c r="D20" i="18"/>
  <c r="L10" i="29"/>
  <c r="K10" i="29" l="1"/>
  <c r="E10" i="34" l="1"/>
  <c r="E10" i="36"/>
  <c r="E10" i="35"/>
  <c r="E10" i="18"/>
  <c r="E20" i="18" l="1"/>
  <c r="F10" i="29"/>
  <c r="J10" i="29" l="1"/>
  <c r="D10" i="34" l="1"/>
  <c r="D10" i="36"/>
  <c r="D10" i="35"/>
  <c r="D10" i="18"/>
  <c r="N60" i="27"/>
  <c r="H60"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<sst xmlns="http://schemas.openxmlformats.org/spreadsheetml/2006/main" count="1042" uniqueCount="539">
  <si>
    <t xml:space="preserve"> MAPA DE RIESGOS SIGCMA</t>
  </si>
  <si>
    <t>DEPENDENCIA (Unidad misional del CSJ o Unidad de la DEAJ o Seccional o CSJ en caso de despachos judiciales certificados)</t>
  </si>
  <si>
    <t>UNIDAD DE ASISTENCIA LEGAL</t>
  </si>
  <si>
    <t>PROCESO (indique el tipo de proceso si es Estratégico. Misional, Apoyo, Evaluación y Mejora y especifique el nombre del proceso)</t>
  </si>
  <si>
    <t>Apoyo</t>
  </si>
  <si>
    <t>ASISTENCIA LEGAL</t>
  </si>
  <si>
    <t>CONSEJO SUPERIOR DE LA JUDICATURA</t>
  </si>
  <si>
    <t>X</t>
  </si>
  <si>
    <t>CONSEJO SECCIONAL DE LA JUDICATURA</t>
  </si>
  <si>
    <t>DIRECCIÓN SECCIONAL DE ADMINISTRACIÓN JUDICIAL</t>
  </si>
  <si>
    <t>DESPACHO JUDICIAL CERTIFICADO</t>
  </si>
  <si>
    <t>FECHA</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</si>
  <si>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</si>
  <si>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</si>
  <si>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</si>
  <si>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</si>
  <si>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</si>
  <si>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</si>
  <si>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</si>
  <si>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</si>
  <si>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</si>
  <si>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</si>
  <si>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</si>
  <si>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</si>
  <si>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</si>
  <si>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</si>
  <si>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</si>
  <si>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</si>
  <si>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</si>
  <si>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</si>
  <si>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</si>
  <si>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Dirección Ejecutiva de Administración Judicial</t>
  </si>
  <si>
    <t xml:space="preserve">PROCESO </t>
  </si>
  <si>
    <t xml:space="preserve">DEPENDENCIA ADMINISTRATIVA O JUDICIAL CERTIFICADA </t>
  </si>
  <si>
    <t>OBJETIVO DEL PROCESO</t>
  </si>
  <si>
    <t>MAPA DE PROCESOS CONSEJO SUPERIOR DE LA JUDICATURA</t>
  </si>
  <si>
    <t>PROCESOS DEPENDENCIA JUDICIALES CERTIFICADAS</t>
  </si>
  <si>
    <t>Gestionar la representación de la Nación – Rama Judicial en los procesos judiciales y extrajudiciales; dirigir la gestión de cobro coactivo de las obligaciones pecuniarias a favor de la Rama Judicial; liquidar las sentencias contra la Nación - Rama Judicial; asesorar jurídicamente en los trámites administrativos que se requieran, coadyuvando en el fomento de la cultura organizacional a través de los procesos de concientización y el cumplimiento de los objetivos y normas del Sistema de Gestión de la Calidad, Medio Ambiental y Salud y Seguridad en el Trabajo  y antisoborno de la Rama Judicial.</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</si>
  <si>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</si>
  <si>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</si>
  <si>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</si>
  <si>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</si>
  <si>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</si>
  <si>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</si>
  <si>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</si>
  <si>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</si>
  <si>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</si>
  <si>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</si>
  <si>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</si>
  <si>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</si>
  <si>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</si>
  <si>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</si>
  <si>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</si>
  <si>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</si>
  <si>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</si>
  <si>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</si>
  <si>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</si>
  <si>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</si>
  <si>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</si>
  <si>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</si>
  <si>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</si>
  <si>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</si>
  <si>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</si>
  <si>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</si>
  <si>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</si>
  <si>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</si>
  <si>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</si>
  <si>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</si>
  <si>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</si>
  <si>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</si>
  <si>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</si>
  <si>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</si>
  <si>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</si>
  <si>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</si>
  <si>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</si>
  <si>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</si>
  <si>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</si>
  <si>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</si>
  <si>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</si>
  <si>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</si>
  <si>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</si>
  <si>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</si>
  <si>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</si>
  <si>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</si>
  <si>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</si>
  <si>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</si>
  <si>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</si>
  <si>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</si>
  <si>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</si>
  <si>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</si>
  <si>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</si>
  <si>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</si>
  <si>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</si>
  <si>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</si>
  <si>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</si>
  <si>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</si>
  <si>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</si>
  <si>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</si>
  <si>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</si>
  <si>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</si>
  <si>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</si>
  <si>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</si>
  <si>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</si>
  <si>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</si>
  <si>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</si>
  <si>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</si>
  <si>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</si>
  <si>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</si>
  <si>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</si>
  <si>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</si>
  <si>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</si>
  <si>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</si>
  <si>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</si>
  <si>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</si>
  <si>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</si>
  <si>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</si>
  <si>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</si>
  <si>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</si>
  <si>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</si>
  <si>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</si>
  <si>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</si>
  <si>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</si>
  <si>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</si>
  <si>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</si>
  <si>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</si>
  <si>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</si>
  <si>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</si>
  <si>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</si>
  <si>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</si>
  <si>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</si>
  <si>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</si>
  <si>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</si>
  <si>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</si>
  <si>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</si>
  <si>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</si>
  <si>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</si>
  <si>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</si>
  <si>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</si>
  <si>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</si>
  <si>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</si>
  <si>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</si>
  <si>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</si>
  <si>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</si>
  <si>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</si>
  <si>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</si>
  <si>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</si>
  <si>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</si>
  <si>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</si>
  <si>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</si>
  <si>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</si>
  <si>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</si>
  <si>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</si>
  <si>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</si>
  <si>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</si>
  <si>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</si>
  <si>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</si>
  <si>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</si>
  <si>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</si>
  <si>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</si>
  <si>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</si>
  <si>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</si>
  <si>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</si>
  <si>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</si>
  <si>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</si>
  <si>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</si>
  <si>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</si>
  <si>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</si>
  <si>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</si>
  <si>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</si>
  <si>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</si>
  <si>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</si>
  <si>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</si>
  <si>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</si>
  <si>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</si>
  <si>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</si>
  <si>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</si>
  <si>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</si>
  <si>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</si>
  <si>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</si>
  <si>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</si>
  <si>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</si>
  <si>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</si>
  <si>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</si>
  <si>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</si>
  <si>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</si>
  <si>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</si>
  <si>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</si>
  <si>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</si>
  <si>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</si>
  <si>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</si>
  <si>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</si>
  <si>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</si>
  <si>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</si>
  <si>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</si>
  <si>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</si>
  <si>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</si>
  <si>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</si>
  <si>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</si>
  <si>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</si>
  <si>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</si>
  <si>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</si>
  <si>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</si>
  <si>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</si>
  <si>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</si>
  <si>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</si>
  <si>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</si>
  <si>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</si>
  <si>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</si>
  <si>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</si>
  <si>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</si>
  <si>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</si>
  <si>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</si>
  <si>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</si>
  <si>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</si>
  <si>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</si>
  <si>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</si>
  <si>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</si>
  <si>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</si>
  <si>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</si>
  <si>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</si>
  <si>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</si>
  <si>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</si>
  <si>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</si>
  <si>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</si>
  <si>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</si>
  <si>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</si>
  <si>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</si>
  <si>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</si>
  <si>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</si>
  <si>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</si>
  <si>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</si>
  <si>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</si>
  <si>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</si>
  <si>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</si>
  <si>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</si>
  <si>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</si>
  <si>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</si>
  <si>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</si>
  <si>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</si>
  <si>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</si>
  <si>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</si>
  <si>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</si>
  <si>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</si>
  <si>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</si>
  <si>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</si>
  <si>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</si>
  <si>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</si>
  <si>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</si>
  <si>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</si>
  <si>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</si>
  <si>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</si>
  <si>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</si>
  <si>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</si>
  <si>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</si>
  <si>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</si>
  <si>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</si>
  <si>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</si>
  <si>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</si>
  <si>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</si>
  <si>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</si>
  <si>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</si>
  <si>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</si>
  <si>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</si>
  <si>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</si>
  <si>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</si>
  <si>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</si>
  <si>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</si>
  <si>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</si>
  <si>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</si>
  <si>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</si>
  <si>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</si>
  <si>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</si>
  <si>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Nivel Central y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</si>
  <si>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</si>
  <si>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</si>
  <si>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</si>
  <si>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</si>
  <si>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</si>
  <si>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</si>
  <si>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</si>
  <si>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</si>
  <si>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</si>
  <si>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</si>
  <si>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</si>
  <si>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</si>
  <si>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</si>
  <si>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</si>
  <si>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</si>
  <si>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</si>
  <si>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</si>
  <si>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</si>
  <si>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</si>
  <si>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Vencimiento del término para la contestación de las demandas interpuestas en contra de la Rama Judicial que conforman el pasivo contingente litigioso de la entidad</t>
  </si>
  <si>
    <t>Cuando el apoderado a quien se le reparte la demanda instaurada en contra de la entidad, admitida y notificada personalmente, omite contestarla dentro del término legalmente establecido</t>
  </si>
  <si>
    <t>Alto volumen de demandas en contra de la rama judicial admitidas y notificadas</t>
  </si>
  <si>
    <t>Afectación de reputacion,imagén,  credibilidad, satisfacción de usuarios y PI</t>
  </si>
  <si>
    <t xml:space="preserve">De la entidad, seccional, despachos a nivel departamental </t>
  </si>
  <si>
    <t>Insuficiencia de personal para atender los procesos</t>
  </si>
  <si>
    <t>Incumplimiento de las metas establecidas</t>
  </si>
  <si>
    <t>Incumplimiento del 20% de los indicadores del proceso</t>
  </si>
  <si>
    <t>Complejidad del caso que incrementa el término para el análisis y elaboración del escrito de contestación</t>
  </si>
  <si>
    <t>Falta de planeación del apoderado para el desarrollo de las tareas de manera priorizada</t>
  </si>
  <si>
    <t>Fallas e insuficiencia de las herramientas tecnológicas</t>
  </si>
  <si>
    <t>Insuficiente saneamiento de la cartera en condiciones desfavorables para la Rama Judicial</t>
  </si>
  <si>
    <t>Posibilidad de incumplimiento de las metas establecidas por la falta de personal para la actualización de la información y cumplimiento oportuno de los términos de duración de las etapas de los procesos</t>
  </si>
  <si>
    <t>Insuficiencia de personal</t>
  </si>
  <si>
    <t>Afectación Económica</t>
  </si>
  <si>
    <t>Afectación al presupuesto en un valor &lt;0,5% y ≥1%.</t>
  </si>
  <si>
    <t>Falta de depuración y de actualización de la información</t>
  </si>
  <si>
    <t>Inadecuada verificación de requisitos para la apertura de procesos de cobro coactivo</t>
  </si>
  <si>
    <t>Falta de datos del deudor</t>
  </si>
  <si>
    <t>Incumplimiento de términos</t>
  </si>
  <si>
    <t xml:space="preserve">Liquidaciones erradas o fuera de términos  de sentencias   o acuerdos </t>
  </si>
  <si>
    <t xml:space="preserve">Falta de oportunidad o menores o mayores valores  establecidos como obligación de la Entidad </t>
  </si>
  <si>
    <t>Desactualización de la información de tarifas y costos</t>
  </si>
  <si>
    <t>Errores en la información de los  procesos judiciales</t>
  </si>
  <si>
    <t xml:space="preserve">De la entidad y sector justicia a nivel nacional </t>
  </si>
  <si>
    <t xml:space="preserve">Desatención de los tiempos </t>
  </si>
  <si>
    <t>Interrupción o afectación en la prestación del servicio administrativo</t>
  </si>
  <si>
    <t>Entre 193 a 288 horas   hábiles al año  o afectación media</t>
  </si>
  <si>
    <t>Insuficientes  recursos provisionados</t>
  </si>
  <si>
    <t>Interrupción o afectación en la prestación del servicio judicial</t>
  </si>
  <si>
    <t>Entre  145 a 192 horas  hábiles al año</t>
  </si>
  <si>
    <t>Desactualización d de informacion del estado de los procesos</t>
  </si>
  <si>
    <t>Incumplimiento del 100% de los indicadores del proceso</t>
  </si>
  <si>
    <t>Clasificación errada del riesgo y sus previsiones</t>
  </si>
  <si>
    <t xml:space="preserve">Recibir dádivas o beneficios a nombre propio o de terceros para  no actuar con la debida diligencia en los procesos en  contra la entidad  o divulgar información privilegiada </t>
  </si>
  <si>
    <t>Retrasar, desviar, omitir actuaciones o suministrar información privilegiada .</t>
  </si>
  <si>
    <t xml:space="preserve">1.Insuficientes programas de capacitación para la toma de conciencia debido al desconocimiento de la ley antisoborno (ISO 37001:2016), Plan Anticorrupción y  de los  valores y principios propios de la entidad.
</t>
  </si>
  <si>
    <t>Muy Baja - 1</t>
  </si>
  <si>
    <t/>
  </si>
  <si>
    <t xml:space="preserve">Para los  riesgos de corrupción ,por política,  el impacto siempre será mayor  o catastrófico y su redacción debe conservar el modelo  propuesto.
</t>
  </si>
  <si>
    <t xml:space="preserve">2. Desconocimiento y no aplicación del Código de Ética y Buen Gobierno.    
</t>
  </si>
  <si>
    <t xml:space="preserve">3.Carencia de compromiso  y transparencia de los servidores judiciales
</t>
  </si>
  <si>
    <t>4.Deficiencia de  controles en el trámite  de los documentos</t>
  </si>
  <si>
    <t xml:space="preserve">5. Aplicación no adecuada  de los procedimientos de control </t>
  </si>
  <si>
    <t>Ofrecer, prometer, entregar, aceptar o solicitar una ventaja indebida a cambio de la deficiente gestión en el cobro coactivo de las obligaciones a favor de la Rama Judicial</t>
  </si>
  <si>
    <t>Cuando un tercero o el mismo obligado, ofrece, promete, entrega, acepta o solicita una ventaja dentro del procedimiento de cobro coactivo, a través de dádivas o beneficios, para que no se adelante en debida forma el cobro de las obligaciones a favor de la Rama Judicial.</t>
  </si>
  <si>
    <t>1. Falta de ética de los servidores públicos (Debilidades en principios y valores)</t>
  </si>
  <si>
    <t>2. Falta de ética de terceros interesados  (Debilidades principios y valores)</t>
  </si>
  <si>
    <t>Afectación al presupuesto en un valor ≥0,5%.</t>
  </si>
  <si>
    <t>Ofrecer, prometer, entregar, aceptar o solicitar una ventaja indebida para provocar  actuaciones jurídicas de los procesos de repetición por fuera del marco legal atendiendo intereses propios o de terceros.</t>
  </si>
  <si>
    <t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t>
  </si>
  <si>
    <t>Afectación al presupuesto  en un valor  &lt;1% y ≥5%.</t>
  </si>
  <si>
    <t>Ofrecer, prometer, entregar, aceptar o solicitar una ventaja a cambio de una indebida gestión en el tramite de la liquidación de las cuentas de cobro por concepto de Sentencias en contra de la Rama Judicial.</t>
  </si>
  <si>
    <t>Cuando el beneficiario, apoderado o un tercero, ofrece, promete, entrega, acepta o solicita una ventaja dentro del procedimiento de liquidación de una cuenta de cobro por concepto de sentencias adversas a la Rama Judicial.</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</si>
  <si>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</si>
  <si>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</si>
  <si>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</si>
  <si>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</si>
  <si>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</si>
  <si>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</si>
  <si>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</si>
  <si>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</si>
  <si>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</si>
  <si>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</si>
  <si>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</si>
  <si>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</si>
  <si>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</si>
  <si>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</si>
  <si>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</si>
  <si>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</si>
  <si>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</si>
  <si>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1- El Profesional Universitario  encargado de realizar el reparto de manera quincenal , al recibir las demandas admitidas se verifica si ya se encuentra asignada ingresa al cuardo de vencimientos y repartos y lo envias a los apoderados responsales . Si hay inconsistencias se envia al abogado y al despacho para aclar la información . Como registro del control queda la base de datos. </t>
  </si>
  <si>
    <t>SI</t>
  </si>
  <si>
    <r>
      <rPr>
        <sz val="11"/>
        <color rgb="FF000000"/>
        <rFont val="Aptos Narrow"/>
      </rPr>
      <t xml:space="preserve">Para aliviar la carga manual de los abogados ejecutores, </t>
    </r>
    <r>
      <rPr>
        <b/>
        <sz val="11"/>
        <color rgb="FF000000"/>
        <rFont val="Aptos Narrow"/>
      </rPr>
      <t>el aplicativo de Gestión de Cobro Caoctivo</t>
    </r>
    <r>
      <rPr>
        <sz val="11"/>
        <color rgb="FF000000"/>
        <rFont val="Aptos Narrow"/>
      </rPr>
      <t xml:space="preserve"> cuenta con las funcionalidades automáticas de mandamiento de pago y de prescripción, las cuales usualmente se corren de manera mensual conforme a la parametrización de conteo de términos con la que cuenta el aplicativo GCC en interfaz con el sistema SIGOBius, para garantizar que los procesos se encuentren en la etapa procesal correspondiente, según el Reglamento Interno para el Recaudo de Cartera a Favor de La Nación - Rama Judicial. Además, la División de Cobro Coactivo envía mensualmente los resultados de los  indicadores de gestión a todas las oficinas de Cobro Coactivo con copia a los Directores Seccionales, con el fin de que tomen medidas y decisiones de acuerdo a dichos resultados.
Asimismo, previo al reporte semestral de los obligados que cumplen con los requisitos para ser publicados por la Contaduría General de la Nación en el Boletín de Deudores Morosos del Estado, se revisa la cartera sujeta a cobro a cargo de cada Oficina, a las cuales se les remite un correo, con solicitud puntual, de revisar y actualizar ciertos datos, para transmitir información fidedigna. </t>
    </r>
  </si>
  <si>
    <t>NO</t>
  </si>
  <si>
    <t>Realización de programas de formación, capacitación y sensibilización en temas de Probidad y ética de lo público</t>
  </si>
  <si>
    <t>Acciones de respuesta ante noticias que afectan la imagen de la entidad</t>
  </si>
  <si>
    <t xml:space="preserve">Socialización constante del SGAS del CSJ </t>
  </si>
  <si>
    <t xml:space="preserve">Afectar la garantía de cumplimiento </t>
  </si>
  <si>
    <t xml:space="preserve">la jefe de la Division de Cobro Coactivo, conforme a los programas de formación, capacitación y sensibilización en temas de Probidad y ética de lo público, que brinda la Escuela Judicial, se remite el link a los servidores de Cobro Coactivo para que participen en las mismas. como evidencia se tiene el reenvio del link por medio electronico o el ams espedito. </t>
  </si>
  <si>
    <t>presentar de manera inmediata frente a la ocurrencia de un hecho de soborno con las  evidencias ante la oficial de cumplimiento conforme al procedimiento del Sistema de Gestión Antisoborno quien determinara dar inicio a las acciones disciplinarias del servidor judicial.</t>
  </si>
  <si>
    <t>Atención de usuarios externos únicamente dentro de la sede laboral y a través de la aplicación institucional de Microsoft Teams</t>
  </si>
  <si>
    <t xml:space="preserve">el profesional de Cobro Coactivo de nivel central, de manera constante (diario, semanal y mensual)
revisa y controla en el aplicativo las alertas para informar a los abogados las actuaciones proceales prontas a vencer y de esta manera evitar la no realizacion del cumpliiento de las etapas procesales. como evidencia se tienen las alertas del aplicativo y el seguimiento mediante correos electrónicos. </t>
  </si>
  <si>
    <t xml:space="preserve">1- La EJRLB periodicamente realiza capacitaciones a los servidores judiciales en relación con las políticas antisoborno y anticorrupción. </t>
  </si>
  <si>
    <t xml:space="preserve">Formular y dar cumplimiento al Plan de mejoramiento </t>
  </si>
  <si>
    <t>Afectar la póliza de manejo y efectuar análisis de la posibilidad de: constituirse como victíma en los procesos penales, iniciar acciones de repetición y/o llamamientos en garantía.</t>
  </si>
  <si>
    <t>Inicio de acciones legales: penales, disciplinarias y/o fiscales dando a conocer de ello, a la opinión pública y a los servidores judiciales</t>
  </si>
  <si>
    <t>Aplicación del procedimiento para el cumplimiento de Sentencias, Conciliaciones y Acciones Constitucionales en contra de la Rama Judicial, en particular el control desde la elaboracion del proyecto del acto administrativo por parte del revisor, del Coordinador, Director de la División, Director de Unidad y despacho de la Directora Ejecutiva.</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</si>
  <si>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</si>
  <si>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</si>
  <si>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</si>
  <si>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</si>
  <si>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</si>
  <si>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</si>
  <si>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</si>
  <si>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</si>
  <si>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</si>
  <si>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</si>
  <si>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</si>
  <si>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</si>
  <si>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</si>
  <si>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</si>
  <si>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</si>
  <si>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</si>
  <si>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Atención de usuarios externos en la sede laboral y a través del aplicativo institucional Microsoft Teams</t>
  </si>
  <si>
    <t>25 Oficinas de Cobro Coactivo de la Rama Judicial</t>
  </si>
  <si>
    <t>Participar en  programas de formación, de capacitación y de sensibilización en temas de probidad y ética de lo público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</si>
  <si>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</si>
  <si>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</si>
  <si>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</si>
  <si>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</si>
  <si>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</si>
  <si>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</si>
  <si>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</si>
  <si>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</si>
  <si>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</si>
  <si>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</si>
  <si>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</si>
  <si>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</si>
  <si>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</si>
  <si>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</si>
  <si>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</si>
  <si>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</si>
  <si>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</si>
  <si>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</si>
  <si>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</si>
  <si>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</si>
  <si>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</si>
  <si>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</si>
  <si>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</si>
  <si>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</si>
  <si>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</si>
  <si>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 xml:space="preserve">De la entidad, seccional, despachos a nivel local o municipal </t>
  </si>
  <si>
    <t>Moderado</t>
  </si>
  <si>
    <t>Mayor</t>
  </si>
  <si>
    <t>Catastrófico</t>
  </si>
  <si>
    <t xml:space="preserve">De la entidad y sector justicia a nivel internacional </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</si>
  <si>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</si>
  <si>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</si>
  <si>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</si>
  <si>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</si>
  <si>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</si>
  <si>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 xml:space="preserve">Entre  0 a 48 horas habiles al año </t>
  </si>
  <si>
    <t xml:space="preserve">Entre 49 a 96 horas  habiles al año  </t>
  </si>
  <si>
    <t xml:space="preserve">Entre  97 a 144 horas   habiles al año  </t>
  </si>
  <si>
    <t xml:space="preserve">Entre e 193 a 240 horas  habiles al año   </t>
  </si>
  <si>
    <t xml:space="preserve">     El riesgo afecta la imagen de la entidad con algunos usuarios de relevancia frente al logro de los objetivos</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</si>
  <si>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</si>
  <si>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</si>
  <si>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</si>
  <si>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</si>
  <si>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</si>
  <si>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</si>
  <si>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</si>
  <si>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</si>
  <si>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</si>
  <si>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</si>
  <si>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</si>
  <si>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</si>
  <si>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</si>
  <si>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</si>
  <si>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</si>
  <si>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</si>
  <si>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</si>
  <si>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</si>
  <si>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</si>
  <si>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</si>
  <si>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</si>
  <si>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</si>
  <si>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</si>
  <si>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</si>
  <si>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</si>
  <si>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</si>
  <si>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</si>
  <si>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</si>
  <si>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</si>
  <si>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</si>
  <si>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</si>
  <si>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</si>
  <si>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</si>
  <si>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</si>
  <si>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</si>
  <si>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</si>
  <si>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</si>
  <si>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</si>
  <si>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</si>
  <si>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</si>
  <si>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</si>
  <si>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</si>
  <si>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</si>
  <si>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</si>
  <si>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</si>
  <si>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</si>
  <si>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</si>
  <si>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</si>
  <si>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</si>
  <si>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</si>
  <si>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</si>
  <si>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</si>
  <si>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</si>
  <si>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</si>
  <si>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</si>
  <si>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</si>
  <si>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</si>
  <si>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</si>
  <si>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</si>
  <si>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</si>
  <si>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</si>
  <si>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</si>
  <si>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</si>
  <si>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</si>
  <si>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</si>
  <si>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</si>
  <si>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</si>
  <si>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</si>
  <si>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</si>
  <si>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</si>
  <si>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</si>
  <si>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caso planteado en el escrito de la demanda interpuesta.  Solicitud de información (insumos), entre otros a las Unidades Técnicas de la DEAJ o del Consejo Superior de la Judicatura para estructurar de manera adecuada la defensa de la entidad en cada caso.  Elaborar el escrito de contestación de la demanda debidamente sustentado legal y probatoriamente.  Radicar en oportunidad el escrito de contestación junto con sus anexos a través de los medios dispuestos para el efecto.</t>
  </si>
  <si>
    <t>Hecho el seguimiento pertinente se pudo establecer que las contestaciones de las demandas durante el lapso objeto de seguimiento fueron contestadas y radicadas en oportunidad, en consecuencia no se materializó este riesgo.</t>
  </si>
  <si>
    <t>Se evidencia en la gestión de cobro coactivo a nivel nacional para el 1er. trimestre del año, un recaudo de $3.970.966.240, con un cumplimiento de la meta estipulada del 25,93%, y en número de procesos con recaudo 1.595, con un cumplimiento del 35,68%. A dicho corte, solo el 0.95% de los procesos activos, pendientes de gestión jurídica. En cuanto a búsqueda de bienes y de datos, la cual debe realizarse dos veces al año, el avance es del 69,81% del total de los procesos activos. En el primer trimestre, no se materializó el presente riesgo, lo que evidencia que el control preventivo es efectivo.</t>
  </si>
  <si>
    <t>Revisión de las liquidaciones y los actos administrativos para el pago de sentencias y conciliaciones, realizada por dos profesionales designados, y posteriormente por parte de la Directora del Grupo de Sentencias, previo a la firma de la ordenadora del Gasto</t>
  </si>
  <si>
    <t>x</t>
  </si>
  <si>
    <t>Durante el primer trimestre de 2024, se desarrollaron las siguientes tareas:
1. Proyección y Distribución mensual, de las cuentas de cobro en turno para elaborar la correspondiente liquidación y expedición del acto administrativo de reconocimiento de pago producto de condenas en contra de la entidad por concepto de sentencias y conciliaciones.
2. Revisión de cada una de las liquidaciones y de los actos administrativos de reconocimiento de pago de sentencias y conciliaciones previo a la firma de la ordenadora del gasto.
3. Reunión en el mes de Enero con la Fiscalía General de la Nación, con el fin conciliar las cifras correspondientes a las obligaciones adeudadas entre entidades previo a la contabilización de las mismas.</t>
  </si>
  <si>
    <t>Filtro mensual de las obligaciones a cargo dela Entidad por concepto de sentencias y obligaciones. Este filtro se basa en los siguientes criterios: 1) La obligación debe tener la disponibilidad presupuestal para su pago. 2) La obligación debe estar en firme y ejecutoriada. 3) La obligación debe cumplir con la normatividad vigente. 4) La obligación debe respetar el turno de pago establecido</t>
  </si>
  <si>
    <t>Conciliación de valores a pagar en condenas solidarias con otras entidades del Estado Colombiano.</t>
  </si>
  <si>
    <t>Hecho el seguimiento pertinente se pudo establecer que durante el lapso objeto de seguimiento no fueron puestas en conocimiento denuncias o quejas por este asunto, en consecuencia no se materializó este riesgo.</t>
  </si>
  <si>
    <t>Ningún usuario externo atendido por fuera de la sede laboral
Promoción de las capacitaciones dirigidas por la Escuela Judicial en temas asociados a este riesgo</t>
  </si>
  <si>
    <t>Participar en programas de formación, de capacitación y de sensibilización en temas de probidad y ética de lo público</t>
  </si>
  <si>
    <t xml:space="preserve">Dar traslado a las autoridades competentes de eventuales denuncias o quejas que sean interpuestas en contra de apoderados de la División de Procesos, en razón de estos asuntos.  Participar en las jornadas de capacitación que de manera periódica programa la Escuela Judicial Rodrigo Lara Bonilla del Consejo Superior de la Judicatura sobre las políticas antisoborno y anticorrupción. </t>
  </si>
  <si>
    <t>Socialización Plataforma Estratégica Sistema de Gestión Antisoborno</t>
  </si>
  <si>
    <t>Mediante correo electrónico de fecha 21 de marzo de 2024, la Directora Administrativa del Grupo de Sentencias, solicita a los integrantes del Grupo de Sentencias acceder al link https://www.ramajudicial.gov.co/web/consejo-superior-de-la-judicatura/-/consejo-superior-de-la-judicatura-avanza-en-la-implementacion-del-sistema-de-gestion-antisoborno-en-la-rama-judicial con el fin  que se realice la correspondiente lectura de la información disponible en la plataforma y familiarizarse con los diferentes componentes del Sistema de Gestión Antisoborno.</t>
  </si>
  <si>
    <t>ANÁLISIS DEL RESULTADO FINAL 
2 TRIMESTRE</t>
  </si>
  <si>
    <t xml:space="preserve">Gestión de persuasión 
Recaudo 
Búsqueda de bienes y de datos 
</t>
  </si>
  <si>
    <t>Se evidencia en la gestión de cobro coactivo a nivel nacional para el 2do trimestre del año, un recaudo acumulado de la vigencia de $8.479.711.929, con un cumplimiento de la meta estipulada del 55,38%, y en número de procesos con recaudo 2.585, con un cumplimiento del 57,83%. Solo el 0.99% de los procesos activos, pendientes de gestión jurídica. En cuanto a búsqueda de bienes y de datos, la cual debe realizarse mínimo dos veces al año, el avance es del 97% del total de los procesos activos.  En el segundo trimestre, no se materializó el presente riesgo, lo que acredita que el control preventivo es efectivo.</t>
  </si>
  <si>
    <t>En el segundo trimestre de 2024, se ejecutaron las siguientes actividades:
1. Proyección y Distribución mensual, de las cuentas de cobro en turno para elaborar la correspondiente liquidación y expedición del acto administrativo de reconocimiento de pago producto de condenas en contra de la entidad por concepto de sentencias y conciliaciones.
2. Revisión de cada una de las liquidaciones y de los actos administrativos de reconocimiento de pago de sentencias y conciliaciones previo a la firma de la ordenadora del gasto.
3. Reunión en el mes de Enero con la Fiscalía General de la Nación, con el fin conciliar las cifras correspondientes a las obligaciones adeudadas entre entidades previo a la contabilización de las mismas.</t>
  </si>
  <si>
    <t xml:space="preserve">Ofrecer, prometer, entregar, aceptar o solicitar una ventaja indebida a cambio de la deficiente gestión en el cobro coactivo de las obligaciones a favor de la Rama Judicial
</t>
  </si>
  <si>
    <t>Publicar e informar de forma periódica en el nuevo portal de la Rama Judicial el turno en el que se encuentran liquidando las sentencias y conciliaciones. Esta información se encuentra en la url https://www.ramajudicial.gov.co/web/unidad-de-asistencia-legal/tramite-de-pago-de-sentencias-y-conciliaciones-de-la-deaj</t>
  </si>
  <si>
    <t>A partir de la publicación del nuevo portal web el 14 de mayo de 2024, se empezó a desarrollar la actualización del contenido del sitio web, contando con el soporte de parte del CENDOJ.</t>
  </si>
  <si>
    <t>ANÁLISIS DEL RESULTADO FINAL 
3 TRIMESTRE</t>
  </si>
  <si>
    <t>Durante el 3er trimestre de 2024 se gestionaron 828 contestaciones en término (99,9%), solo una contestada fuera de término (0,1%)</t>
  </si>
  <si>
    <t xml:space="preserve">Se evidencia en la gestión de cobro coactivo a nivel nacional para el 3er trimestre del año, un recaudo acumulado de la vigencia de $13.307.382.684, con un cumplimiento de la meta estipulada del 86,90%, y 3.523 procesos con recaudo, con un cumplimiento del 78,81%. Solo el 0.99% de los procesos activos, se encontraban pendientes de gestión jurídica a dicho corte. En cuanto a búsqueda de bienes y de datos, la cual debe realizarse mínimo dos veces al año, el avance es del 97% del total de los procesos activos.  </t>
  </si>
  <si>
    <t>Durante el tercer trimestre de 2024, se ejecutaron las siguientes actividades:
1. Proyección y Distribución mensual, de las cuentas de cobro en turno para elaborar la correspondiente liquidación y expedición del acto administrativo de reconocimiento de pago producto de condenas en contra de la entidad por concepto de sentencias y conciliaciones.
2. Revisión de cada una de las liquidaciones y de los actos administrativos de reconocimiento de pago de sentencias y conciliaciones previo a la firma de la ordenadora del gasto.
3. Reunión en los meses de julio y agosto de 2024 con la Fiscalía General de la Nación, con el fin conciliar las cifras correspondientes a las obligaciones adeudadas entre entidades previo a la contabilización de las mismas.</t>
  </si>
  <si>
    <t>Todos los usuarios externos fueron atendidos en la sede laboral
Promoción de las capacitaciones dirigidas por la Escuela Judicial en temas asociados a este riesgo</t>
  </si>
  <si>
    <t>ANÁLISIS DEL RESULTADO FINAL 
4 TRIMESTRE</t>
  </si>
  <si>
    <t>Durante el 4to trimestre de 2024 se gestionaron 596 contestaciones en término (99,9%), solo una contestada fuera de término (0,1%)</t>
  </si>
  <si>
    <t>En el cuarto trimestre de 2024, se ejecutaron las siguientes actividades:
1. Proyección y Distribución mensual, de las cuentas de cobro en turno para elaborar la correspondiente liquidación y expedición del acto administrativo de reconocimiento de pago producto de condenas en contra de la entidad por concepto de sentencias y conciliaciones.
2. Revisión de cada una de las liquidaciones y de los actos administrativos de reconocimiento de pago de sentencias y conciliaciones previo a la firma de la ordenadora del gasto.
3. Reunión en los meses de noviembre y diciembre de 2024 con la Fiscalía General de la Nación, con el fin conciliar las cifras correspondientes a las obligaciones adeudadas entre entidades previo a la contabilización de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</si>
</sst>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2">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36"/>
      <color theme="1"/>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0"/>
      <color rgb="FF000000"/>
      <name val="Times New Roman"/>
      <family val="1"/>
    </font>
    <font>
      <b/>
      <sz val="10"/>
      <color rgb="FF767171"/>
      <name val="Times New Roman"/>
      <family val="1"/>
    </font>
    <font>
      <sz val="9"/>
      <color theme="1"/>
      <name val="Calibri"/>
      <family val="2"/>
      <scheme val="minor"/>
    </font>
    <font>
      <sz val="11"/>
      <color rgb="FF000000"/>
      <name val="Aptos Narrow"/>
      <charset val="1"/>
    </font>
    <font>
      <sz val="11"/>
      <color rgb="FF000000"/>
      <name val="Calibri"/>
      <family val="2"/>
      <scheme val="minor"/>
    </font>
    <font>
      <sz val="10"/>
      <color rgb="FF000000"/>
      <name val="Calibri"/>
      <family val="2"/>
      <scheme val="minor"/>
    </font>
    <font>
      <sz val="11"/>
      <color rgb="FF000000"/>
      <name val="Aptos Narrow"/>
    </font>
    <font>
      <b/>
      <sz val="11"/>
      <color rgb="FF000000"/>
      <name val="Aptos Narrow"/>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theme="9" tint="0.39997558519241921"/>
        <bgColor indexed="64"/>
      </patternFill>
    </fill>
  </fills>
  <borders count="16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thin">
        <color theme="1"/>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indexed="64"/>
      </right>
      <top style="thin">
        <color indexed="64"/>
      </top>
      <bottom/>
      <diagonal/>
    </border>
    <border>
      <left style="thin">
        <color rgb="FF000000"/>
      </left>
      <right style="medium">
        <color indexed="64"/>
      </right>
      <top/>
      <bottom/>
      <diagonal/>
    </border>
    <border>
      <left style="thin">
        <color rgb="FF000000"/>
      </left>
      <right style="medium">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indexed="64"/>
      </left>
      <right style="medium">
        <color indexed="64"/>
      </right>
      <top/>
      <bottom style="thin">
        <color indexed="64"/>
      </bottom>
      <diagonal/>
    </border>
    <border>
      <left style="medium">
        <color indexed="64"/>
      </left>
      <right/>
      <top style="thick">
        <color theme="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thin">
        <color indexed="64"/>
      </right>
      <top style="medium">
        <color rgb="FF000000"/>
      </top>
      <bottom/>
      <diagonal/>
    </border>
    <border>
      <left style="medium">
        <color rgb="FF000000"/>
      </left>
      <right/>
      <top/>
      <bottom style="dashed">
        <color theme="9" tint="-0.24994659260841701"/>
      </bottom>
      <diagonal/>
    </border>
    <border>
      <left style="medium">
        <color rgb="FF000000"/>
      </left>
      <right/>
      <top style="thick">
        <color theme="0"/>
      </top>
      <bottom style="thick">
        <color theme="0"/>
      </bottom>
      <diagonal/>
    </border>
    <border>
      <left style="thick">
        <color theme="0"/>
      </left>
      <right style="medium">
        <color rgb="FF000000"/>
      </right>
      <top style="thick">
        <color theme="0"/>
      </top>
      <bottom style="thick">
        <color theme="0"/>
      </bottom>
      <diagonal/>
    </border>
    <border>
      <left style="medium">
        <color rgb="FF000000"/>
      </left>
      <right style="thick">
        <color theme="0"/>
      </right>
      <top style="thick">
        <color theme="0"/>
      </top>
      <bottom style="thick">
        <color theme="0"/>
      </bottom>
      <diagonal/>
    </border>
    <border>
      <left style="medium">
        <color rgb="FF000000"/>
      </left>
      <right/>
      <top style="thick">
        <color theme="0"/>
      </top>
      <bottom/>
      <diagonal/>
    </border>
  </borders>
  <cellStyleXfs count="5">
    <xf numFmtId="0" fontId="0" fillId="0" borderId="0"/>
    <xf numFmtId="0" fontId="8" fillId="0" borderId="0"/>
    <xf numFmtId="0" fontId="9" fillId="0" borderId="0"/>
    <xf numFmtId="43" fontId="38" fillId="0" borderId="0" applyFont="0" applyFill="0" applyBorder="0" applyAlignment="0" applyProtection="0"/>
    <xf numFmtId="9" fontId="38" fillId="0" borderId="0" applyFont="0" applyFill="0" applyBorder="0" applyAlignment="0" applyProtection="0"/>
  </cellStyleXfs>
  <cellXfs count="67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8" fillId="3" borderId="0" xfId="0" applyFont="1" applyFill="1"/>
    <xf numFmtId="0" fontId="2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29" fillId="0" borderId="0" xfId="0" applyFont="1"/>
    <xf numFmtId="0" fontId="13" fillId="0" borderId="0" xfId="0" applyFont="1"/>
    <xf numFmtId="0" fontId="0" fillId="0" borderId="0" xfId="0" applyProtection="1">
      <protection locked="0"/>
    </xf>
    <xf numFmtId="0" fontId="35" fillId="16" borderId="38" xfId="0" applyFont="1" applyFill="1" applyBorder="1" applyAlignment="1" applyProtection="1">
      <alignment horizontal="center" vertical="center" textRotation="90"/>
      <protection locked="0"/>
    </xf>
    <xf numFmtId="0" fontId="36" fillId="4" borderId="38" xfId="0" applyFont="1" applyFill="1" applyBorder="1" applyAlignment="1">
      <alignment horizontal="center" vertical="center" wrapText="1"/>
    </xf>
    <xf numFmtId="0" fontId="29" fillId="17" borderId="0" xfId="0" applyFont="1" applyFill="1"/>
    <xf numFmtId="0" fontId="13" fillId="3" borderId="0" xfId="0" applyFont="1" applyFill="1" applyAlignment="1" applyProtection="1">
      <alignment vertical="center"/>
      <protection locked="0"/>
    </xf>
    <xf numFmtId="0" fontId="33" fillId="3" borderId="0" xfId="0" applyFont="1" applyFill="1" applyAlignment="1" applyProtection="1">
      <alignment horizontal="center" vertical="center"/>
      <protection locked="0"/>
    </xf>
    <xf numFmtId="0" fontId="29" fillId="3" borderId="0" xfId="0" applyFont="1" applyFill="1"/>
    <xf numFmtId="0" fontId="13" fillId="3" borderId="0" xfId="0" applyFont="1" applyFill="1"/>
    <xf numFmtId="0" fontId="35" fillId="4" borderId="38" xfId="0" applyFont="1" applyFill="1" applyBorder="1" applyAlignment="1" applyProtection="1">
      <alignment horizontal="center" vertical="center" wrapText="1"/>
      <protection locked="0"/>
    </xf>
    <xf numFmtId="0" fontId="27" fillId="4" borderId="0" xfId="0" applyFont="1" applyFill="1" applyAlignment="1">
      <alignment vertical="center"/>
    </xf>
    <xf numFmtId="0" fontId="27"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7" fillId="4" borderId="10" xfId="0" applyFont="1" applyFill="1" applyBorder="1" applyAlignment="1">
      <alignment horizontal="left" vertical="center"/>
    </xf>
    <xf numFmtId="0" fontId="27" fillId="4" borderId="10" xfId="0" applyFont="1" applyFill="1" applyBorder="1" applyAlignment="1">
      <alignment vertical="center"/>
    </xf>
    <xf numFmtId="0" fontId="27" fillId="4" borderId="37" xfId="0" applyFont="1" applyFill="1" applyBorder="1" applyAlignment="1">
      <alignment vertical="center"/>
    </xf>
    <xf numFmtId="0" fontId="27" fillId="4" borderId="36" xfId="0" applyFont="1" applyFill="1" applyBorder="1" applyAlignment="1">
      <alignment vertical="center"/>
    </xf>
    <xf numFmtId="0" fontId="1" fillId="3" borderId="34" xfId="0" applyFont="1" applyFill="1" applyBorder="1" applyAlignment="1">
      <alignment horizontal="center" vertical="center"/>
    </xf>
    <xf numFmtId="0" fontId="27" fillId="4" borderId="57"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5"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0"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7" xfId="0" applyFont="1" applyFill="1" applyBorder="1" applyAlignment="1">
      <alignment horizontal="center" vertical="center" textRotation="90" wrapText="1"/>
    </xf>
    <xf numFmtId="0" fontId="4" fillId="4" borderId="68" xfId="0" applyFont="1" applyFill="1" applyBorder="1" applyAlignment="1">
      <alignment horizontal="center" vertical="center" textRotation="90" wrapText="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32" xfId="0" applyFont="1" applyFill="1" applyBorder="1" applyAlignment="1">
      <alignment horizontal="center" vertical="center" wrapText="1" readingOrder="1"/>
    </xf>
    <xf numFmtId="0" fontId="46" fillId="7" borderId="6" xfId="0" applyFont="1" applyFill="1" applyBorder="1" applyAlignment="1">
      <alignment horizontal="center" vertical="center" wrapText="1" readingOrder="1"/>
    </xf>
    <xf numFmtId="9" fontId="46" fillId="0" borderId="21" xfId="4" applyFont="1" applyBorder="1" applyAlignment="1">
      <alignment horizontal="center" vertical="center" wrapText="1" readingOrder="1"/>
    </xf>
    <xf numFmtId="0" fontId="46" fillId="0" borderId="21" xfId="0" applyFont="1" applyBorder="1" applyAlignment="1">
      <alignment horizontal="justify" vertical="center" wrapText="1" readingOrder="1"/>
    </xf>
    <xf numFmtId="1" fontId="46" fillId="0" borderId="22" xfId="3" applyNumberFormat="1" applyFont="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6" fillId="10" borderId="6" xfId="0" applyFont="1" applyFill="1" applyBorder="1" applyAlignment="1">
      <alignment horizontal="center" vertical="center" wrapText="1" readingOrder="1"/>
    </xf>
    <xf numFmtId="0" fontId="47" fillId="11" borderId="6"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21" xfId="0" applyFont="1" applyFill="1" applyBorder="1" applyAlignment="1">
      <alignment horizontal="center" vertical="center" wrapText="1" readingOrder="1"/>
    </xf>
    <xf numFmtId="0" fontId="46" fillId="8" borderId="22" xfId="0" applyFont="1" applyFill="1" applyBorder="1" applyAlignment="1">
      <alignment horizontal="center" vertical="center" wrapText="1" readingOrder="1"/>
    </xf>
    <xf numFmtId="0" fontId="46" fillId="9" borderId="22" xfId="0" applyFont="1" applyFill="1" applyBorder="1" applyAlignment="1">
      <alignment horizontal="center" vertical="center" wrapText="1" readingOrder="1"/>
    </xf>
    <xf numFmtId="0" fontId="46" fillId="10" borderId="22" xfId="0" applyFont="1" applyFill="1" applyBorder="1" applyAlignment="1">
      <alignment horizontal="center" vertical="center" wrapText="1" readingOrder="1"/>
    </xf>
    <xf numFmtId="0" fontId="47" fillId="11" borderId="22"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70" xfId="0" applyFill="1" applyBorder="1"/>
    <xf numFmtId="0" fontId="4" fillId="4" borderId="69" xfId="0" applyFont="1" applyFill="1" applyBorder="1" applyAlignment="1">
      <alignment horizontal="center" vertical="center" wrapText="1"/>
    </xf>
    <xf numFmtId="0" fontId="4" fillId="3" borderId="51"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4" fillId="4" borderId="74" xfId="0" applyFont="1" applyFill="1" applyBorder="1" applyAlignment="1">
      <alignment horizontal="center" vertical="center"/>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3" fillId="3" borderId="6" xfId="0" applyFont="1" applyFill="1" applyBorder="1" applyAlignment="1">
      <alignment horizontal="center" vertical="center" wrapText="1"/>
    </xf>
    <xf numFmtId="0" fontId="48" fillId="3" borderId="6" xfId="0" applyFont="1" applyFill="1" applyBorder="1"/>
    <xf numFmtId="1" fontId="46" fillId="0" borderId="6" xfId="3" applyNumberFormat="1" applyFont="1" applyBorder="1" applyAlignment="1">
      <alignment horizontal="center" vertical="center" wrapText="1" readingOrder="1"/>
    </xf>
    <xf numFmtId="1" fontId="46" fillId="0" borderId="82" xfId="3" applyNumberFormat="1" applyFont="1" applyBorder="1" applyAlignment="1">
      <alignment horizontal="center" vertical="center" wrapText="1" readingOrder="1"/>
    </xf>
    <xf numFmtId="0" fontId="46" fillId="7" borderId="83" xfId="0" applyFont="1" applyFill="1" applyBorder="1" applyAlignment="1">
      <alignment horizontal="center" vertical="center" wrapText="1" readingOrder="1"/>
    </xf>
    <xf numFmtId="0" fontId="46" fillId="8" borderId="84" xfId="0" applyFont="1" applyFill="1" applyBorder="1" applyAlignment="1">
      <alignment horizontal="center" vertical="center" wrapText="1" readingOrder="1"/>
    </xf>
    <xf numFmtId="0" fontId="46" fillId="9" borderId="84" xfId="0" applyFont="1" applyFill="1" applyBorder="1" applyAlignment="1">
      <alignment horizontal="center" vertical="center" wrapText="1" readingOrder="1"/>
    </xf>
    <xf numFmtId="0" fontId="46" fillId="10" borderId="84" xfId="0" applyFont="1" applyFill="1" applyBorder="1" applyAlignment="1">
      <alignment horizontal="center" vertical="center" wrapText="1" readingOrder="1"/>
    </xf>
    <xf numFmtId="0" fontId="47" fillId="11" borderId="84" xfId="0" applyFont="1" applyFill="1" applyBorder="1" applyAlignment="1">
      <alignment horizontal="center" vertical="center" wrapText="1" readingOrder="1"/>
    </xf>
    <xf numFmtId="0" fontId="46" fillId="0" borderId="21" xfId="0" applyFont="1" applyBorder="1" applyAlignment="1">
      <alignment horizontal="left" vertical="center" wrapText="1" readingOrder="1"/>
    </xf>
    <xf numFmtId="0" fontId="0" fillId="3" borderId="78" xfId="0" applyFill="1" applyBorder="1"/>
    <xf numFmtId="0" fontId="0" fillId="3" borderId="80" xfId="0" applyFill="1" applyBorder="1"/>
    <xf numFmtId="0" fontId="0" fillId="3" borderId="81" xfId="0" applyFill="1" applyBorder="1"/>
    <xf numFmtId="0" fontId="0" fillId="3" borderId="11" xfId="0" applyFill="1" applyBorder="1"/>
    <xf numFmtId="0" fontId="0" fillId="3" borderId="12" xfId="0" applyFill="1" applyBorder="1"/>
    <xf numFmtId="0" fontId="16" fillId="14" borderId="76" xfId="0" applyFont="1" applyFill="1" applyBorder="1" applyAlignment="1" applyProtection="1">
      <alignment horizontal="center" vertical="center" wrapText="1" readingOrder="1"/>
      <protection hidden="1"/>
    </xf>
    <xf numFmtId="0" fontId="0" fillId="3" borderId="18" xfId="0" applyFill="1" applyBorder="1"/>
    <xf numFmtId="0" fontId="30" fillId="0" borderId="18" xfId="0" applyFont="1" applyBorder="1" applyAlignment="1">
      <alignment horizontal="center" vertical="center" wrapText="1"/>
    </xf>
    <xf numFmtId="0" fontId="30" fillId="0" borderId="79" xfId="0" applyFont="1" applyBorder="1" applyAlignment="1">
      <alignment horizontal="center" vertical="center" wrapText="1"/>
    </xf>
    <xf numFmtId="0" fontId="55" fillId="0" borderId="0" xfId="0" applyFont="1" applyAlignment="1" applyProtection="1">
      <alignment horizontal="center" vertical="center" wrapText="1" readingOrder="1"/>
      <protection hidden="1"/>
    </xf>
    <xf numFmtId="0" fontId="58"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11" fillId="3" borderId="0" xfId="0" applyFont="1" applyFill="1" applyAlignment="1">
      <alignment vertical="top"/>
    </xf>
    <xf numFmtId="0" fontId="11" fillId="0" borderId="0" xfId="0" applyFont="1" applyAlignment="1">
      <alignment vertical="top"/>
    </xf>
    <xf numFmtId="0" fontId="41" fillId="4" borderId="39" xfId="0" applyFont="1" applyFill="1" applyBorder="1" applyAlignment="1">
      <alignment horizontal="center" vertical="center" textRotation="90"/>
    </xf>
    <xf numFmtId="0" fontId="60" fillId="3" borderId="72" xfId="0" applyFont="1" applyFill="1" applyBorder="1" applyAlignment="1">
      <alignment vertical="center" wrapText="1"/>
    </xf>
    <xf numFmtId="0" fontId="60" fillId="3" borderId="17" xfId="0" applyFont="1" applyFill="1" applyBorder="1" applyAlignment="1">
      <alignment vertical="center" wrapText="1"/>
    </xf>
    <xf numFmtId="0" fontId="4" fillId="4" borderId="64" xfId="0" applyFont="1" applyFill="1" applyBorder="1" applyAlignment="1">
      <alignment horizontal="center" vertical="center" wrapText="1"/>
    </xf>
    <xf numFmtId="0" fontId="4" fillId="4" borderId="52" xfId="0" applyFont="1" applyFill="1" applyBorder="1" applyAlignment="1">
      <alignment horizontal="center" vertical="center"/>
    </xf>
    <xf numFmtId="0" fontId="4" fillId="4" borderId="55" xfId="0" applyFont="1" applyFill="1" applyBorder="1" applyAlignment="1">
      <alignment horizontal="center" vertical="center"/>
    </xf>
    <xf numFmtId="0" fontId="58" fillId="3" borderId="0" xfId="1" quotePrefix="1" applyFont="1" applyFill="1" applyAlignment="1">
      <alignment horizontal="center" vertical="center" wrapText="1"/>
    </xf>
    <xf numFmtId="0" fontId="59" fillId="3" borderId="0" xfId="1" quotePrefix="1" applyFont="1" applyFill="1" applyAlignment="1">
      <alignment horizontal="center" vertical="center" wrapText="1"/>
    </xf>
    <xf numFmtId="0" fontId="59"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4"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4" fillId="3" borderId="11" xfId="1" applyFont="1" applyFill="1" applyBorder="1" applyAlignment="1">
      <alignment horizontal="left" vertical="center" wrapText="1"/>
    </xf>
    <xf numFmtId="0" fontId="18" fillId="3" borderId="11" xfId="0" applyFont="1" applyFill="1" applyBorder="1"/>
    <xf numFmtId="0" fontId="60" fillId="3" borderId="0" xfId="0" applyFont="1" applyFill="1" applyAlignment="1">
      <alignment horizontal="center" vertical="center" wrapText="1"/>
    </xf>
    <xf numFmtId="0" fontId="60" fillId="3" borderId="0" xfId="0" applyFont="1" applyFill="1" applyAlignment="1">
      <alignment horizontal="left" vertical="center" wrapText="1"/>
    </xf>
    <xf numFmtId="0" fontId="54" fillId="3" borderId="0" xfId="1" applyFont="1" applyFill="1" applyAlignment="1">
      <alignment horizontal="justify" vertical="center" wrapText="1"/>
    </xf>
    <xf numFmtId="0" fontId="18" fillId="3" borderId="100" xfId="0" applyFont="1" applyFill="1" applyBorder="1" applyAlignment="1">
      <alignment horizontal="center" vertical="center"/>
    </xf>
    <xf numFmtId="0" fontId="8" fillId="3" borderId="0" xfId="1" applyFill="1" applyAlignment="1">
      <alignment horizontal="center" vertical="center"/>
    </xf>
    <xf numFmtId="0" fontId="18" fillId="3" borderId="80" xfId="0" applyFont="1" applyFill="1" applyBorder="1"/>
    <xf numFmtId="0" fontId="18" fillId="3" borderId="80"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2" xfId="0" applyFont="1" applyFill="1" applyBorder="1" applyAlignment="1">
      <alignment vertical="center"/>
    </xf>
    <xf numFmtId="0" fontId="4" fillId="4" borderId="0" xfId="0" applyFont="1" applyFill="1" applyAlignment="1">
      <alignment vertical="center"/>
    </xf>
    <xf numFmtId="0" fontId="27" fillId="4" borderId="58" xfId="0" applyFont="1" applyFill="1" applyBorder="1" applyAlignment="1">
      <alignment vertical="center"/>
    </xf>
    <xf numFmtId="0" fontId="0" fillId="3" borderId="44" xfId="0" applyFill="1" applyBorder="1" applyAlignment="1">
      <alignment horizontal="center" vertical="center" wrapText="1"/>
    </xf>
    <xf numFmtId="0" fontId="0" fillId="3" borderId="47" xfId="0"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23" fillId="0" borderId="35" xfId="0" applyFont="1" applyBorder="1" applyAlignment="1" applyProtection="1">
      <alignment horizontal="justify" vertical="center" wrapText="1"/>
      <protection locked="0"/>
    </xf>
    <xf numFmtId="0" fontId="23" fillId="0" borderId="6" xfId="0" applyFont="1" applyBorder="1" applyAlignment="1" applyProtection="1">
      <alignment horizontal="justify" vertical="center" wrapText="1"/>
      <protection locked="0"/>
    </xf>
    <xf numFmtId="0" fontId="0" fillId="0" borderId="6" xfId="0" applyBorder="1" applyAlignment="1">
      <alignment horizontal="justify" vertical="center"/>
    </xf>
    <xf numFmtId="0" fontId="0" fillId="0" borderId="6" xfId="0" applyBorder="1" applyAlignment="1">
      <alignment horizontal="justify" vertical="center" wrapText="1"/>
    </xf>
    <xf numFmtId="0" fontId="0" fillId="0" borderId="24" xfId="0" applyBorder="1" applyAlignment="1">
      <alignment horizontal="justify" vertical="center" wrapText="1"/>
    </xf>
    <xf numFmtId="0" fontId="12" fillId="0" borderId="6" xfId="0" applyFont="1" applyBorder="1" applyAlignment="1">
      <alignment horizontal="justify" vertical="center" wrapText="1"/>
    </xf>
    <xf numFmtId="0" fontId="0" fillId="0" borderId="35" xfId="0" applyBorder="1" applyAlignment="1">
      <alignment horizontal="justify" vertical="center" wrapText="1"/>
    </xf>
    <xf numFmtId="0" fontId="18" fillId="0" borderId="6" xfId="0" applyFont="1" applyBorder="1" applyAlignment="1">
      <alignment horizontal="justify" vertical="center" wrapText="1"/>
    </xf>
    <xf numFmtId="0" fontId="53" fillId="0" borderId="6" xfId="0" applyFont="1" applyBorder="1" applyAlignment="1">
      <alignment horizontal="justify" vertical="center" wrapText="1"/>
    </xf>
    <xf numFmtId="0" fontId="12" fillId="3" borderId="35" xfId="0" applyFont="1" applyFill="1" applyBorder="1" applyAlignment="1">
      <alignment horizontal="center" vertical="center" wrapText="1"/>
    </xf>
    <xf numFmtId="0" fontId="23" fillId="0" borderId="24" xfId="0" applyFont="1" applyBorder="1" applyAlignment="1" applyProtection="1">
      <alignment horizontal="justify" vertical="center" wrapText="1"/>
      <protection locked="0"/>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5" xfId="0" applyFont="1" applyFill="1" applyBorder="1" applyAlignment="1">
      <alignment horizontal="center" vertical="center"/>
    </xf>
    <xf numFmtId="4" fontId="0" fillId="0" borderId="23"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6" xfId="0" applyFont="1" applyFill="1" applyBorder="1" applyAlignment="1">
      <alignment horizontal="center" vertical="center"/>
    </xf>
    <xf numFmtId="1" fontId="0" fillId="0" borderId="6"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3" borderId="32" xfId="0" applyFill="1" applyBorder="1" applyAlignment="1">
      <alignment horizontal="center" vertical="center" wrapText="1"/>
    </xf>
    <xf numFmtId="4" fontId="0" fillId="0" borderId="47" xfId="0" applyNumberFormat="1" applyBorder="1" applyAlignment="1">
      <alignment horizontal="center" vertical="center"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justify" vertical="center" wrapText="1"/>
    </xf>
    <xf numFmtId="0" fontId="12" fillId="3" borderId="28" xfId="0" applyFont="1" applyFill="1" applyBorder="1" applyAlignment="1">
      <alignment horizontal="center"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0" fillId="0" borderId="23" xfId="0" applyBorder="1" applyAlignment="1">
      <alignment horizontal="justify" vertical="center" wrapText="1"/>
    </xf>
    <xf numFmtId="1" fontId="0" fillId="0" borderId="47" xfId="4" applyNumberFormat="1" applyFont="1" applyBorder="1" applyAlignment="1">
      <alignment horizontal="center" vertical="center" wrapText="1"/>
    </xf>
    <xf numFmtId="0" fontId="12" fillId="0" borderId="57" xfId="0" applyFont="1" applyBorder="1" applyAlignment="1" applyProtection="1">
      <alignment horizontal="left" vertical="top" wrapText="1"/>
      <protection locked="0"/>
    </xf>
    <xf numFmtId="0" fontId="12" fillId="0" borderId="57" xfId="0" applyFont="1" applyBorder="1" applyAlignment="1" applyProtection="1">
      <alignment horizontal="justify" vertical="center" wrapText="1"/>
      <protection locked="0"/>
    </xf>
    <xf numFmtId="0" fontId="0" fillId="0" borderId="108" xfId="0" applyBorder="1" applyAlignment="1">
      <alignment horizontal="center" vertical="center" wrapText="1"/>
    </xf>
    <xf numFmtId="0" fontId="18" fillId="0" borderId="35" xfId="0" applyFont="1" applyBorder="1" applyAlignment="1">
      <alignment horizontal="justify" vertical="center" wrapText="1"/>
    </xf>
    <xf numFmtId="0" fontId="70" fillId="0" borderId="0" xfId="0" applyFont="1" applyAlignment="1" applyProtection="1">
      <alignment vertical="center"/>
      <protection locked="0"/>
    </xf>
    <xf numFmtId="0" fontId="70" fillId="0" borderId="0" xfId="0" applyFont="1" applyProtection="1">
      <protection locked="0"/>
    </xf>
    <xf numFmtId="0" fontId="70" fillId="0" borderId="0" xfId="0" applyFont="1"/>
    <xf numFmtId="0" fontId="72" fillId="19" borderId="111" xfId="0" applyFont="1" applyFill="1" applyBorder="1" applyAlignment="1" applyProtection="1">
      <alignment horizontal="left" vertical="center" wrapText="1"/>
      <protection locked="0"/>
    </xf>
    <xf numFmtId="0" fontId="72" fillId="19" borderId="111" xfId="0" applyFont="1" applyFill="1" applyBorder="1" applyAlignment="1" applyProtection="1">
      <alignment horizontal="center" vertical="center"/>
      <protection locked="0"/>
    </xf>
    <xf numFmtId="0" fontId="73" fillId="5" borderId="111" xfId="0" applyFont="1" applyFill="1" applyBorder="1" applyAlignment="1" applyProtection="1">
      <alignment horizontal="center" vertical="center" wrapText="1"/>
      <protection locked="0"/>
    </xf>
    <xf numFmtId="0" fontId="70" fillId="0" borderId="0" xfId="0" applyFont="1" applyAlignment="1" applyProtection="1">
      <alignment horizontal="left" vertical="center"/>
      <protection locked="0"/>
    </xf>
    <xf numFmtId="0" fontId="72" fillId="0" borderId="0" xfId="0" applyFont="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0" xfId="0" applyFont="1" applyAlignment="1" applyProtection="1">
      <alignment horizontal="left"/>
      <protection locked="0"/>
    </xf>
    <xf numFmtId="0" fontId="70" fillId="0" borderId="0" xfId="0" applyFont="1" applyAlignment="1" applyProtection="1">
      <alignment horizontal="center"/>
      <protection locked="0"/>
    </xf>
    <xf numFmtId="0" fontId="74" fillId="20" borderId="114" xfId="0" applyFont="1" applyFill="1" applyBorder="1" applyAlignment="1">
      <alignment horizontal="center" vertical="center" wrapText="1" readingOrder="1"/>
    </xf>
    <xf numFmtId="0" fontId="76" fillId="3" borderId="114" xfId="0" applyFont="1" applyFill="1" applyBorder="1" applyAlignment="1">
      <alignment horizontal="center" vertical="center" wrapText="1" readingOrder="1"/>
    </xf>
    <xf numFmtId="0" fontId="76" fillId="3" borderId="114" xfId="0" applyFont="1" applyFill="1" applyBorder="1" applyAlignment="1">
      <alignment horizontal="left" vertical="center" wrapText="1"/>
    </xf>
    <xf numFmtId="0" fontId="76" fillId="3" borderId="114" xfId="0" applyFont="1" applyFill="1" applyBorder="1" applyAlignment="1">
      <alignment horizontal="center" vertical="center" wrapText="1"/>
    </xf>
    <xf numFmtId="0" fontId="70" fillId="3" borderId="0" xfId="0" applyFont="1" applyFill="1"/>
    <xf numFmtId="0" fontId="76" fillId="0" borderId="114" xfId="0" applyFont="1" applyBorder="1" applyAlignment="1">
      <alignment horizontal="center" vertical="center" wrapText="1" readingOrder="1"/>
    </xf>
    <xf numFmtId="0" fontId="76" fillId="0" borderId="114" xfId="0" applyFont="1" applyBorder="1" applyAlignment="1">
      <alignment horizontal="left" vertical="center" wrapText="1"/>
    </xf>
    <xf numFmtId="0" fontId="76" fillId="21" borderId="114" xfId="0" applyFont="1" applyFill="1" applyBorder="1" applyAlignment="1">
      <alignment horizontal="left" vertical="center" wrapText="1"/>
    </xf>
    <xf numFmtId="0" fontId="73" fillId="0" borderId="0" xfId="0" applyFont="1" applyAlignment="1">
      <alignment vertical="center" wrapText="1"/>
    </xf>
    <xf numFmtId="0" fontId="74" fillId="0" borderId="114" xfId="0" applyFont="1" applyBorder="1" applyAlignment="1">
      <alignment vertical="center" wrapText="1" readingOrder="1"/>
    </xf>
    <xf numFmtId="0" fontId="76" fillId="3" borderId="114" xfId="0" applyFont="1" applyFill="1" applyBorder="1" applyAlignment="1">
      <alignment horizontal="left" vertical="center" wrapText="1" readingOrder="1"/>
    </xf>
    <xf numFmtId="0" fontId="72" fillId="0" borderId="0" xfId="0" applyFont="1"/>
    <xf numFmtId="0" fontId="76" fillId="3" borderId="114" xfId="0" applyFont="1" applyFill="1" applyBorder="1" applyAlignment="1">
      <alignment horizontal="left" vertical="center"/>
    </xf>
    <xf numFmtId="0" fontId="76" fillId="3" borderId="114" xfId="0" applyFont="1" applyFill="1" applyBorder="1" applyAlignment="1">
      <alignment vertical="center" wrapText="1"/>
    </xf>
    <xf numFmtId="0" fontId="76" fillId="3" borderId="114" xfId="0" applyFont="1" applyFill="1" applyBorder="1" applyAlignment="1">
      <alignment vertical="center" wrapText="1" readingOrder="1"/>
    </xf>
    <xf numFmtId="0" fontId="76" fillId="3" borderId="114" xfId="0" applyFont="1" applyFill="1" applyBorder="1" applyAlignment="1">
      <alignment vertical="center"/>
    </xf>
    <xf numFmtId="0" fontId="76" fillId="3" borderId="114" xfId="0" applyFont="1" applyFill="1" applyBorder="1" applyAlignment="1">
      <alignment horizontal="center" vertical="center"/>
    </xf>
    <xf numFmtId="0" fontId="76" fillId="3" borderId="115" xfId="0" applyFont="1" applyFill="1" applyBorder="1" applyAlignment="1">
      <alignment horizontal="center" vertical="center" wrapText="1" readingOrder="1"/>
    </xf>
    <xf numFmtId="0" fontId="76" fillId="3" borderId="115" xfId="0" applyFont="1" applyFill="1" applyBorder="1" applyAlignment="1">
      <alignment horizontal="left" vertical="center" wrapText="1"/>
    </xf>
    <xf numFmtId="0" fontId="76" fillId="3" borderId="115" xfId="0" applyFont="1" applyFill="1" applyBorder="1" applyAlignment="1">
      <alignment horizontal="center" vertical="center"/>
    </xf>
    <xf numFmtId="0" fontId="74" fillId="0" borderId="0" xfId="0" applyFont="1" applyAlignment="1">
      <alignment vertical="center" wrapText="1" readingOrder="1"/>
    </xf>
    <xf numFmtId="0" fontId="76" fillId="3" borderId="0" xfId="0" applyFont="1" applyFill="1" applyAlignment="1">
      <alignment horizontal="center" vertical="center" wrapText="1" readingOrder="1"/>
    </xf>
    <xf numFmtId="0" fontId="76" fillId="0" borderId="0" xfId="0" applyFont="1" applyAlignment="1">
      <alignment vertical="center"/>
    </xf>
    <xf numFmtId="0" fontId="70" fillId="0" borderId="0" xfId="0" applyFont="1" applyAlignment="1">
      <alignment horizontal="left"/>
    </xf>
    <xf numFmtId="0" fontId="70" fillId="0" borderId="0" xfId="0" applyFont="1" applyAlignment="1">
      <alignment horizontal="center"/>
    </xf>
    <xf numFmtId="0" fontId="77" fillId="0" borderId="0" xfId="0" applyFont="1" applyAlignment="1">
      <alignment wrapText="1"/>
    </xf>
    <xf numFmtId="0" fontId="79" fillId="0" borderId="0" xfId="0" applyFont="1"/>
    <xf numFmtId="0" fontId="81" fillId="20" borderId="111" xfId="0" applyFont="1" applyFill="1" applyBorder="1" applyAlignment="1">
      <alignment horizontal="center" vertical="center"/>
    </xf>
    <xf numFmtId="0" fontId="81" fillId="5" borderId="111" xfId="0" applyFont="1" applyFill="1" applyBorder="1" applyAlignment="1">
      <alignment horizontal="center" vertical="center"/>
    </xf>
    <xf numFmtId="0" fontId="81" fillId="5" borderId="111" xfId="0" applyFont="1" applyFill="1" applyBorder="1" applyAlignment="1">
      <alignment vertical="center" wrapText="1"/>
    </xf>
    <xf numFmtId="0" fontId="81" fillId="3" borderId="111" xfId="0" applyFont="1" applyFill="1" applyBorder="1" applyAlignment="1">
      <alignment horizontal="left" vertical="top" wrapText="1"/>
    </xf>
    <xf numFmtId="0" fontId="82" fillId="3" borderId="111" xfId="0" applyFont="1" applyFill="1" applyBorder="1" applyAlignment="1">
      <alignment horizontal="center" vertical="center" wrapText="1"/>
    </xf>
    <xf numFmtId="0" fontId="83" fillId="3" borderId="111" xfId="0" applyFont="1" applyFill="1" applyBorder="1" applyAlignment="1">
      <alignment horizontal="center" vertical="center" wrapText="1"/>
    </xf>
    <xf numFmtId="0" fontId="83" fillId="3" borderId="111" xfId="0" applyFont="1" applyFill="1" applyBorder="1" applyAlignment="1">
      <alignment horizontal="left" vertical="center"/>
    </xf>
    <xf numFmtId="0" fontId="81" fillId="0" borderId="111" xfId="0" applyFont="1" applyBorder="1" applyAlignment="1">
      <alignment vertical="top" wrapText="1"/>
    </xf>
    <xf numFmtId="0" fontId="82" fillId="3" borderId="111" xfId="0" applyFont="1" applyFill="1" applyBorder="1" applyAlignment="1">
      <alignment horizontal="center" vertical="center"/>
    </xf>
    <xf numFmtId="0" fontId="83" fillId="3" borderId="111" xfId="0" applyFont="1" applyFill="1" applyBorder="1" applyAlignment="1">
      <alignment horizontal="center" vertical="center"/>
    </xf>
    <xf numFmtId="0" fontId="81" fillId="3" borderId="111" xfId="0" applyFont="1" applyFill="1" applyBorder="1" applyAlignment="1">
      <alignment horizontal="left" vertical="center" wrapText="1"/>
    </xf>
    <xf numFmtId="0" fontId="81" fillId="0" borderId="111" xfId="0" applyFont="1" applyBorder="1" applyAlignment="1">
      <alignment horizontal="left" vertical="center" wrapText="1"/>
    </xf>
    <xf numFmtId="0" fontId="83" fillId="0" borderId="111" xfId="0" applyFont="1" applyBorder="1" applyAlignment="1">
      <alignment horizontal="left" vertical="center"/>
    </xf>
    <xf numFmtId="0" fontId="79" fillId="0" borderId="0" xfId="0" applyFont="1" applyAlignment="1">
      <alignment horizontal="left"/>
    </xf>
    <xf numFmtId="0" fontId="77" fillId="0" borderId="0" xfId="0" applyFont="1" applyAlignment="1">
      <alignment horizontal="center"/>
    </xf>
    <xf numFmtId="0" fontId="79" fillId="0" borderId="0" xfId="0" applyFont="1" applyAlignment="1">
      <alignment horizontal="center"/>
    </xf>
    <xf numFmtId="0" fontId="0" fillId="0" borderId="120" xfId="0" applyBorder="1" applyAlignment="1">
      <alignment horizontal="justify" vertical="center" wrapText="1"/>
    </xf>
    <xf numFmtId="0" fontId="0" fillId="0" borderId="31" xfId="0" applyBorder="1" applyAlignment="1">
      <alignment horizontal="justify" vertical="center" wrapText="1"/>
    </xf>
    <xf numFmtId="0" fontId="0" fillId="0" borderId="121" xfId="0" applyBorder="1" applyAlignment="1">
      <alignment horizontal="justify" vertical="center" wrapText="1"/>
    </xf>
    <xf numFmtId="3" fontId="0" fillId="0" borderId="122" xfId="0" applyNumberFormat="1" applyBorder="1" applyAlignment="1">
      <alignment horizontal="justify" vertical="center" wrapText="1"/>
    </xf>
    <xf numFmtId="3" fontId="0" fillId="0" borderId="123" xfId="0" applyNumberFormat="1" applyBorder="1" applyAlignment="1">
      <alignment horizontal="justify" vertical="center" wrapText="1"/>
    </xf>
    <xf numFmtId="3" fontId="0" fillId="0" borderId="124" xfId="0" applyNumberFormat="1" applyBorder="1" applyAlignment="1">
      <alignment horizontal="justify" vertical="center" wrapText="1"/>
    </xf>
    <xf numFmtId="3" fontId="0" fillId="0" borderId="125" xfId="0" applyNumberFormat="1" applyBorder="1" applyAlignment="1">
      <alignment horizontal="justify" vertical="center" wrapText="1"/>
    </xf>
    <xf numFmtId="0" fontId="0" fillId="0" borderId="36" xfId="0" applyBorder="1" applyAlignment="1">
      <alignment horizontal="justify" vertical="center" wrapText="1"/>
    </xf>
    <xf numFmtId="0" fontId="84" fillId="0" borderId="109" xfId="0" applyFont="1" applyBorder="1" applyAlignment="1">
      <alignment horizontal="center" vertical="center" wrapText="1"/>
    </xf>
    <xf numFmtId="0" fontId="84" fillId="0" borderId="81" xfId="0" applyFont="1" applyBorder="1" applyAlignment="1">
      <alignment horizontal="center" vertical="center" wrapText="1"/>
    </xf>
    <xf numFmtId="0" fontId="85" fillId="0" borderId="79" xfId="0" applyFont="1" applyBorder="1" applyAlignment="1">
      <alignment horizontal="center" vertical="center" wrapText="1"/>
    </xf>
    <xf numFmtId="0" fontId="85" fillId="0" borderId="20" xfId="0" applyFont="1" applyBorder="1" applyAlignment="1">
      <alignment horizontal="center" vertical="center" wrapText="1"/>
    </xf>
    <xf numFmtId="0" fontId="84" fillId="0" borderId="110" xfId="0" applyFont="1" applyBorder="1" applyAlignment="1">
      <alignment horizontal="center" vertical="center" wrapText="1"/>
    </xf>
    <xf numFmtId="0" fontId="84" fillId="0" borderId="12" xfId="0" applyFont="1" applyBorder="1" applyAlignment="1">
      <alignment horizontal="center" vertical="center" wrapText="1"/>
    </xf>
    <xf numFmtId="0" fontId="87" fillId="0" borderId="0" xfId="0" applyFont="1"/>
    <xf numFmtId="0" fontId="87" fillId="21" borderId="134" xfId="0" applyFont="1" applyFill="1" applyBorder="1" applyAlignment="1">
      <alignment wrapText="1"/>
    </xf>
    <xf numFmtId="0" fontId="11" fillId="3" borderId="32" xfId="0" applyFont="1" applyFill="1" applyBorder="1" applyAlignment="1">
      <alignment horizontal="center" vertical="center"/>
    </xf>
    <xf numFmtId="0" fontId="11" fillId="3" borderId="23" xfId="0" applyFont="1" applyFill="1" applyBorder="1" applyAlignment="1">
      <alignment horizontal="center" vertical="center"/>
    </xf>
    <xf numFmtId="4" fontId="0" fillId="0" borderId="88" xfId="0" applyNumberFormat="1" applyBorder="1" applyAlignment="1">
      <alignment horizontal="center" vertical="center" wrapText="1"/>
    </xf>
    <xf numFmtId="0" fontId="23" fillId="0" borderId="134" xfId="0" applyFont="1" applyBorder="1" applyAlignment="1" applyProtection="1">
      <alignment vertical="center" wrapText="1"/>
      <protection locked="0"/>
    </xf>
    <xf numFmtId="0" fontId="0" fillId="0" borderId="30" xfId="0" applyBorder="1" applyAlignment="1">
      <alignment horizontal="justify" vertical="center" wrapText="1"/>
    </xf>
    <xf numFmtId="0" fontId="23" fillId="0" borderId="136" xfId="0" applyFont="1" applyBorder="1" applyAlignment="1" applyProtection="1">
      <alignment vertical="center" wrapText="1"/>
      <protection locked="0"/>
    </xf>
    <xf numFmtId="0" fontId="23" fillId="0" borderId="23" xfId="0" applyFont="1" applyBorder="1" applyAlignment="1" applyProtection="1">
      <alignment horizontal="justify" vertical="center" wrapText="1"/>
      <protection locked="0"/>
    </xf>
    <xf numFmtId="3" fontId="0" fillId="0" borderId="134" xfId="0" applyNumberFormat="1" applyBorder="1" applyAlignment="1">
      <alignment horizontal="left"/>
    </xf>
    <xf numFmtId="3" fontId="0" fillId="0" borderId="151" xfId="0" applyNumberFormat="1" applyBorder="1" applyAlignment="1">
      <alignment horizontal="justify" vertical="center" wrapText="1"/>
    </xf>
    <xf numFmtId="0" fontId="90" fillId="0" borderId="44" xfId="0" applyFont="1" applyBorder="1" applyAlignment="1" applyProtection="1">
      <alignment vertical="center" wrapText="1"/>
      <protection locked="0"/>
    </xf>
    <xf numFmtId="3" fontId="4" fillId="4" borderId="38" xfId="0" applyNumberFormat="1" applyFont="1" applyFill="1" applyBorder="1" applyAlignment="1">
      <alignment horizontal="center" vertical="center" wrapText="1"/>
    </xf>
    <xf numFmtId="0" fontId="28" fillId="3" borderId="0" xfId="0" applyFont="1" applyFill="1" applyAlignment="1">
      <alignment vertical="center"/>
    </xf>
    <xf numFmtId="0" fontId="28" fillId="0" borderId="0" xfId="0" applyFont="1" applyAlignment="1">
      <alignment vertical="center"/>
    </xf>
    <xf numFmtId="0" fontId="29" fillId="3" borderId="0" xfId="0" applyFont="1" applyFill="1" applyAlignment="1">
      <alignment vertical="center"/>
    </xf>
    <xf numFmtId="0" fontId="29" fillId="0" borderId="0" xfId="0" applyFont="1" applyAlignment="1">
      <alignment vertical="center"/>
    </xf>
    <xf numFmtId="0" fontId="13" fillId="3" borderId="0" xfId="0" applyFont="1" applyFill="1" applyAlignment="1">
      <alignment vertical="center"/>
    </xf>
    <xf numFmtId="0" fontId="13" fillId="0" borderId="0" xfId="0" applyFont="1" applyAlignment="1">
      <alignment vertical="center"/>
    </xf>
    <xf numFmtId="0" fontId="0" fillId="3" borderId="0" xfId="0" applyFill="1" applyAlignment="1">
      <alignment vertical="center"/>
    </xf>
    <xf numFmtId="0" fontId="0" fillId="0" borderId="0" xfId="0" applyAlignment="1">
      <alignment vertical="center"/>
    </xf>
    <xf numFmtId="0" fontId="0" fillId="0" borderId="0" xfId="0" applyAlignment="1">
      <alignment vertical="center" wrapText="1"/>
    </xf>
    <xf numFmtId="0" fontId="12" fillId="0" borderId="0" xfId="0" applyFont="1" applyAlignment="1" applyProtection="1">
      <alignment vertical="center"/>
      <protection locked="0"/>
    </xf>
    <xf numFmtId="0" fontId="0" fillId="0" borderId="0" xfId="0" applyAlignment="1" applyProtection="1">
      <alignment vertical="center"/>
      <protection locked="0"/>
    </xf>
    <xf numFmtId="0" fontId="1" fillId="3" borderId="129" xfId="0" applyFont="1" applyFill="1" applyBorder="1" applyAlignment="1">
      <alignment horizontal="center" vertical="center"/>
    </xf>
    <xf numFmtId="0" fontId="35" fillId="4" borderId="162" xfId="0" applyFont="1" applyFill="1" applyBorder="1" applyAlignment="1" applyProtection="1">
      <alignment horizontal="center" vertical="center" wrapText="1"/>
      <protection locked="0"/>
    </xf>
    <xf numFmtId="0" fontId="29" fillId="17" borderId="0" xfId="0" applyFont="1" applyFill="1" applyAlignment="1">
      <alignment vertical="center"/>
    </xf>
    <xf numFmtId="0" fontId="29" fillId="17" borderId="130" xfId="0" applyFont="1" applyFill="1" applyBorder="1" applyAlignment="1">
      <alignment vertical="center"/>
    </xf>
    <xf numFmtId="0" fontId="13" fillId="0" borderId="134" xfId="0" applyFont="1" applyBorder="1" applyAlignment="1">
      <alignment horizontal="center" vertical="center"/>
    </xf>
    <xf numFmtId="0" fontId="13" fillId="0" borderId="134" xfId="0" applyFont="1" applyBorder="1" applyAlignment="1">
      <alignment horizontal="center" vertical="center" wrapText="1"/>
    </xf>
    <xf numFmtId="0" fontId="86" fillId="0" borderId="134" xfId="0" applyFont="1" applyBorder="1" applyAlignment="1">
      <alignment horizontal="center" vertical="center" wrapText="1"/>
    </xf>
    <xf numFmtId="0" fontId="13" fillId="0" borderId="134" xfId="0" applyFont="1" applyBorder="1" applyAlignment="1">
      <alignment vertical="center" wrapText="1"/>
    </xf>
    <xf numFmtId="14" fontId="36" fillId="4" borderId="38" xfId="0" applyNumberFormat="1" applyFont="1" applyFill="1" applyBorder="1" applyAlignment="1">
      <alignment horizontal="center" vertical="center" wrapText="1"/>
    </xf>
    <xf numFmtId="14" fontId="29" fillId="17" borderId="0" xfId="0" applyNumberFormat="1" applyFont="1" applyFill="1" applyAlignment="1">
      <alignment vertical="center"/>
    </xf>
    <xf numFmtId="14" fontId="0" fillId="0" borderId="0" xfId="0" applyNumberFormat="1" applyAlignment="1">
      <alignment vertical="center"/>
    </xf>
    <xf numFmtId="14" fontId="29" fillId="17" borderId="0" xfId="0" applyNumberFormat="1" applyFont="1" applyFill="1"/>
    <xf numFmtId="14" fontId="0" fillId="0" borderId="0" xfId="0" applyNumberFormat="1"/>
    <xf numFmtId="164" fontId="19" fillId="15" borderId="0" xfId="0" applyNumberFormat="1" applyFont="1" applyFill="1" applyAlignment="1" applyProtection="1">
      <alignment horizontal="center" vertical="center" wrapText="1"/>
      <protection locked="0"/>
    </xf>
    <xf numFmtId="0" fontId="62"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63" fillId="0" borderId="0" xfId="0" applyFont="1" applyAlignment="1">
      <alignment horizontal="center"/>
    </xf>
    <xf numFmtId="0" fontId="0" fillId="0" borderId="78" xfId="0" applyBorder="1" applyAlignment="1">
      <alignment horizontal="left" vertical="top" wrapText="1"/>
    </xf>
    <xf numFmtId="0" fontId="0" fillId="0" borderId="80" xfId="0" applyBorder="1" applyAlignment="1">
      <alignment horizontal="left" vertical="top" wrapText="1"/>
    </xf>
    <xf numFmtId="0" fontId="0" fillId="0" borderId="81"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26" xfId="0" applyBorder="1" applyAlignment="1">
      <alignment horizontal="left" vertical="top" wrapText="1"/>
    </xf>
    <xf numFmtId="0" fontId="0" fillId="0" borderId="127" xfId="0" applyBorder="1" applyAlignment="1">
      <alignment horizontal="left" vertical="top" wrapText="1"/>
    </xf>
    <xf numFmtId="0" fontId="0" fillId="0" borderId="128" xfId="0" applyBorder="1" applyAlignment="1">
      <alignment horizontal="left" vertical="top" wrapText="1"/>
    </xf>
    <xf numFmtId="0" fontId="0" fillId="0" borderId="129" xfId="0" applyBorder="1" applyAlignment="1">
      <alignment horizontal="left" vertical="top" wrapText="1"/>
    </xf>
    <xf numFmtId="0" fontId="0" fillId="0" borderId="130" xfId="0" applyBorder="1" applyAlignment="1">
      <alignment horizontal="left" vertical="top" wrapText="1"/>
    </xf>
    <xf numFmtId="0" fontId="0" fillId="0" borderId="131" xfId="0" applyBorder="1" applyAlignment="1">
      <alignment horizontal="left" vertical="top" wrapText="1"/>
    </xf>
    <xf numFmtId="0" fontId="0" fillId="0" borderId="132" xfId="0" applyBorder="1" applyAlignment="1">
      <alignment horizontal="left" vertical="top" wrapText="1"/>
    </xf>
    <xf numFmtId="0" fontId="0" fillId="0" borderId="133" xfId="0" applyBorder="1" applyAlignment="1">
      <alignment horizontal="left" vertical="top" wrapText="1"/>
    </xf>
    <xf numFmtId="0" fontId="75" fillId="19" borderId="114" xfId="0" applyFont="1" applyFill="1" applyBorder="1" applyAlignment="1">
      <alignment horizontal="center" vertical="center" wrapText="1" readingOrder="1"/>
    </xf>
    <xf numFmtId="0" fontId="74" fillId="3" borderId="114" xfId="0" applyFont="1" applyFill="1" applyBorder="1" applyAlignment="1">
      <alignment horizontal="center" vertical="center" wrapText="1" readingOrder="1"/>
    </xf>
    <xf numFmtId="0" fontId="71" fillId="0" borderId="0" xfId="0" applyFont="1" applyAlignment="1" applyProtection="1">
      <alignment horizontal="center" vertical="center" wrapText="1"/>
      <protection locked="0"/>
    </xf>
    <xf numFmtId="0" fontId="73" fillId="5" borderId="112" xfId="0" applyFont="1" applyFill="1" applyBorder="1" applyAlignment="1" applyProtection="1">
      <alignment horizontal="center" vertical="center" wrapText="1"/>
      <protection locked="0"/>
    </xf>
    <xf numFmtId="0" fontId="73" fillId="5" borderId="113" xfId="0" applyFont="1" applyFill="1" applyBorder="1" applyAlignment="1" applyProtection="1">
      <alignment horizontal="center" vertical="center" wrapText="1"/>
      <protection locked="0"/>
    </xf>
    <xf numFmtId="0" fontId="73" fillId="5" borderId="111" xfId="0" applyFont="1" applyFill="1" applyBorder="1" applyAlignment="1" applyProtection="1">
      <alignment horizontal="center" vertical="center"/>
      <protection locked="0"/>
    </xf>
    <xf numFmtId="0" fontId="72" fillId="5" borderId="111" xfId="0" applyFont="1" applyFill="1" applyBorder="1" applyAlignment="1" applyProtection="1">
      <alignment horizontal="center" vertical="center"/>
      <protection locked="0"/>
    </xf>
    <xf numFmtId="0" fontId="74" fillId="0" borderId="111" xfId="0" applyFont="1" applyBorder="1" applyAlignment="1" applyProtection="1">
      <alignment horizontal="center" vertical="center"/>
      <protection locked="0"/>
    </xf>
    <xf numFmtId="0" fontId="74" fillId="20" borderId="111" xfId="0" applyFont="1" applyFill="1" applyBorder="1" applyAlignment="1" applyProtection="1">
      <alignment horizontal="center" vertical="center"/>
      <protection locked="0"/>
    </xf>
    <xf numFmtId="0" fontId="70" fillId="5" borderId="111" xfId="0" applyFont="1" applyFill="1" applyBorder="1" applyAlignment="1" applyProtection="1">
      <alignment horizontal="center" vertical="center" wrapText="1"/>
      <protection locked="0"/>
    </xf>
    <xf numFmtId="0" fontId="70" fillId="5" borderId="111" xfId="0" applyFont="1" applyFill="1" applyBorder="1" applyAlignment="1" applyProtection="1">
      <alignment horizontal="center" vertical="center"/>
      <protection locked="0"/>
    </xf>
    <xf numFmtId="0" fontId="73" fillId="5" borderId="111" xfId="0" applyFont="1" applyFill="1" applyBorder="1" applyAlignment="1" applyProtection="1">
      <alignment horizontal="left" vertical="center" wrapText="1"/>
      <protection locked="0"/>
    </xf>
    <xf numFmtId="0" fontId="74" fillId="0" borderId="114" xfId="0" applyFont="1" applyBorder="1" applyAlignment="1">
      <alignment horizontal="left" vertical="center" wrapText="1" readingOrder="1"/>
    </xf>
    <xf numFmtId="0" fontId="74" fillId="0" borderId="114" xfId="0" applyFont="1" applyBorder="1" applyAlignment="1">
      <alignment horizontal="center" vertical="center" wrapText="1" readingOrder="1"/>
    </xf>
    <xf numFmtId="0" fontId="74" fillId="0" borderId="115" xfId="0" applyFont="1" applyBorder="1" applyAlignment="1">
      <alignment horizontal="center" vertical="center" wrapText="1" readingOrder="1"/>
    </xf>
    <xf numFmtId="0" fontId="74" fillId="0" borderId="116" xfId="0" applyFont="1" applyBorder="1" applyAlignment="1">
      <alignment horizontal="center" vertical="center" wrapText="1" readingOrder="1"/>
    </xf>
    <xf numFmtId="0" fontId="74" fillId="0" borderId="117" xfId="0" applyFont="1" applyBorder="1" applyAlignment="1">
      <alignment horizontal="center" vertical="center" wrapText="1" readingOrder="1"/>
    </xf>
    <xf numFmtId="0" fontId="80" fillId="19" borderId="111" xfId="0" applyFont="1" applyFill="1" applyBorder="1" applyAlignment="1">
      <alignment horizontal="center"/>
    </xf>
    <xf numFmtId="0" fontId="78" fillId="0" borderId="0" xfId="0" applyFont="1" applyAlignment="1">
      <alignment horizontal="center" vertical="center" wrapText="1"/>
    </xf>
    <xf numFmtId="0" fontId="81" fillId="20" borderId="111" xfId="0" applyFont="1" applyFill="1" applyBorder="1" applyAlignment="1">
      <alignment horizontal="center" vertical="center" wrapText="1"/>
    </xf>
    <xf numFmtId="0" fontId="81" fillId="20" borderId="111" xfId="0" applyFont="1" applyFill="1" applyBorder="1" applyAlignment="1">
      <alignment horizontal="center" vertical="center"/>
    </xf>
    <xf numFmtId="0" fontId="60" fillId="3" borderId="29" xfId="0" applyFont="1" applyFill="1" applyBorder="1" applyAlignment="1">
      <alignment horizontal="left" vertical="center" wrapText="1"/>
    </xf>
    <xf numFmtId="0" fontId="60" fillId="3" borderId="31" xfId="0" applyFont="1" applyFill="1" applyBorder="1" applyAlignment="1">
      <alignment horizontal="left" vertical="center" wrapText="1"/>
    </xf>
    <xf numFmtId="0" fontId="54" fillId="3" borderId="29" xfId="1" applyFont="1" applyFill="1" applyBorder="1" applyAlignment="1">
      <alignment horizontal="justify" vertical="center" wrapText="1"/>
    </xf>
    <xf numFmtId="0" fontId="54" fillId="3" borderId="102" xfId="1" applyFont="1" applyFill="1" applyBorder="1" applyAlignment="1">
      <alignment horizontal="justify" vertical="center" wrapText="1"/>
    </xf>
    <xf numFmtId="0" fontId="60" fillId="3" borderId="6" xfId="0" applyFont="1" applyFill="1" applyBorder="1" applyAlignment="1">
      <alignment horizontal="left" vertical="center" wrapText="1"/>
    </xf>
    <xf numFmtId="0" fontId="54" fillId="3" borderId="6" xfId="1" applyFont="1" applyFill="1" applyBorder="1" applyAlignment="1">
      <alignment horizontal="justify" vertical="center" wrapText="1"/>
    </xf>
    <xf numFmtId="0" fontId="54" fillId="3" borderId="76"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68" fillId="3" borderId="6" xfId="1" applyFont="1" applyFill="1" applyBorder="1" applyAlignment="1">
      <alignment horizontal="justify" vertical="center" wrapText="1"/>
    </xf>
    <xf numFmtId="0" fontId="68" fillId="3" borderId="76" xfId="1" applyFont="1" applyFill="1" applyBorder="1" applyAlignment="1">
      <alignment horizontal="justify" vertical="center" wrapText="1"/>
    </xf>
    <xf numFmtId="0" fontId="60" fillId="7" borderId="29" xfId="0" applyFont="1" applyFill="1" applyBorder="1" applyAlignment="1">
      <alignment horizontal="left" vertical="center" wrapText="1"/>
    </xf>
    <xf numFmtId="0" fontId="60" fillId="7" borderId="31" xfId="0" applyFont="1" applyFill="1" applyBorder="1" applyAlignment="1">
      <alignment horizontal="left" vertical="center" wrapText="1"/>
    </xf>
    <xf numFmtId="0" fontId="54" fillId="3" borderId="71" xfId="1" applyFont="1" applyFill="1" applyBorder="1" applyAlignment="1">
      <alignment horizontal="justify" vertical="center" wrapText="1"/>
    </xf>
    <xf numFmtId="0" fontId="54" fillId="3" borderId="99" xfId="1" applyFont="1" applyFill="1" applyBorder="1" applyAlignment="1">
      <alignment horizontal="justify" vertical="center" wrapText="1"/>
    </xf>
    <xf numFmtId="0" fontId="54"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4" fillId="3" borderId="11" xfId="1" applyFont="1" applyFill="1" applyBorder="1" applyAlignment="1">
      <alignment horizontal="left" vertical="top" wrapText="1"/>
    </xf>
    <xf numFmtId="0" fontId="54" fillId="3" borderId="0" xfId="1" applyFont="1" applyFill="1" applyAlignment="1">
      <alignment horizontal="left" vertical="top" wrapText="1"/>
    </xf>
    <xf numFmtId="0" fontId="54" fillId="3" borderId="12" xfId="1" applyFont="1" applyFill="1" applyBorder="1" applyAlignment="1">
      <alignment horizontal="left" vertical="top" wrapText="1"/>
    </xf>
    <xf numFmtId="0" fontId="61" fillId="4" borderId="87" xfId="2" applyFont="1" applyFill="1" applyBorder="1" applyAlignment="1">
      <alignment horizontal="center" vertical="center" wrapText="1"/>
    </xf>
    <xf numFmtId="0" fontId="61" fillId="4" borderId="87" xfId="1" applyFont="1" applyFill="1" applyBorder="1" applyAlignment="1">
      <alignment horizontal="center" vertical="center"/>
    </xf>
    <xf numFmtId="0" fontId="61" fillId="4" borderId="101" xfId="1" applyFont="1" applyFill="1" applyBorder="1" applyAlignment="1">
      <alignment horizontal="center" vertical="center"/>
    </xf>
    <xf numFmtId="0" fontId="54" fillId="3" borderId="16" xfId="1" applyFont="1" applyFill="1" applyBorder="1" applyAlignment="1">
      <alignment horizontal="justify" vertical="center" wrapText="1"/>
    </xf>
    <xf numFmtId="0" fontId="60" fillId="3" borderId="72" xfId="0" applyFont="1" applyFill="1" applyBorder="1" applyAlignment="1">
      <alignment vertical="center" wrapText="1"/>
    </xf>
    <xf numFmtId="0" fontId="60" fillId="3" borderId="17" xfId="0" applyFont="1" applyFill="1" applyBorder="1" applyAlignment="1">
      <alignment vertical="center" wrapText="1"/>
    </xf>
    <xf numFmtId="0" fontId="60" fillId="3" borderId="85" xfId="0" applyFont="1" applyFill="1" applyBorder="1" applyAlignment="1">
      <alignment vertical="center" wrapText="1"/>
    </xf>
    <xf numFmtId="0" fontId="60" fillId="3" borderId="86" xfId="0" applyFont="1" applyFill="1" applyBorder="1" applyAlignment="1">
      <alignment vertical="center" wrapText="1"/>
    </xf>
    <xf numFmtId="0" fontId="60" fillId="7" borderId="6" xfId="0" applyFont="1" applyFill="1" applyBorder="1" applyAlignment="1">
      <alignment horizontal="left" vertical="center" wrapText="1"/>
    </xf>
    <xf numFmtId="0" fontId="60" fillId="3" borderId="17" xfId="0" applyFont="1" applyFill="1" applyBorder="1" applyAlignment="1">
      <alignment horizontal="left" vertical="center" wrapText="1"/>
    </xf>
    <xf numFmtId="0" fontId="60" fillId="3" borderId="15" xfId="0" applyFont="1" applyFill="1" applyBorder="1" applyAlignment="1">
      <alignment horizontal="left" vertical="center" wrapText="1"/>
    </xf>
    <xf numFmtId="0" fontId="60" fillId="3" borderId="15" xfId="0" applyFont="1" applyFill="1" applyBorder="1" applyAlignment="1">
      <alignment vertical="center" wrapText="1"/>
    </xf>
    <xf numFmtId="0" fontId="68" fillId="3" borderId="0" xfId="1" applyFont="1" applyFill="1" applyAlignment="1">
      <alignment horizontal="left" vertical="center" wrapText="1"/>
    </xf>
    <xf numFmtId="0" fontId="57" fillId="4" borderId="7" xfId="1" applyFont="1" applyFill="1" applyBorder="1" applyAlignment="1">
      <alignment horizontal="center" vertical="center" wrapText="1"/>
    </xf>
    <xf numFmtId="0" fontId="57" fillId="4" borderId="8" xfId="1" applyFont="1" applyFill="1" applyBorder="1" applyAlignment="1">
      <alignment horizontal="center" vertical="center" wrapText="1"/>
    </xf>
    <xf numFmtId="0" fontId="57" fillId="4" borderId="94" xfId="1" applyFont="1" applyFill="1" applyBorder="1" applyAlignment="1">
      <alignment horizontal="center" vertical="center" wrapText="1"/>
    </xf>
    <xf numFmtId="0" fontId="58" fillId="3" borderId="9"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59" fillId="3" borderId="95" xfId="1" quotePrefix="1" applyFont="1" applyFill="1" applyBorder="1" applyAlignment="1">
      <alignment horizontal="left" vertical="top" wrapText="1"/>
    </xf>
    <xf numFmtId="0" fontId="53" fillId="3" borderId="13" xfId="1" quotePrefix="1" applyFont="1" applyFill="1" applyBorder="1" applyAlignment="1">
      <alignment horizontal="justify" vertical="center" wrapText="1"/>
    </xf>
    <xf numFmtId="0" fontId="53" fillId="3" borderId="14" xfId="1" quotePrefix="1" applyFont="1" applyFill="1" applyBorder="1" applyAlignment="1">
      <alignment horizontal="justify" vertical="center" wrapText="1"/>
    </xf>
    <xf numFmtId="0" fontId="53" fillId="3" borderId="96" xfId="1" quotePrefix="1" applyFont="1" applyFill="1" applyBorder="1" applyAlignment="1">
      <alignment horizontal="justify" vertical="center" wrapText="1"/>
    </xf>
    <xf numFmtId="0" fontId="54" fillId="0" borderId="11" xfId="1" quotePrefix="1" applyFont="1" applyBorder="1" applyAlignment="1">
      <alignment horizontal="left" vertical="top" wrapText="1"/>
    </xf>
    <xf numFmtId="0" fontId="54" fillId="0" borderId="0" xfId="1" quotePrefix="1" applyFont="1" applyAlignment="1">
      <alignment horizontal="left" vertical="top" wrapText="1"/>
    </xf>
    <xf numFmtId="0" fontId="54" fillId="0" borderId="12" xfId="1" quotePrefix="1" applyFont="1" applyBorder="1" applyAlignment="1">
      <alignment horizontal="left" vertical="top" wrapText="1"/>
    </xf>
    <xf numFmtId="0" fontId="61" fillId="4" borderId="80" xfId="2" applyFont="1" applyFill="1" applyBorder="1" applyAlignment="1">
      <alignment horizontal="center" vertical="center" wrapText="1"/>
    </xf>
    <xf numFmtId="0" fontId="61" fillId="4" borderId="97" xfId="2" applyFont="1" applyFill="1" applyBorder="1" applyAlignment="1">
      <alignment horizontal="center" vertical="center" wrapText="1"/>
    </xf>
    <xf numFmtId="0" fontId="61" fillId="4" borderId="98" xfId="1" applyFont="1" applyFill="1" applyBorder="1" applyAlignment="1">
      <alignment horizontal="center" vertical="center"/>
    </xf>
    <xf numFmtId="0" fontId="61" fillId="4" borderId="94" xfId="1" applyFont="1" applyFill="1" applyBorder="1" applyAlignment="1">
      <alignment horizontal="center" vertical="center"/>
    </xf>
    <xf numFmtId="0" fontId="68" fillId="3" borderId="0" xfId="1" applyFont="1" applyFill="1" applyAlignment="1">
      <alignment horizontal="center" vertical="center" wrapText="1"/>
    </xf>
    <xf numFmtId="0" fontId="68" fillId="3" borderId="0" xfId="1" applyFont="1" applyFill="1" applyAlignment="1">
      <alignment horizontal="justify"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31" xfId="0" applyBorder="1" applyAlignment="1">
      <alignment horizontal="center" vertical="top" wrapText="1"/>
    </xf>
    <xf numFmtId="0" fontId="12" fillId="11" borderId="35"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12" fillId="11" borderId="24"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9" fontId="0" fillId="0" borderId="35"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4" xfId="4" applyFont="1" applyBorder="1" applyAlignment="1">
      <alignment horizontal="center" vertical="center" wrapText="1"/>
    </xf>
    <xf numFmtId="0" fontId="26" fillId="0" borderId="3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4" xfId="0" applyFont="1" applyBorder="1"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91" xfId="0" applyBorder="1" applyAlignment="1">
      <alignment horizontal="center" vertical="center" wrapText="1"/>
    </xf>
    <xf numFmtId="0" fontId="0" fillId="0" borderId="92" xfId="0" applyBorder="1" applyAlignment="1">
      <alignment horizontal="center" vertical="center" wrapText="1"/>
    </xf>
    <xf numFmtId="0" fontId="0" fillId="0" borderId="93" xfId="0" applyBorder="1" applyAlignment="1">
      <alignment horizontal="center" vertical="center" wrapText="1"/>
    </xf>
    <xf numFmtId="9" fontId="52" fillId="0" borderId="35" xfId="4" applyFont="1" applyBorder="1" applyAlignment="1">
      <alignment horizontal="center" vertical="center" wrapText="1"/>
    </xf>
    <xf numFmtId="9" fontId="52" fillId="0" borderId="6" xfId="4" applyFont="1" applyBorder="1" applyAlignment="1">
      <alignment horizontal="center" vertical="center" wrapText="1"/>
    </xf>
    <xf numFmtId="9" fontId="52" fillId="0" borderId="24" xfId="4" applyFont="1" applyBorder="1" applyAlignment="1">
      <alignment horizontal="center" vertical="center" wrapText="1"/>
    </xf>
    <xf numFmtId="0" fontId="12" fillId="22" borderId="35" xfId="0" applyFont="1" applyFill="1" applyBorder="1" applyAlignment="1">
      <alignment horizontal="center" vertical="center" wrapText="1"/>
    </xf>
    <xf numFmtId="0" fontId="12" fillId="22" borderId="6" xfId="0" applyFont="1" applyFill="1" applyBorder="1" applyAlignment="1">
      <alignment horizontal="center" vertical="center" wrapText="1"/>
    </xf>
    <xf numFmtId="0" fontId="12" fillId="22" borderId="24"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7" xfId="0" applyBorder="1" applyAlignment="1">
      <alignment horizontal="center" vertical="center" wrapText="1"/>
    </xf>
    <xf numFmtId="0" fontId="12" fillId="22" borderId="44" xfId="0" applyFont="1" applyFill="1" applyBorder="1" applyAlignment="1">
      <alignment horizontal="center" vertical="center" wrapText="1"/>
    </xf>
    <xf numFmtId="0" fontId="12" fillId="22" borderId="28" xfId="0" applyFont="1" applyFill="1" applyBorder="1" applyAlignment="1">
      <alignment horizontal="center" vertical="center" wrapText="1"/>
    </xf>
    <xf numFmtId="0" fontId="12" fillId="22" borderId="47" xfId="0" applyFont="1" applyFill="1" applyBorder="1" applyAlignment="1">
      <alignment horizontal="center" vertical="center" wrapText="1"/>
    </xf>
    <xf numFmtId="9" fontId="0" fillId="0" borderId="44" xfId="4" applyFont="1" applyBorder="1" applyAlignment="1">
      <alignment horizontal="center" vertical="center" wrapText="1"/>
    </xf>
    <xf numFmtId="9" fontId="0" fillId="0" borderId="28" xfId="4" applyFont="1" applyBorder="1" applyAlignment="1">
      <alignment horizontal="center" vertical="center" wrapText="1"/>
    </xf>
    <xf numFmtId="9" fontId="0" fillId="0" borderId="47" xfId="4" applyFont="1" applyBorder="1" applyAlignment="1">
      <alignment horizontal="center" vertical="center" wrapText="1"/>
    </xf>
    <xf numFmtId="0" fontId="0" fillId="3" borderId="43"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0" borderId="29" xfId="0" applyBorder="1" applyAlignment="1">
      <alignment horizontal="center" vertical="center" wrapText="1"/>
    </xf>
    <xf numFmtId="0" fontId="0" fillId="22" borderId="35" xfId="0" applyFill="1" applyBorder="1" applyAlignment="1">
      <alignment horizontal="center" vertical="center" wrapText="1"/>
    </xf>
    <xf numFmtId="0" fontId="0" fillId="22" borderId="6" xfId="0" applyFill="1" applyBorder="1" applyAlignment="1">
      <alignment horizontal="center" vertical="center" wrapText="1"/>
    </xf>
    <xf numFmtId="0" fontId="0" fillId="22" borderId="24" xfId="0" applyFill="1" applyBorder="1" applyAlignment="1">
      <alignment horizontal="center" vertical="center" wrapText="1"/>
    </xf>
    <xf numFmtId="3" fontId="0" fillId="0" borderId="35" xfId="0" applyNumberFormat="1" applyBorder="1" applyAlignment="1">
      <alignment horizontal="center" vertical="center" wrapText="1"/>
    </xf>
    <xf numFmtId="0" fontId="0" fillId="0" borderId="31" xfId="0" applyBorder="1" applyAlignment="1">
      <alignment horizontal="center" vertical="center" wrapText="1"/>
    </xf>
    <xf numFmtId="0" fontId="51" fillId="0" borderId="35"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24" xfId="0" applyFont="1" applyBorder="1" applyAlignment="1">
      <alignment horizontal="center" vertical="center" wrapText="1"/>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4" xfId="0" applyFont="1" applyFill="1" applyBorder="1" applyAlignment="1">
      <alignment horizontal="center" vertical="center" textRotation="1"/>
    </xf>
    <xf numFmtId="0" fontId="4" fillId="4" borderId="54" xfId="0" applyFont="1" applyFill="1" applyBorder="1" applyAlignment="1">
      <alignment horizontal="center" vertical="center" wrapText="1"/>
    </xf>
    <xf numFmtId="0" fontId="4" fillId="4" borderId="0" xfId="0" applyFont="1" applyFill="1" applyAlignment="1">
      <alignment horizontal="center" vertical="center"/>
    </xf>
    <xf numFmtId="0" fontId="4" fillId="4" borderId="89"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2" fillId="3" borderId="29" xfId="0" applyFont="1" applyFill="1" applyBorder="1" applyAlignment="1" applyProtection="1">
      <alignment horizontal="justify" vertical="center"/>
      <protection locked="0"/>
    </xf>
    <xf numFmtId="0" fontId="0" fillId="0" borderId="30" xfId="0" applyBorder="1" applyAlignment="1">
      <alignment horizontal="justify" vertical="center"/>
    </xf>
    <xf numFmtId="0" fontId="0" fillId="0" borderId="31" xfId="0" applyBorder="1" applyAlignment="1">
      <alignment horizontal="justify" vertical="center"/>
    </xf>
    <xf numFmtId="0" fontId="4" fillId="4" borderId="39" xfId="0" applyFont="1" applyFill="1" applyBorder="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64" xfId="0" applyFont="1" applyFill="1" applyBorder="1" applyAlignment="1" applyProtection="1">
      <alignment horizontal="center" vertical="center" wrapText="1"/>
      <protection locked="0"/>
    </xf>
    <xf numFmtId="0" fontId="4" fillId="16" borderId="50" xfId="0" applyFont="1" applyFill="1" applyBorder="1" applyAlignment="1" applyProtection="1">
      <alignment horizontal="center" vertical="center"/>
      <protection locked="0"/>
    </xf>
    <xf numFmtId="0" fontId="4" fillId="16" borderId="51" xfId="0" applyFont="1" applyFill="1" applyBorder="1" applyAlignment="1" applyProtection="1">
      <alignment horizontal="center" vertical="center"/>
      <protection locked="0"/>
    </xf>
    <xf numFmtId="0" fontId="4" fillId="4" borderId="9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69" fillId="10" borderId="78" xfId="0" applyFont="1" applyFill="1" applyBorder="1" applyAlignment="1">
      <alignment horizontal="center" vertical="center" wrapText="1"/>
    </xf>
    <xf numFmtId="0" fontId="69" fillId="10" borderId="80" xfId="0" applyFont="1" applyFill="1" applyBorder="1" applyAlignment="1">
      <alignment horizontal="center" vertical="center" wrapText="1"/>
    </xf>
    <xf numFmtId="0" fontId="69" fillId="10" borderId="81" xfId="0" applyFont="1" applyFill="1" applyBorder="1" applyAlignment="1">
      <alignment horizontal="center" vertical="center" wrapText="1"/>
    </xf>
    <xf numFmtId="0" fontId="69" fillId="10" borderId="11" xfId="0" applyFont="1" applyFill="1" applyBorder="1" applyAlignment="1">
      <alignment horizontal="center" vertical="center" wrapText="1"/>
    </xf>
    <xf numFmtId="0" fontId="69" fillId="10" borderId="0" xfId="0" applyFont="1" applyFill="1" applyAlignment="1">
      <alignment horizontal="center" vertical="center" wrapText="1"/>
    </xf>
    <xf numFmtId="0" fontId="69" fillId="10" borderId="12" xfId="0" applyFont="1" applyFill="1" applyBorder="1" applyAlignment="1">
      <alignment horizontal="center" vertical="center" wrapText="1"/>
    </xf>
    <xf numFmtId="0" fontId="0" fillId="0" borderId="0" xfId="0" applyAlignment="1">
      <alignment horizontal="center" vertical="center" wrapText="1"/>
    </xf>
    <xf numFmtId="0" fontId="0" fillId="0" borderId="88" xfId="0" applyBorder="1" applyAlignment="1">
      <alignment horizontal="center" vertical="center" wrapText="1"/>
    </xf>
    <xf numFmtId="0" fontId="4" fillId="4" borderId="103" xfId="0" applyFont="1" applyFill="1" applyBorder="1" applyAlignment="1">
      <alignment horizontal="center" vertical="center"/>
    </xf>
    <xf numFmtId="0" fontId="4" fillId="4" borderId="104" xfId="0" applyFont="1" applyFill="1" applyBorder="1" applyAlignment="1">
      <alignment horizontal="center" vertical="center"/>
    </xf>
    <xf numFmtId="0" fontId="4" fillId="4" borderId="105" xfId="0" applyFont="1" applyFill="1" applyBorder="1" applyAlignment="1">
      <alignment horizontal="center" vertical="center"/>
    </xf>
    <xf numFmtId="0" fontId="4" fillId="16" borderId="106" xfId="0" applyFont="1" applyFill="1" applyBorder="1" applyAlignment="1" applyProtection="1">
      <alignment horizontal="center" vertical="center" wrapText="1"/>
      <protection locked="0"/>
    </xf>
    <xf numFmtId="0" fontId="0" fillId="3" borderId="11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119" xfId="0" applyFill="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0" fillId="22" borderId="118" xfId="0" applyFill="1" applyBorder="1" applyAlignment="1">
      <alignment horizontal="center" vertical="center" wrapText="1"/>
    </xf>
    <xf numFmtId="0" fontId="0" fillId="22" borderId="29" xfId="0" applyFill="1" applyBorder="1" applyAlignment="1">
      <alignment horizontal="center" vertical="center" wrapText="1"/>
    </xf>
    <xf numFmtId="0" fontId="0" fillId="22" borderId="119" xfId="0" applyFill="1" applyBorder="1" applyAlignment="1">
      <alignment horizontal="center" vertical="center" wrapText="1"/>
    </xf>
    <xf numFmtId="0" fontId="0" fillId="0" borderId="118" xfId="0" applyBorder="1" applyAlignment="1">
      <alignment horizontal="center" vertical="center" wrapText="1"/>
    </xf>
    <xf numFmtId="0" fontId="0" fillId="0" borderId="119" xfId="0" applyBorder="1" applyAlignment="1">
      <alignment horizontal="center" vertical="center" wrapText="1"/>
    </xf>
    <xf numFmtId="0" fontId="27" fillId="4" borderId="59" xfId="0" applyFont="1" applyFill="1" applyBorder="1" applyAlignment="1">
      <alignment horizontal="center" vertical="center"/>
    </xf>
    <xf numFmtId="0" fontId="27" fillId="4" borderId="60" xfId="0" applyFont="1" applyFill="1" applyBorder="1" applyAlignment="1">
      <alignment horizontal="center" vertical="center"/>
    </xf>
    <xf numFmtId="0" fontId="27" fillId="4" borderId="61" xfId="0" applyFont="1" applyFill="1" applyBorder="1" applyAlignment="1">
      <alignment horizontal="center" vertical="center"/>
    </xf>
    <xf numFmtId="0" fontId="27" fillId="4" borderId="0" xfId="0" applyFont="1" applyFill="1" applyAlignment="1">
      <alignment horizontal="center" vertical="center"/>
    </xf>
    <xf numFmtId="0" fontId="6" fillId="3" borderId="56"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2" fillId="3" borderId="6" xfId="0" applyFont="1" applyFill="1" applyBorder="1" applyAlignment="1" applyProtection="1">
      <alignment horizontal="justify" vertical="center"/>
      <protection locked="0"/>
    </xf>
    <xf numFmtId="0" fontId="2" fillId="3" borderId="6" xfId="0" applyFont="1" applyFill="1" applyBorder="1" applyAlignment="1" applyProtection="1">
      <alignment horizontal="justify" vertical="center" wrapText="1"/>
      <protection locked="0"/>
    </xf>
    <xf numFmtId="0" fontId="88" fillId="3" borderId="33" xfId="0" applyFont="1" applyFill="1" applyBorder="1" applyAlignment="1">
      <alignment horizontal="center" vertical="center" wrapText="1"/>
    </xf>
    <xf numFmtId="0" fontId="88" fillId="3" borderId="34" xfId="0" applyFont="1" applyFill="1" applyBorder="1" applyAlignment="1">
      <alignment horizontal="center" vertical="center" wrapText="1"/>
    </xf>
    <xf numFmtId="0" fontId="88" fillId="3" borderId="135" xfId="0" applyFont="1" applyFill="1" applyBorder="1" applyAlignment="1">
      <alignment horizontal="center" vertical="center" wrapText="1"/>
    </xf>
    <xf numFmtId="0" fontId="88" fillId="3" borderId="136" xfId="0" applyFont="1" applyFill="1" applyBorder="1" applyAlignment="1">
      <alignment horizontal="center" vertical="center" wrapText="1"/>
    </xf>
    <xf numFmtId="0" fontId="88" fillId="3" borderId="137" xfId="0" applyFont="1" applyFill="1" applyBorder="1" applyAlignment="1">
      <alignment horizontal="center" vertical="center" wrapText="1"/>
    </xf>
    <xf numFmtId="0" fontId="88" fillId="3" borderId="138" xfId="0" applyFont="1" applyFill="1" applyBorder="1" applyAlignment="1">
      <alignment horizontal="center" vertical="center" wrapText="1"/>
    </xf>
    <xf numFmtId="14" fontId="88" fillId="3" borderId="139" xfId="0" applyNumberFormat="1" applyFont="1" applyFill="1" applyBorder="1" applyAlignment="1">
      <alignment horizontal="center" vertical="center"/>
    </xf>
    <xf numFmtId="0" fontId="88" fillId="3" borderId="140" xfId="0" applyFont="1" applyFill="1" applyBorder="1" applyAlignment="1">
      <alignment horizontal="center" vertical="center"/>
    </xf>
    <xf numFmtId="0" fontId="88" fillId="3" borderId="141" xfId="0" applyFont="1" applyFill="1" applyBorder="1" applyAlignment="1">
      <alignment horizontal="center" vertical="center"/>
    </xf>
    <xf numFmtId="2" fontId="0" fillId="0" borderId="44"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0" fillId="0" borderId="23" xfId="0" applyBorder="1" applyAlignment="1">
      <alignment horizontal="center"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36" xfId="0" applyBorder="1" applyAlignment="1">
      <alignment horizontal="center" vertical="center" wrapText="1"/>
    </xf>
    <xf numFmtId="0" fontId="0" fillId="0" borderId="6" xfId="0" applyBorder="1" applyAlignment="1">
      <alignment horizontal="center" vertical="center"/>
    </xf>
    <xf numFmtId="0" fontId="0" fillId="0" borderId="34" xfId="0" applyBorder="1" applyAlignment="1">
      <alignment horizontal="center" vertical="center" wrapText="1"/>
    </xf>
    <xf numFmtId="0" fontId="0" fillId="0" borderId="135" xfId="0" applyBorder="1" applyAlignment="1">
      <alignment horizontal="center" vertical="center" wrapText="1"/>
    </xf>
    <xf numFmtId="9" fontId="0" fillId="0" borderId="44"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0" fontId="0" fillId="0" borderId="147" xfId="0" applyBorder="1" applyAlignment="1">
      <alignment horizontal="center" vertical="center" wrapText="1"/>
    </xf>
    <xf numFmtId="0" fontId="0" fillId="0" borderId="146" xfId="0" applyBorder="1" applyAlignment="1">
      <alignment horizontal="center" vertical="center" wrapText="1"/>
    </xf>
    <xf numFmtId="0" fontId="0" fillId="0" borderId="32" xfId="0" applyBorder="1" applyAlignment="1">
      <alignment horizontal="center" vertical="center" wrapText="1"/>
    </xf>
    <xf numFmtId="0" fontId="4" fillId="4" borderId="6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55" xfId="0" applyFont="1" applyFill="1" applyBorder="1" applyAlignment="1">
      <alignment horizontal="center" vertical="center"/>
    </xf>
    <xf numFmtId="0" fontId="4" fillId="4" borderId="74" xfId="0" applyFont="1" applyFill="1" applyBorder="1" applyAlignment="1">
      <alignment horizontal="center" vertical="center"/>
    </xf>
    <xf numFmtId="0" fontId="4" fillId="3" borderId="107"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27"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88" fillId="3" borderId="148" xfId="0" applyFont="1" applyFill="1" applyBorder="1" applyAlignment="1">
      <alignment horizontal="center" vertical="center" wrapText="1"/>
    </xf>
    <xf numFmtId="0" fontId="88" fillId="3" borderId="149" xfId="0" applyFont="1" applyFill="1" applyBorder="1" applyAlignment="1">
      <alignment horizontal="center" vertical="center" wrapText="1"/>
    </xf>
    <xf numFmtId="0" fontId="88" fillId="3" borderId="150" xfId="0" applyFont="1" applyFill="1" applyBorder="1" applyAlignment="1">
      <alignment horizontal="center" vertical="center" wrapText="1"/>
    </xf>
    <xf numFmtId="14" fontId="88" fillId="3" borderId="95" xfId="0" applyNumberFormat="1" applyFont="1" applyFill="1" applyBorder="1" applyAlignment="1">
      <alignment horizontal="center" vertical="center"/>
    </xf>
    <xf numFmtId="0" fontId="88" fillId="3" borderId="12" xfId="0" applyFont="1" applyFill="1" applyBorder="1" applyAlignment="1">
      <alignment horizontal="center" vertical="center"/>
    </xf>
    <xf numFmtId="0" fontId="88" fillId="3" borderId="9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3" xfId="0" applyFont="1" applyFill="1" applyBorder="1" applyAlignment="1">
      <alignment horizontal="center" vertical="center"/>
    </xf>
    <xf numFmtId="0" fontId="48" fillId="0" borderId="34" xfId="0" applyFont="1" applyBorder="1" applyAlignment="1">
      <alignment horizontal="left" vertical="top" wrapText="1"/>
    </xf>
    <xf numFmtId="0" fontId="48" fillId="0" borderId="0" xfId="0" applyFont="1" applyAlignment="1">
      <alignment horizontal="left" vertical="top" wrapText="1"/>
    </xf>
    <xf numFmtId="0" fontId="48" fillId="0" borderId="73" xfId="0" applyFont="1" applyBorder="1" applyAlignment="1">
      <alignment horizontal="left" vertical="top" wrapText="1"/>
    </xf>
    <xf numFmtId="0" fontId="48" fillId="0" borderId="34" xfId="0" applyFont="1" applyBorder="1" applyAlignment="1">
      <alignment horizontal="left" vertical="center" wrapText="1"/>
    </xf>
    <xf numFmtId="0" fontId="48" fillId="0" borderId="0" xfId="0" applyFont="1" applyAlignment="1">
      <alignment horizontal="left" vertical="center" wrapText="1"/>
    </xf>
    <xf numFmtId="0" fontId="48" fillId="0" borderId="73" xfId="0" applyFont="1" applyBorder="1" applyAlignment="1">
      <alignment horizontal="left" vertical="center" wrapText="1"/>
    </xf>
    <xf numFmtId="0" fontId="48" fillId="0" borderId="6" xfId="0" applyFont="1" applyBorder="1" applyAlignment="1">
      <alignment horizontal="left" vertical="center" wrapText="1"/>
    </xf>
    <xf numFmtId="0" fontId="44" fillId="6" borderId="0" xfId="0" applyFont="1" applyFill="1" applyAlignment="1">
      <alignment horizontal="center" vertical="center" wrapText="1" readingOrder="1"/>
    </xf>
    <xf numFmtId="0" fontId="44" fillId="6" borderId="6" xfId="0" applyFont="1" applyFill="1" applyBorder="1" applyAlignment="1">
      <alignment horizontal="center" vertical="center" wrapText="1" readingOrder="1"/>
    </xf>
    <xf numFmtId="0" fontId="42" fillId="0" borderId="70" xfId="0" applyFont="1" applyBorder="1" applyAlignment="1">
      <alignment horizontal="center" vertical="center"/>
    </xf>
    <xf numFmtId="0" fontId="42" fillId="0" borderId="10" xfId="0" applyFont="1" applyBorder="1" applyAlignment="1">
      <alignment horizontal="center" vertical="center"/>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31" fillId="12" borderId="0" xfId="0" applyFont="1" applyFill="1" applyAlignment="1">
      <alignment horizontal="center" vertical="center" wrapText="1" readingOrder="1"/>
    </xf>
    <xf numFmtId="0" fontId="31"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1" fillId="12" borderId="11" xfId="0" applyFont="1" applyFill="1" applyBorder="1" applyAlignment="1">
      <alignment horizontal="center" vertical="center" textRotation="90" wrapText="1" readingOrder="1"/>
    </xf>
    <xf numFmtId="0" fontId="31" fillId="12" borderId="0" xfId="0" applyFont="1" applyFill="1" applyAlignment="1">
      <alignment horizontal="center" vertical="center" textRotation="90" wrapText="1" readingOrder="1"/>
    </xf>
    <xf numFmtId="0" fontId="32" fillId="14" borderId="25" xfId="0" applyFont="1" applyFill="1" applyBorder="1" applyAlignment="1">
      <alignment horizontal="center" vertical="center" wrapText="1" readingOrder="1"/>
    </xf>
    <xf numFmtId="0" fontId="32" fillId="14" borderId="26" xfId="0" applyFont="1" applyFill="1" applyBorder="1" applyAlignment="1">
      <alignment horizontal="center" vertical="center" wrapText="1" readingOrder="1"/>
    </xf>
    <xf numFmtId="0" fontId="32"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2" fillId="13" borderId="25" xfId="0" applyFont="1" applyFill="1" applyBorder="1" applyAlignment="1">
      <alignment horizontal="center" vertical="center" wrapText="1" readingOrder="1"/>
    </xf>
    <xf numFmtId="0" fontId="32"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2" fillId="18" borderId="25" xfId="0" applyFont="1" applyFill="1" applyBorder="1" applyAlignment="1">
      <alignment horizontal="center" vertical="center" wrapText="1" readingOrder="1"/>
    </xf>
    <xf numFmtId="0" fontId="32" fillId="18" borderId="26" xfId="0" applyFont="1" applyFill="1" applyBorder="1" applyAlignment="1">
      <alignment horizontal="center" vertical="center" wrapText="1" readingOrder="1"/>
    </xf>
    <xf numFmtId="0" fontId="32" fillId="7" borderId="25" xfId="0" applyFont="1" applyFill="1" applyBorder="1" applyAlignment="1">
      <alignment horizontal="center" vertical="center" wrapText="1" readingOrder="1"/>
    </xf>
    <xf numFmtId="0" fontId="32"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134" xfId="0" applyFont="1" applyBorder="1" applyAlignment="1">
      <alignment horizontal="center" vertical="center"/>
    </xf>
    <xf numFmtId="14" fontId="13" fillId="0" borderId="134" xfId="0" applyNumberFormat="1" applyFont="1" applyBorder="1" applyAlignment="1">
      <alignment horizontal="center" vertical="center"/>
    </xf>
    <xf numFmtId="0" fontId="13" fillId="0" borderId="134" xfId="0" applyFont="1" applyBorder="1" applyAlignment="1">
      <alignment horizontal="left" vertical="center" wrapText="1"/>
    </xf>
    <xf numFmtId="1" fontId="34" fillId="0" borderId="134" xfId="0" applyNumberFormat="1" applyFont="1" applyBorder="1" applyAlignment="1" applyProtection="1">
      <alignment horizontal="center" vertical="center" wrapText="1"/>
      <protection locked="0"/>
    </xf>
    <xf numFmtId="1" fontId="89" fillId="0" borderId="134" xfId="0" applyNumberFormat="1" applyFont="1" applyBorder="1" applyAlignment="1" applyProtection="1">
      <alignment horizontal="center" vertical="center" wrapText="1"/>
      <protection locked="0"/>
    </xf>
    <xf numFmtId="1" fontId="23" fillId="0" borderId="134" xfId="0" applyNumberFormat="1" applyFont="1" applyBorder="1" applyAlignment="1">
      <alignment horizontal="center" vertical="center"/>
    </xf>
    <xf numFmtId="0" fontId="23" fillId="0" borderId="134" xfId="0" applyFont="1" applyBorder="1" applyAlignment="1">
      <alignment horizontal="center" vertical="center"/>
    </xf>
    <xf numFmtId="0" fontId="13" fillId="0" borderId="134" xfId="0" applyFont="1" applyBorder="1" applyAlignment="1" applyProtection="1">
      <alignment horizontal="center" vertical="center"/>
      <protection locked="0"/>
    </xf>
    <xf numFmtId="0" fontId="13" fillId="0" borderId="134" xfId="0" applyFont="1" applyBorder="1" applyAlignment="1">
      <alignment horizontal="center" vertical="center" wrapText="1"/>
    </xf>
    <xf numFmtId="1" fontId="34" fillId="0" borderId="134" xfId="0" applyNumberFormat="1" applyFont="1" applyBorder="1" applyAlignment="1">
      <alignment horizontal="center" vertical="center"/>
    </xf>
    <xf numFmtId="0" fontId="34" fillId="0" borderId="134" xfId="0" applyFont="1" applyBorder="1" applyAlignment="1">
      <alignment horizontal="center" vertical="center"/>
    </xf>
    <xf numFmtId="0" fontId="13" fillId="0" borderId="134" xfId="0" applyFont="1" applyBorder="1" applyAlignment="1">
      <alignment horizontal="left" vertical="center"/>
    </xf>
    <xf numFmtId="0" fontId="86" fillId="0" borderId="134" xfId="0" applyFont="1" applyBorder="1" applyAlignment="1">
      <alignment horizontal="center" vertical="center" wrapText="1"/>
    </xf>
    <xf numFmtId="0" fontId="36" fillId="4" borderId="39" xfId="0" applyFont="1" applyFill="1" applyBorder="1" applyAlignment="1">
      <alignment horizontal="center" vertical="center" wrapText="1"/>
    </xf>
    <xf numFmtId="0" fontId="36" fillId="4" borderId="42"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6" fillId="4" borderId="41" xfId="0" applyFont="1" applyFill="1" applyBorder="1" applyAlignment="1">
      <alignment horizontal="center" vertical="center" wrapText="1"/>
    </xf>
    <xf numFmtId="14" fontId="36" fillId="4" borderId="40" xfId="0" applyNumberFormat="1" applyFont="1" applyFill="1" applyBorder="1" applyAlignment="1">
      <alignment horizontal="center" vertical="center" wrapText="1"/>
    </xf>
    <xf numFmtId="14" fontId="36" fillId="4" borderId="41" xfId="0" applyNumberFormat="1" applyFont="1" applyFill="1" applyBorder="1" applyAlignment="1">
      <alignment horizontal="center" vertical="center" wrapText="1"/>
    </xf>
    <xf numFmtId="0" fontId="7" fillId="3" borderId="153" xfId="0" applyFont="1" applyFill="1" applyBorder="1" applyAlignment="1">
      <alignment horizontal="center" vertical="center"/>
    </xf>
    <xf numFmtId="0" fontId="7" fillId="3" borderId="15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56" xfId="0" applyFont="1" applyFill="1" applyBorder="1" applyAlignment="1">
      <alignment horizontal="center" vertical="center"/>
    </xf>
    <xf numFmtId="0" fontId="5" fillId="4" borderId="155" xfId="0" applyFont="1" applyFill="1" applyBorder="1" applyAlignment="1">
      <alignment horizontal="left" vertical="center"/>
    </xf>
    <xf numFmtId="0" fontId="6" fillId="3" borderId="126" xfId="0" applyFont="1" applyFill="1" applyBorder="1" applyAlignment="1">
      <alignment horizontal="center" vertical="center"/>
    </xf>
    <xf numFmtId="0" fontId="6" fillId="3" borderId="127" xfId="0" applyFont="1" applyFill="1" applyBorder="1" applyAlignment="1">
      <alignment horizontal="center" vertical="center"/>
    </xf>
    <xf numFmtId="0" fontId="6" fillId="3" borderId="159" xfId="0" applyFont="1" applyFill="1" applyBorder="1" applyAlignment="1">
      <alignment horizontal="center" vertical="center"/>
    </xf>
    <xf numFmtId="0" fontId="6" fillId="3" borderId="4" xfId="0" applyFont="1" applyFill="1" applyBorder="1" applyAlignment="1">
      <alignment horizontal="center" vertical="center"/>
    </xf>
    <xf numFmtId="0" fontId="37" fillId="4" borderId="127" xfId="0" applyFont="1" applyFill="1" applyBorder="1" applyAlignment="1">
      <alignment horizontal="center" vertical="center" wrapText="1"/>
    </xf>
    <xf numFmtId="0" fontId="37" fillId="4" borderId="158"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36" xfId="0" applyFont="1" applyFill="1" applyBorder="1" applyAlignment="1">
      <alignment horizontal="center" vertical="center" wrapText="1"/>
    </xf>
    <xf numFmtId="0" fontId="2" fillId="3" borderId="156" xfId="0" applyFont="1" applyFill="1" applyBorder="1" applyAlignment="1" applyProtection="1">
      <alignment horizontal="justify" vertical="center"/>
      <protection locked="0"/>
    </xf>
    <xf numFmtId="0" fontId="2" fillId="3" borderId="156" xfId="0" applyFont="1" applyFill="1" applyBorder="1" applyAlignment="1" applyProtection="1">
      <alignment horizontal="justify" vertical="center" wrapText="1"/>
      <protection locked="0"/>
    </xf>
    <xf numFmtId="0" fontId="29" fillId="17" borderId="163" xfId="0" applyFont="1" applyFill="1" applyBorder="1" applyAlignment="1">
      <alignment horizontal="center" vertical="center"/>
    </xf>
    <xf numFmtId="0" fontId="29" fillId="17" borderId="54" xfId="0" applyFont="1" applyFill="1" applyBorder="1" applyAlignment="1">
      <alignment horizontal="center" vertical="center"/>
    </xf>
    <xf numFmtId="0" fontId="35" fillId="4" borderId="161" xfId="0" applyFont="1" applyFill="1" applyBorder="1" applyAlignment="1" applyProtection="1">
      <alignment horizontal="center" vertical="center" wrapText="1"/>
      <protection locked="0"/>
    </xf>
    <xf numFmtId="0" fontId="35" fillId="4" borderId="160" xfId="0" applyFont="1" applyFill="1" applyBorder="1" applyAlignment="1">
      <alignment horizontal="center" vertical="center"/>
    </xf>
    <xf numFmtId="0" fontId="35" fillId="4" borderId="48" xfId="0" applyFont="1" applyFill="1" applyBorder="1" applyAlignment="1">
      <alignment horizontal="center" vertical="center"/>
    </xf>
    <xf numFmtId="0" fontId="35" fillId="4" borderId="41" xfId="0" applyFont="1" applyFill="1" applyBorder="1" applyAlignment="1">
      <alignment horizontal="center" vertical="center"/>
    </xf>
    <xf numFmtId="0" fontId="35" fillId="16" borderId="38" xfId="0" applyFont="1" applyFill="1" applyBorder="1" applyAlignment="1" applyProtection="1">
      <alignment horizontal="center" vertical="center" wrapText="1"/>
      <protection locked="0"/>
    </xf>
    <xf numFmtId="0" fontId="35"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justify" vertical="center" wrapText="1"/>
      <protection locked="0"/>
    </xf>
    <xf numFmtId="0" fontId="2" fillId="3" borderId="30" xfId="0" applyFont="1" applyFill="1" applyBorder="1" applyAlignment="1" applyProtection="1">
      <alignment horizontal="justify" vertical="center" wrapText="1"/>
      <protection locked="0"/>
    </xf>
    <xf numFmtId="0" fontId="2" fillId="3" borderId="157" xfId="0" applyFont="1" applyFill="1" applyBorder="1" applyAlignment="1" applyProtection="1">
      <alignment horizontal="justify" vertical="center" wrapText="1"/>
      <protection locked="0"/>
    </xf>
    <xf numFmtId="1" fontId="34" fillId="0" borderId="134" xfId="0" applyNumberFormat="1" applyFont="1" applyBorder="1" applyAlignment="1" applyProtection="1">
      <alignment vertical="center" wrapText="1"/>
      <protection locked="0"/>
    </xf>
    <xf numFmtId="0" fontId="87" fillId="0" borderId="134" xfId="0" applyFont="1" applyBorder="1" applyAlignment="1">
      <alignment horizontal="center" vertical="center" wrapText="1"/>
    </xf>
    <xf numFmtId="1" fontId="34" fillId="3" borderId="134" xfId="0" applyNumberFormat="1" applyFont="1" applyFill="1" applyBorder="1" applyAlignment="1" applyProtection="1">
      <alignment vertical="top" wrapText="1"/>
      <protection locked="0"/>
    </xf>
    <xf numFmtId="0" fontId="29" fillId="17" borderId="152" xfId="0" applyFont="1" applyFill="1" applyBorder="1" applyAlignment="1">
      <alignment horizontal="center"/>
    </xf>
    <xf numFmtId="0" fontId="29" fillId="17" borderId="54" xfId="0" applyFont="1" applyFill="1" applyBorder="1" applyAlignment="1">
      <alignment horizontal="center"/>
    </xf>
    <xf numFmtId="0" fontId="35" fillId="4" borderId="40"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37" fillId="4" borderId="2"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2" fillId="3" borderId="31" xfId="0" applyFont="1" applyFill="1" applyBorder="1" applyAlignment="1" applyProtection="1">
      <alignment horizontal="justify" vertical="center" wrapText="1"/>
      <protection locked="0"/>
    </xf>
    <xf numFmtId="0" fontId="35" fillId="4" borderId="40" xfId="0" applyFont="1" applyFill="1" applyBorder="1" applyAlignment="1">
      <alignment horizontal="center" vertical="center"/>
    </xf>
    <xf numFmtId="14" fontId="13" fillId="0" borderId="134" xfId="0" applyNumberFormat="1" applyFont="1" applyBorder="1" applyAlignment="1">
      <alignment horizontal="center"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11">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628900" cy="854235"/>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0" y="139700"/>
          <a:ext cx="2628900" cy="854235"/>
        </a:xfrm>
        <a:prstGeom prst="rect">
          <a:avLst/>
        </a:prstGeom>
      </xdr:spPr>
    </xdr:pic>
    <xdr:clientData/>
  </xdr:oneCellAnchor>
  <xdr:twoCellAnchor editAs="oneCell">
    <xdr:from>
      <xdr:col>5</xdr:col>
      <xdr:colOff>455083</xdr:colOff>
      <xdr:row>0</xdr:row>
      <xdr:rowOff>243417</xdr:rowOff>
    </xdr:from>
    <xdr:to>
      <xdr:col>7</xdr:col>
      <xdr:colOff>375197</xdr:colOff>
      <xdr:row>2</xdr:row>
      <xdr:rowOff>74083</xdr:rowOff>
    </xdr:to>
    <xdr:pic>
      <xdr:nvPicPr>
        <xdr:cNvPr id="11" name="Picture 9">
          <a:extLst>
            <a:ext uri="{FF2B5EF4-FFF2-40B4-BE49-F238E27FC236}">
              <a16:creationId xmlns:a16="http://schemas.microsoft.com/office/drawing/2014/main" id="{291F1A71-ADE0-493E-98E6-73975AD06E3E}"/>
            </a:ext>
          </a:extLst>
        </xdr:cNvPr>
        <xdr:cNvPicPr>
          <a:picLocks noChangeAspect="1"/>
        </xdr:cNvPicPr>
      </xdr:nvPicPr>
      <xdr:blipFill>
        <a:blip xmlns:r="http://schemas.openxmlformats.org/officeDocument/2006/relationships" r:embed="rId2"/>
        <a:stretch>
          <a:fillRect/>
        </a:stretch>
      </xdr:blipFill>
      <xdr:spPr>
        <a:xfrm>
          <a:off x="10350500" y="243417"/>
          <a:ext cx="1571114" cy="550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2" name="CuadroTexto 21">
          <a:extLst>
            <a:ext uri="{FF2B5EF4-FFF2-40B4-BE49-F238E27FC236}">
              <a16:creationId xmlns:a16="http://schemas.microsoft.com/office/drawing/2014/main" id="{84FDC7E3-0208-4603-8759-23F657064E34}"/>
            </a:ext>
          </a:extLst>
        </xdr:cNvPr>
        <xdr:cNvSpPr txBox="1"/>
      </xdr:nvSpPr>
      <xdr:spPr>
        <a:xfrm>
          <a:off x="15043785" y="47491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226360</xdr:colOff>
      <xdr:row>0</xdr:row>
      <xdr:rowOff>115651</xdr:rowOff>
    </xdr:from>
    <xdr:to>
      <xdr:col>0</xdr:col>
      <xdr:colOff>2174133</xdr:colOff>
      <xdr:row>0</xdr:row>
      <xdr:rowOff>719441</xdr:rowOff>
    </xdr:to>
    <xdr:pic>
      <xdr:nvPicPr>
        <xdr:cNvPr id="23" name="Picture 8">
          <a:extLst>
            <a:ext uri="{FF2B5EF4-FFF2-40B4-BE49-F238E27FC236}">
              <a16:creationId xmlns:a16="http://schemas.microsoft.com/office/drawing/2014/main" id="{5E46BA6B-EDE1-47D8-B89F-63DD6A69A3F4}"/>
            </a:ext>
          </a:extLst>
        </xdr:cNvPr>
        <xdr:cNvPicPr>
          <a:picLocks noChangeAspect="1"/>
        </xdr:cNvPicPr>
      </xdr:nvPicPr>
      <xdr:blipFill>
        <a:blip xmlns:r="http://schemas.openxmlformats.org/officeDocument/2006/relationships" r:embed="rId1"/>
        <a:stretch>
          <a:fillRect/>
        </a:stretch>
      </xdr:blipFill>
      <xdr:spPr>
        <a:xfrm>
          <a:off x="226360" y="115651"/>
          <a:ext cx="1947773" cy="603790"/>
        </a:xfrm>
        <a:prstGeom prst="rect">
          <a:avLst/>
        </a:prstGeom>
      </xdr:spPr>
    </xdr:pic>
    <xdr:clientData/>
  </xdr:twoCellAnchor>
  <xdr:twoCellAnchor editAs="oneCell">
    <xdr:from>
      <xdr:col>4</xdr:col>
      <xdr:colOff>1209675</xdr:colOff>
      <xdr:row>0</xdr:row>
      <xdr:rowOff>177271</xdr:rowOff>
    </xdr:from>
    <xdr:to>
      <xdr:col>4</xdr:col>
      <xdr:colOff>2436576</xdr:colOff>
      <xdr:row>0</xdr:row>
      <xdr:rowOff>606137</xdr:rowOff>
    </xdr:to>
    <xdr:pic>
      <xdr:nvPicPr>
        <xdr:cNvPr id="24" name="Picture 9">
          <a:extLst>
            <a:ext uri="{FF2B5EF4-FFF2-40B4-BE49-F238E27FC236}">
              <a16:creationId xmlns:a16="http://schemas.microsoft.com/office/drawing/2014/main" id="{C28C44C4-22AC-4A98-9759-DF454F8CC4D4}"/>
            </a:ext>
          </a:extLst>
        </xdr:cNvPr>
        <xdr:cNvPicPr>
          <a:picLocks noChangeAspect="1"/>
        </xdr:cNvPicPr>
      </xdr:nvPicPr>
      <xdr:blipFill>
        <a:blip xmlns:r="http://schemas.openxmlformats.org/officeDocument/2006/relationships" r:embed="rId2"/>
        <a:stretch>
          <a:fillRect/>
        </a:stretch>
      </xdr:blipFill>
      <xdr:spPr>
        <a:xfrm>
          <a:off x="12206720" y="177271"/>
          <a:ext cx="1226901" cy="4288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19" name="CuadroTexto 18">
          <a:extLst>
            <a:ext uri="{FF2B5EF4-FFF2-40B4-BE49-F238E27FC236}">
              <a16:creationId xmlns:a16="http://schemas.microsoft.com/office/drawing/2014/main" id="{6D90CE71-099B-4F2F-92DC-B1720535E9D2}"/>
            </a:ext>
          </a:extLst>
        </xdr:cNvPr>
        <xdr:cNvSpPr txBox="1"/>
      </xdr:nvSpPr>
      <xdr:spPr>
        <a:xfrm>
          <a:off x="11196743" y="235098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610309</xdr:colOff>
      <xdr:row>0</xdr:row>
      <xdr:rowOff>67908</xdr:rowOff>
    </xdr:from>
    <xdr:to>
      <xdr:col>5</xdr:col>
      <xdr:colOff>2095501</xdr:colOff>
      <xdr:row>0</xdr:row>
      <xdr:rowOff>581545</xdr:rowOff>
    </xdr:to>
    <xdr:pic>
      <xdr:nvPicPr>
        <xdr:cNvPr id="20" name="Picture 10">
          <a:extLst>
            <a:ext uri="{FF2B5EF4-FFF2-40B4-BE49-F238E27FC236}">
              <a16:creationId xmlns:a16="http://schemas.microsoft.com/office/drawing/2014/main" id="{5F1CEFEF-5423-4B70-8965-3E83418941DC}"/>
            </a:ext>
          </a:extLst>
        </xdr:cNvPr>
        <xdr:cNvPicPr>
          <a:picLocks noChangeAspect="1"/>
        </xdr:cNvPicPr>
      </xdr:nvPicPr>
      <xdr:blipFill>
        <a:blip xmlns:r="http://schemas.openxmlformats.org/officeDocument/2006/relationships" r:embed="rId1"/>
        <a:stretch>
          <a:fillRect/>
        </a:stretch>
      </xdr:blipFill>
      <xdr:spPr>
        <a:xfrm>
          <a:off x="8897059" y="67908"/>
          <a:ext cx="1485192" cy="513637"/>
        </a:xfrm>
        <a:prstGeom prst="rect">
          <a:avLst/>
        </a:prstGeom>
      </xdr:spPr>
    </xdr:pic>
    <xdr:clientData/>
  </xdr:twoCellAnchor>
  <xdr:twoCellAnchor editAs="oneCell">
    <xdr:from>
      <xdr:col>0</xdr:col>
      <xdr:colOff>63500</xdr:colOff>
      <xdr:row>0</xdr:row>
      <xdr:rowOff>74083</xdr:rowOff>
    </xdr:from>
    <xdr:to>
      <xdr:col>0</xdr:col>
      <xdr:colOff>2518834</xdr:colOff>
      <xdr:row>0</xdr:row>
      <xdr:rowOff>730251</xdr:rowOff>
    </xdr:to>
    <xdr:pic>
      <xdr:nvPicPr>
        <xdr:cNvPr id="21" name="Imagen 20">
          <a:extLst>
            <a:ext uri="{FF2B5EF4-FFF2-40B4-BE49-F238E27FC236}">
              <a16:creationId xmlns:a16="http://schemas.microsoft.com/office/drawing/2014/main" id="{19038074-A40C-4299-A8C1-045B17B143C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 y="74083"/>
          <a:ext cx="2455334" cy="6561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1460353</xdr:colOff>
      <xdr:row>4</xdr:row>
      <xdr:rowOff>169053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21405</xdr:colOff>
      <xdr:row>0</xdr:row>
      <xdr:rowOff>63500</xdr:rowOff>
    </xdr:from>
    <xdr:to>
      <xdr:col>2</xdr:col>
      <xdr:colOff>1460353</xdr:colOff>
      <xdr:row>4</xdr:row>
      <xdr:rowOff>169053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410623" cy="936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1156607</xdr:colOff>
      <xdr:row>5</xdr:row>
      <xdr:rowOff>21863</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432953</xdr:colOff>
      <xdr:row>0</xdr:row>
      <xdr:rowOff>0</xdr:rowOff>
    </xdr:from>
    <xdr:to>
      <xdr:col>12</xdr:col>
      <xdr:colOff>1229589</xdr:colOff>
      <xdr:row>1</xdr:row>
      <xdr:rowOff>474962</xdr:rowOff>
    </xdr:to>
    <xdr:pic>
      <xdr:nvPicPr>
        <xdr:cNvPr id="3" name="Picture 10">
          <a:extLst>
            <a:ext uri="{FF2B5EF4-FFF2-40B4-BE49-F238E27FC236}">
              <a16:creationId xmlns:a16="http://schemas.microsoft.com/office/drawing/2014/main" id="{4EEF77EF-3FB3-426B-9537-ADCF53B13D10}"/>
            </a:ext>
          </a:extLst>
        </xdr:cNvPr>
        <xdr:cNvPicPr>
          <a:picLocks noChangeAspect="1"/>
        </xdr:cNvPicPr>
      </xdr:nvPicPr>
      <xdr:blipFill>
        <a:blip xmlns:r="http://schemas.openxmlformats.org/officeDocument/2006/relationships" r:embed="rId2"/>
        <a:stretch>
          <a:fillRect/>
        </a:stretch>
      </xdr:blipFill>
      <xdr:spPr>
        <a:xfrm>
          <a:off x="16954498" y="0"/>
          <a:ext cx="1974273" cy="6827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432955</xdr:colOff>
      <xdr:row>0</xdr:row>
      <xdr:rowOff>34637</xdr:rowOff>
    </xdr:from>
    <xdr:to>
      <xdr:col>12</xdr:col>
      <xdr:colOff>1004454</xdr:colOff>
      <xdr:row>1</xdr:row>
      <xdr:rowOff>431738</xdr:rowOff>
    </xdr:to>
    <xdr:pic>
      <xdr:nvPicPr>
        <xdr:cNvPr id="3" name="Picture 10">
          <a:extLst>
            <a:ext uri="{FF2B5EF4-FFF2-40B4-BE49-F238E27FC236}">
              <a16:creationId xmlns:a16="http://schemas.microsoft.com/office/drawing/2014/main" id="{393FE47B-EE23-4D63-8B85-AE2267E7361B}"/>
            </a:ext>
          </a:extLst>
        </xdr:cNvPr>
        <xdr:cNvPicPr>
          <a:picLocks noChangeAspect="1"/>
        </xdr:cNvPicPr>
      </xdr:nvPicPr>
      <xdr:blipFill>
        <a:blip xmlns:r="http://schemas.openxmlformats.org/officeDocument/2006/relationships" r:embed="rId2"/>
        <a:stretch>
          <a:fillRect/>
        </a:stretch>
      </xdr:blipFill>
      <xdr:spPr>
        <a:xfrm>
          <a:off x="16954500" y="34637"/>
          <a:ext cx="1749136" cy="604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502227</xdr:colOff>
      <xdr:row>0</xdr:row>
      <xdr:rowOff>17319</xdr:rowOff>
    </xdr:from>
    <xdr:to>
      <xdr:col>12</xdr:col>
      <xdr:colOff>1125681</xdr:colOff>
      <xdr:row>1</xdr:row>
      <xdr:rowOff>363683</xdr:rowOff>
    </xdr:to>
    <xdr:pic>
      <xdr:nvPicPr>
        <xdr:cNvPr id="3" name="Picture 10">
          <a:extLst>
            <a:ext uri="{FF2B5EF4-FFF2-40B4-BE49-F238E27FC236}">
              <a16:creationId xmlns:a16="http://schemas.microsoft.com/office/drawing/2014/main" id="{255C9070-A1FF-4880-BF57-481EA85B1062}"/>
            </a:ext>
          </a:extLst>
        </xdr:cNvPr>
        <xdr:cNvPicPr>
          <a:picLocks noChangeAspect="1"/>
        </xdr:cNvPicPr>
      </xdr:nvPicPr>
      <xdr:blipFill>
        <a:blip xmlns:r="http://schemas.openxmlformats.org/officeDocument/2006/relationships" r:embed="rId2"/>
        <a:stretch>
          <a:fillRect/>
        </a:stretch>
      </xdr:blipFill>
      <xdr:spPr>
        <a:xfrm>
          <a:off x="17023772" y="17319"/>
          <a:ext cx="1801091" cy="5541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363681</xdr:colOff>
      <xdr:row>0</xdr:row>
      <xdr:rowOff>86591</xdr:rowOff>
    </xdr:from>
    <xdr:to>
      <xdr:col>12</xdr:col>
      <xdr:colOff>969817</xdr:colOff>
      <xdr:row>1</xdr:row>
      <xdr:rowOff>495671</xdr:rowOff>
    </xdr:to>
    <xdr:pic>
      <xdr:nvPicPr>
        <xdr:cNvPr id="3" name="Picture 10">
          <a:extLst>
            <a:ext uri="{FF2B5EF4-FFF2-40B4-BE49-F238E27FC236}">
              <a16:creationId xmlns:a16="http://schemas.microsoft.com/office/drawing/2014/main" id="{7683D364-1D80-40A9-B8C5-3A5E9BD73E55}"/>
            </a:ext>
          </a:extLst>
        </xdr:cNvPr>
        <xdr:cNvPicPr>
          <a:picLocks noChangeAspect="1"/>
        </xdr:cNvPicPr>
      </xdr:nvPicPr>
      <xdr:blipFill>
        <a:blip xmlns:r="http://schemas.openxmlformats.org/officeDocument/2006/relationships" r:embed="rId2"/>
        <a:stretch>
          <a:fillRect/>
        </a:stretch>
      </xdr:blipFill>
      <xdr:spPr>
        <a:xfrm>
          <a:off x="16885226" y="86591"/>
          <a:ext cx="1783773" cy="6168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7" zoomScale="90" zoomScaleNormal="90" workbookViewId="0">
      <selection activeCell="B18" sqref="B18:I18"/>
    </sheetView>
  </sheetViews>
  <sheetFormatPr baseColWidth="10" defaultColWidth="11.42578125" defaultRowHeight="15"/>
  <cols>
    <col min="1" max="1" width="28.140625" customWidth="1"/>
    <col min="2" max="2" width="18" customWidth="1"/>
    <col min="3" max="3" width="34.140625" style="6" customWidth="1"/>
    <col min="4" max="5" width="34.140625" customWidth="1"/>
    <col min="6" max="8" width="12.42578125" customWidth="1"/>
  </cols>
  <sheetData>
    <row r="1" spans="1:9" ht="42" customHeight="1">
      <c r="A1" s="317"/>
      <c r="B1" s="317"/>
      <c r="C1" s="317"/>
      <c r="D1" s="317"/>
      <c r="E1" s="317"/>
      <c r="F1" s="317"/>
    </row>
    <row r="5" spans="1:9">
      <c r="D5" s="15"/>
      <c r="E5" s="15"/>
      <c r="F5" s="15"/>
      <c r="G5" s="15"/>
      <c r="H5" s="15"/>
    </row>
    <row r="6" spans="1:9">
      <c r="D6" s="15"/>
      <c r="E6" s="15"/>
      <c r="F6" s="15"/>
      <c r="G6" s="15"/>
      <c r="H6" s="15"/>
    </row>
    <row r="7" spans="1:9" ht="33.75">
      <c r="A7" s="318" t="s">
        <v>0</v>
      </c>
      <c r="B7" s="318"/>
      <c r="C7" s="318"/>
      <c r="D7" s="318"/>
      <c r="E7" s="318"/>
      <c r="F7" s="318"/>
      <c r="G7" s="318"/>
      <c r="H7" s="318"/>
      <c r="I7" s="318"/>
    </row>
    <row r="9" spans="1:9" s="7" customFormat="1" ht="81.75" customHeight="1">
      <c r="A9" s="8" t="s">
        <v>1</v>
      </c>
      <c r="B9" s="319" t="s">
        <v>2</v>
      </c>
      <c r="C9" s="319"/>
      <c r="D9" s="319"/>
      <c r="E9" s="319"/>
      <c r="F9" s="319"/>
      <c r="G9" s="319"/>
      <c r="H9" s="319"/>
      <c r="I9" s="319"/>
    </row>
    <row r="10" spans="1:9" s="7" customFormat="1" ht="16.899999999999999" customHeight="1">
      <c r="A10" s="13"/>
      <c r="B10" s="14"/>
      <c r="C10" s="14"/>
      <c r="D10" s="13"/>
      <c r="E10" s="12"/>
    </row>
    <row r="11" spans="1:9" s="7" customFormat="1" ht="84" customHeight="1">
      <c r="A11" s="8" t="s">
        <v>3</v>
      </c>
      <c r="B11" s="9" t="s">
        <v>4</v>
      </c>
      <c r="C11" s="316" t="s">
        <v>5</v>
      </c>
      <c r="D11" s="316"/>
      <c r="E11" s="316"/>
      <c r="F11" s="316"/>
      <c r="G11" s="316"/>
      <c r="H11" s="316"/>
      <c r="I11" s="316"/>
    </row>
    <row r="12" spans="1:9" ht="32.25" customHeight="1">
      <c r="A12" s="11"/>
    </row>
    <row r="13" spans="1:9" ht="32.25" customHeight="1">
      <c r="A13" s="10" t="s">
        <v>6</v>
      </c>
      <c r="B13" s="315" t="s">
        <v>7</v>
      </c>
      <c r="C13" s="315"/>
      <c r="D13" s="315"/>
      <c r="E13" s="315"/>
      <c r="F13" s="315"/>
      <c r="G13" s="315"/>
      <c r="H13" s="315"/>
      <c r="I13" s="315"/>
    </row>
    <row r="14" spans="1:9" s="7" customFormat="1" ht="69" customHeight="1">
      <c r="A14" s="10" t="s">
        <v>8</v>
      </c>
      <c r="B14" s="316"/>
      <c r="C14" s="316"/>
      <c r="D14" s="316"/>
      <c r="E14" s="316"/>
      <c r="F14" s="316"/>
      <c r="G14" s="316"/>
      <c r="H14" s="316"/>
      <c r="I14" s="316"/>
    </row>
    <row r="15" spans="1:9" s="7" customFormat="1" ht="54" customHeight="1">
      <c r="A15" s="10" t="s">
        <v>9</v>
      </c>
      <c r="B15" s="316"/>
      <c r="C15" s="316"/>
      <c r="D15" s="316"/>
      <c r="E15" s="316"/>
      <c r="F15" s="316"/>
      <c r="G15" s="316"/>
      <c r="H15" s="316"/>
      <c r="I15" s="316"/>
    </row>
    <row r="16" spans="1:9" s="7" customFormat="1" ht="54" customHeight="1">
      <c r="A16" s="8" t="s">
        <v>10</v>
      </c>
      <c r="B16" s="316"/>
      <c r="C16" s="316"/>
      <c r="D16" s="316"/>
      <c r="E16" s="316"/>
      <c r="F16" s="316"/>
      <c r="G16" s="316"/>
      <c r="H16" s="316"/>
      <c r="I16" s="316"/>
    </row>
    <row r="18" spans="1:9" s="7" customFormat="1" ht="54.75" customHeight="1">
      <c r="A18" s="8" t="s">
        <v>11</v>
      </c>
      <c r="B18" s="314">
        <v>45439</v>
      </c>
      <c r="C18" s="314"/>
      <c r="D18" s="314"/>
      <c r="E18" s="314"/>
      <c r="F18" s="314"/>
      <c r="G18" s="314"/>
      <c r="H18" s="314"/>
      <c r="I18" s="314"/>
    </row>
    <row r="21" spans="1:9">
      <c r="B21" s="271" t="s">
        <v>12</v>
      </c>
      <c r="C21" s="272" t="s">
        <v>13</v>
      </c>
      <c r="D21" s="272" t="s">
        <v>14</v>
      </c>
      <c r="E21" s="272" t="s">
        <v>15</v>
      </c>
    </row>
    <row r="22" spans="1:9">
      <c r="B22" s="273" t="s">
        <v>16</v>
      </c>
      <c r="C22" s="274" t="s">
        <v>17</v>
      </c>
      <c r="D22" s="274" t="s">
        <v>18</v>
      </c>
      <c r="E22" s="274" t="s">
        <v>19</v>
      </c>
    </row>
    <row r="23" spans="1:9">
      <c r="B23" s="275" t="s">
        <v>20</v>
      </c>
      <c r="C23" s="276" t="s">
        <v>11</v>
      </c>
      <c r="D23" s="276" t="s">
        <v>11</v>
      </c>
      <c r="E23" s="276" t="s">
        <v>11</v>
      </c>
    </row>
    <row r="24" spans="1:9">
      <c r="B24" s="273">
        <v>1</v>
      </c>
      <c r="C24" s="274" t="s">
        <v>21</v>
      </c>
      <c r="D24" s="274" t="s">
        <v>22</v>
      </c>
      <c r="E24" s="274" t="s">
        <v>23</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baseColWidth="10" defaultColWidth="11.42578125" defaultRowHeight="15"/>
  <sheetData>
    <row r="2" spans="2:10" ht="18.75">
      <c r="B2" s="320" t="s">
        <v>24</v>
      </c>
      <c r="C2" s="320"/>
      <c r="D2" s="320"/>
      <c r="E2" s="320"/>
      <c r="F2" s="320"/>
      <c r="G2" s="320"/>
      <c r="H2" s="320"/>
      <c r="I2" s="320"/>
      <c r="J2" s="320"/>
    </row>
    <row r="3" spans="2:10" ht="15.75" thickBot="1"/>
    <row r="4" spans="2:10">
      <c r="B4" s="321" t="s">
        <v>25</v>
      </c>
      <c r="C4" s="322"/>
      <c r="D4" s="322"/>
      <c r="E4" s="322"/>
      <c r="F4" s="322"/>
      <c r="G4" s="322"/>
      <c r="H4" s="322"/>
      <c r="I4" s="322"/>
      <c r="J4" s="323"/>
    </row>
    <row r="5" spans="2:10">
      <c r="B5" s="324"/>
      <c r="C5" s="325"/>
      <c r="D5" s="325"/>
      <c r="E5" s="325"/>
      <c r="F5" s="325"/>
      <c r="G5" s="325"/>
      <c r="H5" s="325"/>
      <c r="I5" s="325"/>
      <c r="J5" s="326"/>
    </row>
    <row r="6" spans="2:10">
      <c r="B6" s="324"/>
      <c r="C6" s="325"/>
      <c r="D6" s="325"/>
      <c r="E6" s="325"/>
      <c r="F6" s="325"/>
      <c r="G6" s="325"/>
      <c r="H6" s="325"/>
      <c r="I6" s="325"/>
      <c r="J6" s="326"/>
    </row>
    <row r="7" spans="2:10" ht="15.75" thickBot="1">
      <c r="B7" s="327"/>
      <c r="C7" s="328"/>
      <c r="D7" s="328"/>
      <c r="E7" s="328"/>
      <c r="F7" s="328"/>
      <c r="G7" s="328"/>
      <c r="H7" s="328"/>
      <c r="I7" s="328"/>
      <c r="J7" s="329"/>
    </row>
    <row r="9" spans="2:10">
      <c r="B9" s="330" t="s">
        <v>26</v>
      </c>
      <c r="C9" s="331"/>
      <c r="D9" s="331"/>
      <c r="E9" s="331"/>
      <c r="F9" s="331"/>
      <c r="G9" s="331"/>
      <c r="H9" s="331"/>
      <c r="I9" s="331"/>
      <c r="J9" s="332"/>
    </row>
    <row r="10" spans="2:10">
      <c r="B10" s="333"/>
      <c r="C10" s="325"/>
      <c r="D10" s="325"/>
      <c r="E10" s="325"/>
      <c r="F10" s="325"/>
      <c r="G10" s="325"/>
      <c r="H10" s="325"/>
      <c r="I10" s="325"/>
      <c r="J10" s="334"/>
    </row>
    <row r="11" spans="2:10">
      <c r="B11" s="333"/>
      <c r="C11" s="325"/>
      <c r="D11" s="325"/>
      <c r="E11" s="325"/>
      <c r="F11" s="325"/>
      <c r="G11" s="325"/>
      <c r="H11" s="325"/>
      <c r="I11" s="325"/>
      <c r="J11" s="334"/>
    </row>
    <row r="12" spans="2:10">
      <c r="B12" s="333"/>
      <c r="C12" s="325"/>
      <c r="D12" s="325"/>
      <c r="E12" s="325"/>
      <c r="F12" s="325"/>
      <c r="G12" s="325"/>
      <c r="H12" s="325"/>
      <c r="I12" s="325"/>
      <c r="J12" s="334"/>
    </row>
    <row r="13" spans="2:10">
      <c r="B13" s="333"/>
      <c r="C13" s="325"/>
      <c r="D13" s="325"/>
      <c r="E13" s="325"/>
      <c r="F13" s="325"/>
      <c r="G13" s="325"/>
      <c r="H13" s="325"/>
      <c r="I13" s="325"/>
      <c r="J13" s="334"/>
    </row>
    <row r="14" spans="2:10">
      <c r="B14" s="333"/>
      <c r="C14" s="325"/>
      <c r="D14" s="325"/>
      <c r="E14" s="325"/>
      <c r="F14" s="325"/>
      <c r="G14" s="325"/>
      <c r="H14" s="325"/>
      <c r="I14" s="325"/>
      <c r="J14" s="334"/>
    </row>
    <row r="15" spans="2:10">
      <c r="B15" s="335"/>
      <c r="C15" s="336"/>
      <c r="D15" s="336"/>
      <c r="E15" s="336"/>
      <c r="F15" s="336"/>
      <c r="G15" s="336"/>
      <c r="H15" s="336"/>
      <c r="I15" s="336"/>
      <c r="J15" s="337"/>
    </row>
    <row r="17" spans="2:10">
      <c r="B17" s="330" t="s">
        <v>27</v>
      </c>
      <c r="C17" s="331"/>
      <c r="D17" s="331"/>
      <c r="E17" s="331"/>
      <c r="F17" s="331"/>
      <c r="G17" s="331"/>
      <c r="H17" s="331"/>
      <c r="I17" s="331"/>
      <c r="J17" s="332"/>
    </row>
    <row r="18" spans="2:10">
      <c r="B18" s="333"/>
      <c r="C18" s="325"/>
      <c r="D18" s="325"/>
      <c r="E18" s="325"/>
      <c r="F18" s="325"/>
      <c r="G18" s="325"/>
      <c r="H18" s="325"/>
      <c r="I18" s="325"/>
      <c r="J18" s="334"/>
    </row>
    <row r="19" spans="2:10">
      <c r="B19" s="333"/>
      <c r="C19" s="325"/>
      <c r="D19" s="325"/>
      <c r="E19" s="325"/>
      <c r="F19" s="325"/>
      <c r="G19" s="325"/>
      <c r="H19" s="325"/>
      <c r="I19" s="325"/>
      <c r="J19" s="334"/>
    </row>
    <row r="20" spans="2:10">
      <c r="B20" s="335"/>
      <c r="C20" s="336"/>
      <c r="D20" s="336"/>
      <c r="E20" s="336"/>
      <c r="F20" s="336"/>
      <c r="G20" s="336"/>
      <c r="H20" s="336"/>
      <c r="I20" s="336"/>
      <c r="J20" s="337"/>
    </row>
    <row r="22" spans="2:10">
      <c r="B22" s="330" t="s">
        <v>28</v>
      </c>
      <c r="C22" s="331"/>
      <c r="D22" s="331"/>
      <c r="E22" s="331"/>
      <c r="F22" s="331"/>
      <c r="G22" s="331"/>
      <c r="H22" s="331"/>
      <c r="I22" s="331"/>
      <c r="J22" s="332"/>
    </row>
    <row r="23" spans="2:10">
      <c r="B23" s="333"/>
      <c r="C23" s="325"/>
      <c r="D23" s="325"/>
      <c r="E23" s="325"/>
      <c r="F23" s="325"/>
      <c r="G23" s="325"/>
      <c r="H23" s="325"/>
      <c r="I23" s="325"/>
      <c r="J23" s="334"/>
    </row>
    <row r="24" spans="2:10">
      <c r="B24" s="333"/>
      <c r="C24" s="325"/>
      <c r="D24" s="325"/>
      <c r="E24" s="325"/>
      <c r="F24" s="325"/>
      <c r="G24" s="325"/>
      <c r="H24" s="325"/>
      <c r="I24" s="325"/>
      <c r="J24" s="334"/>
    </row>
    <row r="25" spans="2:10">
      <c r="B25" s="333"/>
      <c r="C25" s="325"/>
      <c r="D25" s="325"/>
      <c r="E25" s="325"/>
      <c r="F25" s="325"/>
      <c r="G25" s="325"/>
      <c r="H25" s="325"/>
      <c r="I25" s="325"/>
      <c r="J25" s="334"/>
    </row>
    <row r="26" spans="2:10">
      <c r="B26" s="333"/>
      <c r="C26" s="325"/>
      <c r="D26" s="325"/>
      <c r="E26" s="325"/>
      <c r="F26" s="325"/>
      <c r="G26" s="325"/>
      <c r="H26" s="325"/>
      <c r="I26" s="325"/>
      <c r="J26" s="334"/>
    </row>
    <row r="27" spans="2:10">
      <c r="B27" s="333"/>
      <c r="C27" s="325"/>
      <c r="D27" s="325"/>
      <c r="E27" s="325"/>
      <c r="F27" s="325"/>
      <c r="G27" s="325"/>
      <c r="H27" s="325"/>
      <c r="I27" s="325"/>
      <c r="J27" s="334"/>
    </row>
    <row r="28" spans="2:10">
      <c r="B28" s="333"/>
      <c r="C28" s="325"/>
      <c r="D28" s="325"/>
      <c r="E28" s="325"/>
      <c r="F28" s="325"/>
      <c r="G28" s="325"/>
      <c r="H28" s="325"/>
      <c r="I28" s="325"/>
      <c r="J28" s="334"/>
    </row>
    <row r="29" spans="2:10">
      <c r="B29" s="333"/>
      <c r="C29" s="325"/>
      <c r="D29" s="325"/>
      <c r="E29" s="325"/>
      <c r="F29" s="325"/>
      <c r="G29" s="325"/>
      <c r="H29" s="325"/>
      <c r="I29" s="325"/>
      <c r="J29" s="334"/>
    </row>
    <row r="30" spans="2:10">
      <c r="B30" s="335"/>
      <c r="C30" s="336"/>
      <c r="D30" s="336"/>
      <c r="E30" s="336"/>
      <c r="F30" s="336"/>
      <c r="G30" s="336"/>
      <c r="H30" s="336"/>
      <c r="I30" s="336"/>
      <c r="J30" s="337"/>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82"/>
  <sheetViews>
    <sheetView showGridLines="0" zoomScale="55" zoomScaleNormal="55" workbookViewId="0">
      <selection activeCell="C13" sqref="C13"/>
    </sheetView>
  </sheetViews>
  <sheetFormatPr baseColWidth="10" defaultColWidth="10.42578125" defaultRowHeight="14.25"/>
  <cols>
    <col min="1" max="1" width="53.28515625" style="243" customWidth="1"/>
    <col min="2" max="2" width="15.42578125" style="244" customWidth="1"/>
    <col min="3" max="3" width="72.140625" style="211" customWidth="1"/>
    <col min="4" max="4" width="24.140625" style="244" customWidth="1"/>
    <col min="5" max="5" width="55.85546875" style="211" customWidth="1"/>
    <col min="6" max="6" width="4.7109375" style="211" customWidth="1"/>
    <col min="7" max="16384" width="10.42578125" style="211"/>
  </cols>
  <sheetData>
    <row r="1" spans="1:8" ht="80.099999999999994" customHeight="1">
      <c r="A1" s="209"/>
      <c r="B1" s="340" t="s">
        <v>29</v>
      </c>
      <c r="C1" s="340"/>
      <c r="D1" s="340"/>
      <c r="E1" s="209"/>
      <c r="F1" s="210"/>
      <c r="G1" s="210"/>
      <c r="H1" s="210"/>
    </row>
    <row r="2" spans="1:8" ht="54.75" customHeight="1">
      <c r="A2" s="212" t="s">
        <v>30</v>
      </c>
      <c r="B2" s="341" t="s">
        <v>31</v>
      </c>
      <c r="C2" s="342"/>
      <c r="D2" s="213" t="s">
        <v>32</v>
      </c>
      <c r="E2" s="214" t="s">
        <v>5</v>
      </c>
    </row>
    <row r="3" spans="1:8" ht="16.7" customHeight="1">
      <c r="A3" s="215"/>
      <c r="B3" s="216"/>
      <c r="C3" s="216"/>
      <c r="D3" s="217"/>
      <c r="E3" s="216"/>
    </row>
    <row r="4" spans="1:8" ht="54.75" customHeight="1">
      <c r="A4" s="212" t="s">
        <v>33</v>
      </c>
      <c r="B4" s="343" t="s">
        <v>2</v>
      </c>
      <c r="C4" s="344"/>
      <c r="D4" s="344"/>
      <c r="E4" s="344"/>
    </row>
    <row r="5" spans="1:8" ht="13.35" customHeight="1">
      <c r="A5" s="218"/>
      <c r="B5" s="219"/>
      <c r="D5" s="217"/>
      <c r="E5" s="217"/>
    </row>
    <row r="6" spans="1:8" ht="21" customHeight="1">
      <c r="A6" s="345" t="s">
        <v>34</v>
      </c>
      <c r="B6" s="346" t="s">
        <v>35</v>
      </c>
      <c r="C6" s="346"/>
      <c r="D6" s="346" t="s">
        <v>36</v>
      </c>
      <c r="E6" s="346"/>
    </row>
    <row r="7" spans="1:8" ht="115.5" customHeight="1">
      <c r="A7" s="345"/>
      <c r="B7" s="347" t="s">
        <v>37</v>
      </c>
      <c r="C7" s="348"/>
      <c r="D7" s="349" t="s">
        <v>38</v>
      </c>
      <c r="E7" s="349"/>
    </row>
    <row r="8" spans="1:8" ht="21" customHeight="1">
      <c r="A8" s="218"/>
      <c r="B8" s="219"/>
      <c r="D8" s="217"/>
      <c r="E8" s="217"/>
    </row>
    <row r="9" spans="1:8" ht="20.100000000000001" customHeight="1">
      <c r="A9" s="338" t="s">
        <v>39</v>
      </c>
      <c r="B9" s="338"/>
      <c r="C9" s="338"/>
      <c r="D9" s="338"/>
      <c r="E9" s="338"/>
    </row>
    <row r="10" spans="1:8" ht="20.100000000000001" customHeight="1">
      <c r="A10" s="220" t="s">
        <v>40</v>
      </c>
      <c r="B10" s="220" t="s">
        <v>41</v>
      </c>
      <c r="C10" s="220" t="s">
        <v>42</v>
      </c>
      <c r="D10" s="220" t="s">
        <v>43</v>
      </c>
      <c r="E10" s="220" t="s">
        <v>44</v>
      </c>
    </row>
    <row r="11" spans="1:8" s="224" customFormat="1" ht="118.5" customHeight="1">
      <c r="A11" s="339" t="s">
        <v>45</v>
      </c>
      <c r="B11" s="221">
        <v>1</v>
      </c>
      <c r="C11" s="222" t="s">
        <v>46</v>
      </c>
      <c r="D11" s="223">
        <v>1</v>
      </c>
      <c r="E11" s="222" t="s">
        <v>47</v>
      </c>
    </row>
    <row r="12" spans="1:8" s="224" customFormat="1" ht="113.25" customHeight="1">
      <c r="A12" s="339"/>
      <c r="B12" s="221">
        <v>2</v>
      </c>
      <c r="C12" s="222" t="s">
        <v>48</v>
      </c>
      <c r="D12" s="223"/>
      <c r="E12" s="222"/>
    </row>
    <row r="13" spans="1:8" ht="80.099999999999994" customHeight="1">
      <c r="A13" s="350" t="s">
        <v>49</v>
      </c>
      <c r="B13" s="225">
        <v>3</v>
      </c>
      <c r="C13" s="226" t="s">
        <v>50</v>
      </c>
      <c r="D13" s="225">
        <v>2</v>
      </c>
      <c r="E13" s="226" t="s">
        <v>51</v>
      </c>
    </row>
    <row r="14" spans="1:8" ht="80.099999999999994" customHeight="1">
      <c r="A14" s="350"/>
      <c r="B14" s="225">
        <v>4</v>
      </c>
      <c r="C14" s="226" t="s">
        <v>52</v>
      </c>
      <c r="D14" s="225"/>
      <c r="E14" s="226"/>
    </row>
    <row r="15" spans="1:8" ht="80.099999999999994" customHeight="1">
      <c r="A15" s="350"/>
      <c r="B15" s="225">
        <v>5</v>
      </c>
      <c r="C15" s="226" t="s">
        <v>53</v>
      </c>
      <c r="D15" s="225"/>
      <c r="E15" s="226"/>
    </row>
    <row r="16" spans="1:8" ht="80.099999999999994" customHeight="1">
      <c r="A16" s="351" t="s">
        <v>54</v>
      </c>
      <c r="B16" s="225">
        <v>6</v>
      </c>
      <c r="C16" s="226" t="s">
        <v>55</v>
      </c>
      <c r="D16" s="225">
        <v>3</v>
      </c>
      <c r="E16" s="222" t="s">
        <v>56</v>
      </c>
    </row>
    <row r="17" spans="1:10" ht="80.099999999999994" customHeight="1">
      <c r="A17" s="351"/>
      <c r="B17" s="225">
        <v>7</v>
      </c>
      <c r="C17" s="226" t="s">
        <v>57</v>
      </c>
      <c r="D17" s="225">
        <v>4</v>
      </c>
      <c r="E17" s="222" t="s">
        <v>58</v>
      </c>
    </row>
    <row r="18" spans="1:10" ht="80.099999999999994" customHeight="1">
      <c r="A18" s="351"/>
      <c r="B18" s="225">
        <v>8</v>
      </c>
      <c r="C18" s="226" t="s">
        <v>59</v>
      </c>
      <c r="D18" s="225"/>
      <c r="E18" s="227"/>
    </row>
    <row r="19" spans="1:10" ht="80.099999999999994" customHeight="1">
      <c r="A19" s="351"/>
      <c r="B19" s="225">
        <v>9</v>
      </c>
      <c r="C19" s="226" t="s">
        <v>60</v>
      </c>
      <c r="D19" s="225"/>
      <c r="E19" s="226"/>
    </row>
    <row r="20" spans="1:10" ht="80.099999999999994" customHeight="1">
      <c r="A20" s="351"/>
      <c r="B20" s="225">
        <v>10</v>
      </c>
      <c r="C20" s="226" t="s">
        <v>61</v>
      </c>
      <c r="D20" s="225"/>
      <c r="E20" s="222"/>
      <c r="J20" s="228"/>
    </row>
    <row r="21" spans="1:10" ht="80.099999999999994" customHeight="1">
      <c r="A21" s="351"/>
      <c r="B21" s="225">
        <v>11</v>
      </c>
      <c r="C21" s="226" t="s">
        <v>62</v>
      </c>
      <c r="D21" s="225"/>
      <c r="E21" s="226"/>
      <c r="J21" s="228"/>
    </row>
    <row r="22" spans="1:10" ht="80.099999999999994" customHeight="1">
      <c r="A22" s="351"/>
      <c r="B22" s="225">
        <v>12</v>
      </c>
      <c r="C22" s="226" t="s">
        <v>63</v>
      </c>
      <c r="D22" s="225"/>
      <c r="E22" s="226"/>
      <c r="J22" s="228"/>
    </row>
    <row r="23" spans="1:10" ht="80.099999999999994" customHeight="1">
      <c r="A23" s="351" t="s">
        <v>64</v>
      </c>
      <c r="B23" s="225">
        <v>13</v>
      </c>
      <c r="C23" s="222" t="s">
        <v>65</v>
      </c>
      <c r="D23" s="221">
        <v>5</v>
      </c>
      <c r="E23" s="222" t="s">
        <v>66</v>
      </c>
    </row>
    <row r="24" spans="1:10" ht="80.099999999999994" customHeight="1">
      <c r="A24" s="351"/>
      <c r="B24" s="225">
        <v>14</v>
      </c>
      <c r="C24" s="222" t="s">
        <v>67</v>
      </c>
      <c r="D24" s="221">
        <v>6</v>
      </c>
      <c r="E24" s="222" t="s">
        <v>68</v>
      </c>
    </row>
    <row r="25" spans="1:10" ht="80.099999999999994" customHeight="1">
      <c r="A25" s="351"/>
      <c r="B25" s="225">
        <v>15</v>
      </c>
      <c r="C25" s="222" t="s">
        <v>69</v>
      </c>
      <c r="D25" s="221">
        <v>7</v>
      </c>
      <c r="E25" s="222" t="s">
        <v>70</v>
      </c>
    </row>
    <row r="26" spans="1:10" ht="80.099999999999994" customHeight="1">
      <c r="A26" s="351"/>
      <c r="B26" s="225">
        <v>16</v>
      </c>
      <c r="C26" s="222" t="s">
        <v>71</v>
      </c>
      <c r="D26" s="221"/>
      <c r="E26" s="222"/>
    </row>
    <row r="27" spans="1:10" ht="174.6" customHeight="1">
      <c r="A27" s="229" t="s">
        <v>72</v>
      </c>
      <c r="B27" s="225">
        <v>17</v>
      </c>
      <c r="C27" s="222" t="s">
        <v>73</v>
      </c>
      <c r="D27" s="221">
        <v>8</v>
      </c>
      <c r="E27" s="222" t="s">
        <v>74</v>
      </c>
    </row>
    <row r="28" spans="1:10" ht="48.75" customHeight="1">
      <c r="A28" s="351" t="s">
        <v>75</v>
      </c>
      <c r="B28" s="225">
        <v>18</v>
      </c>
      <c r="C28" s="230" t="s">
        <v>76</v>
      </c>
      <c r="D28" s="225"/>
      <c r="E28" s="226"/>
    </row>
    <row r="29" spans="1:10" ht="87" customHeight="1">
      <c r="A29" s="351"/>
      <c r="B29" s="225">
        <v>19</v>
      </c>
      <c r="C29" s="230" t="s">
        <v>77</v>
      </c>
      <c r="D29" s="225"/>
      <c r="E29" s="226"/>
    </row>
    <row r="30" spans="1:10" ht="20.100000000000001" customHeight="1">
      <c r="A30" s="338" t="s">
        <v>78</v>
      </c>
      <c r="B30" s="338"/>
      <c r="C30" s="338"/>
      <c r="D30" s="338"/>
      <c r="E30" s="338"/>
    </row>
    <row r="31" spans="1:10" ht="20.100000000000001" customHeight="1">
      <c r="A31" s="220" t="s">
        <v>40</v>
      </c>
      <c r="B31" s="220" t="s">
        <v>41</v>
      </c>
      <c r="C31" s="220" t="s">
        <v>79</v>
      </c>
      <c r="D31" s="220" t="s">
        <v>43</v>
      </c>
      <c r="E31" s="220" t="s">
        <v>80</v>
      </c>
    </row>
    <row r="32" spans="1:10" ht="98.45" customHeight="1">
      <c r="A32" s="351" t="s">
        <v>81</v>
      </c>
      <c r="B32" s="221">
        <v>1</v>
      </c>
      <c r="C32" s="222" t="s">
        <v>82</v>
      </c>
      <c r="D32" s="221">
        <v>1</v>
      </c>
      <c r="E32" s="222" t="s">
        <v>83</v>
      </c>
    </row>
    <row r="33" spans="1:5" ht="81" customHeight="1">
      <c r="A33" s="351"/>
      <c r="B33" s="221">
        <v>2</v>
      </c>
      <c r="C33" s="222" t="s">
        <v>84</v>
      </c>
      <c r="D33" s="221">
        <v>2</v>
      </c>
      <c r="E33" s="222" t="s">
        <v>85</v>
      </c>
    </row>
    <row r="34" spans="1:5" ht="92.1" customHeight="1">
      <c r="A34" s="351"/>
      <c r="B34" s="221"/>
      <c r="C34" s="222"/>
      <c r="D34" s="221">
        <v>3</v>
      </c>
      <c r="E34" s="222" t="s">
        <v>86</v>
      </c>
    </row>
    <row r="35" spans="1:5" ht="68.25" customHeight="1">
      <c r="A35" s="351"/>
      <c r="B35" s="221"/>
      <c r="C35" s="222"/>
      <c r="D35" s="221">
        <v>4</v>
      </c>
      <c r="E35" s="222" t="s">
        <v>87</v>
      </c>
    </row>
    <row r="36" spans="1:5" ht="68.25" customHeight="1">
      <c r="A36" s="351"/>
      <c r="B36" s="221"/>
      <c r="C36" s="224"/>
      <c r="D36" s="221">
        <v>5</v>
      </c>
      <c r="E36" s="222" t="s">
        <v>88</v>
      </c>
    </row>
    <row r="37" spans="1:5" ht="41.45" customHeight="1">
      <c r="A37" s="351"/>
      <c r="B37" s="221"/>
      <c r="C37" s="230"/>
      <c r="D37" s="221">
        <v>6</v>
      </c>
      <c r="E37" s="222" t="s">
        <v>89</v>
      </c>
    </row>
    <row r="38" spans="1:5" ht="49.5" customHeight="1">
      <c r="A38" s="351"/>
      <c r="B38" s="221"/>
      <c r="C38" s="230"/>
      <c r="D38" s="221">
        <v>7</v>
      </c>
      <c r="E38" s="230" t="s">
        <v>90</v>
      </c>
    </row>
    <row r="39" spans="1:5" ht="49.5" customHeight="1">
      <c r="A39" s="351" t="s">
        <v>91</v>
      </c>
      <c r="B39" s="221">
        <v>3</v>
      </c>
      <c r="C39" s="230" t="s">
        <v>92</v>
      </c>
      <c r="D39" s="221">
        <v>8</v>
      </c>
      <c r="E39" s="230" t="s">
        <v>93</v>
      </c>
    </row>
    <row r="40" spans="1:5" ht="49.5" customHeight="1">
      <c r="A40" s="351"/>
      <c r="B40" s="221"/>
      <c r="C40" s="230"/>
      <c r="D40" s="221">
        <v>9</v>
      </c>
      <c r="E40" s="230" t="s">
        <v>94</v>
      </c>
    </row>
    <row r="41" spans="1:5" s="231" customFormat="1" ht="68.25" customHeight="1">
      <c r="A41" s="351"/>
      <c r="B41" s="221"/>
      <c r="C41" s="230"/>
      <c r="D41" s="221">
        <v>10</v>
      </c>
      <c r="E41" s="230" t="s">
        <v>95</v>
      </c>
    </row>
    <row r="42" spans="1:5" s="231" customFormat="1" ht="78.75" customHeight="1">
      <c r="A42" s="351"/>
      <c r="B42" s="221"/>
      <c r="C42" s="232"/>
      <c r="D42" s="221">
        <v>11</v>
      </c>
      <c r="E42" s="230" t="s">
        <v>96</v>
      </c>
    </row>
    <row r="43" spans="1:5" s="231" customFormat="1" ht="42.75">
      <c r="A43" s="351" t="s">
        <v>97</v>
      </c>
      <c r="B43" s="221">
        <v>4</v>
      </c>
      <c r="C43" s="222" t="s">
        <v>98</v>
      </c>
      <c r="D43" s="221">
        <v>12</v>
      </c>
      <c r="E43" s="233" t="s">
        <v>99</v>
      </c>
    </row>
    <row r="44" spans="1:5" s="231" customFormat="1" ht="55.5" customHeight="1">
      <c r="A44" s="351"/>
      <c r="B44" s="221">
        <v>5</v>
      </c>
      <c r="C44" s="222" t="s">
        <v>100</v>
      </c>
      <c r="D44" s="221"/>
      <c r="E44" s="222"/>
    </row>
    <row r="45" spans="1:5" s="231" customFormat="1" ht="42.75">
      <c r="A45" s="351"/>
      <c r="B45" s="221">
        <v>6</v>
      </c>
      <c r="C45" s="222" t="s">
        <v>101</v>
      </c>
      <c r="D45" s="221">
        <v>13</v>
      </c>
      <c r="E45" s="222" t="s">
        <v>102</v>
      </c>
    </row>
    <row r="46" spans="1:5" s="231" customFormat="1" ht="61.5" customHeight="1">
      <c r="A46" s="351"/>
      <c r="B46" s="221">
        <v>7</v>
      </c>
      <c r="C46" s="222" t="s">
        <v>103</v>
      </c>
      <c r="D46" s="221">
        <v>14</v>
      </c>
      <c r="E46" s="222" t="s">
        <v>104</v>
      </c>
    </row>
    <row r="47" spans="1:5" ht="71.25" customHeight="1">
      <c r="A47" s="351"/>
      <c r="B47" s="221">
        <v>8</v>
      </c>
      <c r="C47" s="233" t="s">
        <v>105</v>
      </c>
      <c r="D47" s="221">
        <v>15</v>
      </c>
      <c r="E47" s="222" t="s">
        <v>106</v>
      </c>
    </row>
    <row r="48" spans="1:5" ht="105" customHeight="1">
      <c r="A48" s="351"/>
      <c r="B48" s="221">
        <v>9</v>
      </c>
      <c r="C48" s="222" t="s">
        <v>107</v>
      </c>
      <c r="D48" s="221">
        <v>16</v>
      </c>
      <c r="E48" s="222" t="s">
        <v>108</v>
      </c>
    </row>
    <row r="49" spans="1:5" ht="75.599999999999994" customHeight="1">
      <c r="A49" s="351" t="s">
        <v>109</v>
      </c>
      <c r="B49" s="221">
        <v>10</v>
      </c>
      <c r="C49" s="222" t="s">
        <v>110</v>
      </c>
      <c r="D49" s="221">
        <v>17</v>
      </c>
      <c r="E49" s="222" t="s">
        <v>111</v>
      </c>
    </row>
    <row r="50" spans="1:5" ht="62.45" customHeight="1">
      <c r="A50" s="351"/>
      <c r="B50" s="221">
        <v>11</v>
      </c>
      <c r="C50" s="222" t="s">
        <v>112</v>
      </c>
      <c r="D50" s="223">
        <v>18</v>
      </c>
      <c r="E50" s="222" t="s">
        <v>113</v>
      </c>
    </row>
    <row r="51" spans="1:5" ht="28.5">
      <c r="A51" s="351"/>
      <c r="B51" s="221">
        <v>12</v>
      </c>
      <c r="C51" s="222" t="s">
        <v>114</v>
      </c>
      <c r="D51" s="223">
        <v>19</v>
      </c>
      <c r="E51" s="222" t="s">
        <v>115</v>
      </c>
    </row>
    <row r="52" spans="1:5" ht="57">
      <c r="A52" s="351" t="s">
        <v>116</v>
      </c>
      <c r="B52" s="221">
        <v>13</v>
      </c>
      <c r="C52" s="222" t="s">
        <v>117</v>
      </c>
      <c r="D52" s="223">
        <v>20</v>
      </c>
      <c r="E52" s="233" t="s">
        <v>118</v>
      </c>
    </row>
    <row r="53" spans="1:5" ht="28.5">
      <c r="A53" s="351"/>
      <c r="B53" s="221">
        <v>14</v>
      </c>
      <c r="C53" s="222" t="s">
        <v>119</v>
      </c>
      <c r="D53" s="223">
        <v>21</v>
      </c>
      <c r="E53" s="233" t="s">
        <v>120</v>
      </c>
    </row>
    <row r="54" spans="1:5" ht="71.25">
      <c r="A54" s="351"/>
      <c r="B54" s="221">
        <v>15</v>
      </c>
      <c r="C54" s="222" t="s">
        <v>121</v>
      </c>
      <c r="D54" s="223"/>
      <c r="E54" s="233"/>
    </row>
    <row r="55" spans="1:5" ht="28.5">
      <c r="A55" s="351"/>
      <c r="B55" s="221">
        <v>16</v>
      </c>
      <c r="C55" s="222" t="s">
        <v>122</v>
      </c>
      <c r="D55" s="223"/>
      <c r="E55" s="233"/>
    </row>
    <row r="56" spans="1:5">
      <c r="A56" s="351"/>
      <c r="B56" s="221">
        <v>17</v>
      </c>
      <c r="C56" s="222" t="s">
        <v>123</v>
      </c>
      <c r="D56" s="223"/>
      <c r="E56" s="233"/>
    </row>
    <row r="57" spans="1:5" ht="28.5">
      <c r="A57" s="351"/>
      <c r="B57" s="221">
        <v>18</v>
      </c>
      <c r="C57" s="222" t="s">
        <v>124</v>
      </c>
      <c r="D57" s="223"/>
      <c r="E57" s="233"/>
    </row>
    <row r="58" spans="1:5">
      <c r="A58" s="351"/>
      <c r="B58" s="221">
        <v>19</v>
      </c>
      <c r="C58" s="222" t="s">
        <v>125</v>
      </c>
      <c r="D58" s="223"/>
      <c r="E58" s="233"/>
    </row>
    <row r="59" spans="1:5" ht="28.5">
      <c r="A59" s="351"/>
      <c r="B59" s="221">
        <v>20</v>
      </c>
      <c r="C59" s="222" t="s">
        <v>126</v>
      </c>
      <c r="D59" s="223"/>
      <c r="E59" s="233"/>
    </row>
    <row r="60" spans="1:5" ht="28.5">
      <c r="A60" s="351"/>
      <c r="B60" s="221">
        <v>21</v>
      </c>
      <c r="C60" s="222" t="s">
        <v>127</v>
      </c>
      <c r="D60" s="223"/>
      <c r="E60" s="233"/>
    </row>
    <row r="61" spans="1:5">
      <c r="A61" s="351"/>
      <c r="B61" s="221">
        <v>22</v>
      </c>
      <c r="C61" s="222" t="s">
        <v>128</v>
      </c>
      <c r="D61" s="223"/>
      <c r="E61" s="234"/>
    </row>
    <row r="62" spans="1:5" ht="42.75">
      <c r="A62" s="351" t="s">
        <v>129</v>
      </c>
      <c r="B62" s="221">
        <v>23</v>
      </c>
      <c r="C62" s="222" t="s">
        <v>130</v>
      </c>
      <c r="D62" s="223">
        <v>22</v>
      </c>
      <c r="E62" s="233" t="s">
        <v>131</v>
      </c>
    </row>
    <row r="63" spans="1:5" ht="42.75">
      <c r="A63" s="351"/>
      <c r="B63" s="221">
        <v>24</v>
      </c>
      <c r="C63" s="222" t="s">
        <v>132</v>
      </c>
      <c r="D63" s="223">
        <v>23</v>
      </c>
      <c r="E63" s="222" t="s">
        <v>133</v>
      </c>
    </row>
    <row r="64" spans="1:5">
      <c r="A64" s="351"/>
      <c r="B64" s="221">
        <v>25</v>
      </c>
      <c r="C64" s="222" t="s">
        <v>134</v>
      </c>
      <c r="D64" s="223"/>
      <c r="E64" s="233"/>
    </row>
    <row r="65" spans="1:10" ht="42.75">
      <c r="A65" s="352" t="s">
        <v>135</v>
      </c>
      <c r="B65" s="221">
        <v>26</v>
      </c>
      <c r="C65" s="222" t="s">
        <v>136</v>
      </c>
      <c r="D65" s="223">
        <v>24</v>
      </c>
      <c r="E65" s="233" t="s">
        <v>137</v>
      </c>
    </row>
    <row r="66" spans="1:10" ht="45" customHeight="1">
      <c r="A66" s="353"/>
      <c r="B66" s="221"/>
      <c r="C66" s="222"/>
      <c r="D66" s="223"/>
      <c r="E66" s="223"/>
    </row>
    <row r="67" spans="1:10" ht="77.099999999999994" customHeight="1">
      <c r="A67" s="351" t="s">
        <v>138</v>
      </c>
      <c r="B67" s="221">
        <v>27</v>
      </c>
      <c r="C67" s="222" t="s">
        <v>139</v>
      </c>
      <c r="D67" s="223">
        <v>25</v>
      </c>
      <c r="E67" s="222" t="s">
        <v>140</v>
      </c>
    </row>
    <row r="68" spans="1:10" ht="15.95" customHeight="1">
      <c r="A68" s="351"/>
      <c r="B68" s="221"/>
      <c r="C68" s="222"/>
      <c r="D68" s="223">
        <v>26</v>
      </c>
      <c r="E68" s="222" t="s">
        <v>141</v>
      </c>
    </row>
    <row r="69" spans="1:10" ht="50.1" customHeight="1">
      <c r="A69" s="351" t="s">
        <v>142</v>
      </c>
      <c r="B69" s="221">
        <v>28</v>
      </c>
      <c r="C69" s="233" t="s">
        <v>143</v>
      </c>
      <c r="D69" s="223">
        <v>27</v>
      </c>
      <c r="E69" s="233" t="s">
        <v>144</v>
      </c>
    </row>
    <row r="70" spans="1:10" ht="50.1" customHeight="1">
      <c r="A70" s="351"/>
      <c r="B70" s="221">
        <v>29</v>
      </c>
      <c r="C70" s="233" t="s">
        <v>145</v>
      </c>
      <c r="D70" s="223">
        <v>28</v>
      </c>
      <c r="E70" s="233" t="s">
        <v>146</v>
      </c>
    </row>
    <row r="71" spans="1:10" ht="50.1" customHeight="1">
      <c r="A71" s="351"/>
      <c r="B71" s="221"/>
      <c r="C71" s="224"/>
      <c r="D71" s="223">
        <v>29</v>
      </c>
      <c r="E71" s="233" t="s">
        <v>147</v>
      </c>
    </row>
    <row r="72" spans="1:10" ht="50.1" customHeight="1">
      <c r="A72" s="351"/>
      <c r="B72" s="221"/>
      <c r="C72" s="235"/>
      <c r="D72" s="223">
        <v>30</v>
      </c>
      <c r="E72" s="233" t="s">
        <v>148</v>
      </c>
    </row>
    <row r="73" spans="1:10" ht="50.1" customHeight="1">
      <c r="A73" s="351"/>
      <c r="B73" s="221"/>
      <c r="C73" s="233"/>
      <c r="D73" s="223">
        <v>31</v>
      </c>
      <c r="E73" s="233" t="s">
        <v>149</v>
      </c>
    </row>
    <row r="74" spans="1:10" ht="50.1" customHeight="1">
      <c r="A74" s="351"/>
      <c r="B74" s="221"/>
      <c r="C74" s="233"/>
      <c r="D74" s="223">
        <v>32</v>
      </c>
      <c r="E74" s="233" t="s">
        <v>150</v>
      </c>
    </row>
    <row r="75" spans="1:10" ht="50.1" customHeight="1">
      <c r="A75" s="351"/>
      <c r="B75" s="221"/>
      <c r="C75" s="233"/>
      <c r="D75" s="223">
        <v>33</v>
      </c>
      <c r="E75" s="235" t="s">
        <v>151</v>
      </c>
    </row>
    <row r="76" spans="1:10" ht="39.950000000000003" customHeight="1">
      <c r="A76" s="351"/>
      <c r="B76" s="221"/>
      <c r="C76" s="223"/>
      <c r="D76" s="223">
        <v>34</v>
      </c>
      <c r="E76" s="233" t="s">
        <v>152</v>
      </c>
    </row>
    <row r="77" spans="1:10" ht="39.950000000000003" customHeight="1">
      <c r="A77" s="352" t="s">
        <v>153</v>
      </c>
      <c r="B77" s="221">
        <v>30</v>
      </c>
      <c r="C77" s="222" t="s">
        <v>154</v>
      </c>
      <c r="D77" s="223">
        <v>35</v>
      </c>
      <c r="E77" s="222" t="s">
        <v>155</v>
      </c>
    </row>
    <row r="78" spans="1:10" ht="72" customHeight="1">
      <c r="A78" s="354"/>
      <c r="B78" s="221">
        <v>31</v>
      </c>
      <c r="C78" s="222" t="s">
        <v>156</v>
      </c>
      <c r="D78" s="223">
        <v>36</v>
      </c>
      <c r="E78" s="222" t="s">
        <v>157</v>
      </c>
    </row>
    <row r="79" spans="1:10" ht="72" customHeight="1">
      <c r="A79" s="354"/>
      <c r="B79" s="221">
        <v>32</v>
      </c>
      <c r="C79" s="222" t="s">
        <v>158</v>
      </c>
      <c r="D79" s="236">
        <v>37</v>
      </c>
      <c r="E79" s="222" t="s">
        <v>159</v>
      </c>
    </row>
    <row r="80" spans="1:10" ht="72" customHeight="1">
      <c r="A80" s="354"/>
      <c r="B80" s="221">
        <v>33</v>
      </c>
      <c r="C80" s="222" t="s">
        <v>160</v>
      </c>
      <c r="D80" s="236">
        <v>38</v>
      </c>
      <c r="E80" s="222" t="s">
        <v>161</v>
      </c>
      <c r="J80" s="211" t="s">
        <v>38</v>
      </c>
    </row>
    <row r="81" spans="1:5" ht="72" customHeight="1">
      <c r="A81" s="354"/>
      <c r="B81" s="237">
        <v>34</v>
      </c>
      <c r="C81" s="238" t="s">
        <v>162</v>
      </c>
      <c r="D81" s="239">
        <v>39</v>
      </c>
      <c r="E81" s="238" t="s">
        <v>163</v>
      </c>
    </row>
    <row r="82" spans="1:5" ht="72" customHeight="1">
      <c r="A82" s="240"/>
      <c r="B82" s="241"/>
      <c r="C82" s="242"/>
      <c r="D82" s="241"/>
      <c r="E82" s="242"/>
    </row>
  </sheetData>
  <mergeCells count="25">
    <mergeCell ref="A62:A64"/>
    <mergeCell ref="A65:A66"/>
    <mergeCell ref="A67:A68"/>
    <mergeCell ref="A69:A76"/>
    <mergeCell ref="A77:A81"/>
    <mergeCell ref="A32:A38"/>
    <mergeCell ref="A39:A42"/>
    <mergeCell ref="A43:A48"/>
    <mergeCell ref="A49:A51"/>
    <mergeCell ref="A52:A61"/>
    <mergeCell ref="A13:A15"/>
    <mergeCell ref="A16:A22"/>
    <mergeCell ref="A23:A26"/>
    <mergeCell ref="A28:A29"/>
    <mergeCell ref="A30:E30"/>
    <mergeCell ref="A9:E9"/>
    <mergeCell ref="A11:A12"/>
    <mergeCell ref="B1:D1"/>
    <mergeCell ref="B2:C2"/>
    <mergeCell ref="B4:E4"/>
    <mergeCell ref="A6:A7"/>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15"/>
  <sheetViews>
    <sheetView showGridLines="0" zoomScale="90" zoomScaleNormal="90" workbookViewId="0">
      <selection activeCell="D9" sqref="D9"/>
    </sheetView>
  </sheetViews>
  <sheetFormatPr baseColWidth="10" defaultColWidth="10.42578125" defaultRowHeight="114.75" customHeight="1"/>
  <cols>
    <col min="1" max="1" width="60.85546875" style="260" customWidth="1"/>
    <col min="2" max="2" width="15.85546875" style="261" customWidth="1"/>
    <col min="3" max="5" width="15.85546875" style="262" customWidth="1"/>
    <col min="6" max="6" width="40.85546875" style="260" customWidth="1"/>
    <col min="7" max="7" width="2.7109375" style="246" customWidth="1"/>
    <col min="8" max="16384" width="10.42578125" style="246"/>
  </cols>
  <sheetData>
    <row r="1" spans="1:6" ht="83.25" customHeight="1">
      <c r="A1" s="245"/>
      <c r="B1" s="356" t="s">
        <v>164</v>
      </c>
      <c r="C1" s="356"/>
      <c r="D1" s="356"/>
      <c r="E1" s="356"/>
      <c r="F1" s="245"/>
    </row>
    <row r="2" spans="1:6" ht="15">
      <c r="A2" s="355" t="s">
        <v>165</v>
      </c>
      <c r="B2" s="355"/>
      <c r="C2" s="355"/>
      <c r="D2" s="355"/>
      <c r="E2" s="355"/>
      <c r="F2" s="355"/>
    </row>
    <row r="3" spans="1:6" ht="15">
      <c r="A3" s="357" t="s">
        <v>166</v>
      </c>
      <c r="B3" s="358" t="s">
        <v>167</v>
      </c>
      <c r="C3" s="358"/>
      <c r="D3" s="358"/>
      <c r="E3" s="358"/>
      <c r="F3" s="247" t="s">
        <v>168</v>
      </c>
    </row>
    <row r="4" spans="1:6" ht="28.5" customHeight="1">
      <c r="A4" s="357"/>
      <c r="B4" s="248" t="s">
        <v>169</v>
      </c>
      <c r="C4" s="248" t="s">
        <v>170</v>
      </c>
      <c r="D4" s="248" t="s">
        <v>171</v>
      </c>
      <c r="E4" s="248" t="s">
        <v>172</v>
      </c>
      <c r="F4" s="249"/>
    </row>
    <row r="5" spans="1:6" ht="46.5" customHeight="1">
      <c r="A5" s="250" t="s">
        <v>173</v>
      </c>
      <c r="B5" s="251"/>
      <c r="C5" s="252"/>
      <c r="D5" s="252">
        <v>8.9</v>
      </c>
      <c r="E5" s="252">
        <v>13.16</v>
      </c>
      <c r="F5" s="253" t="s">
        <v>174</v>
      </c>
    </row>
    <row r="6" spans="1:6" ht="45">
      <c r="A6" s="254" t="s">
        <v>175</v>
      </c>
      <c r="B6" s="251"/>
      <c r="C6" s="252"/>
      <c r="D6" s="252">
        <v>11</v>
      </c>
      <c r="E6" s="252" t="s">
        <v>176</v>
      </c>
      <c r="F6" s="253" t="s">
        <v>174</v>
      </c>
    </row>
    <row r="7" spans="1:6" ht="30">
      <c r="A7" s="254" t="s">
        <v>177</v>
      </c>
      <c r="B7" s="255"/>
      <c r="C7" s="256"/>
      <c r="D7" s="256">
        <v>1</v>
      </c>
      <c r="E7" s="256" t="s">
        <v>178</v>
      </c>
      <c r="F7" s="253" t="s">
        <v>174</v>
      </c>
    </row>
    <row r="8" spans="1:6" ht="30">
      <c r="A8" s="257" t="s">
        <v>179</v>
      </c>
      <c r="B8" s="255">
        <v>16</v>
      </c>
      <c r="C8" s="256">
        <v>3.4</v>
      </c>
      <c r="D8" s="256" t="s">
        <v>180</v>
      </c>
      <c r="E8" s="256" t="s">
        <v>181</v>
      </c>
      <c r="F8" s="253" t="s">
        <v>174</v>
      </c>
    </row>
    <row r="9" spans="1:6" ht="45">
      <c r="A9" s="257" t="s">
        <v>182</v>
      </c>
      <c r="B9" s="255" t="s">
        <v>183</v>
      </c>
      <c r="C9" s="255">
        <v>7</v>
      </c>
      <c r="D9" s="252" t="s">
        <v>184</v>
      </c>
      <c r="E9" s="252" t="s">
        <v>185</v>
      </c>
      <c r="F9" s="253" t="s">
        <v>174</v>
      </c>
    </row>
    <row r="10" spans="1:6" ht="30">
      <c r="A10" s="254" t="s">
        <v>186</v>
      </c>
      <c r="B10" s="251"/>
      <c r="C10" s="252"/>
      <c r="D10" s="252" t="s">
        <v>187</v>
      </c>
      <c r="E10" s="252">
        <v>28</v>
      </c>
      <c r="F10" s="253" t="s">
        <v>174</v>
      </c>
    </row>
    <row r="11" spans="1:6" ht="30">
      <c r="A11" s="258" t="s">
        <v>188</v>
      </c>
      <c r="B11" s="255"/>
      <c r="C11" s="256"/>
      <c r="D11" s="256" t="s">
        <v>189</v>
      </c>
      <c r="E11" s="256">
        <v>20.21</v>
      </c>
      <c r="F11" s="259" t="s">
        <v>174</v>
      </c>
    </row>
    <row r="12" spans="1:6" ht="45">
      <c r="A12" s="258" t="s">
        <v>190</v>
      </c>
      <c r="B12" s="255"/>
      <c r="C12" s="256"/>
      <c r="D12" s="252" t="s">
        <v>191</v>
      </c>
      <c r="E12" s="256" t="s">
        <v>192</v>
      </c>
      <c r="F12" s="259" t="s">
        <v>174</v>
      </c>
    </row>
    <row r="13" spans="1:6" ht="30">
      <c r="A13" s="258" t="s">
        <v>193</v>
      </c>
      <c r="B13" s="255">
        <v>2.17</v>
      </c>
      <c r="C13" s="256">
        <v>8</v>
      </c>
      <c r="D13" s="256">
        <v>1</v>
      </c>
      <c r="E13" s="256" t="s">
        <v>194</v>
      </c>
      <c r="F13" s="259" t="s">
        <v>195</v>
      </c>
    </row>
    <row r="14" spans="1:6" ht="15"/>
    <row r="15" spans="1:6"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55" zoomScaleNormal="55" workbookViewId="0">
      <selection activeCell="F36" sqref="F36:G36"/>
    </sheetView>
  </sheetViews>
  <sheetFormatPr baseColWidth="10" defaultColWidth="11.42578125" defaultRowHeight="14.25"/>
  <cols>
    <col min="1" max="1" width="2.7109375" style="16" customWidth="1"/>
    <col min="2" max="2" width="24.7109375" style="16" customWidth="1"/>
    <col min="3" max="3" width="11.28515625" style="49" customWidth="1"/>
    <col min="4" max="4" width="19.28515625" style="49"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397" t="s">
        <v>196</v>
      </c>
      <c r="C2" s="398"/>
      <c r="D2" s="398"/>
      <c r="E2" s="398"/>
      <c r="F2" s="398"/>
      <c r="G2" s="399"/>
    </row>
    <row r="3" spans="2:9" ht="15">
      <c r="B3" s="400" t="s">
        <v>197</v>
      </c>
      <c r="C3" s="401"/>
      <c r="D3" s="402"/>
      <c r="E3" s="402"/>
      <c r="F3" s="402"/>
      <c r="G3" s="403"/>
    </row>
    <row r="4" spans="2:9" ht="88.5" customHeight="1">
      <c r="B4" s="404" t="s">
        <v>198</v>
      </c>
      <c r="C4" s="405"/>
      <c r="D4" s="405"/>
      <c r="E4" s="405"/>
      <c r="F4" s="405"/>
      <c r="G4" s="406"/>
    </row>
    <row r="5" spans="2:9" ht="15">
      <c r="B5" s="122"/>
      <c r="C5" s="134"/>
      <c r="D5" s="135"/>
      <c r="E5" s="136"/>
      <c r="F5" s="136"/>
      <c r="G5" s="136"/>
    </row>
    <row r="6" spans="2:9" ht="16.5" customHeight="1">
      <c r="B6" s="407" t="s">
        <v>199</v>
      </c>
      <c r="C6" s="408"/>
      <c r="D6" s="408"/>
      <c r="E6" s="408"/>
      <c r="F6" s="408"/>
      <c r="G6" s="409"/>
    </row>
    <row r="7" spans="2:9" ht="76.5" customHeight="1">
      <c r="B7" s="407"/>
      <c r="C7" s="408"/>
      <c r="D7" s="408"/>
      <c r="E7" s="408"/>
      <c r="F7" s="408"/>
      <c r="G7" s="409"/>
    </row>
    <row r="8" spans="2:9" ht="15" thickBot="1">
      <c r="B8" s="137"/>
      <c r="C8" s="138"/>
      <c r="D8" s="138"/>
      <c r="E8" s="139"/>
      <c r="F8" s="140"/>
      <c r="G8" s="140"/>
    </row>
    <row r="9" spans="2:9">
      <c r="B9" s="141"/>
      <c r="C9" s="142" t="s">
        <v>200</v>
      </c>
      <c r="D9" s="410" t="s">
        <v>201</v>
      </c>
      <c r="E9" s="411"/>
      <c r="F9" s="412" t="s">
        <v>202</v>
      </c>
      <c r="G9" s="413"/>
    </row>
    <row r="10" spans="2:9" ht="15" customHeight="1">
      <c r="B10" s="143"/>
      <c r="C10" s="124">
        <v>5</v>
      </c>
      <c r="D10" s="393" t="s">
        <v>203</v>
      </c>
      <c r="E10" s="394"/>
      <c r="F10" s="387" t="s">
        <v>204</v>
      </c>
      <c r="G10" s="377"/>
      <c r="H10" s="396"/>
      <c r="I10" s="396"/>
    </row>
    <row r="11" spans="2:9">
      <c r="B11" s="143"/>
      <c r="C11" s="124">
        <v>5</v>
      </c>
      <c r="D11" s="393" t="s">
        <v>205</v>
      </c>
      <c r="E11" s="394"/>
      <c r="F11" s="387" t="s">
        <v>206</v>
      </c>
      <c r="G11" s="377"/>
      <c r="H11" s="396"/>
      <c r="I11" s="396"/>
    </row>
    <row r="12" spans="2:9">
      <c r="B12" s="143"/>
      <c r="C12" s="124">
        <v>5</v>
      </c>
      <c r="D12" s="393" t="s">
        <v>207</v>
      </c>
      <c r="E12" s="394"/>
      <c r="F12" s="387" t="s">
        <v>208</v>
      </c>
      <c r="G12" s="377"/>
      <c r="H12" s="396"/>
      <c r="I12" s="396"/>
    </row>
    <row r="13" spans="2:9" ht="27.75" customHeight="1">
      <c r="B13" s="143"/>
      <c r="C13" s="124">
        <v>5</v>
      </c>
      <c r="D13" s="393" t="s">
        <v>209</v>
      </c>
      <c r="E13" s="394"/>
      <c r="F13" s="387" t="s">
        <v>210</v>
      </c>
      <c r="G13" s="377"/>
      <c r="H13" s="396"/>
      <c r="I13" s="396"/>
    </row>
    <row r="14" spans="2:9">
      <c r="B14" s="143"/>
      <c r="C14" s="124">
        <v>5</v>
      </c>
      <c r="D14" s="393" t="s">
        <v>211</v>
      </c>
      <c r="E14" s="394"/>
      <c r="F14" s="387" t="s">
        <v>212</v>
      </c>
      <c r="G14" s="377"/>
      <c r="H14" s="396"/>
      <c r="I14" s="396"/>
    </row>
    <row r="15" spans="2:9" ht="41.25" customHeight="1">
      <c r="B15" s="143"/>
      <c r="C15" s="124">
        <v>5</v>
      </c>
      <c r="D15" s="393" t="s">
        <v>213</v>
      </c>
      <c r="E15" s="394"/>
      <c r="F15" s="387" t="s">
        <v>214</v>
      </c>
      <c r="G15" s="377"/>
      <c r="H15" s="396"/>
      <c r="I15" s="396"/>
    </row>
    <row r="16" spans="2:9" ht="41.25" customHeight="1">
      <c r="B16" s="143"/>
      <c r="C16" s="124">
        <v>5</v>
      </c>
      <c r="D16" s="388" t="s">
        <v>215</v>
      </c>
      <c r="E16" s="389"/>
      <c r="F16" s="387" t="s">
        <v>216</v>
      </c>
      <c r="G16" s="377"/>
      <c r="H16" s="396"/>
      <c r="I16" s="396"/>
    </row>
    <row r="17" spans="2:9" ht="51.75" customHeight="1">
      <c r="B17" s="143"/>
      <c r="C17" s="124">
        <v>5</v>
      </c>
      <c r="D17" s="389" t="s">
        <v>217</v>
      </c>
      <c r="E17" s="395"/>
      <c r="F17" s="387" t="s">
        <v>218</v>
      </c>
      <c r="G17" s="377"/>
      <c r="H17" s="396"/>
      <c r="I17" s="396"/>
    </row>
    <row r="18" spans="2:9" ht="51.75" customHeight="1">
      <c r="B18" s="143"/>
      <c r="C18" s="124">
        <v>5</v>
      </c>
      <c r="D18" s="388" t="s">
        <v>219</v>
      </c>
      <c r="E18" s="389"/>
      <c r="F18" s="387" t="s">
        <v>220</v>
      </c>
      <c r="G18" s="377"/>
      <c r="H18" s="396"/>
      <c r="I18" s="396"/>
    </row>
    <row r="19" spans="2:9" ht="51.75" customHeight="1">
      <c r="B19" s="143"/>
      <c r="C19" s="124">
        <v>5</v>
      </c>
      <c r="D19" s="129" t="s">
        <v>221</v>
      </c>
      <c r="E19" s="130"/>
      <c r="F19" s="387" t="s">
        <v>222</v>
      </c>
      <c r="G19" s="377"/>
      <c r="H19" s="396"/>
      <c r="I19" s="396"/>
    </row>
    <row r="20" spans="2:9" ht="51.75" customHeight="1">
      <c r="B20" s="143"/>
      <c r="C20" s="124">
        <v>5</v>
      </c>
      <c r="D20" s="129" t="s">
        <v>223</v>
      </c>
      <c r="E20" s="130"/>
      <c r="F20" s="387" t="s">
        <v>224</v>
      </c>
      <c r="G20" s="377"/>
      <c r="H20" s="396"/>
      <c r="I20" s="396"/>
    </row>
    <row r="21" spans="2:9" ht="66.75" customHeight="1">
      <c r="B21" s="143"/>
      <c r="C21" s="124">
        <v>5</v>
      </c>
      <c r="D21" s="388" t="s">
        <v>225</v>
      </c>
      <c r="E21" s="389"/>
      <c r="F21" s="387" t="s">
        <v>226</v>
      </c>
      <c r="G21" s="377"/>
      <c r="H21" s="396"/>
      <c r="I21" s="396"/>
    </row>
    <row r="22" spans="2:9" ht="36" customHeight="1">
      <c r="B22" s="143"/>
      <c r="C22" s="124">
        <v>5</v>
      </c>
      <c r="D22" s="390" t="s">
        <v>227</v>
      </c>
      <c r="E22" s="391"/>
      <c r="F22" s="387" t="s">
        <v>228</v>
      </c>
      <c r="G22" s="377"/>
      <c r="H22" s="414"/>
      <c r="I22" s="414"/>
    </row>
    <row r="23" spans="2:9" ht="26.25" customHeight="1">
      <c r="B23" s="143"/>
      <c r="C23" s="124">
        <v>5</v>
      </c>
      <c r="D23" s="392" t="s">
        <v>229</v>
      </c>
      <c r="E23" s="392"/>
      <c r="F23" s="376" t="s">
        <v>230</v>
      </c>
      <c r="G23" s="377"/>
      <c r="H23" s="396"/>
      <c r="I23" s="396"/>
    </row>
    <row r="24" spans="2:9" ht="26.25" customHeight="1">
      <c r="B24" s="143"/>
      <c r="C24" s="124">
        <v>5</v>
      </c>
      <c r="D24" s="392" t="s">
        <v>231</v>
      </c>
      <c r="E24" s="392"/>
      <c r="F24" s="376" t="s">
        <v>232</v>
      </c>
      <c r="G24" s="377"/>
      <c r="H24" s="396"/>
      <c r="I24" s="396"/>
    </row>
    <row r="25" spans="2:9" ht="26.25" customHeight="1">
      <c r="B25" s="143"/>
      <c r="C25" s="124">
        <v>5</v>
      </c>
      <c r="D25" s="374" t="s">
        <v>233</v>
      </c>
      <c r="E25" s="375"/>
      <c r="F25" s="376" t="s">
        <v>234</v>
      </c>
      <c r="G25" s="377"/>
      <c r="H25" s="396"/>
      <c r="I25" s="396"/>
    </row>
    <row r="26" spans="2:9" ht="27" customHeight="1">
      <c r="B26" s="144"/>
      <c r="C26" s="378" t="s">
        <v>235</v>
      </c>
      <c r="D26" s="379"/>
      <c r="E26" s="379"/>
      <c r="F26" s="379"/>
      <c r="G26" s="380"/>
    </row>
    <row r="27" spans="2:9" ht="27" customHeight="1">
      <c r="B27" s="381" t="s">
        <v>236</v>
      </c>
      <c r="C27" s="382"/>
      <c r="D27" s="382"/>
      <c r="E27" s="382"/>
      <c r="F27" s="382"/>
      <c r="G27" s="383"/>
    </row>
    <row r="28" spans="2:9" ht="10.5" customHeight="1">
      <c r="B28" s="145"/>
      <c r="D28" s="146"/>
      <c r="E28" s="147"/>
      <c r="F28" s="148"/>
      <c r="G28" s="148"/>
    </row>
    <row r="29" spans="2:9">
      <c r="B29" s="145"/>
      <c r="C29" s="149"/>
      <c r="D29" s="384" t="s">
        <v>201</v>
      </c>
      <c r="E29" s="384"/>
      <c r="F29" s="385" t="s">
        <v>202</v>
      </c>
      <c r="G29" s="386"/>
    </row>
    <row r="30" spans="2:9">
      <c r="B30" s="145"/>
      <c r="D30" s="363" t="s">
        <v>203</v>
      </c>
      <c r="E30" s="363"/>
      <c r="F30" s="364" t="s">
        <v>237</v>
      </c>
      <c r="G30" s="365"/>
      <c r="H30" s="396"/>
      <c r="I30" s="396"/>
    </row>
    <row r="31" spans="2:9">
      <c r="B31" s="145"/>
      <c r="D31" s="363" t="s">
        <v>205</v>
      </c>
      <c r="E31" s="363"/>
      <c r="F31" s="364" t="s">
        <v>238</v>
      </c>
      <c r="G31" s="365"/>
      <c r="H31" s="396"/>
      <c r="I31" s="396"/>
    </row>
    <row r="32" spans="2:9">
      <c r="B32" s="145"/>
      <c r="D32" s="363" t="s">
        <v>207</v>
      </c>
      <c r="E32" s="363"/>
      <c r="F32" s="364" t="s">
        <v>239</v>
      </c>
      <c r="G32" s="365"/>
      <c r="H32" s="396"/>
      <c r="I32" s="396"/>
    </row>
    <row r="33" spans="2:9">
      <c r="B33" s="145"/>
      <c r="D33" s="363" t="s">
        <v>209</v>
      </c>
      <c r="E33" s="363"/>
      <c r="F33" s="364" t="s">
        <v>240</v>
      </c>
      <c r="G33" s="365"/>
      <c r="H33" s="396"/>
      <c r="I33" s="396"/>
    </row>
    <row r="34" spans="2:9">
      <c r="B34" s="145"/>
      <c r="D34" s="363" t="s">
        <v>211</v>
      </c>
      <c r="E34" s="363"/>
      <c r="F34" s="364" t="s">
        <v>241</v>
      </c>
      <c r="G34" s="365"/>
      <c r="H34" s="396"/>
      <c r="I34" s="396"/>
    </row>
    <row r="35" spans="2:9" ht="40.9" customHeight="1">
      <c r="B35" s="145"/>
      <c r="D35" s="363" t="s">
        <v>242</v>
      </c>
      <c r="E35" s="363"/>
      <c r="F35" s="364" t="s">
        <v>243</v>
      </c>
      <c r="G35" s="365"/>
      <c r="H35" s="396"/>
      <c r="I35" s="396"/>
    </row>
    <row r="36" spans="2:9" ht="42" customHeight="1">
      <c r="B36" s="123"/>
      <c r="C36" s="150"/>
      <c r="D36" s="363" t="s">
        <v>244</v>
      </c>
      <c r="E36" s="363"/>
      <c r="F36" s="364" t="s">
        <v>245</v>
      </c>
      <c r="G36" s="365"/>
      <c r="H36" s="415"/>
      <c r="I36" s="415"/>
    </row>
    <row r="37" spans="2:9" ht="30.75" customHeight="1">
      <c r="B37" s="123"/>
      <c r="C37" s="150"/>
      <c r="D37" s="363" t="s">
        <v>246</v>
      </c>
      <c r="E37" s="363"/>
      <c r="F37" s="372" t="s">
        <v>247</v>
      </c>
      <c r="G37" s="373"/>
      <c r="H37" s="415"/>
      <c r="I37" s="415"/>
    </row>
    <row r="38" spans="2:9" ht="33" customHeight="1">
      <c r="B38" s="123"/>
      <c r="C38" s="150"/>
      <c r="D38" s="363" t="s">
        <v>248</v>
      </c>
      <c r="E38" s="363"/>
      <c r="F38" s="372" t="s">
        <v>247</v>
      </c>
      <c r="G38" s="373"/>
      <c r="H38" s="415"/>
      <c r="I38" s="415"/>
    </row>
    <row r="39" spans="2:9" ht="30" customHeight="1">
      <c r="B39" s="123"/>
      <c r="C39" s="150"/>
      <c r="D39" s="363" t="s">
        <v>249</v>
      </c>
      <c r="E39" s="363"/>
      <c r="F39" s="372" t="s">
        <v>247</v>
      </c>
      <c r="G39" s="373"/>
      <c r="H39" s="415"/>
      <c r="I39" s="415"/>
    </row>
    <row r="40" spans="2:9" ht="30" customHeight="1">
      <c r="B40" s="123"/>
      <c r="C40" s="150"/>
      <c r="D40" s="363" t="s">
        <v>250</v>
      </c>
      <c r="E40" s="363"/>
      <c r="F40" s="372" t="s">
        <v>247</v>
      </c>
      <c r="G40" s="373"/>
      <c r="H40" s="415"/>
      <c r="I40" s="415"/>
    </row>
    <row r="41" spans="2:9" ht="30" customHeight="1">
      <c r="B41" s="123"/>
      <c r="C41" s="150"/>
      <c r="D41" s="359" t="s">
        <v>251</v>
      </c>
      <c r="E41" s="360"/>
      <c r="F41" s="364" t="s">
        <v>252</v>
      </c>
      <c r="G41" s="365"/>
      <c r="H41" s="415"/>
      <c r="I41" s="415"/>
    </row>
    <row r="42" spans="2:9" ht="35.25" customHeight="1">
      <c r="B42" s="123"/>
      <c r="C42" s="150"/>
      <c r="D42" s="363" t="s">
        <v>253</v>
      </c>
      <c r="E42" s="363"/>
      <c r="F42" s="364" t="s">
        <v>254</v>
      </c>
      <c r="G42" s="365"/>
      <c r="H42" s="415"/>
      <c r="I42" s="415"/>
    </row>
    <row r="43" spans="2:9" ht="31.5" customHeight="1">
      <c r="B43" s="123"/>
      <c r="C43" s="150"/>
      <c r="D43" s="363" t="s">
        <v>246</v>
      </c>
      <c r="E43" s="363"/>
      <c r="F43" s="372" t="s">
        <v>247</v>
      </c>
      <c r="G43" s="373"/>
      <c r="H43" s="415"/>
      <c r="I43" s="415"/>
    </row>
    <row r="44" spans="2:9" ht="35.25" customHeight="1">
      <c r="B44" s="123"/>
      <c r="C44" s="150"/>
      <c r="D44" s="363" t="s">
        <v>255</v>
      </c>
      <c r="E44" s="363"/>
      <c r="F44" s="372" t="s">
        <v>247</v>
      </c>
      <c r="G44" s="373"/>
      <c r="H44" s="415"/>
      <c r="I44" s="415"/>
    </row>
    <row r="45" spans="2:9" ht="57" customHeight="1">
      <c r="B45" s="123"/>
      <c r="C45" s="150"/>
      <c r="D45" s="363" t="s">
        <v>250</v>
      </c>
      <c r="E45" s="363"/>
      <c r="F45" s="372" t="s">
        <v>247</v>
      </c>
      <c r="G45" s="373"/>
      <c r="H45" s="415"/>
      <c r="I45" s="415"/>
    </row>
    <row r="46" spans="2:9" ht="32.25" customHeight="1">
      <c r="B46" s="123"/>
      <c r="C46" s="150"/>
      <c r="D46" s="363" t="s">
        <v>248</v>
      </c>
      <c r="E46" s="363"/>
      <c r="F46" s="372" t="s">
        <v>247</v>
      </c>
      <c r="G46" s="373"/>
      <c r="H46" s="415"/>
      <c r="I46" s="415"/>
    </row>
    <row r="47" spans="2:9" ht="32.25" customHeight="1">
      <c r="B47" s="123"/>
      <c r="C47" s="150"/>
      <c r="D47" s="359" t="s">
        <v>256</v>
      </c>
      <c r="E47" s="360"/>
      <c r="F47" s="361" t="s">
        <v>257</v>
      </c>
      <c r="G47" s="362"/>
      <c r="H47" s="415"/>
      <c r="I47" s="415"/>
    </row>
    <row r="48" spans="2:9" ht="32.25" customHeight="1">
      <c r="B48" s="123"/>
      <c r="C48" s="150"/>
      <c r="D48" s="363" t="s">
        <v>258</v>
      </c>
      <c r="E48" s="363"/>
      <c r="F48" s="364" t="s">
        <v>259</v>
      </c>
      <c r="G48" s="365"/>
      <c r="H48" s="415"/>
      <c r="I48" s="415"/>
    </row>
    <row r="49" spans="2:9" ht="32.25" customHeight="1">
      <c r="B49" s="123"/>
      <c r="C49" s="150"/>
      <c r="D49" s="363" t="s">
        <v>260</v>
      </c>
      <c r="E49" s="363"/>
      <c r="F49" s="364" t="s">
        <v>261</v>
      </c>
      <c r="G49" s="365"/>
      <c r="H49" s="415"/>
      <c r="I49" s="415"/>
    </row>
    <row r="50" spans="2:9" ht="32.25" customHeight="1">
      <c r="B50" s="123"/>
      <c r="C50" s="150"/>
      <c r="D50" s="363" t="s">
        <v>262</v>
      </c>
      <c r="E50" s="363"/>
      <c r="F50" s="364" t="s">
        <v>263</v>
      </c>
      <c r="G50" s="365"/>
      <c r="H50" s="415"/>
      <c r="I50" s="415"/>
    </row>
    <row r="51" spans="2:9" ht="32.25" customHeight="1">
      <c r="B51" s="123"/>
      <c r="C51" s="150"/>
      <c r="D51" s="146"/>
      <c r="E51" s="146"/>
      <c r="F51" s="148"/>
      <c r="G51" s="148"/>
      <c r="H51" s="415"/>
      <c r="I51" s="415"/>
    </row>
    <row r="52" spans="2:9" ht="32.25" customHeight="1">
      <c r="B52" s="123"/>
      <c r="C52" s="150"/>
      <c r="D52" s="146"/>
      <c r="E52" s="146"/>
      <c r="F52" s="148"/>
      <c r="G52" s="148"/>
    </row>
    <row r="53" spans="2:9" ht="32.25" customHeight="1">
      <c r="B53" s="123"/>
      <c r="C53" s="150"/>
      <c r="D53" s="146"/>
      <c r="E53" s="146"/>
      <c r="F53" s="148"/>
      <c r="G53" s="148"/>
    </row>
    <row r="54" spans="2:9" ht="21.75" customHeight="1">
      <c r="B54" s="366" t="s">
        <v>264</v>
      </c>
      <c r="C54" s="367"/>
      <c r="D54" s="367"/>
      <c r="E54" s="367"/>
      <c r="F54" s="367"/>
      <c r="G54" s="368"/>
    </row>
    <row r="55" spans="2:9" ht="21.75" customHeight="1">
      <c r="B55" s="366" t="s">
        <v>265</v>
      </c>
      <c r="C55" s="367"/>
      <c r="D55" s="367"/>
      <c r="E55" s="367"/>
      <c r="F55" s="367"/>
      <c r="G55" s="368"/>
    </row>
    <row r="56" spans="2:9" ht="20.25" customHeight="1">
      <c r="B56" s="366" t="s">
        <v>266</v>
      </c>
      <c r="C56" s="367"/>
      <c r="D56" s="367"/>
      <c r="E56" s="367"/>
      <c r="F56" s="367"/>
      <c r="G56" s="368"/>
    </row>
    <row r="57" spans="2:9" ht="20.25" customHeight="1">
      <c r="B57" s="366" t="s">
        <v>267</v>
      </c>
      <c r="C57" s="367"/>
      <c r="D57" s="367"/>
      <c r="E57" s="367"/>
      <c r="F57" s="367"/>
      <c r="G57" s="368"/>
    </row>
    <row r="58" spans="2:9" ht="18" customHeight="1" thickBot="1">
      <c r="B58" s="369" t="s">
        <v>268</v>
      </c>
      <c r="C58" s="370"/>
      <c r="D58" s="370"/>
      <c r="E58" s="370"/>
      <c r="F58" s="370"/>
      <c r="G58" s="371"/>
    </row>
    <row r="59" spans="2:9">
      <c r="B59" s="151"/>
      <c r="C59" s="152"/>
      <c r="D59" s="151"/>
      <c r="E59" s="151"/>
      <c r="F59" s="151"/>
      <c r="G59" s="151"/>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F19:G19"/>
    <mergeCell ref="F20:G20"/>
    <mergeCell ref="D21:E21"/>
    <mergeCell ref="F21:G21"/>
    <mergeCell ref="D22:E22"/>
    <mergeCell ref="F22:G22"/>
    <mergeCell ref="D23:E23"/>
    <mergeCell ref="F23:G23"/>
    <mergeCell ref="D24:E24"/>
    <mergeCell ref="F24:G24"/>
    <mergeCell ref="D25:E25"/>
    <mergeCell ref="F25:G25"/>
    <mergeCell ref="C26:G26"/>
    <mergeCell ref="B27:G27"/>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B56:G56"/>
    <mergeCell ref="B57:G57"/>
    <mergeCell ref="B58:G58"/>
    <mergeCell ref="D49:E49"/>
    <mergeCell ref="F49:G49"/>
    <mergeCell ref="D50:E50"/>
    <mergeCell ref="F50:G50"/>
    <mergeCell ref="B54:G54"/>
    <mergeCell ref="B55:G55"/>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G79"/>
  <sheetViews>
    <sheetView topLeftCell="A34" zoomScale="70" zoomScaleNormal="70" zoomScalePageLayoutView="50" workbookViewId="0">
      <pane xSplit="17" topLeftCell="R1" activePane="topRight" state="frozen"/>
      <selection activeCell="A10" sqref="A10"/>
      <selection pane="topRight" activeCell="B40" sqref="B40:B49"/>
    </sheetView>
  </sheetViews>
  <sheetFormatPr baseColWidth="10" defaultColWidth="9.140625" defaultRowHeight="15"/>
  <cols>
    <col min="1" max="1" width="5" bestFit="1" customWidth="1"/>
    <col min="2" max="2" width="23.42578125" customWidth="1"/>
    <col min="3" max="3" width="24.140625" customWidth="1"/>
    <col min="4" max="4" width="47.7109375" style="11" customWidth="1"/>
    <col min="5" max="5" width="14.140625" customWidth="1"/>
    <col min="6" max="6" width="14" customWidth="1"/>
    <col min="7" max="7" width="7.5703125" customWidth="1"/>
    <col min="8" max="8" width="14.28515625" customWidth="1"/>
    <col min="9" max="9" width="27.85546875" customWidth="1"/>
    <col min="10" max="10" width="32.7109375" customWidth="1"/>
    <col min="11" max="11" width="14.7109375" customWidth="1"/>
    <col min="12" max="12" width="8.140625" customWidth="1"/>
    <col min="13" max="13" width="16" customWidth="1"/>
    <col min="14" max="14" width="26.28515625" customWidth="1"/>
    <col min="15" max="15" width="6.28515625" customWidth="1"/>
    <col min="16" max="267" width="9.140625" style="17"/>
    <col min="268" max="16384" width="9.140625" style="22"/>
  </cols>
  <sheetData>
    <row r="1" spans="1:267" s="19" customFormat="1" ht="15.75" customHeight="1">
      <c r="A1" s="465"/>
      <c r="B1" s="466"/>
      <c r="C1" s="466"/>
      <c r="D1" s="42"/>
      <c r="E1" s="43"/>
      <c r="F1" s="43"/>
      <c r="G1" s="43"/>
      <c r="H1" s="43"/>
      <c r="I1" s="43"/>
      <c r="J1" s="43"/>
      <c r="K1" s="43"/>
      <c r="L1" s="43"/>
      <c r="M1" s="43"/>
      <c r="N1" s="44"/>
      <c r="O1" s="43"/>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row>
    <row r="2" spans="1:267" s="19" customFormat="1" ht="15.75" customHeight="1">
      <c r="A2" s="467"/>
      <c r="B2" s="468"/>
      <c r="C2" s="468"/>
      <c r="D2" s="37"/>
      <c r="E2" s="36"/>
      <c r="F2" s="36"/>
      <c r="G2" s="36"/>
      <c r="H2" s="36"/>
      <c r="I2" s="36"/>
      <c r="J2" s="36"/>
      <c r="K2" s="36"/>
      <c r="L2" s="36"/>
      <c r="M2" s="36"/>
      <c r="N2" s="45"/>
      <c r="O2" s="3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row>
    <row r="3" spans="1:267" s="19" customFormat="1" ht="15.75" customHeight="1">
      <c r="A3" s="46"/>
      <c r="B3" s="1"/>
      <c r="C3" s="1"/>
      <c r="D3" s="37"/>
      <c r="E3" s="36"/>
      <c r="F3" s="36"/>
      <c r="G3" s="36"/>
      <c r="H3" s="36"/>
      <c r="I3" s="36"/>
      <c r="J3" s="36"/>
      <c r="K3" s="36"/>
      <c r="L3" s="36"/>
      <c r="M3" s="36"/>
      <c r="N3" s="45"/>
      <c r="O3" s="36"/>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row>
    <row r="4" spans="1:267" s="19" customFormat="1" ht="15.75" customHeight="1">
      <c r="A4" s="469" t="s">
        <v>269</v>
      </c>
      <c r="B4" s="469"/>
      <c r="C4" s="469"/>
      <c r="D4" s="476" t="s">
        <v>5</v>
      </c>
      <c r="E4" s="477"/>
      <c r="F4" s="477"/>
      <c r="G4" s="477"/>
      <c r="H4" s="477"/>
      <c r="I4" s="477"/>
      <c r="J4" s="477"/>
      <c r="K4" s="477"/>
      <c r="L4" s="477"/>
      <c r="M4" s="477"/>
      <c r="N4" s="478"/>
      <c r="O4" s="191"/>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row>
    <row r="5" spans="1:267" s="19" customFormat="1" ht="15.75" customHeight="1">
      <c r="A5" s="469" t="s">
        <v>270</v>
      </c>
      <c r="B5" s="469"/>
      <c r="C5" s="469"/>
      <c r="D5" s="476" t="s">
        <v>37</v>
      </c>
      <c r="E5" s="477"/>
      <c r="F5" s="477"/>
      <c r="G5" s="477"/>
      <c r="H5" s="477"/>
      <c r="I5" s="477"/>
      <c r="J5" s="477"/>
      <c r="K5" s="477"/>
      <c r="L5" s="477"/>
      <c r="M5" s="477"/>
      <c r="N5" s="478"/>
      <c r="O5" s="192"/>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row>
    <row r="6" spans="1:267" s="19" customFormat="1" ht="15.75" customHeight="1">
      <c r="A6" s="469" t="s">
        <v>271</v>
      </c>
      <c r="B6" s="469"/>
      <c r="C6" s="469"/>
      <c r="D6" s="476" t="s">
        <v>272</v>
      </c>
      <c r="E6" s="477"/>
      <c r="F6" s="477"/>
      <c r="G6" s="477"/>
      <c r="H6" s="477"/>
      <c r="I6" s="477"/>
      <c r="J6" s="477"/>
      <c r="K6" s="477"/>
      <c r="L6" s="477"/>
      <c r="M6" s="477"/>
      <c r="N6" s="478"/>
      <c r="O6" s="153"/>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row>
    <row r="7" spans="1:267" s="19" customFormat="1" ht="15.75" customHeight="1" thickBot="1">
      <c r="A7" s="154" t="s">
        <v>273</v>
      </c>
      <c r="B7" s="155"/>
      <c r="C7" s="155"/>
      <c r="D7" s="473" t="s">
        <v>274</v>
      </c>
      <c r="E7" s="495" t="s">
        <v>275</v>
      </c>
      <c r="F7" s="496"/>
      <c r="G7" s="496"/>
      <c r="H7" s="497"/>
      <c r="I7" s="484" t="s">
        <v>276</v>
      </c>
      <c r="J7" s="485"/>
      <c r="K7" s="485"/>
      <c r="L7" s="485"/>
      <c r="M7" s="486"/>
      <c r="N7" s="482" t="s">
        <v>277</v>
      </c>
      <c r="O7" s="483"/>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row>
    <row r="8" spans="1:267" s="19" customFormat="1" ht="15.75" customHeight="1" thickTop="1">
      <c r="A8" s="470" t="s">
        <v>278</v>
      </c>
      <c r="B8" s="472" t="s">
        <v>279</v>
      </c>
      <c r="C8" s="133" t="s">
        <v>280</v>
      </c>
      <c r="D8" s="473"/>
      <c r="E8" s="474" t="s">
        <v>217</v>
      </c>
      <c r="F8" s="474" t="s">
        <v>281</v>
      </c>
      <c r="G8" s="474" t="s">
        <v>282</v>
      </c>
      <c r="H8" s="474" t="s">
        <v>223</v>
      </c>
      <c r="I8" s="479" t="s">
        <v>283</v>
      </c>
      <c r="J8" s="125" t="s">
        <v>284</v>
      </c>
      <c r="K8" s="479" t="s">
        <v>276</v>
      </c>
      <c r="L8" s="479" t="s">
        <v>285</v>
      </c>
      <c r="M8" s="479" t="s">
        <v>286</v>
      </c>
      <c r="N8" s="480" t="s">
        <v>287</v>
      </c>
      <c r="O8" s="480" t="s">
        <v>288</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row>
    <row r="9" spans="1:267" s="21" customFormat="1" ht="51" customHeight="1" thickBot="1">
      <c r="A9" s="471"/>
      <c r="B9" s="473"/>
      <c r="C9" s="98" t="s">
        <v>289</v>
      </c>
      <c r="D9" s="473"/>
      <c r="E9" s="475"/>
      <c r="F9" s="475"/>
      <c r="G9" s="475"/>
      <c r="H9" s="475"/>
      <c r="I9" s="475"/>
      <c r="J9" s="131" t="s">
        <v>290</v>
      </c>
      <c r="K9" s="475" t="s">
        <v>291</v>
      </c>
      <c r="L9" s="475"/>
      <c r="M9" s="475" t="s">
        <v>291</v>
      </c>
      <c r="N9" s="481"/>
      <c r="O9" s="498"/>
      <c r="P9" s="18"/>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row>
    <row r="10" spans="1:267" ht="60">
      <c r="A10" s="435">
        <v>1</v>
      </c>
      <c r="B10" s="457" t="s">
        <v>292</v>
      </c>
      <c r="C10" s="423" t="s">
        <v>293</v>
      </c>
      <c r="D10" s="167" t="s">
        <v>294</v>
      </c>
      <c r="E10" s="462">
        <v>1962</v>
      </c>
      <c r="F10" s="462">
        <v>10</v>
      </c>
      <c r="G10" s="438">
        <f>+F10/E10</f>
        <v>5.0968399592252805E-3</v>
      </c>
      <c r="H10" s="429"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59" t="s">
        <v>295</v>
      </c>
      <c r="J10" s="176" t="s">
        <v>296</v>
      </c>
      <c r="K10" s="159" t="str">
        <f>IFERROR(CONCATENATE(INDEX('8- Políticas de Administración '!$B$16:$F$53,MATCH('5- Identificación de Riesgos'!J10,'8- Políticas de Administración '!$C$16:$C$54,0),1)," - ",L10),"")</f>
        <v>Moderado - 3</v>
      </c>
      <c r="L10" s="189">
        <f>IFERROR(VLOOKUP(INDEX('8- Políticas de Administración '!$B$16:$F$63,MATCH('5- Identificación de Riesgos'!J10,'8- Políticas de Administración '!$C$16:$C$64,0),1),'8- Políticas de Administración '!$B$16:$F$64,5,FALSE),"")</f>
        <v>3</v>
      </c>
      <c r="M10" s="423" t="str">
        <f>IFERROR(CONCATENATE(INDEX('8- Políticas de Administración '!$B$16:$F$53,MATCH(ROUND(AVERAGE(L10:L19),0),'8- Políticas de Administración '!$F$16:$F$53,0),1)," - ",ROUND(AVERAGE(L10:L19),0)),"")</f>
        <v>Menor - 2</v>
      </c>
      <c r="N10" s="416" t="str">
        <f>IFERROR(CONCATENATE(VLOOKUP((LEFT(H10,LEN(H10)-4)&amp;LEFT(M10,LEN(M10)-4)),'9- Matriz de Calor '!$D$18:$E$42,2,0)," - ",RIGHT(H10,1)*RIGHT(M10,1)),"")</f>
        <v>Bajo - 2</v>
      </c>
      <c r="O10" s="493">
        <f>RIGHT(H10,1)*RIGHT(M10,1)</f>
        <v>2</v>
      </c>
      <c r="P10" s="18"/>
    </row>
    <row r="11" spans="1:267" ht="30">
      <c r="A11" s="436"/>
      <c r="B11" s="458"/>
      <c r="C11" s="424"/>
      <c r="D11" s="168" t="s">
        <v>297</v>
      </c>
      <c r="E11" s="463"/>
      <c r="F11" s="463"/>
      <c r="G11" s="439"/>
      <c r="H11" s="430"/>
      <c r="I11" s="160" t="s">
        <v>298</v>
      </c>
      <c r="J11" s="162" t="s">
        <v>299</v>
      </c>
      <c r="K11" s="160" t="str">
        <f>IFERROR(CONCATENATE(INDEX('8- Políticas de Administración '!$B$16:$F$53,MATCH('5- Identificación de Riesgos'!J11,'8- Políticas de Administración '!$C$16:$C$54,0),1)," - ",L11),"")</f>
        <v>Leve - 1</v>
      </c>
      <c r="L11" s="188">
        <f>IFERROR(VLOOKUP(INDEX('8- Políticas de Administración '!$B$16:$F$63,MATCH('5- Identificación de Riesgos'!J11,'8- Políticas de Administración '!$C$16:$C$64,0),1),'8- Políticas de Administración '!$B$16:$F$64,5,FALSE),"")</f>
        <v>1</v>
      </c>
      <c r="M11" s="424"/>
      <c r="N11" s="417"/>
      <c r="O11" s="493"/>
      <c r="P11" s="18"/>
    </row>
    <row r="12" spans="1:267" ht="25.5">
      <c r="A12" s="436"/>
      <c r="B12" s="458"/>
      <c r="C12" s="424"/>
      <c r="D12" s="168" t="s">
        <v>300</v>
      </c>
      <c r="E12" s="463"/>
      <c r="F12" s="463"/>
      <c r="G12" s="439"/>
      <c r="H12" s="430"/>
      <c r="I12" s="160"/>
      <c r="J12" s="162"/>
      <c r="K12" s="160" t="str">
        <f>IFERROR(CONCATENATE(INDEX('8- Políticas de Administración '!$B$16:$F$53,MATCH('5- Identificación de Riesgos'!J12,'8- Políticas de Administración '!$C$16:$C$54,0),1)," - ",L12),"")</f>
        <v/>
      </c>
      <c r="L12" s="188" t="str">
        <f>IFERROR(VLOOKUP(INDEX('8- Políticas de Administración '!$B$16:$F$63,MATCH('5- Identificación de Riesgos'!J12,'8- Políticas de Administración '!$C$16:$C$64,0),1),'8- Políticas de Administración '!$B$16:$F$64,5,FALSE),"")</f>
        <v/>
      </c>
      <c r="M12" s="424"/>
      <c r="N12" s="417"/>
      <c r="O12" s="493"/>
      <c r="P12" s="18"/>
    </row>
    <row r="13" spans="1:267" ht="25.5">
      <c r="A13" s="436"/>
      <c r="B13" s="458"/>
      <c r="C13" s="424"/>
      <c r="D13" s="168" t="s">
        <v>301</v>
      </c>
      <c r="E13" s="463"/>
      <c r="F13" s="463"/>
      <c r="G13" s="439"/>
      <c r="H13" s="430"/>
      <c r="I13" s="160"/>
      <c r="J13" s="162"/>
      <c r="K13" s="160" t="str">
        <f>IFERROR(CONCATENATE(INDEX('8- Políticas de Administración '!$B$16:$F$53,MATCH('5- Identificación de Riesgos'!J13,'8- Políticas de Administración '!$C$16:$C$54,0),1)," - ",L13),"")</f>
        <v/>
      </c>
      <c r="L13" s="188" t="str">
        <f>IFERROR(VLOOKUP(INDEX('8- Políticas de Administración '!$B$16:$F$63,MATCH('5- Identificación de Riesgos'!J13,'8- Políticas de Administración '!$C$16:$C$64,0),1),'8- Políticas de Administración '!$B$16:$F$64,5,FALSE),"")</f>
        <v/>
      </c>
      <c r="M13" s="424"/>
      <c r="N13" s="417"/>
      <c r="O13" s="493"/>
      <c r="P13" s="18"/>
    </row>
    <row r="14" spans="1:267" ht="30">
      <c r="A14" s="436"/>
      <c r="B14" s="458"/>
      <c r="C14" s="424"/>
      <c r="D14" s="169" t="s">
        <v>302</v>
      </c>
      <c r="E14" s="463"/>
      <c r="F14" s="463"/>
      <c r="G14" s="439"/>
      <c r="H14" s="430"/>
      <c r="I14" s="160"/>
      <c r="J14" s="162"/>
      <c r="K14" s="160" t="str">
        <f>IFERROR(CONCATENATE(INDEX('8- Políticas de Administración '!$B$16:$F$53,MATCH('5- Identificación de Riesgos'!J14,'8- Políticas de Administración '!$C$16:$C$54,0),1)," - ",L14),"")</f>
        <v/>
      </c>
      <c r="L14" s="188" t="str">
        <f>IFERROR(VLOOKUP(INDEX('8- Políticas de Administración '!$B$16:$F$63,MATCH('5- Identificación de Riesgos'!J14,'8- Políticas de Administración '!$C$16:$C$64,0),1),'8- Políticas de Administración '!$B$16:$F$64,5,FALSE),"")</f>
        <v/>
      </c>
      <c r="M14" s="424"/>
      <c r="N14" s="417"/>
      <c r="O14" s="493"/>
      <c r="P14" s="18"/>
    </row>
    <row r="15" spans="1:267" ht="16.5">
      <c r="A15" s="436"/>
      <c r="B15" s="458"/>
      <c r="C15" s="424"/>
      <c r="D15" s="169"/>
      <c r="E15" s="463"/>
      <c r="F15" s="463"/>
      <c r="G15" s="439"/>
      <c r="H15" s="430"/>
      <c r="I15" s="160"/>
      <c r="J15" s="162"/>
      <c r="K15" s="160" t="str">
        <f>IFERROR(CONCATENATE(INDEX('8- Políticas de Administración '!$B$16:$F$53,MATCH('5- Identificación de Riesgos'!J15,'8- Políticas de Administración '!$C$16:$C$54,0),1)," - ",L15),"")</f>
        <v/>
      </c>
      <c r="L15" s="188" t="str">
        <f>IFERROR(VLOOKUP(INDEX('8- Políticas de Administración '!$B$16:$F$63,MATCH('5- Identificación de Riesgos'!J15,'8- Políticas de Administración '!$C$16:$C$64,0),1),'8- Políticas de Administración '!$B$16:$F$64,5,FALSE),"")</f>
        <v/>
      </c>
      <c r="M15" s="424"/>
      <c r="N15" s="417"/>
      <c r="O15" s="493"/>
      <c r="P15" s="18"/>
    </row>
    <row r="16" spans="1:267" ht="16.5">
      <c r="A16" s="436"/>
      <c r="B16" s="458"/>
      <c r="C16" s="424"/>
      <c r="D16" s="170"/>
      <c r="E16" s="463"/>
      <c r="F16" s="463"/>
      <c r="G16" s="439"/>
      <c r="H16" s="430"/>
      <c r="I16" s="160"/>
      <c r="J16" s="162"/>
      <c r="K16" s="160" t="str">
        <f>IFERROR(CONCATENATE(INDEX('8- Políticas de Administración '!$B$16:$F$53,MATCH('5- Identificación de Riesgos'!J16,'8- Políticas de Administración '!$C$16:$C$54,0),1)," - ",L16),"")</f>
        <v/>
      </c>
      <c r="L16" s="188" t="str">
        <f>IFERROR(VLOOKUP(INDEX('8- Políticas de Administración '!$B$16:$F$63,MATCH('5- Identificación de Riesgos'!J16,'8- Políticas de Administración '!$C$16:$C$64,0),1),'8- Políticas de Administración '!$B$16:$F$64,5,FALSE),"")</f>
        <v/>
      </c>
      <c r="M16" s="424"/>
      <c r="N16" s="417"/>
      <c r="O16" s="493"/>
      <c r="P16" s="18"/>
    </row>
    <row r="17" spans="1:16" ht="16.5">
      <c r="A17" s="436"/>
      <c r="B17" s="458"/>
      <c r="C17" s="424"/>
      <c r="D17" s="170"/>
      <c r="E17" s="463"/>
      <c r="F17" s="463"/>
      <c r="G17" s="439"/>
      <c r="H17" s="430"/>
      <c r="I17" s="160"/>
      <c r="J17" s="162"/>
      <c r="K17" s="160" t="str">
        <f>IFERROR(CONCATENATE(INDEX('8- Políticas de Administración '!$B$16:$F$53,MATCH('5- Identificación de Riesgos'!J17,'8- Políticas de Administración '!$C$16:$C$54,0),1)," - ",L17),"")</f>
        <v/>
      </c>
      <c r="L17" s="188" t="str">
        <f>IFERROR(VLOOKUP(INDEX('8- Políticas de Administración '!$B$16:$F$63,MATCH('5- Identificación de Riesgos'!J17,'8- Políticas de Administración '!$C$16:$C$64,0),1),'8- Políticas de Administración '!$B$16:$F$64,5,FALSE),"")</f>
        <v/>
      </c>
      <c r="M17" s="424"/>
      <c r="N17" s="417"/>
      <c r="O17" s="493"/>
      <c r="P17" s="18"/>
    </row>
    <row r="18" spans="1:16" ht="16.5">
      <c r="A18" s="436"/>
      <c r="B18" s="458"/>
      <c r="C18" s="424"/>
      <c r="D18" s="170"/>
      <c r="E18" s="463"/>
      <c r="F18" s="463"/>
      <c r="G18" s="439"/>
      <c r="H18" s="430"/>
      <c r="I18" s="160"/>
      <c r="J18" s="162"/>
      <c r="K18" s="160" t="str">
        <f>IFERROR(CONCATENATE(INDEX('8- Políticas de Administración '!$B$16:$F$53,MATCH('5- Identificación de Riesgos'!J18,'8- Políticas de Administración '!$C$16:$C$54,0),1)," - ",L18),"")</f>
        <v/>
      </c>
      <c r="L18" s="188" t="str">
        <f>IFERROR(VLOOKUP(INDEX('8- Políticas de Administración '!$B$16:$F$63,MATCH('5- Identificación de Riesgos'!J18,'8- Políticas de Administración '!$C$16:$C$64,0),1),'8- Políticas de Administración '!$B$16:$F$64,5,FALSE),"")</f>
        <v/>
      </c>
      <c r="M18" s="424"/>
      <c r="N18" s="417"/>
      <c r="O18" s="493"/>
      <c r="P18" s="18"/>
    </row>
    <row r="19" spans="1:16" ht="16.5">
      <c r="A19" s="437"/>
      <c r="B19" s="459"/>
      <c r="C19" s="425"/>
      <c r="D19" s="171"/>
      <c r="E19" s="464"/>
      <c r="F19" s="464"/>
      <c r="G19" s="440"/>
      <c r="H19" s="431"/>
      <c r="I19" s="161"/>
      <c r="J19" s="163"/>
      <c r="K19" s="161" t="str">
        <f>IFERROR(CONCATENATE(INDEX('8- Políticas de Administración '!$B$16:$F$53,MATCH('5- Identificación de Riesgos'!J19,'8- Políticas de Administración '!$C$16:$C$54,0),1)," - ",L19),"")</f>
        <v/>
      </c>
      <c r="L19" s="190" t="str">
        <f>IFERROR(VLOOKUP(INDEX('8- Políticas de Administración '!$B$16:$F$63,MATCH('5- Identificación de Riesgos'!J19,'8- Políticas de Administración '!$C$16:$C$64,0),1),'8- Políticas de Administración '!$B$16:$F$64,5,FALSE),"")</f>
        <v/>
      </c>
      <c r="M19" s="425"/>
      <c r="N19" s="418"/>
      <c r="O19" s="493"/>
      <c r="P19" s="18"/>
    </row>
    <row r="20" spans="1:16" ht="30">
      <c r="A20" s="435">
        <v>2</v>
      </c>
      <c r="B20" s="457" t="s">
        <v>303</v>
      </c>
      <c r="C20" s="423" t="s">
        <v>304</v>
      </c>
      <c r="D20" s="277" t="s">
        <v>305</v>
      </c>
      <c r="E20" s="460">
        <v>92259</v>
      </c>
      <c r="F20" s="423">
        <v>20</v>
      </c>
      <c r="G20" s="438">
        <f t="shared" ref="G20" si="0">+F20/E20</f>
        <v>2.1678101865400665E-4</v>
      </c>
      <c r="H20" s="429"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59" t="s">
        <v>306</v>
      </c>
      <c r="J20" s="176" t="s">
        <v>307</v>
      </c>
      <c r="K20" s="159" t="str">
        <f>IFERROR(CONCATENATE(INDEX('8- Políticas de Administración '!$B$16:$F$53,MATCH('5- Identificación de Riesgos'!J20,'8- Políticas de Administración '!$C$16:$C$54,0),1)," - ",L20),"")</f>
        <v>Menor - 2</v>
      </c>
      <c r="L20" s="189">
        <f>IFERROR(VLOOKUP(INDEX('8- Políticas de Administración '!$B$16:$F$63,MATCH('5- Identificación de Riesgos'!J20,'8- Políticas de Administración '!$C$16:$C$64,0),1),'8- Políticas de Administración '!$B$16:$F$64,5,FALSE),"")</f>
        <v>2</v>
      </c>
      <c r="M20" s="423" t="str">
        <f>IFERROR(CONCATENATE(INDEX('8- Políticas de Administración '!$B$16:$F$53,MATCH(ROUND(AVERAGE(L20:L29),0),'8- Políticas de Administración '!$F$16:$F$53,0),1)," - ",ROUND(AVERAGE(L20:L29),0)),"")</f>
        <v>Menor - 2</v>
      </c>
      <c r="N20" s="416" t="str">
        <f>IFERROR(CONCATENATE(VLOOKUP((LEFT(H20,LEN(H20)-4)&amp;LEFT(M20,LEN(M20)-4)),'9- Matriz de Calor '!$D$18:$E$42,2,0)," - ",RIGHT(H20,1)*RIGHT(M20,1)),"")</f>
        <v>Bajo - 2</v>
      </c>
      <c r="O20" s="494">
        <f>RIGHT(H20,1)*RIGHT(M20,1)</f>
        <v>2</v>
      </c>
    </row>
    <row r="21" spans="1:16" ht="30">
      <c r="A21" s="436"/>
      <c r="B21" s="458"/>
      <c r="C21" s="424"/>
      <c r="D21" s="277" t="s">
        <v>308</v>
      </c>
      <c r="E21" s="424"/>
      <c r="F21" s="424"/>
      <c r="G21" s="439"/>
      <c r="H21" s="430"/>
      <c r="I21" s="160" t="s">
        <v>298</v>
      </c>
      <c r="J21" s="162" t="s">
        <v>299</v>
      </c>
      <c r="K21" s="160" t="str">
        <f>IFERROR(CONCATENATE(INDEX('8- Políticas de Administración '!$B$16:$F$53,MATCH('5- Identificación de Riesgos'!J21,'8- Políticas de Administración '!$C$16:$C$54,0),1)," - ",L21),"")</f>
        <v>Leve - 1</v>
      </c>
      <c r="L21" s="188">
        <f>IFERROR(VLOOKUP(INDEX('8- Políticas de Administración '!$B$16:$F$63,MATCH('5- Identificación de Riesgos'!J21,'8- Políticas de Administración '!$C$16:$C$64,0),1),'8- Políticas de Administración '!$B$16:$F$64,5,FALSE),"")</f>
        <v>1</v>
      </c>
      <c r="M21" s="424"/>
      <c r="N21" s="417"/>
      <c r="O21" s="461"/>
    </row>
    <row r="22" spans="1:16" ht="29.25">
      <c r="A22" s="436"/>
      <c r="B22" s="458"/>
      <c r="C22" s="456"/>
      <c r="D22" s="278" t="s">
        <v>309</v>
      </c>
      <c r="E22" s="461"/>
      <c r="F22" s="424"/>
      <c r="G22" s="439"/>
      <c r="H22" s="430"/>
      <c r="I22" s="160"/>
      <c r="J22" s="162"/>
      <c r="K22" s="160" t="str">
        <f>IFERROR(CONCATENATE(INDEX('8- Políticas de Administración '!$B$16:$F$53,MATCH('5- Identificación de Riesgos'!J22,'8- Políticas de Administración '!$C$16:$C$54,0),1)," - ",L22),"")</f>
        <v/>
      </c>
      <c r="L22" s="188" t="str">
        <f>IFERROR(VLOOKUP(INDEX('8- Políticas de Administración '!$B$16:$F$63,MATCH('5- Identificación de Riesgos'!J22,'8- Políticas de Administración '!$C$16:$C$64,0),1),'8- Políticas de Administración '!$B$16:$F$64,5,FALSE),"")</f>
        <v/>
      </c>
      <c r="M22" s="424"/>
      <c r="N22" s="417"/>
      <c r="O22" s="461"/>
    </row>
    <row r="23" spans="1:16">
      <c r="A23" s="436"/>
      <c r="B23" s="458"/>
      <c r="C23" s="424"/>
      <c r="D23" s="277" t="s">
        <v>310</v>
      </c>
      <c r="E23" s="424"/>
      <c r="F23" s="424"/>
      <c r="G23" s="439"/>
      <c r="H23" s="430"/>
      <c r="I23" s="160"/>
      <c r="J23" s="162"/>
      <c r="K23" s="160" t="str">
        <f>IFERROR(CONCATENATE(INDEX('8- Políticas de Administración '!$B$16:$F$53,MATCH('5- Identificación de Riesgos'!J23,'8- Políticas de Administración '!$C$16:$C$54,0),1)," - ",L23),"")</f>
        <v/>
      </c>
      <c r="L23" s="188" t="str">
        <f>IFERROR(VLOOKUP(INDEX('8- Políticas de Administración '!$B$16:$F$63,MATCH('5- Identificación de Riesgos'!J23,'8- Políticas de Administración '!$C$16:$C$64,0),1),'8- Políticas de Administración '!$B$16:$F$64,5,FALSE),"")</f>
        <v/>
      </c>
      <c r="M23" s="424"/>
      <c r="N23" s="417"/>
      <c r="O23" s="461"/>
    </row>
    <row r="24" spans="1:16">
      <c r="A24" s="436"/>
      <c r="B24" s="458"/>
      <c r="C24" s="424"/>
      <c r="D24" s="277" t="s">
        <v>311</v>
      </c>
      <c r="E24" s="424"/>
      <c r="F24" s="424"/>
      <c r="G24" s="439"/>
      <c r="H24" s="430"/>
      <c r="I24" s="160"/>
      <c r="J24" s="162"/>
      <c r="K24" s="160" t="str">
        <f>IFERROR(CONCATENATE(INDEX('8- Políticas de Administración '!$B$16:$F$53,MATCH('5- Identificación de Riesgos'!J24,'8- Políticas de Administración '!$C$16:$C$54,0),1)," - ",L24),"")</f>
        <v/>
      </c>
      <c r="L24" s="188" t="str">
        <f>IFERROR(VLOOKUP(INDEX('8- Políticas de Administración '!$B$16:$F$63,MATCH('5- Identificación de Riesgos'!J24,'8- Políticas de Administración '!$C$16:$C$64,0),1),'8- Políticas de Administración '!$B$16:$F$64,5,FALSE),"")</f>
        <v/>
      </c>
      <c r="M24" s="424"/>
      <c r="N24" s="417"/>
      <c r="O24" s="461"/>
    </row>
    <row r="25" spans="1:16">
      <c r="A25" s="436"/>
      <c r="B25" s="458"/>
      <c r="C25" s="424"/>
      <c r="E25" s="424"/>
      <c r="F25" s="424"/>
      <c r="G25" s="439"/>
      <c r="H25" s="430"/>
      <c r="I25" s="160"/>
      <c r="J25" s="162"/>
      <c r="K25" s="160" t="str">
        <f>IFERROR(CONCATENATE(INDEX('8- Políticas de Administración '!$B$16:$F$53,MATCH('5- Identificación de Riesgos'!J25,'8- Políticas de Administración '!$C$16:$C$54,0),1)," - ",L25),"")</f>
        <v/>
      </c>
      <c r="L25" s="188" t="str">
        <f>IFERROR(VLOOKUP(INDEX('8- Políticas de Administración '!$B$16:$F$63,MATCH('5- Identificación de Riesgos'!J25,'8- Políticas de Administración '!$C$16:$C$64,0),1),'8- Políticas de Administración '!$B$16:$F$64,5,FALSE),"")</f>
        <v/>
      </c>
      <c r="M25" s="424"/>
      <c r="N25" s="417"/>
      <c r="O25" s="461"/>
    </row>
    <row r="26" spans="1:16">
      <c r="A26" s="436"/>
      <c r="B26" s="458"/>
      <c r="C26" s="424"/>
      <c r="D26" s="170"/>
      <c r="E26" s="424"/>
      <c r="F26" s="424"/>
      <c r="G26" s="439"/>
      <c r="H26" s="430"/>
      <c r="I26" s="160"/>
      <c r="J26" s="162"/>
      <c r="K26" s="160" t="str">
        <f>IFERROR(CONCATENATE(INDEX('8- Políticas de Administración '!$B$16:$F$53,MATCH('5- Identificación de Riesgos'!J26,'8- Políticas de Administración '!$C$16:$C$54,0),1)," - ",L26),"")</f>
        <v/>
      </c>
      <c r="L26" s="188" t="str">
        <f>IFERROR(VLOOKUP(INDEX('8- Políticas de Administración '!$B$16:$F$63,MATCH('5- Identificación de Riesgos'!J26,'8- Políticas de Administración '!$C$16:$C$64,0),1),'8- Políticas de Administración '!$B$16:$F$64,5,FALSE),"")</f>
        <v/>
      </c>
      <c r="M26" s="424"/>
      <c r="N26" s="417"/>
      <c r="O26" s="461"/>
    </row>
    <row r="27" spans="1:16">
      <c r="A27" s="436"/>
      <c r="B27" s="458"/>
      <c r="C27" s="424"/>
      <c r="D27" s="170"/>
      <c r="E27" s="424"/>
      <c r="F27" s="424"/>
      <c r="G27" s="439"/>
      <c r="H27" s="430"/>
      <c r="I27" s="160"/>
      <c r="J27" s="162"/>
      <c r="K27" s="160" t="str">
        <f>IFERROR(CONCATENATE(INDEX('8- Políticas de Administración '!$B$16:$F$53,MATCH('5- Identificación de Riesgos'!J27,'8- Políticas de Administración '!$C$16:$C$54,0),1)," - ",L27),"")</f>
        <v/>
      </c>
      <c r="L27" s="188" t="str">
        <f>IFERROR(VLOOKUP(INDEX('8- Políticas de Administración '!$B$16:$F$63,MATCH('5- Identificación de Riesgos'!J27,'8- Políticas de Administración '!$C$16:$C$64,0),1),'8- Políticas de Administración '!$B$16:$F$64,5,FALSE),"")</f>
        <v/>
      </c>
      <c r="M27" s="424"/>
      <c r="N27" s="417"/>
      <c r="O27" s="461"/>
    </row>
    <row r="28" spans="1:16">
      <c r="A28" s="436"/>
      <c r="B28" s="458"/>
      <c r="C28" s="424"/>
      <c r="D28" s="170"/>
      <c r="E28" s="424"/>
      <c r="F28" s="424"/>
      <c r="G28" s="439"/>
      <c r="H28" s="430"/>
      <c r="I28" s="160"/>
      <c r="J28" s="162"/>
      <c r="K28" s="160" t="str">
        <f>IFERROR(CONCATENATE(INDEX('8- Políticas de Administración '!$B$16:$F$53,MATCH('5- Identificación de Riesgos'!J28,'8- Políticas de Administración '!$C$16:$C$54,0),1)," - ",L28),"")</f>
        <v/>
      </c>
      <c r="L28" s="188" t="str">
        <f>IFERROR(VLOOKUP(INDEX('8- Políticas de Administración '!$B$16:$F$63,MATCH('5- Identificación de Riesgos'!J28,'8- Políticas de Administración '!$C$16:$C$64,0),1),'8- Políticas de Administración '!$B$16:$F$64,5,FALSE),"")</f>
        <v/>
      </c>
      <c r="M28" s="424"/>
      <c r="N28" s="417"/>
      <c r="O28" s="461"/>
    </row>
    <row r="29" spans="1:16" ht="15.75" thickBot="1">
      <c r="A29" s="437"/>
      <c r="B29" s="459"/>
      <c r="C29" s="425"/>
      <c r="D29" s="171"/>
      <c r="E29" s="425"/>
      <c r="F29" s="425"/>
      <c r="G29" s="440"/>
      <c r="H29" s="431"/>
      <c r="I29" s="161"/>
      <c r="J29" s="163"/>
      <c r="K29" s="161" t="str">
        <f>IFERROR(CONCATENATE(INDEX('8- Políticas de Administración '!$B$16:$F$53,MATCH('5- Identificación de Riesgos'!J29,'8- Políticas de Administración '!$C$16:$C$54,0),1)," - ",L29),"")</f>
        <v/>
      </c>
      <c r="L29" s="190" t="str">
        <f>IFERROR(VLOOKUP(INDEX('8- Políticas de Administración '!$B$16:$F$63,MATCH('5- Identificación de Riesgos'!J29,'8- Políticas de Administración '!$C$16:$C$64,0),1),'8- Políticas de Administración '!$B$16:$F$64,5,FALSE),"")</f>
        <v/>
      </c>
      <c r="M29" s="425"/>
      <c r="N29" s="418"/>
      <c r="O29" s="461"/>
    </row>
    <row r="30" spans="1:16" ht="30">
      <c r="A30" s="435">
        <v>3</v>
      </c>
      <c r="B30" s="420" t="s">
        <v>312</v>
      </c>
      <c r="C30" s="423" t="s">
        <v>313</v>
      </c>
      <c r="D30" s="167" t="s">
        <v>314</v>
      </c>
      <c r="E30" s="423">
        <v>45</v>
      </c>
      <c r="F30" s="423">
        <v>5</v>
      </c>
      <c r="G30" s="438">
        <f>+F30/E30</f>
        <v>0.1111111111111111</v>
      </c>
      <c r="H30" s="429"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Media - 3</v>
      </c>
      <c r="I30" s="159" t="s">
        <v>306</v>
      </c>
      <c r="J30" s="176" t="s">
        <v>307</v>
      </c>
      <c r="K30" s="159" t="str">
        <f>IFERROR(CONCATENATE(INDEX('8- Políticas de Administración '!$B$16:$F$53,MATCH('5- Identificación de Riesgos'!J30,'8- Políticas de Administración '!$C$16:$C$54,0),1)," - ",L30),"")</f>
        <v>Menor - 2</v>
      </c>
      <c r="L30" s="189">
        <f>IFERROR(VLOOKUP(INDEX('8- Políticas de Administración '!$B$16:$F$63,MATCH('5- Identificación de Riesgos'!J30,'8- Políticas de Administración '!$C$16:$C$64,0),1),'8- Políticas de Administración '!$B$16:$F$64,5,FALSE),"")</f>
        <v>2</v>
      </c>
      <c r="M30" s="423" t="str">
        <f>IFERROR(CONCATENATE(INDEX('8- Políticas de Administración '!$B$16:$F$53,MATCH(ROUND(AVERAGE(L30:L39),0),'8- Políticas de Administración '!$F$16:$F$53,0),1)," - ",ROUND(AVERAGE(L30:L39),0)),"")</f>
        <v>Mayor - 4</v>
      </c>
      <c r="N30" s="416" t="str">
        <f>IFERROR(CONCATENATE(VLOOKUP((LEFT(H30,LEN(H30)-4)&amp;LEFT(M30,LEN(M30)-4)),'9- Matriz de Calor '!$D$18:$E$42,2,0)," - ",RIGHT(H30,1)*RIGHT(M30,1)),"")</f>
        <v>Alto - 12</v>
      </c>
      <c r="O30" s="461">
        <f>RIGHT(H30,1)*RIGHT(M30,1)</f>
        <v>12</v>
      </c>
    </row>
    <row r="31" spans="1:16" ht="60">
      <c r="A31" s="436"/>
      <c r="B31" s="421"/>
      <c r="C31" s="424"/>
      <c r="D31" s="168" t="s">
        <v>315</v>
      </c>
      <c r="E31" s="424"/>
      <c r="F31" s="424"/>
      <c r="G31" s="439"/>
      <c r="H31" s="430"/>
      <c r="I31" s="160" t="s">
        <v>295</v>
      </c>
      <c r="J31" s="162" t="s">
        <v>316</v>
      </c>
      <c r="K31" s="160" t="str">
        <f>IFERROR(CONCATENATE(INDEX('8- Políticas de Administración '!$B$16:$F$53,MATCH('5- Identificación de Riesgos'!J31,'8- Políticas de Administración '!$C$16:$C$54,0),1)," - ",L31),"")</f>
        <v>Mayor - 4</v>
      </c>
      <c r="L31" s="188">
        <f>IFERROR(VLOOKUP(INDEX('8- Políticas de Administración '!$B$16:$F$63,MATCH('5- Identificación de Riesgos'!J31,'8- Políticas de Administración '!$C$16:$C$64,0),1),'8- Políticas de Administración '!$B$16:$F$64,5,FALSE),"")</f>
        <v>4</v>
      </c>
      <c r="M31" s="424"/>
      <c r="N31" s="417"/>
      <c r="O31" s="461"/>
    </row>
    <row r="32" spans="1:16" ht="45" customHeight="1">
      <c r="A32" s="436"/>
      <c r="B32" s="421"/>
      <c r="C32" s="424"/>
      <c r="D32" s="168" t="s">
        <v>317</v>
      </c>
      <c r="E32" s="424"/>
      <c r="F32" s="424"/>
      <c r="G32" s="439"/>
      <c r="H32" s="430"/>
      <c r="I32" s="160" t="s">
        <v>318</v>
      </c>
      <c r="J32" s="162" t="s">
        <v>319</v>
      </c>
      <c r="K32" s="160" t="str">
        <f>IFERROR(CONCATENATE(INDEX('8- Políticas de Administración '!$B$16:$F$53,MATCH('5- Identificación de Riesgos'!J32,'8- Políticas de Administración '!$C$16:$C$54,0),1)," - ",L32),"")</f>
        <v/>
      </c>
      <c r="L32" s="188" t="str">
        <f>IFERROR(VLOOKUP(INDEX('8- Políticas de Administración '!$B$16:$F$63,MATCH('5- Identificación de Riesgos'!J32,'8- Políticas de Administración '!$C$16:$C$64,0),1),'8- Políticas de Administración '!$B$16:$F$64,5,FALSE),"")</f>
        <v/>
      </c>
      <c r="M32" s="424"/>
      <c r="N32" s="417"/>
      <c r="O32" s="461"/>
    </row>
    <row r="33" spans="1:267" ht="45">
      <c r="A33" s="436"/>
      <c r="B33" s="421"/>
      <c r="C33" s="424"/>
      <c r="D33" s="168" t="s">
        <v>320</v>
      </c>
      <c r="E33" s="424"/>
      <c r="F33" s="424"/>
      <c r="G33" s="439"/>
      <c r="H33" s="430"/>
      <c r="I33" s="160" t="s">
        <v>321</v>
      </c>
      <c r="J33" s="162" t="s">
        <v>322</v>
      </c>
      <c r="K33" s="160" t="str">
        <f>IFERROR(CONCATENATE(INDEX('8- Políticas de Administración '!$B$16:$F$53,MATCH('5- Identificación de Riesgos'!J33,'8- Políticas de Administración '!$C$16:$C$54,0),1)," - ",L33),"")</f>
        <v>Mayor - 4</v>
      </c>
      <c r="L33" s="188">
        <f>IFERROR(VLOOKUP(INDEX('8- Políticas de Administración '!$B$16:$F$63,MATCH('5- Identificación de Riesgos'!J33,'8- Políticas de Administración '!$C$16:$C$64,0),1),'8- Políticas de Administración '!$B$16:$F$64,5,FALSE),"")</f>
        <v>4</v>
      </c>
      <c r="M33" s="424"/>
      <c r="N33" s="417"/>
      <c r="O33" s="461"/>
    </row>
    <row r="34" spans="1:267" ht="30">
      <c r="A34" s="436"/>
      <c r="B34" s="421"/>
      <c r="C34" s="424"/>
      <c r="D34" s="170" t="s">
        <v>323</v>
      </c>
      <c r="E34" s="424"/>
      <c r="F34" s="424"/>
      <c r="G34" s="439"/>
      <c r="H34" s="430"/>
      <c r="I34" s="160" t="s">
        <v>298</v>
      </c>
      <c r="J34" s="162" t="s">
        <v>324</v>
      </c>
      <c r="K34" s="160" t="str">
        <f>IFERROR(CONCATENATE(INDEX('8- Políticas de Administración '!$B$16:$F$53,MATCH('5- Identificación de Riesgos'!J34,'8- Políticas de Administración '!$C$16:$C$54,0),1)," - ",L34),"")</f>
        <v>Catastrófico - 5</v>
      </c>
      <c r="L34" s="188">
        <f>IFERROR(VLOOKUP(INDEX('8- Políticas de Administración '!$B$16:$F$63,MATCH('5- Identificación de Riesgos'!J34,'8- Políticas de Administración '!$C$16:$C$64,0),1),'8- Políticas de Administración '!$B$16:$F$64,5,FALSE),"")</f>
        <v>5</v>
      </c>
      <c r="M34" s="424"/>
      <c r="N34" s="417"/>
      <c r="O34" s="461"/>
    </row>
    <row r="35" spans="1:267">
      <c r="A35" s="436"/>
      <c r="B35" s="421"/>
      <c r="C35" s="424"/>
      <c r="D35" s="172" t="s">
        <v>325</v>
      </c>
      <c r="E35" s="424"/>
      <c r="F35" s="424"/>
      <c r="G35" s="439"/>
      <c r="H35" s="430"/>
      <c r="I35" s="160"/>
      <c r="J35" s="162"/>
      <c r="K35" s="160" t="str">
        <f>IFERROR(CONCATENATE(INDEX('8- Políticas de Administración '!$B$16:$F$53,MATCH('5- Identificación de Riesgos'!J35,'8- Políticas de Administración '!$C$16:$C$54,0),1)," - ",L35),"")</f>
        <v/>
      </c>
      <c r="L35" s="188" t="str">
        <f>IFERROR(VLOOKUP(INDEX('8- Políticas de Administración '!$B$16:$F$63,MATCH('5- Identificación de Riesgos'!J35,'8- Políticas de Administración '!$C$16:$C$64,0),1),'8- Políticas de Administración '!$B$16:$F$64,5,FALSE),"")</f>
        <v/>
      </c>
      <c r="M35" s="424"/>
      <c r="N35" s="417"/>
      <c r="O35" s="461"/>
    </row>
    <row r="36" spans="1:267">
      <c r="A36" s="436"/>
      <c r="B36" s="421"/>
      <c r="C36" s="424"/>
      <c r="D36" s="169"/>
      <c r="E36" s="424"/>
      <c r="F36" s="424"/>
      <c r="G36" s="439"/>
      <c r="H36" s="430"/>
      <c r="I36" s="160"/>
      <c r="J36" s="162"/>
      <c r="K36" s="160" t="str">
        <f>IFERROR(CONCATENATE(INDEX('8- Políticas de Administración '!$B$16:$F$53,MATCH('5- Identificación de Riesgos'!J36,'8- Políticas de Administración '!$C$16:$C$54,0),1)," - ",L36),"")</f>
        <v/>
      </c>
      <c r="L36" s="188" t="str">
        <f>IFERROR(VLOOKUP(INDEX('8- Políticas de Administración '!$B$16:$F$63,MATCH('5- Identificación de Riesgos'!J36,'8- Políticas de Administración '!$C$16:$C$64,0),1),'8- Políticas de Administración '!$B$16:$F$64,5,FALSE),"")</f>
        <v/>
      </c>
      <c r="M36" s="424"/>
      <c r="N36" s="417"/>
      <c r="O36" s="461"/>
    </row>
    <row r="37" spans="1:267">
      <c r="A37" s="436"/>
      <c r="B37" s="421"/>
      <c r="C37" s="424"/>
      <c r="D37" s="170"/>
      <c r="E37" s="424"/>
      <c r="F37" s="424"/>
      <c r="G37" s="439"/>
      <c r="H37" s="430"/>
      <c r="I37" s="160"/>
      <c r="J37" s="162"/>
      <c r="K37" s="160" t="str">
        <f>IFERROR(CONCATENATE(INDEX('8- Políticas de Administración '!$B$16:$F$53,MATCH('5- Identificación de Riesgos'!J37,'8- Políticas de Administración '!$C$16:$C$54,0),1)," - ",L37),"")</f>
        <v/>
      </c>
      <c r="L37" s="188" t="str">
        <f>IFERROR(VLOOKUP(INDEX('8- Políticas de Administración '!$B$16:$F$63,MATCH('5- Identificación de Riesgos'!J37,'8- Políticas de Administración '!$C$16:$C$64,0),1),'8- Políticas de Administración '!$B$16:$F$64,5,FALSE),"")</f>
        <v/>
      </c>
      <c r="M37" s="424"/>
      <c r="N37" s="417"/>
      <c r="O37" s="461"/>
    </row>
    <row r="38" spans="1:267">
      <c r="A38" s="436"/>
      <c r="B38" s="421"/>
      <c r="C38" s="424"/>
      <c r="D38" s="170"/>
      <c r="E38" s="424"/>
      <c r="F38" s="424"/>
      <c r="G38" s="439"/>
      <c r="H38" s="430"/>
      <c r="I38" s="160"/>
      <c r="J38" s="162"/>
      <c r="K38" s="160" t="str">
        <f>IFERROR(CONCATENATE(INDEX('8- Políticas de Administración '!$B$16:$F$53,MATCH('5- Identificación de Riesgos'!J38,'8- Políticas de Administración '!$C$16:$C$54,0),1)," - ",L38),"")</f>
        <v/>
      </c>
      <c r="L38" s="188" t="str">
        <f>IFERROR(VLOOKUP(INDEX('8- Políticas de Administración '!$B$16:$F$63,MATCH('5- Identificación de Riesgos'!J38,'8- Políticas de Administración '!$C$16:$C$64,0),1),'8- Políticas de Administración '!$B$16:$F$64,5,FALSE),"")</f>
        <v/>
      </c>
      <c r="M38" s="424"/>
      <c r="N38" s="417"/>
      <c r="O38" s="461"/>
    </row>
    <row r="39" spans="1:267">
      <c r="A39" s="437"/>
      <c r="B39" s="422"/>
      <c r="C39" s="425"/>
      <c r="D39" s="171"/>
      <c r="E39" s="425"/>
      <c r="F39" s="425"/>
      <c r="G39" s="440"/>
      <c r="H39" s="431"/>
      <c r="I39" s="161"/>
      <c r="J39" s="163"/>
      <c r="K39" s="161" t="str">
        <f>IFERROR(CONCATENATE(INDEX('8- Políticas de Administración '!$B$16:$F$53,MATCH('5- Identificación de Riesgos'!J39,'8- Políticas de Administración '!$C$16:$C$54,0),1)," - ",L39),"")</f>
        <v/>
      </c>
      <c r="L39" s="190" t="str">
        <f>IFERROR(VLOOKUP(INDEX('8- Políticas de Administración '!$B$16:$F$63,MATCH('5- Identificación de Riesgos'!J39,'8- Políticas de Administración '!$C$16:$C$64,0),1),'8- Políticas de Administración '!$B$16:$F$64,5,FALSE),"")</f>
        <v/>
      </c>
      <c r="M39" s="425"/>
      <c r="N39" s="418"/>
      <c r="O39" s="461"/>
    </row>
    <row r="40" spans="1:267" s="127" customFormat="1" ht="71.25" customHeight="1">
      <c r="A40" s="453">
        <v>4</v>
      </c>
      <c r="B40" s="441" t="s">
        <v>326</v>
      </c>
      <c r="C40" s="423" t="s">
        <v>327</v>
      </c>
      <c r="D40" s="208" t="s">
        <v>328</v>
      </c>
      <c r="E40" s="423">
        <v>200</v>
      </c>
      <c r="F40" s="423">
        <v>0</v>
      </c>
      <c r="G40" s="426">
        <f t="shared" ref="G40" si="1">F40/E40</f>
        <v>0</v>
      </c>
      <c r="H40" s="429" t="s">
        <v>329</v>
      </c>
      <c r="I40" s="159" t="s">
        <v>295</v>
      </c>
      <c r="J40" s="176" t="s">
        <v>316</v>
      </c>
      <c r="K40" s="159" t="s">
        <v>330</v>
      </c>
      <c r="L40" s="189">
        <f>IFERROR(VLOOKUP(INDEX('8- Políticas de Administración '!$B$16:$F$63,MATCH('5- Identificación de Riesgos'!J40,'8- Políticas de Administración '!$C$16:$C$64,0),1),'8- Políticas de Administración '!$B$16:$F$64,5,FALSE),"")</f>
        <v>4</v>
      </c>
      <c r="M40" s="423" t="str">
        <f>IFERROR(CONCATENATE(INDEX('8- Políticas de Administración '!$B$16:$F$53,MATCH(ROUND(AVERAGE(L40:L49),0),'8- Políticas de Administración '!$F$16:$F$53,0),1)," - ",ROUND(AVERAGE(L40:L49),0)),"")</f>
        <v>Mayor - 4</v>
      </c>
      <c r="N40" s="416" t="str">
        <f>IFERROR(CONCATENATE(VLOOKUP((LEFT(H40,LEN(H40)-4)&amp;LEFT(M40,LEN(M40)-4)),'9- Matriz de Calor '!$D$18:$E$42,2,0)," - ",RIGHT(H40,1)*RIGHT(M40,1)),"")</f>
        <v>Alto  - 4</v>
      </c>
      <c r="O40" s="419">
        <f>RIGHT(H40,1)*RIGHT(M40,1)</f>
        <v>4</v>
      </c>
      <c r="P40" s="126"/>
      <c r="Q40" s="487" t="s">
        <v>331</v>
      </c>
      <c r="R40" s="488"/>
      <c r="S40" s="488"/>
      <c r="T40" s="488"/>
      <c r="U40" s="488"/>
      <c r="V40" s="488"/>
      <c r="W40" s="488"/>
      <c r="X40" s="488"/>
      <c r="Y40" s="489"/>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c r="CV40" s="126"/>
      <c r="CW40" s="126"/>
      <c r="CX40" s="126"/>
      <c r="CY40" s="126"/>
      <c r="CZ40" s="126"/>
      <c r="DA40" s="126"/>
      <c r="DB40" s="126"/>
      <c r="DC40" s="126"/>
      <c r="DD40" s="126"/>
      <c r="DE40" s="126"/>
      <c r="DF40" s="126"/>
      <c r="DG40" s="126"/>
      <c r="DH40" s="126"/>
      <c r="DI40" s="126"/>
      <c r="DJ40" s="126"/>
      <c r="DK40" s="126"/>
      <c r="DL40" s="126"/>
      <c r="DM40" s="126"/>
      <c r="DN40" s="126"/>
      <c r="DO40" s="126"/>
      <c r="DP40" s="126"/>
      <c r="DQ40" s="126"/>
      <c r="DR40" s="126"/>
      <c r="DS40" s="126"/>
      <c r="DT40" s="126"/>
      <c r="DU40" s="126"/>
      <c r="DV40" s="126"/>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6"/>
      <c r="FD40" s="126"/>
      <c r="FE40" s="126"/>
      <c r="FF40" s="126"/>
      <c r="FG40" s="126"/>
      <c r="FH40" s="126"/>
      <c r="FI40" s="126"/>
      <c r="FJ40" s="126"/>
      <c r="FK40" s="126"/>
      <c r="FL40" s="126"/>
      <c r="FM40" s="126"/>
      <c r="FN40" s="126"/>
      <c r="FO40" s="126"/>
      <c r="FP40" s="126"/>
      <c r="FQ40" s="126"/>
      <c r="FR40" s="126"/>
      <c r="FS40" s="126"/>
      <c r="FT40" s="126"/>
      <c r="FU40" s="126"/>
      <c r="FV40" s="126"/>
      <c r="FW40" s="126"/>
      <c r="FX40" s="126"/>
      <c r="FY40" s="126"/>
      <c r="FZ40" s="126"/>
      <c r="GA40" s="126"/>
      <c r="GB40" s="126"/>
      <c r="GC40" s="126"/>
      <c r="GD40" s="126"/>
      <c r="GE40" s="126"/>
      <c r="GF40" s="126"/>
      <c r="GG40" s="126"/>
      <c r="GH40" s="126"/>
      <c r="GI40" s="126"/>
      <c r="GJ40" s="126"/>
      <c r="GK40" s="126"/>
      <c r="GL40" s="126"/>
      <c r="GM40" s="126"/>
      <c r="GN40" s="126"/>
      <c r="GO40" s="126"/>
      <c r="GP40" s="126"/>
      <c r="GQ40" s="126"/>
      <c r="GR40" s="126"/>
      <c r="GS40" s="126"/>
      <c r="GT40" s="126"/>
      <c r="GU40" s="126"/>
      <c r="GV40" s="126"/>
      <c r="GW40" s="126"/>
      <c r="GX40" s="126"/>
      <c r="GY40" s="126"/>
      <c r="GZ40" s="126"/>
      <c r="HA40" s="126"/>
      <c r="HB40" s="126"/>
      <c r="HC40" s="126"/>
      <c r="HD40" s="126"/>
      <c r="HE40" s="126"/>
      <c r="HF40" s="126"/>
      <c r="HG40" s="126"/>
      <c r="HH40" s="126"/>
      <c r="HI40" s="126"/>
      <c r="HJ40" s="126"/>
      <c r="HK40" s="126"/>
      <c r="HL40" s="126"/>
      <c r="HM40" s="126"/>
      <c r="HN40" s="126"/>
      <c r="HO40" s="126"/>
      <c r="HP40" s="126"/>
      <c r="HQ40" s="126"/>
      <c r="HR40" s="126"/>
      <c r="HS40" s="126"/>
      <c r="HT40" s="126"/>
      <c r="HU40" s="126"/>
      <c r="HV40" s="126"/>
      <c r="HW40" s="126"/>
      <c r="HX40" s="126"/>
      <c r="HY40" s="126"/>
      <c r="HZ40" s="126"/>
      <c r="IA40" s="126"/>
      <c r="IB40" s="126"/>
      <c r="IC40" s="126"/>
      <c r="ID40" s="126"/>
      <c r="IE40" s="126"/>
      <c r="IF40" s="126"/>
      <c r="IG40" s="126"/>
      <c r="IH40" s="126"/>
      <c r="II40" s="126"/>
      <c r="IJ40" s="126"/>
      <c r="IK40" s="126"/>
      <c r="IL40" s="126"/>
      <c r="IM40" s="126"/>
      <c r="IN40" s="126"/>
      <c r="IO40" s="126"/>
      <c r="IP40" s="126"/>
      <c r="IQ40" s="126"/>
      <c r="IR40" s="126"/>
      <c r="IS40" s="126"/>
      <c r="IT40" s="126"/>
      <c r="IU40" s="126"/>
      <c r="IV40" s="126"/>
      <c r="IW40" s="126"/>
      <c r="IX40" s="126"/>
      <c r="IY40" s="126"/>
      <c r="IZ40" s="126"/>
      <c r="JA40" s="126"/>
      <c r="JB40" s="126"/>
      <c r="JC40" s="126"/>
      <c r="JD40" s="126"/>
      <c r="JE40" s="126"/>
      <c r="JF40" s="126"/>
      <c r="JG40" s="126"/>
    </row>
    <row r="41" spans="1:267" s="127" customFormat="1" ht="42.75" customHeight="1">
      <c r="A41" s="454"/>
      <c r="B41" s="442"/>
      <c r="C41" s="424"/>
      <c r="D41" s="174" t="s">
        <v>332</v>
      </c>
      <c r="E41" s="424"/>
      <c r="F41" s="424"/>
      <c r="G41" s="427"/>
      <c r="H41" s="430"/>
      <c r="I41" s="160"/>
      <c r="J41" s="162"/>
      <c r="K41" s="160" t="s">
        <v>330</v>
      </c>
      <c r="L41" s="188" t="s">
        <v>330</v>
      </c>
      <c r="M41" s="424"/>
      <c r="N41" s="417"/>
      <c r="O41" s="419"/>
      <c r="P41" s="126"/>
      <c r="Q41" s="490"/>
      <c r="R41" s="491"/>
      <c r="S41" s="491"/>
      <c r="T41" s="491"/>
      <c r="U41" s="491"/>
      <c r="V41" s="491"/>
      <c r="W41" s="491"/>
      <c r="X41" s="491"/>
      <c r="Y41" s="492"/>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c r="DY41" s="126"/>
      <c r="DZ41" s="126"/>
      <c r="EA41" s="126"/>
      <c r="EB41" s="126"/>
      <c r="EC41" s="126"/>
      <c r="ED41" s="126"/>
      <c r="EE41" s="126"/>
      <c r="EF41" s="126"/>
      <c r="EG41" s="126"/>
      <c r="EH41" s="126"/>
      <c r="EI41" s="126"/>
      <c r="EJ41" s="126"/>
      <c r="EK41" s="126"/>
      <c r="EL41" s="126"/>
      <c r="EM41" s="126"/>
      <c r="EN41" s="126"/>
      <c r="EO41" s="126"/>
      <c r="EP41" s="126"/>
      <c r="EQ41" s="126"/>
      <c r="ER41" s="126"/>
      <c r="ES41" s="126"/>
      <c r="ET41" s="126"/>
      <c r="EU41" s="126"/>
      <c r="EV41" s="126"/>
      <c r="EW41" s="126"/>
      <c r="EX41" s="126"/>
      <c r="EY41" s="126"/>
      <c r="EZ41" s="126"/>
      <c r="FA41" s="126"/>
      <c r="FB41" s="126"/>
      <c r="FC41" s="126"/>
      <c r="FD41" s="126"/>
      <c r="FE41" s="126"/>
      <c r="FF41" s="126"/>
      <c r="FG41" s="126"/>
      <c r="FH41" s="126"/>
      <c r="FI41" s="126"/>
      <c r="FJ41" s="126"/>
      <c r="FK41" s="126"/>
      <c r="FL41" s="126"/>
      <c r="FM41" s="126"/>
      <c r="FN41" s="126"/>
      <c r="FO41" s="126"/>
      <c r="FP41" s="126"/>
      <c r="FQ41" s="126"/>
      <c r="FR41" s="126"/>
      <c r="FS41" s="126"/>
      <c r="FT41" s="126"/>
      <c r="FU41" s="126"/>
      <c r="FV41" s="126"/>
      <c r="FW41" s="126"/>
      <c r="FX41" s="126"/>
      <c r="FY41" s="126"/>
      <c r="FZ41" s="126"/>
      <c r="GA41" s="126"/>
      <c r="GB41" s="126"/>
      <c r="GC41" s="126"/>
      <c r="GD41" s="126"/>
      <c r="GE41" s="126"/>
      <c r="GF41" s="126"/>
      <c r="GG41" s="126"/>
      <c r="GH41" s="126"/>
      <c r="GI41" s="126"/>
      <c r="GJ41" s="126"/>
      <c r="GK41" s="126"/>
      <c r="GL41" s="126"/>
      <c r="GM41" s="126"/>
      <c r="GN41" s="126"/>
      <c r="GO41" s="126"/>
      <c r="GP41" s="126"/>
      <c r="GQ41" s="126"/>
      <c r="GR41" s="126"/>
      <c r="GS41" s="126"/>
      <c r="GT41" s="126"/>
      <c r="GU41" s="126"/>
      <c r="GV41" s="126"/>
      <c r="GW41" s="126"/>
      <c r="GX41" s="126"/>
      <c r="GY41" s="126"/>
      <c r="GZ41" s="126"/>
      <c r="HA41" s="126"/>
      <c r="HB41" s="126"/>
      <c r="HC41" s="126"/>
      <c r="HD41" s="126"/>
      <c r="HE41" s="126"/>
      <c r="HF41" s="126"/>
      <c r="HG41" s="126"/>
      <c r="HH41" s="126"/>
      <c r="HI41" s="126"/>
      <c r="HJ41" s="126"/>
      <c r="HK41" s="126"/>
      <c r="HL41" s="126"/>
      <c r="HM41" s="126"/>
      <c r="HN41" s="126"/>
      <c r="HO41" s="126"/>
      <c r="HP41" s="126"/>
      <c r="HQ41" s="126"/>
      <c r="HR41" s="126"/>
      <c r="HS41" s="126"/>
      <c r="HT41" s="126"/>
      <c r="HU41" s="126"/>
      <c r="HV41" s="126"/>
      <c r="HW41" s="126"/>
      <c r="HX41" s="126"/>
      <c r="HY41" s="126"/>
      <c r="HZ41" s="126"/>
      <c r="IA41" s="126"/>
      <c r="IB41" s="126"/>
      <c r="IC41" s="126"/>
      <c r="ID41" s="126"/>
      <c r="IE41" s="126"/>
      <c r="IF41" s="126"/>
      <c r="IG41" s="126"/>
      <c r="IH41" s="126"/>
      <c r="II41" s="126"/>
      <c r="IJ41" s="126"/>
      <c r="IK41" s="126"/>
      <c r="IL41" s="126"/>
      <c r="IM41" s="126"/>
      <c r="IN41" s="126"/>
      <c r="IO41" s="126"/>
      <c r="IP41" s="126"/>
      <c r="IQ41" s="126"/>
      <c r="IR41" s="126"/>
      <c r="IS41" s="126"/>
      <c r="IT41" s="126"/>
      <c r="IU41" s="126"/>
      <c r="IV41" s="126"/>
      <c r="IW41" s="126"/>
      <c r="IX41" s="126"/>
      <c r="IY41" s="126"/>
      <c r="IZ41" s="126"/>
      <c r="JA41" s="126"/>
      <c r="JB41" s="126"/>
      <c r="JC41" s="126"/>
      <c r="JD41" s="126"/>
      <c r="JE41" s="126"/>
      <c r="JF41" s="126"/>
      <c r="JG41" s="126"/>
    </row>
    <row r="42" spans="1:267" s="127" customFormat="1" ht="42.75" customHeight="1">
      <c r="A42" s="454"/>
      <c r="B42" s="442"/>
      <c r="C42" s="424"/>
      <c r="D42" s="174" t="s">
        <v>333</v>
      </c>
      <c r="E42" s="424"/>
      <c r="F42" s="424"/>
      <c r="G42" s="427"/>
      <c r="H42" s="430"/>
      <c r="I42" s="160"/>
      <c r="J42" s="162"/>
      <c r="K42" s="160" t="s">
        <v>330</v>
      </c>
      <c r="L42" s="188" t="s">
        <v>330</v>
      </c>
      <c r="M42" s="424"/>
      <c r="N42" s="417"/>
      <c r="O42" s="419"/>
      <c r="P42" s="126"/>
      <c r="Q42" s="490"/>
      <c r="R42" s="491"/>
      <c r="S42" s="491"/>
      <c r="T42" s="491"/>
      <c r="U42" s="491"/>
      <c r="V42" s="491"/>
      <c r="W42" s="491"/>
      <c r="X42" s="491"/>
      <c r="Y42" s="492"/>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6"/>
      <c r="DV42" s="126"/>
      <c r="DW42" s="126"/>
      <c r="DX42" s="126"/>
      <c r="DY42" s="126"/>
      <c r="DZ42" s="126"/>
      <c r="EA42" s="126"/>
      <c r="EB42" s="126"/>
      <c r="EC42" s="126"/>
      <c r="ED42" s="126"/>
      <c r="EE42" s="126"/>
      <c r="EF42" s="126"/>
      <c r="EG42" s="126"/>
      <c r="EH42" s="126"/>
      <c r="EI42" s="126"/>
      <c r="EJ42" s="126"/>
      <c r="EK42" s="126"/>
      <c r="EL42" s="126"/>
      <c r="EM42" s="126"/>
      <c r="EN42" s="126"/>
      <c r="EO42" s="126"/>
      <c r="EP42" s="126"/>
      <c r="EQ42" s="126"/>
      <c r="ER42" s="126"/>
      <c r="ES42" s="126"/>
      <c r="ET42" s="126"/>
      <c r="EU42" s="126"/>
      <c r="EV42" s="126"/>
      <c r="EW42" s="126"/>
      <c r="EX42" s="126"/>
      <c r="EY42" s="126"/>
      <c r="EZ42" s="126"/>
      <c r="FA42" s="126"/>
      <c r="FB42" s="126"/>
      <c r="FC42" s="126"/>
      <c r="FD42" s="126"/>
      <c r="FE42" s="126"/>
      <c r="FF42" s="126"/>
      <c r="FG42" s="126"/>
      <c r="FH42" s="126"/>
      <c r="FI42" s="126"/>
      <c r="FJ42" s="126"/>
      <c r="FK42" s="126"/>
      <c r="FL42" s="126"/>
      <c r="FM42" s="126"/>
      <c r="FN42" s="126"/>
      <c r="FO42" s="126"/>
      <c r="FP42" s="126"/>
      <c r="FQ42" s="126"/>
      <c r="FR42" s="126"/>
      <c r="FS42" s="126"/>
      <c r="FT42" s="126"/>
      <c r="FU42" s="126"/>
      <c r="FV42" s="126"/>
      <c r="FW42" s="126"/>
      <c r="FX42" s="126"/>
      <c r="FY42" s="126"/>
      <c r="FZ42" s="126"/>
      <c r="GA42" s="126"/>
      <c r="GB42" s="126"/>
      <c r="GC42" s="126"/>
      <c r="GD42" s="126"/>
      <c r="GE42" s="126"/>
      <c r="GF42" s="126"/>
      <c r="GG42" s="126"/>
      <c r="GH42" s="126"/>
      <c r="GI42" s="126"/>
      <c r="GJ42" s="126"/>
      <c r="GK42" s="126"/>
      <c r="GL42" s="126"/>
      <c r="GM42" s="126"/>
      <c r="GN42" s="126"/>
      <c r="GO42" s="126"/>
      <c r="GP42" s="126"/>
      <c r="GQ42" s="126"/>
      <c r="GR42" s="126"/>
      <c r="GS42" s="126"/>
      <c r="GT42" s="126"/>
      <c r="GU42" s="126"/>
      <c r="GV42" s="126"/>
      <c r="GW42" s="126"/>
      <c r="GX42" s="126"/>
      <c r="GY42" s="126"/>
      <c r="GZ42" s="126"/>
      <c r="HA42" s="126"/>
      <c r="HB42" s="126"/>
      <c r="HC42" s="126"/>
      <c r="HD42" s="126"/>
      <c r="HE42" s="126"/>
      <c r="HF42" s="126"/>
      <c r="HG42" s="126"/>
      <c r="HH42" s="126"/>
      <c r="HI42" s="126"/>
      <c r="HJ42" s="126"/>
      <c r="HK42" s="126"/>
      <c r="HL42" s="126"/>
      <c r="HM42" s="126"/>
      <c r="HN42" s="126"/>
      <c r="HO42" s="126"/>
      <c r="HP42" s="126"/>
      <c r="HQ42" s="126"/>
      <c r="HR42" s="126"/>
      <c r="HS42" s="126"/>
      <c r="HT42" s="126"/>
      <c r="HU42" s="126"/>
      <c r="HV42" s="126"/>
      <c r="HW42" s="126"/>
      <c r="HX42" s="126"/>
      <c r="HY42" s="126"/>
      <c r="HZ42" s="126"/>
      <c r="IA42" s="126"/>
      <c r="IB42" s="126"/>
      <c r="IC42" s="126"/>
      <c r="ID42" s="126"/>
      <c r="IE42" s="126"/>
      <c r="IF42" s="126"/>
      <c r="IG42" s="126"/>
      <c r="IH42" s="126"/>
      <c r="II42" s="126"/>
      <c r="IJ42" s="126"/>
      <c r="IK42" s="126"/>
      <c r="IL42" s="126"/>
      <c r="IM42" s="126"/>
      <c r="IN42" s="126"/>
      <c r="IO42" s="126"/>
      <c r="IP42" s="126"/>
      <c r="IQ42" s="126"/>
      <c r="IR42" s="126"/>
      <c r="IS42" s="126"/>
      <c r="IT42" s="126"/>
      <c r="IU42" s="126"/>
      <c r="IV42" s="126"/>
      <c r="IW42" s="126"/>
      <c r="IX42" s="126"/>
      <c r="IY42" s="126"/>
      <c r="IZ42" s="126"/>
      <c r="JA42" s="126"/>
      <c r="JB42" s="126"/>
      <c r="JC42" s="126"/>
      <c r="JD42" s="126"/>
      <c r="JE42" s="126"/>
      <c r="JF42" s="126"/>
      <c r="JG42" s="126"/>
    </row>
    <row r="43" spans="1:267" s="127" customFormat="1" ht="28.5">
      <c r="A43" s="454"/>
      <c r="B43" s="442"/>
      <c r="C43" s="424"/>
      <c r="D43" s="174" t="s">
        <v>334</v>
      </c>
      <c r="E43" s="424"/>
      <c r="F43" s="424"/>
      <c r="G43" s="427"/>
      <c r="H43" s="430"/>
      <c r="I43" s="160"/>
      <c r="J43" s="162"/>
      <c r="K43" s="160" t="s">
        <v>330</v>
      </c>
      <c r="L43" s="188" t="s">
        <v>330</v>
      </c>
      <c r="M43" s="424"/>
      <c r="N43" s="417"/>
      <c r="O43" s="419"/>
      <c r="P43" s="126"/>
      <c r="Q43" s="490"/>
      <c r="R43" s="491"/>
      <c r="S43" s="491"/>
      <c r="T43" s="491"/>
      <c r="U43" s="491"/>
      <c r="V43" s="491"/>
      <c r="W43" s="491"/>
      <c r="X43" s="491"/>
      <c r="Y43" s="492"/>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126"/>
      <c r="EJ43" s="126"/>
      <c r="EK43" s="126"/>
      <c r="EL43" s="126"/>
      <c r="EM43" s="126"/>
      <c r="EN43" s="126"/>
      <c r="EO43" s="126"/>
      <c r="EP43" s="126"/>
      <c r="EQ43" s="126"/>
      <c r="ER43" s="126"/>
      <c r="ES43" s="126"/>
      <c r="ET43" s="126"/>
      <c r="EU43" s="126"/>
      <c r="EV43" s="126"/>
      <c r="EW43" s="126"/>
      <c r="EX43" s="126"/>
      <c r="EY43" s="126"/>
      <c r="EZ43" s="126"/>
      <c r="FA43" s="126"/>
      <c r="FB43" s="126"/>
      <c r="FC43" s="126"/>
      <c r="FD43" s="126"/>
      <c r="FE43" s="126"/>
      <c r="FF43" s="126"/>
      <c r="FG43" s="126"/>
      <c r="FH43" s="126"/>
      <c r="FI43" s="126"/>
      <c r="FJ43" s="126"/>
      <c r="FK43" s="126"/>
      <c r="FL43" s="126"/>
      <c r="FM43" s="126"/>
      <c r="FN43" s="126"/>
      <c r="FO43" s="126"/>
      <c r="FP43" s="126"/>
      <c r="FQ43" s="126"/>
      <c r="FR43" s="126"/>
      <c r="FS43" s="126"/>
      <c r="FT43" s="126"/>
      <c r="FU43" s="126"/>
      <c r="FV43" s="126"/>
      <c r="FW43" s="126"/>
      <c r="FX43" s="126"/>
      <c r="FY43" s="126"/>
      <c r="FZ43" s="126"/>
      <c r="GA43" s="126"/>
      <c r="GB43" s="126"/>
      <c r="GC43" s="126"/>
      <c r="GD43" s="126"/>
      <c r="GE43" s="126"/>
      <c r="GF43" s="126"/>
      <c r="GG43" s="126"/>
      <c r="GH43" s="126"/>
      <c r="GI43" s="126"/>
      <c r="GJ43" s="126"/>
      <c r="GK43" s="126"/>
      <c r="GL43" s="126"/>
      <c r="GM43" s="126"/>
      <c r="GN43" s="126"/>
      <c r="GO43" s="126"/>
      <c r="GP43" s="126"/>
      <c r="GQ43" s="126"/>
      <c r="GR43" s="126"/>
      <c r="GS43" s="126"/>
      <c r="GT43" s="126"/>
      <c r="GU43" s="126"/>
      <c r="GV43" s="126"/>
      <c r="GW43" s="126"/>
      <c r="GX43" s="126"/>
      <c r="GY43" s="126"/>
      <c r="GZ43" s="126"/>
      <c r="HA43" s="126"/>
      <c r="HB43" s="126"/>
      <c r="HC43" s="126"/>
      <c r="HD43" s="126"/>
      <c r="HE43" s="126"/>
      <c r="HF43" s="126"/>
      <c r="HG43" s="126"/>
      <c r="HH43" s="126"/>
      <c r="HI43" s="126"/>
      <c r="HJ43" s="126"/>
      <c r="HK43" s="126"/>
      <c r="HL43" s="126"/>
      <c r="HM43" s="126"/>
      <c r="HN43" s="126"/>
      <c r="HO43" s="126"/>
      <c r="HP43" s="126"/>
      <c r="HQ43" s="126"/>
      <c r="HR43" s="126"/>
      <c r="HS43" s="126"/>
      <c r="HT43" s="126"/>
      <c r="HU43" s="126"/>
      <c r="HV43" s="126"/>
      <c r="HW43" s="126"/>
      <c r="HX43" s="126"/>
      <c r="HY43" s="126"/>
      <c r="HZ43" s="126"/>
      <c r="IA43" s="126"/>
      <c r="IB43" s="126"/>
      <c r="IC43" s="126"/>
      <c r="ID43" s="126"/>
      <c r="IE43" s="126"/>
      <c r="IF43" s="126"/>
      <c r="IG43" s="126"/>
      <c r="IH43" s="126"/>
      <c r="II43" s="126"/>
      <c r="IJ43" s="126"/>
      <c r="IK43" s="126"/>
      <c r="IL43" s="126"/>
      <c r="IM43" s="126"/>
      <c r="IN43" s="126"/>
      <c r="IO43" s="126"/>
      <c r="IP43" s="126"/>
      <c r="IQ43" s="126"/>
      <c r="IR43" s="126"/>
      <c r="IS43" s="126"/>
      <c r="IT43" s="126"/>
      <c r="IU43" s="126"/>
      <c r="IV43" s="126"/>
      <c r="IW43" s="126"/>
      <c r="IX43" s="126"/>
      <c r="IY43" s="126"/>
      <c r="IZ43" s="126"/>
      <c r="JA43" s="126"/>
      <c r="JB43" s="126"/>
      <c r="JC43" s="126"/>
      <c r="JD43" s="126"/>
      <c r="JE43" s="126"/>
      <c r="JF43" s="126"/>
      <c r="JG43" s="126"/>
    </row>
    <row r="44" spans="1:267" s="127" customFormat="1" ht="28.5">
      <c r="A44" s="454"/>
      <c r="B44" s="442"/>
      <c r="C44" s="424"/>
      <c r="D44" s="175" t="s">
        <v>335</v>
      </c>
      <c r="E44" s="424"/>
      <c r="F44" s="424"/>
      <c r="G44" s="427"/>
      <c r="H44" s="430"/>
      <c r="I44" s="160"/>
      <c r="J44" s="162"/>
      <c r="K44" s="160" t="s">
        <v>330</v>
      </c>
      <c r="L44" s="188" t="s">
        <v>330</v>
      </c>
      <c r="M44" s="424"/>
      <c r="N44" s="417"/>
      <c r="O44" s="419"/>
      <c r="P44" s="126"/>
      <c r="Q44" s="490"/>
      <c r="R44" s="491"/>
      <c r="S44" s="491"/>
      <c r="T44" s="491"/>
      <c r="U44" s="491"/>
      <c r="V44" s="491"/>
      <c r="W44" s="491"/>
      <c r="X44" s="491"/>
      <c r="Y44" s="492"/>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6"/>
      <c r="DV44" s="126"/>
      <c r="DW44" s="126"/>
      <c r="DX44" s="126"/>
      <c r="DY44" s="126"/>
      <c r="DZ44" s="126"/>
      <c r="EA44" s="126"/>
      <c r="EB44" s="126"/>
      <c r="EC44" s="126"/>
      <c r="ED44" s="126"/>
      <c r="EE44" s="126"/>
      <c r="EF44" s="126"/>
      <c r="EG44" s="126"/>
      <c r="EH44" s="126"/>
      <c r="EI44" s="126"/>
      <c r="EJ44" s="126"/>
      <c r="EK44" s="126"/>
      <c r="EL44" s="126"/>
      <c r="EM44" s="126"/>
      <c r="EN44" s="126"/>
      <c r="EO44" s="126"/>
      <c r="EP44" s="126"/>
      <c r="EQ44" s="126"/>
      <c r="ER44" s="126"/>
      <c r="ES44" s="126"/>
      <c r="ET44" s="126"/>
      <c r="EU44" s="126"/>
      <c r="EV44" s="126"/>
      <c r="EW44" s="126"/>
      <c r="EX44" s="126"/>
      <c r="EY44" s="126"/>
      <c r="EZ44" s="126"/>
      <c r="FA44" s="126"/>
      <c r="FB44" s="126"/>
      <c r="FC44" s="126"/>
      <c r="FD44" s="126"/>
      <c r="FE44" s="126"/>
      <c r="FF44" s="126"/>
      <c r="FG44" s="126"/>
      <c r="FH44" s="126"/>
      <c r="FI44" s="126"/>
      <c r="FJ44" s="126"/>
      <c r="FK44" s="126"/>
      <c r="FL44" s="126"/>
      <c r="FM44" s="126"/>
      <c r="FN44" s="126"/>
      <c r="FO44" s="126"/>
      <c r="FP44" s="126"/>
      <c r="FQ44" s="126"/>
      <c r="FR44" s="126"/>
      <c r="FS44" s="126"/>
      <c r="FT44" s="126"/>
      <c r="FU44" s="126"/>
      <c r="FV44" s="126"/>
      <c r="FW44" s="126"/>
      <c r="FX44" s="126"/>
      <c r="FY44" s="126"/>
      <c r="FZ44" s="126"/>
      <c r="GA44" s="126"/>
      <c r="GB44" s="126"/>
      <c r="GC44" s="126"/>
      <c r="GD44" s="126"/>
      <c r="GE44" s="126"/>
      <c r="GF44" s="126"/>
      <c r="GG44" s="126"/>
      <c r="GH44" s="126"/>
      <c r="GI44" s="126"/>
      <c r="GJ44" s="126"/>
      <c r="GK44" s="126"/>
      <c r="GL44" s="126"/>
      <c r="GM44" s="126"/>
      <c r="GN44" s="126"/>
      <c r="GO44" s="126"/>
      <c r="GP44" s="126"/>
      <c r="GQ44" s="126"/>
      <c r="GR44" s="126"/>
      <c r="GS44" s="126"/>
      <c r="GT44" s="126"/>
      <c r="GU44" s="126"/>
      <c r="GV44" s="126"/>
      <c r="GW44" s="126"/>
      <c r="GX44" s="126"/>
      <c r="GY44" s="126"/>
      <c r="GZ44" s="126"/>
      <c r="HA44" s="126"/>
      <c r="HB44" s="126"/>
      <c r="HC44" s="126"/>
      <c r="HD44" s="126"/>
      <c r="HE44" s="126"/>
      <c r="HF44" s="126"/>
      <c r="HG44" s="126"/>
      <c r="HH44" s="126"/>
      <c r="HI44" s="126"/>
      <c r="HJ44" s="126"/>
      <c r="HK44" s="126"/>
      <c r="HL44" s="126"/>
      <c r="HM44" s="126"/>
      <c r="HN44" s="126"/>
      <c r="HO44" s="126"/>
      <c r="HP44" s="126"/>
      <c r="HQ44" s="126"/>
      <c r="HR44" s="126"/>
      <c r="HS44" s="126"/>
      <c r="HT44" s="126"/>
      <c r="HU44" s="126"/>
      <c r="HV44" s="126"/>
      <c r="HW44" s="126"/>
      <c r="HX44" s="126"/>
      <c r="HY44" s="126"/>
      <c r="HZ44" s="126"/>
      <c r="IA44" s="126"/>
      <c r="IB44" s="126"/>
      <c r="IC44" s="126"/>
      <c r="ID44" s="126"/>
      <c r="IE44" s="126"/>
      <c r="IF44" s="126"/>
      <c r="IG44" s="126"/>
      <c r="IH44" s="126"/>
      <c r="II44" s="126"/>
      <c r="IJ44" s="126"/>
      <c r="IK44" s="126"/>
      <c r="IL44" s="126"/>
      <c r="IM44" s="126"/>
      <c r="IN44" s="126"/>
      <c r="IO44" s="126"/>
      <c r="IP44" s="126"/>
      <c r="IQ44" s="126"/>
      <c r="IR44" s="126"/>
      <c r="IS44" s="126"/>
      <c r="IT44" s="126"/>
      <c r="IU44" s="126"/>
      <c r="IV44" s="126"/>
      <c r="IW44" s="126"/>
      <c r="IX44" s="126"/>
      <c r="IY44" s="126"/>
      <c r="IZ44" s="126"/>
      <c r="JA44" s="126"/>
      <c r="JB44" s="126"/>
      <c r="JC44" s="126"/>
      <c r="JD44" s="126"/>
      <c r="JE44" s="126"/>
      <c r="JF44" s="126"/>
      <c r="JG44" s="126"/>
    </row>
    <row r="45" spans="1:267" s="127" customFormat="1">
      <c r="A45" s="454"/>
      <c r="B45" s="442"/>
      <c r="C45" s="424"/>
      <c r="D45" s="168"/>
      <c r="E45" s="424"/>
      <c r="F45" s="424"/>
      <c r="G45" s="427"/>
      <c r="H45" s="430"/>
      <c r="I45" s="160"/>
      <c r="J45" s="162"/>
      <c r="K45" s="160" t="s">
        <v>330</v>
      </c>
      <c r="L45" s="188" t="s">
        <v>330</v>
      </c>
      <c r="M45" s="424"/>
      <c r="N45" s="417"/>
      <c r="O45" s="419"/>
      <c r="P45" s="126"/>
      <c r="Q45" s="490"/>
      <c r="R45" s="491"/>
      <c r="S45" s="491"/>
      <c r="T45" s="491"/>
      <c r="U45" s="491"/>
      <c r="V45" s="491"/>
      <c r="W45" s="491"/>
      <c r="X45" s="491"/>
      <c r="Y45" s="492"/>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c r="DP45" s="126"/>
      <c r="DQ45" s="126"/>
      <c r="DR45" s="126"/>
      <c r="DS45" s="126"/>
      <c r="DT45" s="126"/>
      <c r="DU45" s="126"/>
      <c r="DV45" s="126"/>
      <c r="DW45" s="126"/>
      <c r="DX45" s="126"/>
      <c r="DY45" s="126"/>
      <c r="DZ45" s="126"/>
      <c r="EA45" s="126"/>
      <c r="EB45" s="126"/>
      <c r="EC45" s="126"/>
      <c r="ED45" s="126"/>
      <c r="EE45" s="126"/>
      <c r="EF45" s="126"/>
      <c r="EG45" s="126"/>
      <c r="EH45" s="126"/>
      <c r="EI45" s="126"/>
      <c r="EJ45" s="126"/>
      <c r="EK45" s="126"/>
      <c r="EL45" s="126"/>
      <c r="EM45" s="126"/>
      <c r="EN45" s="126"/>
      <c r="EO45" s="126"/>
      <c r="EP45" s="126"/>
      <c r="EQ45" s="126"/>
      <c r="ER45" s="126"/>
      <c r="ES45" s="126"/>
      <c r="ET45" s="126"/>
      <c r="EU45" s="126"/>
      <c r="EV45" s="126"/>
      <c r="EW45" s="126"/>
      <c r="EX45" s="126"/>
      <c r="EY45" s="126"/>
      <c r="EZ45" s="126"/>
      <c r="FA45" s="126"/>
      <c r="FB45" s="126"/>
      <c r="FC45" s="126"/>
      <c r="FD45" s="126"/>
      <c r="FE45" s="126"/>
      <c r="FF45" s="126"/>
      <c r="FG45" s="126"/>
      <c r="FH45" s="126"/>
      <c r="FI45" s="126"/>
      <c r="FJ45" s="126"/>
      <c r="FK45" s="126"/>
      <c r="FL45" s="126"/>
      <c r="FM45" s="126"/>
      <c r="FN45" s="126"/>
      <c r="FO45" s="126"/>
      <c r="FP45" s="126"/>
      <c r="FQ45" s="126"/>
      <c r="FR45" s="126"/>
      <c r="FS45" s="126"/>
      <c r="FT45" s="126"/>
      <c r="FU45" s="126"/>
      <c r="FV45" s="126"/>
      <c r="FW45" s="126"/>
      <c r="FX45" s="126"/>
      <c r="FY45" s="126"/>
      <c r="FZ45" s="126"/>
      <c r="GA45" s="126"/>
      <c r="GB45" s="126"/>
      <c r="GC45" s="126"/>
      <c r="GD45" s="126"/>
      <c r="GE45" s="126"/>
      <c r="GF45" s="126"/>
      <c r="GG45" s="126"/>
      <c r="GH45" s="126"/>
      <c r="GI45" s="126"/>
      <c r="GJ45" s="126"/>
      <c r="GK45" s="126"/>
      <c r="GL45" s="126"/>
      <c r="GM45" s="126"/>
      <c r="GN45" s="126"/>
      <c r="GO45" s="126"/>
      <c r="GP45" s="126"/>
      <c r="GQ45" s="126"/>
      <c r="GR45" s="126"/>
      <c r="GS45" s="126"/>
      <c r="GT45" s="126"/>
      <c r="GU45" s="126"/>
      <c r="GV45" s="126"/>
      <c r="GW45" s="126"/>
      <c r="GX45" s="126"/>
      <c r="GY45" s="126"/>
      <c r="GZ45" s="126"/>
      <c r="HA45" s="126"/>
      <c r="HB45" s="126"/>
      <c r="HC45" s="126"/>
      <c r="HD45" s="126"/>
      <c r="HE45" s="126"/>
      <c r="HF45" s="126"/>
      <c r="HG45" s="126"/>
      <c r="HH45" s="126"/>
      <c r="HI45" s="126"/>
      <c r="HJ45" s="126"/>
      <c r="HK45" s="126"/>
      <c r="HL45" s="126"/>
      <c r="HM45" s="126"/>
      <c r="HN45" s="126"/>
      <c r="HO45" s="126"/>
      <c r="HP45" s="126"/>
      <c r="HQ45" s="126"/>
      <c r="HR45" s="126"/>
      <c r="HS45" s="126"/>
      <c r="HT45" s="126"/>
      <c r="HU45" s="126"/>
      <c r="HV45" s="126"/>
      <c r="HW45" s="126"/>
      <c r="HX45" s="126"/>
      <c r="HY45" s="126"/>
      <c r="HZ45" s="126"/>
      <c r="IA45" s="126"/>
      <c r="IB45" s="126"/>
      <c r="IC45" s="126"/>
      <c r="ID45" s="126"/>
      <c r="IE45" s="126"/>
      <c r="IF45" s="126"/>
      <c r="IG45" s="126"/>
      <c r="IH45" s="126"/>
      <c r="II45" s="126"/>
      <c r="IJ45" s="126"/>
      <c r="IK45" s="126"/>
      <c r="IL45" s="126"/>
      <c r="IM45" s="126"/>
      <c r="IN45" s="126"/>
      <c r="IO45" s="126"/>
      <c r="IP45" s="126"/>
      <c r="IQ45" s="126"/>
      <c r="IR45" s="126"/>
      <c r="IS45" s="126"/>
      <c r="IT45" s="126"/>
      <c r="IU45" s="126"/>
      <c r="IV45" s="126"/>
      <c r="IW45" s="126"/>
      <c r="IX45" s="126"/>
      <c r="IY45" s="126"/>
      <c r="IZ45" s="126"/>
      <c r="JA45" s="126"/>
      <c r="JB45" s="126"/>
      <c r="JC45" s="126"/>
      <c r="JD45" s="126"/>
      <c r="JE45" s="126"/>
      <c r="JF45" s="126"/>
      <c r="JG45" s="126"/>
    </row>
    <row r="46" spans="1:267" s="127" customFormat="1">
      <c r="A46" s="454"/>
      <c r="B46" s="442"/>
      <c r="C46" s="424"/>
      <c r="D46" s="168"/>
      <c r="E46" s="424"/>
      <c r="F46" s="424"/>
      <c r="G46" s="427"/>
      <c r="H46" s="430"/>
      <c r="I46" s="160"/>
      <c r="J46" s="162"/>
      <c r="K46" s="160" t="s">
        <v>330</v>
      </c>
      <c r="L46" s="188" t="s">
        <v>330</v>
      </c>
      <c r="M46" s="424"/>
      <c r="N46" s="417"/>
      <c r="O46" s="419"/>
      <c r="P46" s="126"/>
      <c r="Q46" s="490"/>
      <c r="R46" s="491"/>
      <c r="S46" s="491"/>
      <c r="T46" s="491"/>
      <c r="U46" s="491"/>
      <c r="V46" s="491"/>
      <c r="W46" s="491"/>
      <c r="X46" s="491"/>
      <c r="Y46" s="492"/>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c r="DP46" s="126"/>
      <c r="DQ46" s="126"/>
      <c r="DR46" s="126"/>
      <c r="DS46" s="126"/>
      <c r="DT46" s="126"/>
      <c r="DU46" s="126"/>
      <c r="DV46" s="126"/>
      <c r="DW46" s="126"/>
      <c r="DX46" s="126"/>
      <c r="DY46" s="126"/>
      <c r="DZ46" s="126"/>
      <c r="EA46" s="126"/>
      <c r="EB46" s="126"/>
      <c r="EC46" s="126"/>
      <c r="ED46" s="126"/>
      <c r="EE46" s="126"/>
      <c r="EF46" s="126"/>
      <c r="EG46" s="126"/>
      <c r="EH46" s="126"/>
      <c r="EI46" s="126"/>
      <c r="EJ46" s="126"/>
      <c r="EK46" s="126"/>
      <c r="EL46" s="126"/>
      <c r="EM46" s="126"/>
      <c r="EN46" s="126"/>
      <c r="EO46" s="126"/>
      <c r="EP46" s="126"/>
      <c r="EQ46" s="126"/>
      <c r="ER46" s="126"/>
      <c r="ES46" s="126"/>
      <c r="ET46" s="126"/>
      <c r="EU46" s="126"/>
      <c r="EV46" s="126"/>
      <c r="EW46" s="126"/>
      <c r="EX46" s="126"/>
      <c r="EY46" s="126"/>
      <c r="EZ46" s="126"/>
      <c r="FA46" s="126"/>
      <c r="FB46" s="126"/>
      <c r="FC46" s="126"/>
      <c r="FD46" s="126"/>
      <c r="FE46" s="126"/>
      <c r="FF46" s="126"/>
      <c r="FG46" s="126"/>
      <c r="FH46" s="126"/>
      <c r="FI46" s="126"/>
      <c r="FJ46" s="126"/>
      <c r="FK46" s="126"/>
      <c r="FL46" s="126"/>
      <c r="FM46" s="126"/>
      <c r="FN46" s="126"/>
      <c r="FO46" s="126"/>
      <c r="FP46" s="126"/>
      <c r="FQ46" s="126"/>
      <c r="FR46" s="126"/>
      <c r="FS46" s="126"/>
      <c r="FT46" s="126"/>
      <c r="FU46" s="126"/>
      <c r="FV46" s="126"/>
      <c r="FW46" s="126"/>
      <c r="FX46" s="126"/>
      <c r="FY46" s="126"/>
      <c r="FZ46" s="126"/>
      <c r="GA46" s="126"/>
      <c r="GB46" s="126"/>
      <c r="GC46" s="126"/>
      <c r="GD46" s="126"/>
      <c r="GE46" s="126"/>
      <c r="GF46" s="126"/>
      <c r="GG46" s="126"/>
      <c r="GH46" s="126"/>
      <c r="GI46" s="126"/>
      <c r="GJ46" s="126"/>
      <c r="GK46" s="126"/>
      <c r="GL46" s="126"/>
      <c r="GM46" s="126"/>
      <c r="GN46" s="126"/>
      <c r="GO46" s="126"/>
      <c r="GP46" s="126"/>
      <c r="GQ46" s="126"/>
      <c r="GR46" s="126"/>
      <c r="GS46" s="126"/>
      <c r="GT46" s="126"/>
      <c r="GU46" s="126"/>
      <c r="GV46" s="126"/>
      <c r="GW46" s="126"/>
      <c r="GX46" s="126"/>
      <c r="GY46" s="126"/>
      <c r="GZ46" s="126"/>
      <c r="HA46" s="126"/>
      <c r="HB46" s="126"/>
      <c r="HC46" s="126"/>
      <c r="HD46" s="126"/>
      <c r="HE46" s="126"/>
      <c r="HF46" s="126"/>
      <c r="HG46" s="126"/>
      <c r="HH46" s="126"/>
      <c r="HI46" s="126"/>
      <c r="HJ46" s="126"/>
      <c r="HK46" s="126"/>
      <c r="HL46" s="126"/>
      <c r="HM46" s="126"/>
      <c r="HN46" s="126"/>
      <c r="HO46" s="126"/>
      <c r="HP46" s="126"/>
      <c r="HQ46" s="126"/>
      <c r="HR46" s="126"/>
      <c r="HS46" s="126"/>
      <c r="HT46" s="126"/>
      <c r="HU46" s="126"/>
      <c r="HV46" s="126"/>
      <c r="HW46" s="126"/>
      <c r="HX46" s="126"/>
      <c r="HY46" s="126"/>
      <c r="HZ46" s="126"/>
      <c r="IA46" s="126"/>
      <c r="IB46" s="126"/>
      <c r="IC46" s="126"/>
      <c r="ID46" s="126"/>
      <c r="IE46" s="126"/>
      <c r="IF46" s="126"/>
      <c r="IG46" s="126"/>
      <c r="IH46" s="126"/>
      <c r="II46" s="126"/>
      <c r="IJ46" s="126"/>
      <c r="IK46" s="126"/>
      <c r="IL46" s="126"/>
      <c r="IM46" s="126"/>
      <c r="IN46" s="126"/>
      <c r="IO46" s="126"/>
      <c r="IP46" s="126"/>
      <c r="IQ46" s="126"/>
      <c r="IR46" s="126"/>
      <c r="IS46" s="126"/>
      <c r="IT46" s="126"/>
      <c r="IU46" s="126"/>
      <c r="IV46" s="126"/>
      <c r="IW46" s="126"/>
      <c r="IX46" s="126"/>
      <c r="IY46" s="126"/>
      <c r="IZ46" s="126"/>
      <c r="JA46" s="126"/>
      <c r="JB46" s="126"/>
      <c r="JC46" s="126"/>
      <c r="JD46" s="126"/>
      <c r="JE46" s="126"/>
      <c r="JF46" s="126"/>
      <c r="JG46" s="126"/>
    </row>
    <row r="47" spans="1:267" s="127" customFormat="1">
      <c r="A47" s="454"/>
      <c r="B47" s="442"/>
      <c r="C47" s="424"/>
      <c r="D47" s="168"/>
      <c r="E47" s="424"/>
      <c r="F47" s="424"/>
      <c r="G47" s="427"/>
      <c r="H47" s="430"/>
      <c r="I47" s="160"/>
      <c r="J47" s="162"/>
      <c r="K47" s="160" t="s">
        <v>330</v>
      </c>
      <c r="L47" s="188" t="s">
        <v>330</v>
      </c>
      <c r="M47" s="424"/>
      <c r="N47" s="417"/>
      <c r="O47" s="419"/>
      <c r="P47" s="126"/>
      <c r="Q47" s="490"/>
      <c r="R47" s="491"/>
      <c r="S47" s="491"/>
      <c r="T47" s="491"/>
      <c r="U47" s="491"/>
      <c r="V47" s="491"/>
      <c r="W47" s="491"/>
      <c r="X47" s="491"/>
      <c r="Y47" s="492"/>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c r="CP47" s="126"/>
      <c r="CQ47" s="126"/>
      <c r="CR47" s="126"/>
      <c r="CS47" s="126"/>
      <c r="CT47" s="126"/>
      <c r="CU47" s="126"/>
      <c r="CV47" s="126"/>
      <c r="CW47" s="126"/>
      <c r="CX47" s="126"/>
      <c r="CY47" s="126"/>
      <c r="CZ47" s="126"/>
      <c r="DA47" s="126"/>
      <c r="DB47" s="126"/>
      <c r="DC47" s="126"/>
      <c r="DD47" s="126"/>
      <c r="DE47" s="126"/>
      <c r="DF47" s="126"/>
      <c r="DG47" s="126"/>
      <c r="DH47" s="126"/>
      <c r="DI47" s="126"/>
      <c r="DJ47" s="126"/>
      <c r="DK47" s="126"/>
      <c r="DL47" s="126"/>
      <c r="DM47" s="126"/>
      <c r="DN47" s="126"/>
      <c r="DO47" s="126"/>
      <c r="DP47" s="126"/>
      <c r="DQ47" s="126"/>
      <c r="DR47" s="126"/>
      <c r="DS47" s="126"/>
      <c r="DT47" s="126"/>
      <c r="DU47" s="126"/>
      <c r="DV47" s="126"/>
      <c r="DW47" s="126"/>
      <c r="DX47" s="126"/>
      <c r="DY47" s="126"/>
      <c r="DZ47" s="126"/>
      <c r="EA47" s="126"/>
      <c r="EB47" s="126"/>
      <c r="EC47" s="126"/>
      <c r="ED47" s="126"/>
      <c r="EE47" s="126"/>
      <c r="EF47" s="126"/>
      <c r="EG47" s="126"/>
      <c r="EH47" s="126"/>
      <c r="EI47" s="126"/>
      <c r="EJ47" s="126"/>
      <c r="EK47" s="126"/>
      <c r="EL47" s="126"/>
      <c r="EM47" s="126"/>
      <c r="EN47" s="126"/>
      <c r="EO47" s="126"/>
      <c r="EP47" s="126"/>
      <c r="EQ47" s="126"/>
      <c r="ER47" s="126"/>
      <c r="ES47" s="126"/>
      <c r="ET47" s="126"/>
      <c r="EU47" s="126"/>
      <c r="EV47" s="126"/>
      <c r="EW47" s="126"/>
      <c r="EX47" s="126"/>
      <c r="EY47" s="126"/>
      <c r="EZ47" s="126"/>
      <c r="FA47" s="126"/>
      <c r="FB47" s="126"/>
      <c r="FC47" s="126"/>
      <c r="FD47" s="126"/>
      <c r="FE47" s="126"/>
      <c r="FF47" s="126"/>
      <c r="FG47" s="126"/>
      <c r="FH47" s="126"/>
      <c r="FI47" s="126"/>
      <c r="FJ47" s="126"/>
      <c r="FK47" s="126"/>
      <c r="FL47" s="126"/>
      <c r="FM47" s="126"/>
      <c r="FN47" s="126"/>
      <c r="FO47" s="126"/>
      <c r="FP47" s="126"/>
      <c r="FQ47" s="126"/>
      <c r="FR47" s="126"/>
      <c r="FS47" s="126"/>
      <c r="FT47" s="126"/>
      <c r="FU47" s="126"/>
      <c r="FV47" s="126"/>
      <c r="FW47" s="126"/>
      <c r="FX47" s="126"/>
      <c r="FY47" s="126"/>
      <c r="FZ47" s="126"/>
      <c r="GA47" s="126"/>
      <c r="GB47" s="126"/>
      <c r="GC47" s="126"/>
      <c r="GD47" s="126"/>
      <c r="GE47" s="126"/>
      <c r="GF47" s="126"/>
      <c r="GG47" s="126"/>
      <c r="GH47" s="126"/>
      <c r="GI47" s="126"/>
      <c r="GJ47" s="126"/>
      <c r="GK47" s="126"/>
      <c r="GL47" s="126"/>
      <c r="GM47" s="126"/>
      <c r="GN47" s="126"/>
      <c r="GO47" s="126"/>
      <c r="GP47" s="126"/>
      <c r="GQ47" s="126"/>
      <c r="GR47" s="126"/>
      <c r="GS47" s="126"/>
      <c r="GT47" s="126"/>
      <c r="GU47" s="126"/>
      <c r="GV47" s="126"/>
      <c r="GW47" s="126"/>
      <c r="GX47" s="126"/>
      <c r="GY47" s="126"/>
      <c r="GZ47" s="126"/>
      <c r="HA47" s="126"/>
      <c r="HB47" s="126"/>
      <c r="HC47" s="126"/>
      <c r="HD47" s="126"/>
      <c r="HE47" s="126"/>
      <c r="HF47" s="126"/>
      <c r="HG47" s="126"/>
      <c r="HH47" s="126"/>
      <c r="HI47" s="126"/>
      <c r="HJ47" s="126"/>
      <c r="HK47" s="126"/>
      <c r="HL47" s="126"/>
      <c r="HM47" s="126"/>
      <c r="HN47" s="126"/>
      <c r="HO47" s="126"/>
      <c r="HP47" s="126"/>
      <c r="HQ47" s="126"/>
      <c r="HR47" s="126"/>
      <c r="HS47" s="126"/>
      <c r="HT47" s="126"/>
      <c r="HU47" s="126"/>
      <c r="HV47" s="126"/>
      <c r="HW47" s="126"/>
      <c r="HX47" s="126"/>
      <c r="HY47" s="126"/>
      <c r="HZ47" s="126"/>
      <c r="IA47" s="126"/>
      <c r="IB47" s="126"/>
      <c r="IC47" s="126"/>
      <c r="ID47" s="126"/>
      <c r="IE47" s="126"/>
      <c r="IF47" s="126"/>
      <c r="IG47" s="126"/>
      <c r="IH47" s="126"/>
      <c r="II47" s="126"/>
      <c r="IJ47" s="126"/>
      <c r="IK47" s="126"/>
      <c r="IL47" s="126"/>
      <c r="IM47" s="126"/>
      <c r="IN47" s="126"/>
      <c r="IO47" s="126"/>
      <c r="IP47" s="126"/>
      <c r="IQ47" s="126"/>
      <c r="IR47" s="126"/>
      <c r="IS47" s="126"/>
      <c r="IT47" s="126"/>
      <c r="IU47" s="126"/>
      <c r="IV47" s="126"/>
      <c r="IW47" s="126"/>
      <c r="IX47" s="126"/>
      <c r="IY47" s="126"/>
      <c r="IZ47" s="126"/>
      <c r="JA47" s="126"/>
      <c r="JB47" s="126"/>
      <c r="JC47" s="126"/>
      <c r="JD47" s="126"/>
      <c r="JE47" s="126"/>
      <c r="JF47" s="126"/>
      <c r="JG47" s="126"/>
    </row>
    <row r="48" spans="1:267" s="127" customFormat="1">
      <c r="A48" s="454"/>
      <c r="B48" s="442"/>
      <c r="C48" s="424"/>
      <c r="D48" s="168"/>
      <c r="E48" s="424"/>
      <c r="F48" s="424"/>
      <c r="G48" s="427"/>
      <c r="H48" s="430"/>
      <c r="I48" s="160"/>
      <c r="J48" s="162"/>
      <c r="K48" s="160" t="s">
        <v>330</v>
      </c>
      <c r="L48" s="188" t="s">
        <v>330</v>
      </c>
      <c r="M48" s="424"/>
      <c r="N48" s="417"/>
      <c r="O48" s="419"/>
      <c r="P48" s="126"/>
      <c r="Q48" s="490"/>
      <c r="R48" s="491"/>
      <c r="S48" s="491"/>
      <c r="T48" s="491"/>
      <c r="U48" s="491"/>
      <c r="V48" s="491"/>
      <c r="W48" s="491"/>
      <c r="X48" s="491"/>
      <c r="Y48" s="492"/>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6"/>
      <c r="DV48" s="126"/>
      <c r="DW48" s="126"/>
      <c r="DX48" s="126"/>
      <c r="DY48" s="126"/>
      <c r="DZ48" s="126"/>
      <c r="EA48" s="126"/>
      <c r="EB48" s="126"/>
      <c r="EC48" s="126"/>
      <c r="ED48" s="126"/>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126"/>
      <c r="FC48" s="126"/>
      <c r="FD48" s="126"/>
      <c r="FE48" s="126"/>
      <c r="FF48" s="126"/>
      <c r="FG48" s="126"/>
      <c r="FH48" s="126"/>
      <c r="FI48" s="126"/>
      <c r="FJ48" s="126"/>
      <c r="FK48" s="126"/>
      <c r="FL48" s="126"/>
      <c r="FM48" s="126"/>
      <c r="FN48" s="126"/>
      <c r="FO48" s="126"/>
      <c r="FP48" s="126"/>
      <c r="FQ48" s="126"/>
      <c r="FR48" s="126"/>
      <c r="FS48" s="126"/>
      <c r="FT48" s="126"/>
      <c r="FU48" s="126"/>
      <c r="FV48" s="126"/>
      <c r="FW48" s="126"/>
      <c r="FX48" s="126"/>
      <c r="FY48" s="126"/>
      <c r="FZ48" s="126"/>
      <c r="GA48" s="126"/>
      <c r="GB48" s="126"/>
      <c r="GC48" s="126"/>
      <c r="GD48" s="126"/>
      <c r="GE48" s="126"/>
      <c r="GF48" s="126"/>
      <c r="GG48" s="126"/>
      <c r="GH48" s="126"/>
      <c r="GI48" s="126"/>
      <c r="GJ48" s="126"/>
      <c r="GK48" s="126"/>
      <c r="GL48" s="126"/>
      <c r="GM48" s="126"/>
      <c r="GN48" s="126"/>
      <c r="GO48" s="126"/>
      <c r="GP48" s="126"/>
      <c r="GQ48" s="126"/>
      <c r="GR48" s="126"/>
      <c r="GS48" s="126"/>
      <c r="GT48" s="126"/>
      <c r="GU48" s="126"/>
      <c r="GV48" s="126"/>
      <c r="GW48" s="126"/>
      <c r="GX48" s="126"/>
      <c r="GY48" s="126"/>
      <c r="GZ48" s="126"/>
      <c r="HA48" s="126"/>
      <c r="HB48" s="126"/>
      <c r="HC48" s="126"/>
      <c r="HD48" s="126"/>
      <c r="HE48" s="126"/>
      <c r="HF48" s="126"/>
      <c r="HG48" s="126"/>
      <c r="HH48" s="126"/>
      <c r="HI48" s="126"/>
      <c r="HJ48" s="126"/>
      <c r="HK48" s="126"/>
      <c r="HL48" s="126"/>
      <c r="HM48" s="126"/>
      <c r="HN48" s="126"/>
      <c r="HO48" s="126"/>
      <c r="HP48" s="126"/>
      <c r="HQ48" s="126"/>
      <c r="HR48" s="126"/>
      <c r="HS48" s="126"/>
      <c r="HT48" s="126"/>
      <c r="HU48" s="126"/>
      <c r="HV48" s="126"/>
      <c r="HW48" s="126"/>
      <c r="HX48" s="126"/>
      <c r="HY48" s="126"/>
      <c r="HZ48" s="126"/>
      <c r="IA48" s="126"/>
      <c r="IB48" s="126"/>
      <c r="IC48" s="126"/>
      <c r="ID48" s="126"/>
      <c r="IE48" s="126"/>
      <c r="IF48" s="126"/>
      <c r="IG48" s="126"/>
      <c r="IH48" s="126"/>
      <c r="II48" s="126"/>
      <c r="IJ48" s="126"/>
      <c r="IK48" s="126"/>
      <c r="IL48" s="126"/>
      <c r="IM48" s="126"/>
      <c r="IN48" s="126"/>
      <c r="IO48" s="126"/>
      <c r="IP48" s="126"/>
      <c r="IQ48" s="126"/>
      <c r="IR48" s="126"/>
      <c r="IS48" s="126"/>
      <c r="IT48" s="126"/>
      <c r="IU48" s="126"/>
      <c r="IV48" s="126"/>
      <c r="IW48" s="126"/>
      <c r="IX48" s="126"/>
      <c r="IY48" s="126"/>
      <c r="IZ48" s="126"/>
      <c r="JA48" s="126"/>
      <c r="JB48" s="126"/>
      <c r="JC48" s="126"/>
      <c r="JD48" s="126"/>
      <c r="JE48" s="126"/>
      <c r="JF48" s="126"/>
      <c r="JG48" s="126"/>
    </row>
    <row r="49" spans="1:267" s="127" customFormat="1">
      <c r="A49" s="455"/>
      <c r="B49" s="443"/>
      <c r="C49" s="425"/>
      <c r="D49" s="171"/>
      <c r="E49" s="425"/>
      <c r="F49" s="425"/>
      <c r="G49" s="428"/>
      <c r="H49" s="431"/>
      <c r="I49" s="161"/>
      <c r="J49" s="163"/>
      <c r="K49" s="161" t="s">
        <v>330</v>
      </c>
      <c r="L49" s="190" t="s">
        <v>330</v>
      </c>
      <c r="M49" s="425"/>
      <c r="N49" s="418"/>
      <c r="O49" s="419"/>
      <c r="P49" s="126"/>
      <c r="Q49" s="490"/>
      <c r="R49" s="491"/>
      <c r="S49" s="491"/>
      <c r="T49" s="491"/>
      <c r="U49" s="491"/>
      <c r="V49" s="491"/>
      <c r="W49" s="491"/>
      <c r="X49" s="491"/>
      <c r="Y49" s="492"/>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c r="CB49" s="126"/>
      <c r="CC49" s="126"/>
      <c r="CD49" s="126"/>
      <c r="CE49" s="126"/>
      <c r="CF49" s="126"/>
      <c r="CG49" s="126"/>
      <c r="CH49" s="126"/>
      <c r="CI49" s="126"/>
      <c r="CJ49" s="126"/>
      <c r="CK49" s="126"/>
      <c r="CL49" s="126"/>
      <c r="CM49" s="126"/>
      <c r="CN49" s="126"/>
      <c r="CO49" s="126"/>
      <c r="CP49" s="126"/>
      <c r="CQ49" s="126"/>
      <c r="CR49" s="126"/>
      <c r="CS49" s="126"/>
      <c r="CT49" s="126"/>
      <c r="CU49" s="126"/>
      <c r="CV49" s="126"/>
      <c r="CW49" s="126"/>
      <c r="CX49" s="126"/>
      <c r="CY49" s="126"/>
      <c r="CZ49" s="126"/>
      <c r="DA49" s="126"/>
      <c r="DB49" s="126"/>
      <c r="DC49" s="126"/>
      <c r="DD49" s="126"/>
      <c r="DE49" s="126"/>
      <c r="DF49" s="126"/>
      <c r="DG49" s="126"/>
      <c r="DH49" s="126"/>
      <c r="DI49" s="126"/>
      <c r="DJ49" s="126"/>
      <c r="DK49" s="126"/>
      <c r="DL49" s="126"/>
      <c r="DM49" s="126"/>
      <c r="DN49" s="126"/>
      <c r="DO49" s="126"/>
      <c r="DP49" s="126"/>
      <c r="DQ49" s="126"/>
      <c r="DR49" s="126"/>
      <c r="DS49" s="126"/>
      <c r="DT49" s="126"/>
      <c r="DU49" s="126"/>
      <c r="DV49" s="126"/>
      <c r="DW49" s="126"/>
      <c r="DX49" s="126"/>
      <c r="DY49" s="126"/>
      <c r="DZ49" s="126"/>
      <c r="EA49" s="126"/>
      <c r="EB49" s="126"/>
      <c r="EC49" s="126"/>
      <c r="ED49" s="126"/>
      <c r="EE49" s="126"/>
      <c r="EF49" s="126"/>
      <c r="EG49" s="126"/>
      <c r="EH49" s="126"/>
      <c r="EI49" s="126"/>
      <c r="EJ49" s="126"/>
      <c r="EK49" s="126"/>
      <c r="EL49" s="126"/>
      <c r="EM49" s="126"/>
      <c r="EN49" s="126"/>
      <c r="EO49" s="126"/>
      <c r="EP49" s="126"/>
      <c r="EQ49" s="126"/>
      <c r="ER49" s="126"/>
      <c r="ES49" s="126"/>
      <c r="ET49" s="126"/>
      <c r="EU49" s="126"/>
      <c r="EV49" s="126"/>
      <c r="EW49" s="126"/>
      <c r="EX49" s="126"/>
      <c r="EY49" s="126"/>
      <c r="EZ49" s="126"/>
      <c r="FA49" s="126"/>
      <c r="FB49" s="126"/>
      <c r="FC49" s="126"/>
      <c r="FD49" s="126"/>
      <c r="FE49" s="126"/>
      <c r="FF49" s="126"/>
      <c r="FG49" s="126"/>
      <c r="FH49" s="126"/>
      <c r="FI49" s="126"/>
      <c r="FJ49" s="126"/>
      <c r="FK49" s="126"/>
      <c r="FL49" s="126"/>
      <c r="FM49" s="126"/>
      <c r="FN49" s="126"/>
      <c r="FO49" s="126"/>
      <c r="FP49" s="126"/>
      <c r="FQ49" s="126"/>
      <c r="FR49" s="126"/>
      <c r="FS49" s="126"/>
      <c r="FT49" s="126"/>
      <c r="FU49" s="126"/>
      <c r="FV49" s="126"/>
      <c r="FW49" s="126"/>
      <c r="FX49" s="126"/>
      <c r="FY49" s="126"/>
      <c r="FZ49" s="126"/>
      <c r="GA49" s="126"/>
      <c r="GB49" s="126"/>
      <c r="GC49" s="126"/>
      <c r="GD49" s="126"/>
      <c r="GE49" s="126"/>
      <c r="GF49" s="126"/>
      <c r="GG49" s="126"/>
      <c r="GH49" s="126"/>
      <c r="GI49" s="126"/>
      <c r="GJ49" s="126"/>
      <c r="GK49" s="126"/>
      <c r="GL49" s="126"/>
      <c r="GM49" s="126"/>
      <c r="GN49" s="126"/>
      <c r="GO49" s="126"/>
      <c r="GP49" s="126"/>
      <c r="GQ49" s="126"/>
      <c r="GR49" s="126"/>
      <c r="GS49" s="126"/>
      <c r="GT49" s="126"/>
      <c r="GU49" s="126"/>
      <c r="GV49" s="126"/>
      <c r="GW49" s="126"/>
      <c r="GX49" s="126"/>
      <c r="GY49" s="126"/>
      <c r="GZ49" s="126"/>
      <c r="HA49" s="126"/>
      <c r="HB49" s="126"/>
      <c r="HC49" s="126"/>
      <c r="HD49" s="126"/>
      <c r="HE49" s="126"/>
      <c r="HF49" s="126"/>
      <c r="HG49" s="126"/>
      <c r="HH49" s="126"/>
      <c r="HI49" s="126"/>
      <c r="HJ49" s="126"/>
      <c r="HK49" s="126"/>
      <c r="HL49" s="126"/>
      <c r="HM49" s="126"/>
      <c r="HN49" s="126"/>
      <c r="HO49" s="126"/>
      <c r="HP49" s="126"/>
      <c r="HQ49" s="126"/>
      <c r="HR49" s="126"/>
      <c r="HS49" s="126"/>
      <c r="HT49" s="126"/>
      <c r="HU49" s="126"/>
      <c r="HV49" s="126"/>
      <c r="HW49" s="126"/>
      <c r="HX49" s="126"/>
      <c r="HY49" s="126"/>
      <c r="HZ49" s="126"/>
      <c r="IA49" s="126"/>
      <c r="IB49" s="126"/>
      <c r="IC49" s="126"/>
      <c r="ID49" s="126"/>
      <c r="IE49" s="126"/>
      <c r="IF49" s="126"/>
      <c r="IG49" s="126"/>
      <c r="IH49" s="126"/>
      <c r="II49" s="126"/>
      <c r="IJ49" s="126"/>
      <c r="IK49" s="126"/>
      <c r="IL49" s="126"/>
      <c r="IM49" s="126"/>
      <c r="IN49" s="126"/>
      <c r="IO49" s="126"/>
      <c r="IP49" s="126"/>
      <c r="IQ49" s="126"/>
      <c r="IR49" s="126"/>
      <c r="IS49" s="126"/>
      <c r="IT49" s="126"/>
      <c r="IU49" s="126"/>
      <c r="IV49" s="126"/>
      <c r="IW49" s="126"/>
      <c r="IX49" s="126"/>
      <c r="IY49" s="126"/>
      <c r="IZ49" s="126"/>
      <c r="JA49" s="126"/>
      <c r="JB49" s="126"/>
      <c r="JC49" s="126"/>
      <c r="JD49" s="126"/>
      <c r="JE49" s="126"/>
      <c r="JF49" s="126"/>
      <c r="JG49" s="126"/>
    </row>
    <row r="50" spans="1:267" ht="30" customHeight="1">
      <c r="A50" s="435">
        <v>5</v>
      </c>
      <c r="B50" s="441" t="s">
        <v>336</v>
      </c>
      <c r="C50" s="423" t="s">
        <v>337</v>
      </c>
      <c r="D50" s="203" t="s">
        <v>338</v>
      </c>
      <c r="E50" s="423">
        <v>92259</v>
      </c>
      <c r="F50" s="423">
        <v>0</v>
      </c>
      <c r="G50" s="426">
        <f t="shared" ref="G50" si="2">F50/E50</f>
        <v>0</v>
      </c>
      <c r="H50" s="429"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59" t="s">
        <v>295</v>
      </c>
      <c r="J50" s="176" t="s">
        <v>316</v>
      </c>
      <c r="K50" s="159" t="str">
        <f>IFERROR(CONCATENATE(INDEX('8- Políticas de Administración '!$B$16:$F$53,MATCH('5- Identificación de Riesgos'!J50,'8- Políticas de Administración '!$C$16:$C$54,0),1)," - ",L50),"")</f>
        <v>Mayor - 4</v>
      </c>
      <c r="L50" s="189">
        <f>IFERROR(VLOOKUP(INDEX('8- Políticas de Administración '!$B$16:$F$63,MATCH('5- Identificación de Riesgos'!J50,'8- Políticas de Administración '!$C$16:$C$64,0),1),'8- Políticas de Administración '!$B$16:$F$64,5,FALSE),"")</f>
        <v>4</v>
      </c>
      <c r="M50" s="423" t="str">
        <f>IFERROR(CONCATENATE(INDEX('8- Políticas de Administración '!$B$16:$F$53,MATCH(ROUND(AVERAGE(L50:L59),0),'8- Políticas de Administración '!$F$16:$F$53,0),1)," - ",ROUND(AVERAGE(L50:L59),0)),"")</f>
        <v>Menor - 2</v>
      </c>
      <c r="N50" s="416" t="str">
        <f>IFERROR(CONCATENATE(VLOOKUP((LEFT(H50,LEN(H50)-4)&amp;LEFT(M50,LEN(M50)-4)),'9- Matriz de Calor '!$D$18:$E$42,2,0)," - ",RIGHT(H50,1)*RIGHT(M50,1)),"")</f>
        <v>Bajo - 2</v>
      </c>
      <c r="O50" s="461">
        <f>RIGHT(H50,1)*RIGHT(M50,1)</f>
        <v>2</v>
      </c>
    </row>
    <row r="51" spans="1:267" ht="30">
      <c r="A51" s="436"/>
      <c r="B51" s="442"/>
      <c r="C51" s="424"/>
      <c r="D51" s="201" t="s">
        <v>339</v>
      </c>
      <c r="E51" s="424"/>
      <c r="F51" s="424"/>
      <c r="G51" s="427"/>
      <c r="H51" s="430"/>
      <c r="I51" s="160" t="s">
        <v>306</v>
      </c>
      <c r="J51" s="162" t="s">
        <v>340</v>
      </c>
      <c r="K51" s="160" t="str">
        <f>IFERROR(CONCATENATE(INDEX('8- Políticas de Administración '!$B$16:$F$53,MATCH('5- Identificación de Riesgos'!J51,'8- Políticas de Administración '!$C$16:$C$54,0),1)," - ",L51),"")</f>
        <v>Leve - 1</v>
      </c>
      <c r="L51" s="188">
        <f>IFERROR(VLOOKUP(INDEX('8- Políticas de Administración '!$B$16:$F$63,MATCH('5- Identificación de Riesgos'!J51,'8- Políticas de Administración '!$C$16:$C$64,0),1),'8- Políticas de Administración '!$B$16:$F$64,5,FALSE),"")</f>
        <v>1</v>
      </c>
      <c r="M51" s="424"/>
      <c r="N51" s="417"/>
      <c r="O51" s="461"/>
    </row>
    <row r="52" spans="1:267" ht="30">
      <c r="A52" s="436"/>
      <c r="B52" s="442"/>
      <c r="C52" s="424"/>
      <c r="D52" s="202"/>
      <c r="E52" s="424"/>
      <c r="F52" s="424"/>
      <c r="G52" s="427"/>
      <c r="H52" s="430"/>
      <c r="I52" s="160" t="s">
        <v>298</v>
      </c>
      <c r="J52" s="162" t="s">
        <v>299</v>
      </c>
      <c r="K52" s="160" t="str">
        <f>IFERROR(CONCATENATE(INDEX('8- Políticas de Administración '!$B$16:$F$53,MATCH('5- Identificación de Riesgos'!J52,'8- Políticas de Administración '!$C$16:$C$54,0),1)," - ",L52),"")</f>
        <v>Leve - 1</v>
      </c>
      <c r="L52" s="188">
        <f>IFERROR(VLOOKUP(INDEX('8- Políticas de Administración '!$B$16:$F$63,MATCH('5- Identificación de Riesgos'!J52,'8- Políticas de Administración '!$C$16:$C$64,0),1),'8- Políticas de Administración '!$B$16:$F$64,5,FALSE),"")</f>
        <v>1</v>
      </c>
      <c r="M52" s="424"/>
      <c r="N52" s="417"/>
      <c r="O52" s="461"/>
    </row>
    <row r="53" spans="1:267">
      <c r="A53" s="436"/>
      <c r="B53" s="442"/>
      <c r="C53" s="424"/>
      <c r="D53" s="172"/>
      <c r="E53" s="424"/>
      <c r="F53" s="424"/>
      <c r="G53" s="427"/>
      <c r="H53" s="430"/>
      <c r="I53" s="160"/>
      <c r="J53" s="162"/>
      <c r="K53" s="160" t="str">
        <f>IFERROR(CONCATENATE(INDEX('8- Políticas de Administración '!$B$16:$F$53,MATCH('5- Identificación de Riesgos'!J53,'8- Políticas de Administración '!$C$16:$C$54,0),1)," - ",L53),"")</f>
        <v/>
      </c>
      <c r="L53" s="188" t="str">
        <f>IFERROR(VLOOKUP(INDEX('8- Políticas de Administración '!$B$16:$F$63,MATCH('5- Identificación de Riesgos'!J53,'8- Políticas de Administración '!$C$16:$C$64,0),1),'8- Políticas de Administración '!$B$16:$F$64,5,FALSE),"")</f>
        <v/>
      </c>
      <c r="M53" s="424"/>
      <c r="N53" s="417"/>
      <c r="O53" s="461"/>
    </row>
    <row r="54" spans="1:267">
      <c r="A54" s="436"/>
      <c r="B54" s="442"/>
      <c r="C54" s="424"/>
      <c r="D54" s="170"/>
      <c r="E54" s="424"/>
      <c r="F54" s="424"/>
      <c r="G54" s="427"/>
      <c r="H54" s="430"/>
      <c r="I54" s="160"/>
      <c r="J54" s="162"/>
      <c r="K54" s="160" t="str">
        <f>IFERROR(CONCATENATE(INDEX('8- Políticas de Administración '!$B$16:$F$53,MATCH('5- Identificación de Riesgos'!J54,'8- Políticas de Administración '!$C$16:$C$54,0),1)," - ",L54),"")</f>
        <v/>
      </c>
      <c r="L54" s="188" t="str">
        <f>IFERROR(VLOOKUP(INDEX('8- Políticas de Administración '!$B$16:$F$63,MATCH('5- Identificación de Riesgos'!J54,'8- Políticas de Administración '!$C$16:$C$64,0),1),'8- Políticas de Administración '!$B$16:$F$64,5,FALSE),"")</f>
        <v/>
      </c>
      <c r="M54" s="424"/>
      <c r="N54" s="417"/>
      <c r="O54" s="461"/>
    </row>
    <row r="55" spans="1:267">
      <c r="A55" s="436"/>
      <c r="B55" s="442"/>
      <c r="C55" s="424"/>
      <c r="D55" s="170"/>
      <c r="E55" s="424"/>
      <c r="F55" s="424"/>
      <c r="G55" s="427"/>
      <c r="H55" s="430"/>
      <c r="I55" s="160"/>
      <c r="J55" s="162"/>
      <c r="K55" s="160" t="str">
        <f>IFERROR(CONCATENATE(INDEX('8- Políticas de Administración '!$B$16:$F$53,MATCH('5- Identificación de Riesgos'!J55,'8- Políticas de Administración '!$C$16:$C$54,0),1)," - ",L55),"")</f>
        <v/>
      </c>
      <c r="L55" s="188" t="str">
        <f>IFERROR(VLOOKUP(INDEX('8- Políticas de Administración '!$B$16:$F$63,MATCH('5- Identificación de Riesgos'!J55,'8- Políticas de Administración '!$C$16:$C$64,0),1),'8- Políticas de Administración '!$B$16:$F$64,5,FALSE),"")</f>
        <v/>
      </c>
      <c r="M55" s="424"/>
      <c r="N55" s="417"/>
      <c r="O55" s="461"/>
    </row>
    <row r="56" spans="1:267">
      <c r="A56" s="436"/>
      <c r="B56" s="442"/>
      <c r="C56" s="424"/>
      <c r="D56" s="170"/>
      <c r="E56" s="424"/>
      <c r="F56" s="424"/>
      <c r="G56" s="427"/>
      <c r="H56" s="430"/>
      <c r="I56" s="160"/>
      <c r="J56" s="162"/>
      <c r="K56" s="160" t="str">
        <f>IFERROR(CONCATENATE(INDEX('8- Políticas de Administración '!$B$16:$F$53,MATCH('5- Identificación de Riesgos'!J56,'8- Políticas de Administración '!$C$16:$C$54,0),1)," - ",L56),"")</f>
        <v/>
      </c>
      <c r="L56" s="188" t="str">
        <f>IFERROR(VLOOKUP(INDEX('8- Políticas de Administración '!$B$16:$F$63,MATCH('5- Identificación de Riesgos'!J56,'8- Políticas de Administración '!$C$16:$C$64,0),1),'8- Políticas de Administración '!$B$16:$F$64,5,FALSE),"")</f>
        <v/>
      </c>
      <c r="M56" s="424"/>
      <c r="N56" s="417"/>
      <c r="O56" s="461"/>
    </row>
    <row r="57" spans="1:267">
      <c r="A57" s="436"/>
      <c r="B57" s="442"/>
      <c r="C57" s="424"/>
      <c r="D57" s="170"/>
      <c r="E57" s="424"/>
      <c r="F57" s="424"/>
      <c r="G57" s="427"/>
      <c r="H57" s="430"/>
      <c r="I57" s="160"/>
      <c r="J57" s="162"/>
      <c r="K57" s="160" t="str">
        <f>IFERROR(CONCATENATE(INDEX('8- Políticas de Administración '!$B$16:$F$53,MATCH('5- Identificación de Riesgos'!J57,'8- Políticas de Administración '!$C$16:$C$54,0),1)," - ",L57),"")</f>
        <v/>
      </c>
      <c r="L57" s="188" t="str">
        <f>IFERROR(VLOOKUP(INDEX('8- Políticas de Administración '!$B$16:$F$63,MATCH('5- Identificación de Riesgos'!J57,'8- Políticas de Administración '!$C$16:$C$64,0),1),'8- Políticas de Administración '!$B$16:$F$64,5,FALSE),"")</f>
        <v/>
      </c>
      <c r="M57" s="424"/>
      <c r="N57" s="417"/>
      <c r="O57" s="461"/>
    </row>
    <row r="58" spans="1:267">
      <c r="A58" s="436"/>
      <c r="B58" s="442"/>
      <c r="C58" s="424"/>
      <c r="D58" s="170"/>
      <c r="E58" s="424"/>
      <c r="F58" s="424"/>
      <c r="G58" s="427"/>
      <c r="H58" s="430"/>
      <c r="I58" s="160"/>
      <c r="J58" s="162"/>
      <c r="K58" s="160" t="str">
        <f>IFERROR(CONCATENATE(INDEX('8- Políticas de Administración '!$B$16:$F$53,MATCH('5- Identificación de Riesgos'!J58,'8- Políticas de Administración '!$C$16:$C$54,0),1)," - ",L58),"")</f>
        <v/>
      </c>
      <c r="L58" s="188" t="str">
        <f>IFERROR(VLOOKUP(INDEX('8- Políticas de Administración '!$B$16:$F$63,MATCH('5- Identificación de Riesgos'!J58,'8- Políticas de Administración '!$C$16:$C$64,0),1),'8- Políticas de Administración '!$B$16:$F$64,5,FALSE),"")</f>
        <v/>
      </c>
      <c r="M58" s="424"/>
      <c r="N58" s="417"/>
      <c r="O58" s="461"/>
    </row>
    <row r="59" spans="1:267" ht="15.75" thickBot="1">
      <c r="A59" s="437"/>
      <c r="B59" s="443"/>
      <c r="C59" s="425"/>
      <c r="D59" s="171"/>
      <c r="E59" s="425"/>
      <c r="F59" s="425"/>
      <c r="G59" s="428"/>
      <c r="H59" s="431"/>
      <c r="I59" s="161"/>
      <c r="J59" s="163"/>
      <c r="K59" s="161" t="str">
        <f>IFERROR(CONCATENATE(INDEX('8- Políticas de Administración '!$B$16:$F$53,MATCH('5- Identificación de Riesgos'!J59,'8- Políticas de Administración '!$C$16:$C$54,0),1)," - ",L59),"")</f>
        <v/>
      </c>
      <c r="L59" s="190" t="str">
        <f>IFERROR(VLOOKUP(INDEX('8- Políticas de Administración '!$B$16:$F$63,MATCH('5- Identificación de Riesgos'!J59,'8- Políticas de Administración '!$C$16:$C$64,0),1),'8- Políticas de Administración '!$B$16:$F$64,5,FALSE),"")</f>
        <v/>
      </c>
      <c r="M59" s="425"/>
      <c r="N59" s="418"/>
      <c r="O59" s="461"/>
    </row>
    <row r="60" spans="1:267" ht="37.5" customHeight="1">
      <c r="A60" s="432">
        <v>6</v>
      </c>
      <c r="B60" s="447" t="s">
        <v>341</v>
      </c>
      <c r="C60" s="444" t="s">
        <v>342</v>
      </c>
      <c r="D60" s="173" t="s">
        <v>338</v>
      </c>
      <c r="E60" s="444">
        <v>56</v>
      </c>
      <c r="F60" s="444">
        <v>0</v>
      </c>
      <c r="G60" s="450">
        <f>F60/E60</f>
        <v>0</v>
      </c>
      <c r="H60" s="429"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59" t="s">
        <v>295</v>
      </c>
      <c r="J60" s="176" t="s">
        <v>316</v>
      </c>
      <c r="K60" s="159" t="str">
        <f>IFERROR(CONCATENATE(INDEX('8- Políticas de Administración '!$B$16:$F$53,MATCH('5- Identificación de Riesgos'!J60,'8- Políticas de Administración '!$C$16:$C$54,0),1)," - ",L60),"")</f>
        <v>Mayor - 4</v>
      </c>
      <c r="L60" s="189">
        <f>IFERROR(VLOOKUP(INDEX('8- Políticas de Administración '!$B$16:$F$63,MATCH('5- Identificación de Riesgos'!J60,'8- Políticas de Administración '!$C$16:$C$64,0),1),'8- Políticas de Administración '!$B$16:$F$64,5,FALSE),"")</f>
        <v>4</v>
      </c>
      <c r="M60" s="444" t="str">
        <f>IFERROR(CONCATENATE(INDEX('8- Políticas de Administración '!$B$16:$F$53,MATCH(ROUND(AVERAGE(L60:L69),0),'8- Políticas de Administración '!$F$16:$F$53,0),1)," - ",ROUND(AVERAGE(L60:L69),0)),"")</f>
        <v>Moderado - 3</v>
      </c>
      <c r="N60" s="416" t="str">
        <f>IFERROR(CONCATENATE(VLOOKUP((LEFT(H60,LEN(H60)-4)&amp;LEFT(M60,LEN(M60)-4)),'9- Matriz de Calor '!$D$18:$E$42,2,0)," - ",RIGHT(H60,1)*RIGHT(M60,1)),"")</f>
        <v>Moderado - 3</v>
      </c>
      <c r="O60" s="196"/>
    </row>
    <row r="61" spans="1:267" ht="30.75" customHeight="1">
      <c r="A61" s="433"/>
      <c r="B61" s="448"/>
      <c r="C61" s="445"/>
      <c r="D61" s="170" t="s">
        <v>339</v>
      </c>
      <c r="E61" s="445"/>
      <c r="F61" s="445"/>
      <c r="G61" s="451"/>
      <c r="H61" s="430"/>
      <c r="I61" s="160" t="s">
        <v>306</v>
      </c>
      <c r="J61" s="162" t="s">
        <v>343</v>
      </c>
      <c r="K61" s="160" t="str">
        <f>IFERROR(CONCATENATE(INDEX('8- Políticas de Administración '!$B$16:$F$53,MATCH('5- Identificación de Riesgos'!J61,'8- Políticas de Administración '!$C$16:$C$54,0),1)," - ",L61),"")</f>
        <v>Moderado - 3</v>
      </c>
      <c r="L61" s="188">
        <f>IFERROR(VLOOKUP(INDEX('8- Políticas de Administración '!$B$16:$F$63,MATCH('5- Identificación de Riesgos'!J61,'8- Políticas de Administración '!$C$16:$C$64,0),1),'8- Políticas de Administración '!$B$16:$F$64,5,FALSE),"")</f>
        <v>3</v>
      </c>
      <c r="M61" s="445"/>
      <c r="N61" s="417"/>
      <c r="O61" s="196"/>
    </row>
    <row r="62" spans="1:267" ht="18.75" customHeight="1">
      <c r="A62" s="433"/>
      <c r="B62" s="448"/>
      <c r="C62" s="445"/>
      <c r="D62" s="170"/>
      <c r="E62" s="445"/>
      <c r="F62" s="445"/>
      <c r="G62" s="451"/>
      <c r="H62" s="430"/>
      <c r="I62" s="160" t="s">
        <v>298</v>
      </c>
      <c r="J62" s="162" t="s">
        <v>299</v>
      </c>
      <c r="K62" s="160" t="str">
        <f>IFERROR(CONCATENATE(INDEX('8- Políticas de Administración '!$B$16:$F$53,MATCH('5- Identificación de Riesgos'!J62,'8- Políticas de Administración '!$C$16:$C$54,0),1)," - ",L62),"")</f>
        <v>Leve - 1</v>
      </c>
      <c r="L62" s="188">
        <f>IFERROR(VLOOKUP(INDEX('8- Políticas de Administración '!$B$16:$F$63,MATCH('5- Identificación de Riesgos'!J62,'8- Políticas de Administración '!$C$16:$C$64,0),1),'8- Políticas de Administración '!$B$16:$F$64,5,FALSE),"")</f>
        <v>1</v>
      </c>
      <c r="M62" s="445"/>
      <c r="N62" s="417"/>
      <c r="O62" s="196"/>
    </row>
    <row r="63" spans="1:267">
      <c r="A63" s="433"/>
      <c r="B63" s="448"/>
      <c r="C63" s="445"/>
      <c r="D63" s="170"/>
      <c r="E63" s="445"/>
      <c r="F63" s="445"/>
      <c r="G63" s="451"/>
      <c r="H63" s="430"/>
      <c r="I63" s="160"/>
      <c r="J63" s="162"/>
      <c r="K63" s="160" t="str">
        <f>IFERROR(CONCATENATE(INDEX('8- Políticas de Administración '!$B$16:$F$53,MATCH('5- Identificación de Riesgos'!J63,'8- Políticas de Administración '!$C$16:$C$54,0),1)," - ",L63),"")</f>
        <v/>
      </c>
      <c r="L63" s="188" t="str">
        <f>IFERROR(VLOOKUP(INDEX('8- Políticas de Administración '!$B$16:$F$63,MATCH('5- Identificación de Riesgos'!J63,'8- Políticas de Administración '!$C$16:$C$64,0),1),'8- Políticas de Administración '!$B$16:$F$64,5,FALSE),"")</f>
        <v/>
      </c>
      <c r="M63" s="445"/>
      <c r="N63" s="417"/>
      <c r="O63" s="196"/>
    </row>
    <row r="64" spans="1:267">
      <c r="A64" s="433"/>
      <c r="B64" s="448"/>
      <c r="C64" s="445"/>
      <c r="D64" s="170"/>
      <c r="E64" s="445"/>
      <c r="F64" s="445"/>
      <c r="G64" s="451"/>
      <c r="H64" s="430"/>
      <c r="I64" s="160"/>
      <c r="J64" s="162"/>
      <c r="K64" s="160" t="str">
        <f>IFERROR(CONCATENATE(INDEX('8- Políticas de Administración '!$B$16:$F$53,MATCH('5- Identificación de Riesgos'!J64,'8- Políticas de Administración '!$C$16:$C$54,0),1)," - ",L64),"")</f>
        <v/>
      </c>
      <c r="L64" s="188" t="str">
        <f>IFERROR(VLOOKUP(INDEX('8- Políticas de Administración '!$B$16:$F$63,MATCH('5- Identificación de Riesgos'!J64,'8- Políticas de Administración '!$C$16:$C$64,0),1),'8- Políticas de Administración '!$B$16:$F$64,5,FALSE),"")</f>
        <v/>
      </c>
      <c r="M64" s="445"/>
      <c r="N64" s="417"/>
      <c r="O64" s="196"/>
    </row>
    <row r="65" spans="1:267">
      <c r="A65" s="433"/>
      <c r="B65" s="448"/>
      <c r="C65" s="445"/>
      <c r="D65" s="170"/>
      <c r="E65" s="445"/>
      <c r="F65" s="445"/>
      <c r="G65" s="451"/>
      <c r="H65" s="430"/>
      <c r="I65" s="160"/>
      <c r="J65" s="162"/>
      <c r="K65" s="160" t="str">
        <f>IFERROR(CONCATENATE(INDEX('8- Políticas de Administración '!$B$16:$F$53,MATCH('5- Identificación de Riesgos'!J65,'8- Políticas de Administración '!$C$16:$C$54,0),1)," - ",L65),"")</f>
        <v/>
      </c>
      <c r="L65" s="188" t="str">
        <f>IFERROR(VLOOKUP(INDEX('8- Políticas de Administración '!$B$16:$F$63,MATCH('5- Identificación de Riesgos'!J65,'8- Políticas de Administración '!$C$16:$C$64,0),1),'8- Políticas de Administración '!$B$16:$F$64,5,FALSE),"")</f>
        <v/>
      </c>
      <c r="M65" s="445"/>
      <c r="N65" s="417"/>
      <c r="O65" s="196"/>
    </row>
    <row r="66" spans="1:267">
      <c r="A66" s="433"/>
      <c r="B66" s="448"/>
      <c r="C66" s="445"/>
      <c r="D66" s="170"/>
      <c r="E66" s="445"/>
      <c r="F66" s="445"/>
      <c r="G66" s="451"/>
      <c r="H66" s="430"/>
      <c r="I66" s="160"/>
      <c r="J66" s="162"/>
      <c r="K66" s="160" t="str">
        <f>IFERROR(CONCATENATE(INDEX('8- Políticas de Administración '!$B$16:$F$53,MATCH('5- Identificación de Riesgos'!J66,'8- Políticas de Administración '!$C$16:$C$54,0),1)," - ",L66),"")</f>
        <v/>
      </c>
      <c r="L66" s="188" t="str">
        <f>IFERROR(VLOOKUP(INDEX('8- Políticas de Administración '!$B$16:$F$63,MATCH('5- Identificación de Riesgos'!J66,'8- Políticas de Administración '!$C$16:$C$64,0),1),'8- Políticas de Administración '!$B$16:$F$64,5,FALSE),"")</f>
        <v/>
      </c>
      <c r="M66" s="445"/>
      <c r="N66" s="417"/>
      <c r="O66" s="196"/>
    </row>
    <row r="67" spans="1:267">
      <c r="A67" s="433"/>
      <c r="B67" s="448"/>
      <c r="C67" s="445"/>
      <c r="D67" s="170"/>
      <c r="E67" s="445"/>
      <c r="F67" s="445"/>
      <c r="G67" s="451"/>
      <c r="H67" s="430"/>
      <c r="I67" s="160"/>
      <c r="J67" s="162"/>
      <c r="K67" s="160" t="str">
        <f>IFERROR(CONCATENATE(INDEX('8- Políticas de Administración '!$B$16:$F$53,MATCH('5- Identificación de Riesgos'!J67,'8- Políticas de Administración '!$C$16:$C$54,0),1)," - ",L67),"")</f>
        <v/>
      </c>
      <c r="L67" s="188" t="str">
        <f>IFERROR(VLOOKUP(INDEX('8- Políticas de Administración '!$B$16:$F$63,MATCH('5- Identificación de Riesgos'!J67,'8- Políticas de Administración '!$C$16:$C$64,0),1),'8- Políticas de Administración '!$B$16:$F$64,5,FALSE),"")</f>
        <v/>
      </c>
      <c r="M67" s="445"/>
      <c r="N67" s="417"/>
      <c r="O67" s="196"/>
    </row>
    <row r="68" spans="1:267">
      <c r="A68" s="433"/>
      <c r="B68" s="448"/>
      <c r="C68" s="445"/>
      <c r="D68" s="170"/>
      <c r="E68" s="445"/>
      <c r="F68" s="445"/>
      <c r="G68" s="451"/>
      <c r="H68" s="430"/>
      <c r="I68" s="198"/>
      <c r="J68" s="162"/>
      <c r="K68" s="160" t="str">
        <f>IFERROR(CONCATENATE(INDEX('8- Políticas de Administración '!$B$16:$F$53,MATCH('5- Identificación de Riesgos'!J68,'8- Políticas de Administración '!$C$16:$C$54,0),1)," - ",L68),"")</f>
        <v/>
      </c>
      <c r="L68" s="188" t="str">
        <f>IFERROR(VLOOKUP(INDEX('8- Políticas de Administración '!$B$16:$F$63,MATCH('5- Identificación de Riesgos'!J68,'8- Políticas de Administración '!$C$16:$C$64,0),1),'8- Políticas de Administración '!$B$16:$F$64,5,FALSE),"")</f>
        <v/>
      </c>
      <c r="M68" s="445"/>
      <c r="N68" s="417"/>
      <c r="O68" s="196"/>
    </row>
    <row r="69" spans="1:267" ht="15" customHeight="1" thickBot="1">
      <c r="A69" s="434"/>
      <c r="B69" s="449"/>
      <c r="C69" s="446"/>
      <c r="D69" s="199"/>
      <c r="E69" s="446"/>
      <c r="F69" s="446"/>
      <c r="G69" s="452"/>
      <c r="H69" s="431"/>
      <c r="I69" s="197"/>
      <c r="J69" s="200"/>
      <c r="K69" s="161" t="str">
        <f>IFERROR(CONCATENATE(INDEX('8- Políticas de Administración '!$B$16:$F$53,MATCH('5- Identificación de Riesgos'!J69,'8- Políticas de Administración '!$C$16:$C$54,0),1)," - ",L69),"")</f>
        <v/>
      </c>
      <c r="L69" s="204" t="str">
        <f>IFERROR(VLOOKUP(INDEX('8- Políticas de Administración '!$B$16:$F$63,MATCH('5- Identificación de Riesgos'!J69,'8- Políticas de Administración '!$C$16:$C$64,0),1),'8- Políticas de Administración '!$B$16:$F$64,5,FALSE),"")</f>
        <v/>
      </c>
      <c r="M69" s="446"/>
      <c r="N69" s="418"/>
      <c r="O69" s="196"/>
    </row>
    <row r="70" spans="1:267" s="127" customFormat="1" ht="71.25" customHeight="1">
      <c r="A70" s="432">
        <v>7</v>
      </c>
      <c r="B70" s="420" t="s">
        <v>344</v>
      </c>
      <c r="C70" s="423" t="s">
        <v>345</v>
      </c>
      <c r="D70" s="173" t="s">
        <v>338</v>
      </c>
      <c r="E70" s="423">
        <v>4875</v>
      </c>
      <c r="F70" s="423">
        <v>0</v>
      </c>
      <c r="G70" s="426">
        <f t="shared" ref="G70" si="3">F70/E70</f>
        <v>0</v>
      </c>
      <c r="H70" s="429"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59" t="s">
        <v>295</v>
      </c>
      <c r="J70" s="176" t="s">
        <v>316</v>
      </c>
      <c r="K70" s="159" t="str">
        <f>IFERROR(CONCATENATE(INDEX('8- Políticas de Administración '!$B$16:$F$53,MATCH('5- Identificación de Riesgos'!J70,'8- Políticas de Administración '!$C$16:$C$54,0),1)," - ",L70),"")</f>
        <v>Mayor - 4</v>
      </c>
      <c r="L70" s="189">
        <f>IFERROR(VLOOKUP(INDEX('8- Políticas de Administración '!$B$16:$F$63,MATCH('5- Identificación de Riesgos'!J70,'8- Políticas de Administración '!$C$16:$C$64,0),1),'8- Políticas de Administración '!$B$16:$F$64,5,FALSE),"")</f>
        <v>4</v>
      </c>
      <c r="M70" s="423" t="str">
        <f>IFERROR(CONCATENATE(INDEX('8- Políticas de Administración '!$B$16:$F$53,MATCH(ROUND(AVERAGE(L70:L79),0),'8- Políticas de Administración '!$F$16:$F$53,0),1)," - ",ROUND(AVERAGE(L70:L79),0)),"")</f>
        <v>Menor - 2</v>
      </c>
      <c r="N70" s="416" t="str">
        <f>IFERROR(CONCATENATE(VLOOKUP((LEFT(H70,LEN(H70)-4)&amp;LEFT(M70,LEN(M70)-4)),'9- Matriz de Calor '!$D$18:$E$42,2,0)," - ",RIGHT(H70,1)*RIGHT(M70,1)),"")</f>
        <v>Bajo - 2</v>
      </c>
      <c r="O70" s="419">
        <f>RIGHT(H70,1)*RIGHT(M70,1)</f>
        <v>2</v>
      </c>
      <c r="P70" s="126"/>
      <c r="Q70" s="487" t="s">
        <v>331</v>
      </c>
      <c r="R70" s="488"/>
      <c r="S70" s="488"/>
      <c r="T70" s="488"/>
      <c r="U70" s="488"/>
      <c r="V70" s="488"/>
      <c r="W70" s="488"/>
      <c r="X70" s="488"/>
      <c r="Y70" s="489"/>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6"/>
      <c r="CL70" s="126"/>
      <c r="CM70" s="126"/>
      <c r="CN70" s="126"/>
      <c r="CO70" s="126"/>
      <c r="CP70" s="126"/>
      <c r="CQ70" s="126"/>
      <c r="CR70" s="126"/>
      <c r="CS70" s="126"/>
      <c r="CT70" s="126"/>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26"/>
      <c r="EX70" s="126"/>
      <c r="EY70" s="126"/>
      <c r="EZ70" s="126"/>
      <c r="FA70" s="126"/>
      <c r="FB70" s="126"/>
      <c r="FC70" s="126"/>
      <c r="FD70" s="126"/>
      <c r="FE70" s="126"/>
      <c r="FF70" s="126"/>
      <c r="FG70" s="126"/>
      <c r="FH70" s="126"/>
      <c r="FI70" s="126"/>
      <c r="FJ70" s="126"/>
      <c r="FK70" s="126"/>
      <c r="FL70" s="126"/>
      <c r="FM70" s="126"/>
      <c r="FN70" s="126"/>
      <c r="FO70" s="126"/>
      <c r="FP70" s="126"/>
      <c r="FQ70" s="126"/>
      <c r="FR70" s="126"/>
      <c r="FS70" s="126"/>
      <c r="FT70" s="126"/>
      <c r="FU70" s="126"/>
      <c r="FV70" s="126"/>
      <c r="FW70" s="126"/>
      <c r="FX70" s="126"/>
      <c r="FY70" s="126"/>
      <c r="FZ70" s="126"/>
      <c r="GA70" s="126"/>
      <c r="GB70" s="126"/>
      <c r="GC70" s="126"/>
      <c r="GD70" s="126"/>
      <c r="GE70" s="126"/>
      <c r="GF70" s="126"/>
      <c r="GG70" s="126"/>
      <c r="GH70" s="126"/>
      <c r="GI70" s="126"/>
      <c r="GJ70" s="126"/>
      <c r="GK70" s="126"/>
      <c r="GL70" s="126"/>
      <c r="GM70" s="126"/>
      <c r="GN70" s="126"/>
      <c r="GO70" s="126"/>
      <c r="GP70" s="126"/>
      <c r="GQ70" s="126"/>
      <c r="GR70" s="126"/>
      <c r="GS70" s="126"/>
      <c r="GT70" s="126"/>
      <c r="GU70" s="126"/>
      <c r="GV70" s="126"/>
      <c r="GW70" s="126"/>
      <c r="GX70" s="126"/>
      <c r="GY70" s="126"/>
      <c r="GZ70" s="126"/>
      <c r="HA70" s="126"/>
      <c r="HB70" s="126"/>
      <c r="HC70" s="126"/>
      <c r="HD70" s="126"/>
      <c r="HE70" s="126"/>
      <c r="HF70" s="126"/>
      <c r="HG70" s="126"/>
      <c r="HH70" s="126"/>
      <c r="HI70" s="126"/>
      <c r="HJ70" s="126"/>
      <c r="HK70" s="126"/>
      <c r="HL70" s="126"/>
      <c r="HM70" s="126"/>
      <c r="HN70" s="126"/>
      <c r="HO70" s="126"/>
      <c r="HP70" s="126"/>
      <c r="HQ70" s="126"/>
      <c r="HR70" s="126"/>
      <c r="HS70" s="126"/>
      <c r="HT70" s="126"/>
      <c r="HU70" s="126"/>
      <c r="HV70" s="126"/>
      <c r="HW70" s="126"/>
      <c r="HX70" s="126"/>
      <c r="HY70" s="126"/>
      <c r="HZ70" s="126"/>
      <c r="IA70" s="126"/>
      <c r="IB70" s="126"/>
      <c r="IC70" s="126"/>
      <c r="ID70" s="126"/>
      <c r="IE70" s="126"/>
      <c r="IF70" s="126"/>
      <c r="IG70" s="126"/>
      <c r="IH70" s="126"/>
      <c r="II70" s="126"/>
      <c r="IJ70" s="126"/>
      <c r="IK70" s="126"/>
      <c r="IL70" s="126"/>
      <c r="IM70" s="126"/>
      <c r="IN70" s="126"/>
      <c r="IO70" s="126"/>
      <c r="IP70" s="126"/>
      <c r="IQ70" s="126"/>
      <c r="IR70" s="126"/>
      <c r="IS70" s="126"/>
      <c r="IT70" s="126"/>
      <c r="IU70" s="126"/>
      <c r="IV70" s="126"/>
      <c r="IW70" s="126"/>
      <c r="IX70" s="126"/>
      <c r="IY70" s="126"/>
      <c r="IZ70" s="126"/>
      <c r="JA70" s="126"/>
      <c r="JB70" s="126"/>
      <c r="JC70" s="126"/>
      <c r="JD70" s="126"/>
      <c r="JE70" s="126"/>
      <c r="JF70" s="126"/>
      <c r="JG70" s="126"/>
    </row>
    <row r="71" spans="1:267" s="127" customFormat="1" ht="30">
      <c r="A71" s="433"/>
      <c r="B71" s="421"/>
      <c r="C71" s="424"/>
      <c r="D71" s="201" t="s">
        <v>339</v>
      </c>
      <c r="E71" s="424"/>
      <c r="F71" s="424"/>
      <c r="G71" s="427"/>
      <c r="H71" s="430"/>
      <c r="I71" s="160" t="s">
        <v>306</v>
      </c>
      <c r="J71" s="162" t="s">
        <v>307</v>
      </c>
      <c r="K71" s="160" t="str">
        <f>IFERROR(CONCATENATE(INDEX('8- Políticas de Administración '!$B$16:$F$53,MATCH('5- Identificación de Riesgos'!J71,'8- Políticas de Administración '!$C$16:$C$54,0),1)," - ",L71),"")</f>
        <v>Menor - 2</v>
      </c>
      <c r="L71" s="188">
        <f>IFERROR(VLOOKUP(INDEX('8- Políticas de Administración '!$B$16:$F$63,MATCH('5- Identificación de Riesgos'!J71,'8- Políticas de Administración '!$C$16:$C$64,0),1),'8- Políticas de Administración '!$B$16:$F$64,5,FALSE),"")</f>
        <v>2</v>
      </c>
      <c r="M71" s="424"/>
      <c r="N71" s="417"/>
      <c r="O71" s="419"/>
      <c r="P71" s="126"/>
      <c r="Q71" s="490"/>
      <c r="R71" s="491"/>
      <c r="S71" s="491"/>
      <c r="T71" s="491"/>
      <c r="U71" s="491"/>
      <c r="V71" s="491"/>
      <c r="W71" s="491"/>
      <c r="X71" s="491"/>
      <c r="Y71" s="492"/>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c r="BY71" s="126"/>
      <c r="BZ71" s="126"/>
      <c r="CA71" s="126"/>
      <c r="CB71" s="126"/>
      <c r="CC71" s="126"/>
      <c r="CD71" s="126"/>
      <c r="CE71" s="126"/>
      <c r="CF71" s="126"/>
      <c r="CG71" s="126"/>
      <c r="CH71" s="126"/>
      <c r="CI71" s="126"/>
      <c r="CJ71" s="126"/>
      <c r="CK71" s="126"/>
      <c r="CL71" s="126"/>
      <c r="CM71" s="126"/>
      <c r="CN71" s="126"/>
      <c r="CO71" s="126"/>
      <c r="CP71" s="126"/>
      <c r="CQ71" s="126"/>
      <c r="CR71" s="126"/>
      <c r="CS71" s="126"/>
      <c r="CT71" s="126"/>
      <c r="CU71" s="126"/>
      <c r="CV71" s="126"/>
      <c r="CW71" s="126"/>
      <c r="CX71" s="126"/>
      <c r="CY71" s="126"/>
      <c r="CZ71" s="126"/>
      <c r="DA71" s="126"/>
      <c r="DB71" s="126"/>
      <c r="DC71" s="126"/>
      <c r="DD71" s="126"/>
      <c r="DE71" s="126"/>
      <c r="DF71" s="126"/>
      <c r="DG71" s="126"/>
      <c r="DH71" s="126"/>
      <c r="DI71" s="126"/>
      <c r="DJ71" s="126"/>
      <c r="DK71" s="126"/>
      <c r="DL71" s="126"/>
      <c r="DM71" s="126"/>
      <c r="DN71" s="126"/>
      <c r="DO71" s="126"/>
      <c r="DP71" s="126"/>
      <c r="DQ71" s="126"/>
      <c r="DR71" s="126"/>
      <c r="DS71" s="126"/>
      <c r="DT71" s="126"/>
      <c r="DU71" s="126"/>
      <c r="DV71" s="126"/>
      <c r="DW71" s="126"/>
      <c r="DX71" s="126"/>
      <c r="DY71" s="126"/>
      <c r="DZ71" s="126"/>
      <c r="EA71" s="126"/>
      <c r="EB71" s="126"/>
      <c r="EC71" s="126"/>
      <c r="ED71" s="126"/>
      <c r="EE71" s="126"/>
      <c r="EF71" s="126"/>
      <c r="EG71" s="126"/>
      <c r="EH71" s="126"/>
      <c r="EI71" s="126"/>
      <c r="EJ71" s="126"/>
      <c r="EK71" s="126"/>
      <c r="EL71" s="126"/>
      <c r="EM71" s="126"/>
      <c r="EN71" s="126"/>
      <c r="EO71" s="126"/>
      <c r="EP71" s="126"/>
      <c r="EQ71" s="126"/>
      <c r="ER71" s="126"/>
      <c r="ES71" s="126"/>
      <c r="ET71" s="126"/>
      <c r="EU71" s="126"/>
      <c r="EV71" s="126"/>
      <c r="EW71" s="126"/>
      <c r="EX71" s="126"/>
      <c r="EY71" s="126"/>
      <c r="EZ71" s="126"/>
      <c r="FA71" s="126"/>
      <c r="FB71" s="126"/>
      <c r="FC71" s="126"/>
      <c r="FD71" s="126"/>
      <c r="FE71" s="126"/>
      <c r="FF71" s="126"/>
      <c r="FG71" s="126"/>
      <c r="FH71" s="126"/>
      <c r="FI71" s="126"/>
      <c r="FJ71" s="126"/>
      <c r="FK71" s="126"/>
      <c r="FL71" s="126"/>
      <c r="FM71" s="126"/>
      <c r="FN71" s="126"/>
      <c r="FO71" s="126"/>
      <c r="FP71" s="126"/>
      <c r="FQ71" s="126"/>
      <c r="FR71" s="126"/>
      <c r="FS71" s="126"/>
      <c r="FT71" s="126"/>
      <c r="FU71" s="126"/>
      <c r="FV71" s="126"/>
      <c r="FW71" s="126"/>
      <c r="FX71" s="126"/>
      <c r="FY71" s="126"/>
      <c r="FZ71" s="126"/>
      <c r="GA71" s="126"/>
      <c r="GB71" s="126"/>
      <c r="GC71" s="126"/>
      <c r="GD71" s="126"/>
      <c r="GE71" s="126"/>
      <c r="GF71" s="126"/>
      <c r="GG71" s="126"/>
      <c r="GH71" s="126"/>
      <c r="GI71" s="126"/>
      <c r="GJ71" s="126"/>
      <c r="GK71" s="126"/>
      <c r="GL71" s="126"/>
      <c r="GM71" s="126"/>
      <c r="GN71" s="126"/>
      <c r="GO71" s="126"/>
      <c r="GP71" s="126"/>
      <c r="GQ71" s="126"/>
      <c r="GR71" s="126"/>
      <c r="GS71" s="126"/>
      <c r="GT71" s="126"/>
      <c r="GU71" s="126"/>
      <c r="GV71" s="126"/>
      <c r="GW71" s="126"/>
      <c r="GX71" s="126"/>
      <c r="GY71" s="126"/>
      <c r="GZ71" s="126"/>
      <c r="HA71" s="126"/>
      <c r="HB71" s="126"/>
      <c r="HC71" s="126"/>
      <c r="HD71" s="126"/>
      <c r="HE71" s="126"/>
      <c r="HF71" s="126"/>
      <c r="HG71" s="126"/>
      <c r="HH71" s="126"/>
      <c r="HI71" s="126"/>
      <c r="HJ71" s="126"/>
      <c r="HK71" s="126"/>
      <c r="HL71" s="126"/>
      <c r="HM71" s="126"/>
      <c r="HN71" s="126"/>
      <c r="HO71" s="126"/>
      <c r="HP71" s="126"/>
      <c r="HQ71" s="126"/>
      <c r="HR71" s="126"/>
      <c r="HS71" s="126"/>
      <c r="HT71" s="126"/>
      <c r="HU71" s="126"/>
      <c r="HV71" s="126"/>
      <c r="HW71" s="126"/>
      <c r="HX71" s="126"/>
      <c r="HY71" s="126"/>
      <c r="HZ71" s="126"/>
      <c r="IA71" s="126"/>
      <c r="IB71" s="126"/>
      <c r="IC71" s="126"/>
      <c r="ID71" s="126"/>
      <c r="IE71" s="126"/>
      <c r="IF71" s="126"/>
      <c r="IG71" s="126"/>
      <c r="IH71" s="126"/>
      <c r="II71" s="126"/>
      <c r="IJ71" s="126"/>
      <c r="IK71" s="126"/>
      <c r="IL71" s="126"/>
      <c r="IM71" s="126"/>
      <c r="IN71" s="126"/>
      <c r="IO71" s="126"/>
      <c r="IP71" s="126"/>
      <c r="IQ71" s="126"/>
      <c r="IR71" s="126"/>
      <c r="IS71" s="126"/>
      <c r="IT71" s="126"/>
      <c r="IU71" s="126"/>
      <c r="IV71" s="126"/>
      <c r="IW71" s="126"/>
      <c r="IX71" s="126"/>
      <c r="IY71" s="126"/>
      <c r="IZ71" s="126"/>
      <c r="JA71" s="126"/>
      <c r="JB71" s="126"/>
      <c r="JC71" s="126"/>
      <c r="JD71" s="126"/>
      <c r="JE71" s="126"/>
      <c r="JF71" s="126"/>
      <c r="JG71" s="126"/>
    </row>
    <row r="72" spans="1:267" s="127" customFormat="1" ht="30">
      <c r="A72" s="433"/>
      <c r="B72" s="421"/>
      <c r="C72" s="424"/>
      <c r="D72" s="174"/>
      <c r="E72" s="424"/>
      <c r="F72" s="424"/>
      <c r="G72" s="427"/>
      <c r="H72" s="430"/>
      <c r="I72" s="160" t="s">
        <v>298</v>
      </c>
      <c r="J72" s="162" t="s">
        <v>299</v>
      </c>
      <c r="K72" s="160" t="str">
        <f>IFERROR(CONCATENATE(INDEX('8- Políticas de Administración '!$B$16:$F$53,MATCH('5- Identificación de Riesgos'!J72,'8- Políticas de Administración '!$C$16:$C$54,0),1)," - ",L72),"")</f>
        <v>Leve - 1</v>
      </c>
      <c r="L72" s="188">
        <f>IFERROR(VLOOKUP(INDEX('8- Políticas de Administración '!$B$16:$F$63,MATCH('5- Identificación de Riesgos'!J72,'8- Políticas de Administración '!$C$16:$C$64,0),1),'8- Políticas de Administración '!$B$16:$F$64,5,FALSE),"")</f>
        <v>1</v>
      </c>
      <c r="M72" s="424"/>
      <c r="N72" s="417"/>
      <c r="O72" s="419"/>
      <c r="P72" s="126"/>
      <c r="Q72" s="490"/>
      <c r="R72" s="491"/>
      <c r="S72" s="491"/>
      <c r="T72" s="491"/>
      <c r="U72" s="491"/>
      <c r="V72" s="491"/>
      <c r="W72" s="491"/>
      <c r="X72" s="491"/>
      <c r="Y72" s="492"/>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6"/>
      <c r="CG72" s="126"/>
      <c r="CH72" s="126"/>
      <c r="CI72" s="126"/>
      <c r="CJ72" s="126"/>
      <c r="CK72" s="126"/>
      <c r="CL72" s="126"/>
      <c r="CM72" s="126"/>
      <c r="CN72" s="126"/>
      <c r="CO72" s="126"/>
      <c r="CP72" s="126"/>
      <c r="CQ72" s="126"/>
      <c r="CR72" s="126"/>
      <c r="CS72" s="126"/>
      <c r="CT72" s="126"/>
      <c r="CU72" s="126"/>
      <c r="CV72" s="126"/>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X72" s="126"/>
      <c r="FY72" s="126"/>
      <c r="FZ72" s="126"/>
      <c r="GA72" s="126"/>
      <c r="GB72" s="126"/>
      <c r="GC72" s="126"/>
      <c r="GD72" s="126"/>
      <c r="GE72" s="126"/>
      <c r="GF72" s="126"/>
      <c r="GG72" s="126"/>
      <c r="GH72" s="126"/>
      <c r="GI72" s="126"/>
      <c r="GJ72" s="126"/>
      <c r="GK72" s="126"/>
      <c r="GL72" s="126"/>
      <c r="GM72" s="126"/>
      <c r="GN72" s="126"/>
      <c r="GO72" s="126"/>
      <c r="GP72" s="126"/>
      <c r="GQ72" s="126"/>
      <c r="GR72" s="126"/>
      <c r="GS72" s="126"/>
      <c r="GT72" s="126"/>
      <c r="GU72" s="126"/>
      <c r="GV72" s="126"/>
      <c r="GW72" s="126"/>
      <c r="GX72" s="126"/>
      <c r="GY72" s="126"/>
      <c r="GZ72" s="126"/>
      <c r="HA72" s="126"/>
      <c r="HB72" s="126"/>
      <c r="HC72" s="126"/>
      <c r="HD72" s="126"/>
      <c r="HE72" s="126"/>
      <c r="HF72" s="126"/>
      <c r="HG72" s="126"/>
      <c r="HH72" s="126"/>
      <c r="HI72" s="126"/>
      <c r="HJ72" s="126"/>
      <c r="HK72" s="126"/>
      <c r="HL72" s="126"/>
      <c r="HM72" s="126"/>
      <c r="HN72" s="126"/>
      <c r="HO72" s="126"/>
      <c r="HP72" s="126"/>
      <c r="HQ72" s="126"/>
      <c r="HR72" s="126"/>
      <c r="HS72" s="126"/>
      <c r="HT72" s="126"/>
      <c r="HU72" s="126"/>
      <c r="HV72" s="126"/>
      <c r="HW72" s="126"/>
      <c r="HX72" s="126"/>
      <c r="HY72" s="126"/>
      <c r="HZ72" s="126"/>
      <c r="IA72" s="126"/>
      <c r="IB72" s="126"/>
      <c r="IC72" s="126"/>
      <c r="ID72" s="126"/>
      <c r="IE72" s="126"/>
      <c r="IF72" s="126"/>
      <c r="IG72" s="126"/>
      <c r="IH72" s="126"/>
      <c r="II72" s="126"/>
      <c r="IJ72" s="126"/>
      <c r="IK72" s="126"/>
      <c r="IL72" s="126"/>
      <c r="IM72" s="126"/>
      <c r="IN72" s="126"/>
      <c r="IO72" s="126"/>
      <c r="IP72" s="126"/>
      <c r="IQ72" s="126"/>
      <c r="IR72" s="126"/>
      <c r="IS72" s="126"/>
      <c r="IT72" s="126"/>
      <c r="IU72" s="126"/>
      <c r="IV72" s="126"/>
      <c r="IW72" s="126"/>
      <c r="IX72" s="126"/>
      <c r="IY72" s="126"/>
      <c r="IZ72" s="126"/>
      <c r="JA72" s="126"/>
      <c r="JB72" s="126"/>
      <c r="JC72" s="126"/>
      <c r="JD72" s="126"/>
      <c r="JE72" s="126"/>
      <c r="JF72" s="126"/>
      <c r="JG72" s="126"/>
    </row>
    <row r="73" spans="1:267" s="127" customFormat="1">
      <c r="A73" s="433"/>
      <c r="B73" s="421"/>
      <c r="C73" s="424"/>
      <c r="D73" s="174"/>
      <c r="E73" s="424"/>
      <c r="F73" s="424"/>
      <c r="G73" s="427"/>
      <c r="H73" s="430"/>
      <c r="I73" s="160"/>
      <c r="J73" s="162"/>
      <c r="K73" s="160" t="str">
        <f>IFERROR(CONCATENATE(INDEX('8- Políticas de Administración '!$B$16:$F$53,MATCH('5- Identificación de Riesgos'!J73,'8- Políticas de Administración '!$C$16:$C$54,0),1)," - ",L73),"")</f>
        <v/>
      </c>
      <c r="L73" s="188" t="str">
        <f>IFERROR(VLOOKUP(INDEX('8- Políticas de Administración '!$B$16:$F$63,MATCH('5- Identificación de Riesgos'!J73,'8- Políticas de Administración '!$C$16:$C$64,0),1),'8- Políticas de Administración '!$B$16:$F$64,5,FALSE),"")</f>
        <v/>
      </c>
      <c r="M73" s="424"/>
      <c r="N73" s="417"/>
      <c r="O73" s="419"/>
      <c r="P73" s="126"/>
      <c r="Q73" s="490"/>
      <c r="R73" s="491"/>
      <c r="S73" s="491"/>
      <c r="T73" s="491"/>
      <c r="U73" s="491"/>
      <c r="V73" s="491"/>
      <c r="W73" s="491"/>
      <c r="X73" s="491"/>
      <c r="Y73" s="492"/>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c r="CC73" s="126"/>
      <c r="CD73" s="126"/>
      <c r="CE73" s="126"/>
      <c r="CF73" s="126"/>
      <c r="CG73" s="126"/>
      <c r="CH73" s="126"/>
      <c r="CI73" s="126"/>
      <c r="CJ73" s="126"/>
      <c r="CK73" s="126"/>
      <c r="CL73" s="126"/>
      <c r="CM73" s="126"/>
      <c r="CN73" s="126"/>
      <c r="CO73" s="126"/>
      <c r="CP73" s="126"/>
      <c r="CQ73" s="126"/>
      <c r="CR73" s="126"/>
      <c r="CS73" s="126"/>
      <c r="CT73" s="126"/>
      <c r="CU73" s="126"/>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X73" s="126"/>
      <c r="FY73" s="126"/>
      <c r="FZ73" s="126"/>
      <c r="GA73" s="126"/>
      <c r="GB73" s="126"/>
      <c r="GC73" s="126"/>
      <c r="GD73" s="126"/>
      <c r="GE73" s="126"/>
      <c r="GF73" s="126"/>
      <c r="GG73" s="126"/>
      <c r="GH73" s="126"/>
      <c r="GI73" s="126"/>
      <c r="GJ73" s="126"/>
      <c r="GK73" s="126"/>
      <c r="GL73" s="126"/>
      <c r="GM73" s="126"/>
      <c r="GN73" s="126"/>
      <c r="GO73" s="126"/>
      <c r="GP73" s="126"/>
      <c r="GQ73" s="126"/>
      <c r="GR73" s="126"/>
      <c r="GS73" s="126"/>
      <c r="GT73" s="126"/>
      <c r="GU73" s="126"/>
      <c r="GV73" s="126"/>
      <c r="GW73" s="126"/>
      <c r="GX73" s="126"/>
      <c r="GY73" s="126"/>
      <c r="GZ73" s="126"/>
      <c r="HA73" s="126"/>
      <c r="HB73" s="126"/>
      <c r="HC73" s="126"/>
      <c r="HD73" s="126"/>
      <c r="HE73" s="126"/>
      <c r="HF73" s="126"/>
      <c r="HG73" s="126"/>
      <c r="HH73" s="126"/>
      <c r="HI73" s="126"/>
      <c r="HJ73" s="126"/>
      <c r="HK73" s="126"/>
      <c r="HL73" s="126"/>
      <c r="HM73" s="126"/>
      <c r="HN73" s="126"/>
      <c r="HO73" s="126"/>
      <c r="HP73" s="126"/>
      <c r="HQ73" s="126"/>
      <c r="HR73" s="126"/>
      <c r="HS73" s="126"/>
      <c r="HT73" s="126"/>
      <c r="HU73" s="126"/>
      <c r="HV73" s="126"/>
      <c r="HW73" s="126"/>
      <c r="HX73" s="126"/>
      <c r="HY73" s="126"/>
      <c r="HZ73" s="126"/>
      <c r="IA73" s="126"/>
      <c r="IB73" s="126"/>
      <c r="IC73" s="126"/>
      <c r="ID73" s="126"/>
      <c r="IE73" s="126"/>
      <c r="IF73" s="126"/>
      <c r="IG73" s="126"/>
      <c r="IH73" s="126"/>
      <c r="II73" s="126"/>
      <c r="IJ73" s="126"/>
      <c r="IK73" s="126"/>
      <c r="IL73" s="126"/>
      <c r="IM73" s="126"/>
      <c r="IN73" s="126"/>
      <c r="IO73" s="126"/>
      <c r="IP73" s="126"/>
      <c r="IQ73" s="126"/>
      <c r="IR73" s="126"/>
      <c r="IS73" s="126"/>
      <c r="IT73" s="126"/>
      <c r="IU73" s="126"/>
      <c r="IV73" s="126"/>
      <c r="IW73" s="126"/>
      <c r="IX73" s="126"/>
      <c r="IY73" s="126"/>
      <c r="IZ73" s="126"/>
      <c r="JA73" s="126"/>
      <c r="JB73" s="126"/>
      <c r="JC73" s="126"/>
      <c r="JD73" s="126"/>
      <c r="JE73" s="126"/>
      <c r="JF73" s="126"/>
      <c r="JG73" s="126"/>
    </row>
    <row r="74" spans="1:267" s="127" customFormat="1">
      <c r="A74" s="433"/>
      <c r="B74" s="421"/>
      <c r="C74" s="424"/>
      <c r="D74" s="175"/>
      <c r="E74" s="424"/>
      <c r="F74" s="424"/>
      <c r="G74" s="427"/>
      <c r="H74" s="430"/>
      <c r="I74" s="160"/>
      <c r="J74" s="162"/>
      <c r="K74" s="160" t="str">
        <f>IFERROR(CONCATENATE(INDEX('8- Políticas de Administración '!$B$16:$F$53,MATCH('5- Identificación de Riesgos'!J74,'8- Políticas de Administración '!$C$16:$C$54,0),1)," - ",L74),"")</f>
        <v/>
      </c>
      <c r="L74" s="188" t="str">
        <f>IFERROR(VLOOKUP(INDEX('8- Políticas de Administración '!$B$16:$F$63,MATCH('5- Identificación de Riesgos'!J74,'8- Políticas de Administración '!$C$16:$C$64,0),1),'8- Políticas de Administración '!$B$16:$F$64,5,FALSE),"")</f>
        <v/>
      </c>
      <c r="M74" s="424"/>
      <c r="N74" s="417"/>
      <c r="O74" s="419"/>
      <c r="P74" s="126"/>
      <c r="Q74" s="490"/>
      <c r="R74" s="491"/>
      <c r="S74" s="491"/>
      <c r="T74" s="491"/>
      <c r="U74" s="491"/>
      <c r="V74" s="491"/>
      <c r="W74" s="491"/>
      <c r="X74" s="491"/>
      <c r="Y74" s="492"/>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6"/>
      <c r="CL74" s="126"/>
      <c r="CM74" s="126"/>
      <c r="CN74" s="126"/>
      <c r="CO74" s="126"/>
      <c r="CP74" s="126"/>
      <c r="CQ74" s="126"/>
      <c r="CR74" s="126"/>
      <c r="CS74" s="126"/>
      <c r="CT74" s="126"/>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X74" s="126"/>
      <c r="FY74" s="126"/>
      <c r="FZ74" s="126"/>
      <c r="GA74" s="126"/>
      <c r="GB74" s="126"/>
      <c r="GC74" s="126"/>
      <c r="GD74" s="126"/>
      <c r="GE74" s="126"/>
      <c r="GF74" s="126"/>
      <c r="GG74" s="126"/>
      <c r="GH74" s="126"/>
      <c r="GI74" s="126"/>
      <c r="GJ74" s="126"/>
      <c r="GK74" s="126"/>
      <c r="GL74" s="126"/>
      <c r="GM74" s="126"/>
      <c r="GN74" s="126"/>
      <c r="GO74" s="126"/>
      <c r="GP74" s="126"/>
      <c r="GQ74" s="126"/>
      <c r="GR74" s="126"/>
      <c r="GS74" s="126"/>
      <c r="GT74" s="126"/>
      <c r="GU74" s="126"/>
      <c r="GV74" s="126"/>
      <c r="GW74" s="126"/>
      <c r="GX74" s="126"/>
      <c r="GY74" s="126"/>
      <c r="GZ74" s="126"/>
      <c r="HA74" s="126"/>
      <c r="HB74" s="126"/>
      <c r="HC74" s="126"/>
      <c r="HD74" s="126"/>
      <c r="HE74" s="126"/>
      <c r="HF74" s="126"/>
      <c r="HG74" s="126"/>
      <c r="HH74" s="126"/>
      <c r="HI74" s="126"/>
      <c r="HJ74" s="126"/>
      <c r="HK74" s="126"/>
      <c r="HL74" s="126"/>
      <c r="HM74" s="126"/>
      <c r="HN74" s="126"/>
      <c r="HO74" s="126"/>
      <c r="HP74" s="126"/>
      <c r="HQ74" s="126"/>
      <c r="HR74" s="126"/>
      <c r="HS74" s="126"/>
      <c r="HT74" s="126"/>
      <c r="HU74" s="126"/>
      <c r="HV74" s="126"/>
      <c r="HW74" s="126"/>
      <c r="HX74" s="126"/>
      <c r="HY74" s="126"/>
      <c r="HZ74" s="126"/>
      <c r="IA74" s="126"/>
      <c r="IB74" s="126"/>
      <c r="IC74" s="126"/>
      <c r="ID74" s="126"/>
      <c r="IE74" s="126"/>
      <c r="IF74" s="126"/>
      <c r="IG74" s="126"/>
      <c r="IH74" s="126"/>
      <c r="II74" s="126"/>
      <c r="IJ74" s="126"/>
      <c r="IK74" s="126"/>
      <c r="IL74" s="126"/>
      <c r="IM74" s="126"/>
      <c r="IN74" s="126"/>
      <c r="IO74" s="126"/>
      <c r="IP74" s="126"/>
      <c r="IQ74" s="126"/>
      <c r="IR74" s="126"/>
      <c r="IS74" s="126"/>
      <c r="IT74" s="126"/>
      <c r="IU74" s="126"/>
      <c r="IV74" s="126"/>
      <c r="IW74" s="126"/>
      <c r="IX74" s="126"/>
      <c r="IY74" s="126"/>
      <c r="IZ74" s="126"/>
      <c r="JA74" s="126"/>
      <c r="JB74" s="126"/>
      <c r="JC74" s="126"/>
      <c r="JD74" s="126"/>
      <c r="JE74" s="126"/>
      <c r="JF74" s="126"/>
      <c r="JG74" s="126"/>
    </row>
    <row r="75" spans="1:267" s="127" customFormat="1">
      <c r="A75" s="433"/>
      <c r="B75" s="421"/>
      <c r="C75" s="424"/>
      <c r="D75" s="168"/>
      <c r="E75" s="424"/>
      <c r="F75" s="424"/>
      <c r="G75" s="427"/>
      <c r="H75" s="430"/>
      <c r="I75" s="160"/>
      <c r="J75" s="162"/>
      <c r="K75" s="160" t="str">
        <f>IFERROR(CONCATENATE(INDEX('8- Políticas de Administración '!$B$16:$F$53,MATCH('5- Identificación de Riesgos'!J75,'8- Políticas de Administración '!$C$16:$C$54,0),1)," - ",L75),"")</f>
        <v/>
      </c>
      <c r="L75" s="188" t="str">
        <f>IFERROR(VLOOKUP(INDEX('8- Políticas de Administración '!$B$16:$F$63,MATCH('5- Identificación de Riesgos'!J75,'8- Políticas de Administración '!$C$16:$C$64,0),1),'8- Políticas de Administración '!$B$16:$F$64,5,FALSE),"")</f>
        <v/>
      </c>
      <c r="M75" s="424"/>
      <c r="N75" s="417"/>
      <c r="O75" s="419"/>
      <c r="P75" s="126"/>
      <c r="Q75" s="490"/>
      <c r="R75" s="491"/>
      <c r="S75" s="491"/>
      <c r="T75" s="491"/>
      <c r="U75" s="491"/>
      <c r="V75" s="491"/>
      <c r="W75" s="491"/>
      <c r="X75" s="491"/>
      <c r="Y75" s="492"/>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c r="BY75" s="126"/>
      <c r="BZ75" s="126"/>
      <c r="CA75" s="126"/>
      <c r="CB75" s="126"/>
      <c r="CC75" s="126"/>
      <c r="CD75" s="126"/>
      <c r="CE75" s="126"/>
      <c r="CF75" s="126"/>
      <c r="CG75" s="126"/>
      <c r="CH75" s="126"/>
      <c r="CI75" s="126"/>
      <c r="CJ75" s="126"/>
      <c r="CK75" s="126"/>
      <c r="CL75" s="126"/>
      <c r="CM75" s="126"/>
      <c r="CN75" s="126"/>
      <c r="CO75" s="126"/>
      <c r="CP75" s="126"/>
      <c r="CQ75" s="126"/>
      <c r="CR75" s="126"/>
      <c r="CS75" s="126"/>
      <c r="CT75" s="126"/>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X75" s="126"/>
      <c r="FY75" s="126"/>
      <c r="FZ75" s="126"/>
      <c r="GA75" s="126"/>
      <c r="GB75" s="126"/>
      <c r="GC75" s="126"/>
      <c r="GD75" s="126"/>
      <c r="GE75" s="126"/>
      <c r="GF75" s="126"/>
      <c r="GG75" s="126"/>
      <c r="GH75" s="126"/>
      <c r="GI75" s="126"/>
      <c r="GJ75" s="126"/>
      <c r="GK75" s="126"/>
      <c r="GL75" s="126"/>
      <c r="GM75" s="126"/>
      <c r="GN75" s="126"/>
      <c r="GO75" s="126"/>
      <c r="GP75" s="126"/>
      <c r="GQ75" s="126"/>
      <c r="GR75" s="126"/>
      <c r="GS75" s="126"/>
      <c r="GT75" s="126"/>
      <c r="GU75" s="126"/>
      <c r="GV75" s="126"/>
      <c r="GW75" s="126"/>
      <c r="GX75" s="126"/>
      <c r="GY75" s="126"/>
      <c r="GZ75" s="126"/>
      <c r="HA75" s="126"/>
      <c r="HB75" s="126"/>
      <c r="HC75" s="126"/>
      <c r="HD75" s="126"/>
      <c r="HE75" s="126"/>
      <c r="HF75" s="126"/>
      <c r="HG75" s="126"/>
      <c r="HH75" s="126"/>
      <c r="HI75" s="126"/>
      <c r="HJ75" s="126"/>
      <c r="HK75" s="126"/>
      <c r="HL75" s="126"/>
      <c r="HM75" s="126"/>
      <c r="HN75" s="126"/>
      <c r="HO75" s="126"/>
      <c r="HP75" s="126"/>
      <c r="HQ75" s="126"/>
      <c r="HR75" s="126"/>
      <c r="HS75" s="126"/>
      <c r="HT75" s="126"/>
      <c r="HU75" s="126"/>
      <c r="HV75" s="126"/>
      <c r="HW75" s="126"/>
      <c r="HX75" s="126"/>
      <c r="HY75" s="126"/>
      <c r="HZ75" s="126"/>
      <c r="IA75" s="126"/>
      <c r="IB75" s="126"/>
      <c r="IC75" s="126"/>
      <c r="ID75" s="126"/>
      <c r="IE75" s="126"/>
      <c r="IF75" s="126"/>
      <c r="IG75" s="126"/>
      <c r="IH75" s="126"/>
      <c r="II75" s="126"/>
      <c r="IJ75" s="126"/>
      <c r="IK75" s="126"/>
      <c r="IL75" s="126"/>
      <c r="IM75" s="126"/>
      <c r="IN75" s="126"/>
      <c r="IO75" s="126"/>
      <c r="IP75" s="126"/>
      <c r="IQ75" s="126"/>
      <c r="IR75" s="126"/>
      <c r="IS75" s="126"/>
      <c r="IT75" s="126"/>
      <c r="IU75" s="126"/>
      <c r="IV75" s="126"/>
      <c r="IW75" s="126"/>
      <c r="IX75" s="126"/>
      <c r="IY75" s="126"/>
      <c r="IZ75" s="126"/>
      <c r="JA75" s="126"/>
      <c r="JB75" s="126"/>
      <c r="JC75" s="126"/>
      <c r="JD75" s="126"/>
      <c r="JE75" s="126"/>
      <c r="JF75" s="126"/>
      <c r="JG75" s="126"/>
    </row>
    <row r="76" spans="1:267" s="127" customFormat="1">
      <c r="A76" s="433"/>
      <c r="B76" s="421"/>
      <c r="C76" s="424"/>
      <c r="D76" s="168"/>
      <c r="E76" s="424"/>
      <c r="F76" s="424"/>
      <c r="G76" s="427"/>
      <c r="H76" s="430"/>
      <c r="I76" s="160"/>
      <c r="J76" s="162"/>
      <c r="K76" s="160" t="str">
        <f>IFERROR(CONCATENATE(INDEX('8- Políticas de Administración '!$B$16:$F$53,MATCH('5- Identificación de Riesgos'!J76,'8- Políticas de Administración '!$C$16:$C$54,0),1)," - ",L76),"")</f>
        <v/>
      </c>
      <c r="L76" s="188" t="str">
        <f>IFERROR(VLOOKUP(INDEX('8- Políticas de Administración '!$B$16:$F$63,MATCH('5- Identificación de Riesgos'!J76,'8- Políticas de Administración '!$C$16:$C$64,0),1),'8- Políticas de Administración '!$B$16:$F$64,5,FALSE),"")</f>
        <v/>
      </c>
      <c r="M76" s="424"/>
      <c r="N76" s="417"/>
      <c r="O76" s="419"/>
      <c r="P76" s="126"/>
      <c r="Q76" s="490"/>
      <c r="R76" s="491"/>
      <c r="S76" s="491"/>
      <c r="T76" s="491"/>
      <c r="U76" s="491"/>
      <c r="V76" s="491"/>
      <c r="W76" s="491"/>
      <c r="X76" s="491"/>
      <c r="Y76" s="492"/>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c r="BY76" s="126"/>
      <c r="BZ76" s="126"/>
      <c r="CA76" s="126"/>
      <c r="CB76" s="126"/>
      <c r="CC76" s="126"/>
      <c r="CD76" s="126"/>
      <c r="CE76" s="126"/>
      <c r="CF76" s="126"/>
      <c r="CG76" s="126"/>
      <c r="CH76" s="126"/>
      <c r="CI76" s="126"/>
      <c r="CJ76" s="126"/>
      <c r="CK76" s="126"/>
      <c r="CL76" s="126"/>
      <c r="CM76" s="126"/>
      <c r="CN76" s="126"/>
      <c r="CO76" s="126"/>
      <c r="CP76" s="126"/>
      <c r="CQ76" s="126"/>
      <c r="CR76" s="126"/>
      <c r="CS76" s="126"/>
      <c r="CT76" s="126"/>
      <c r="CU76" s="126"/>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6"/>
      <c r="FX76" s="126"/>
      <c r="FY76" s="126"/>
      <c r="FZ76" s="126"/>
      <c r="GA76" s="126"/>
      <c r="GB76" s="126"/>
      <c r="GC76" s="126"/>
      <c r="GD76" s="126"/>
      <c r="GE76" s="126"/>
      <c r="GF76" s="126"/>
      <c r="GG76" s="126"/>
      <c r="GH76" s="126"/>
      <c r="GI76" s="126"/>
      <c r="GJ76" s="126"/>
      <c r="GK76" s="126"/>
      <c r="GL76" s="126"/>
      <c r="GM76" s="126"/>
      <c r="GN76" s="126"/>
      <c r="GO76" s="126"/>
      <c r="GP76" s="126"/>
      <c r="GQ76" s="126"/>
      <c r="GR76" s="126"/>
      <c r="GS76" s="126"/>
      <c r="GT76" s="126"/>
      <c r="GU76" s="126"/>
      <c r="GV76" s="126"/>
      <c r="GW76" s="126"/>
      <c r="GX76" s="126"/>
      <c r="GY76" s="126"/>
      <c r="GZ76" s="126"/>
      <c r="HA76" s="126"/>
      <c r="HB76" s="126"/>
      <c r="HC76" s="126"/>
      <c r="HD76" s="126"/>
      <c r="HE76" s="126"/>
      <c r="HF76" s="126"/>
      <c r="HG76" s="126"/>
      <c r="HH76" s="126"/>
      <c r="HI76" s="126"/>
      <c r="HJ76" s="126"/>
      <c r="HK76" s="126"/>
      <c r="HL76" s="126"/>
      <c r="HM76" s="126"/>
      <c r="HN76" s="126"/>
      <c r="HO76" s="126"/>
      <c r="HP76" s="126"/>
      <c r="HQ76" s="126"/>
      <c r="HR76" s="126"/>
      <c r="HS76" s="126"/>
      <c r="HT76" s="126"/>
      <c r="HU76" s="126"/>
      <c r="HV76" s="126"/>
      <c r="HW76" s="126"/>
      <c r="HX76" s="126"/>
      <c r="HY76" s="126"/>
      <c r="HZ76" s="126"/>
      <c r="IA76" s="126"/>
      <c r="IB76" s="126"/>
      <c r="IC76" s="126"/>
      <c r="ID76" s="126"/>
      <c r="IE76" s="126"/>
      <c r="IF76" s="126"/>
      <c r="IG76" s="126"/>
      <c r="IH76" s="126"/>
      <c r="II76" s="126"/>
      <c r="IJ76" s="126"/>
      <c r="IK76" s="126"/>
      <c r="IL76" s="126"/>
      <c r="IM76" s="126"/>
      <c r="IN76" s="126"/>
      <c r="IO76" s="126"/>
      <c r="IP76" s="126"/>
      <c r="IQ76" s="126"/>
      <c r="IR76" s="126"/>
      <c r="IS76" s="126"/>
      <c r="IT76" s="126"/>
      <c r="IU76" s="126"/>
      <c r="IV76" s="126"/>
      <c r="IW76" s="126"/>
      <c r="IX76" s="126"/>
      <c r="IY76" s="126"/>
      <c r="IZ76" s="126"/>
      <c r="JA76" s="126"/>
      <c r="JB76" s="126"/>
      <c r="JC76" s="126"/>
      <c r="JD76" s="126"/>
      <c r="JE76" s="126"/>
      <c r="JF76" s="126"/>
      <c r="JG76" s="126"/>
    </row>
    <row r="77" spans="1:267" s="127" customFormat="1">
      <c r="A77" s="433"/>
      <c r="B77" s="421"/>
      <c r="C77" s="424"/>
      <c r="D77" s="168"/>
      <c r="E77" s="424"/>
      <c r="F77" s="424"/>
      <c r="G77" s="427"/>
      <c r="H77" s="430"/>
      <c r="I77" s="160"/>
      <c r="J77" s="162"/>
      <c r="K77" s="160" t="str">
        <f>IFERROR(CONCATENATE(INDEX('8- Políticas de Administración '!$B$16:$F$53,MATCH('5- Identificación de Riesgos'!J77,'8- Políticas de Administración '!$C$16:$C$54,0),1)," - ",L77),"")</f>
        <v/>
      </c>
      <c r="L77" s="188" t="str">
        <f>IFERROR(VLOOKUP(INDEX('8- Políticas de Administración '!$B$16:$F$63,MATCH('5- Identificación de Riesgos'!J77,'8- Políticas de Administración '!$C$16:$C$64,0),1),'8- Políticas de Administración '!$B$16:$F$64,5,FALSE),"")</f>
        <v/>
      </c>
      <c r="M77" s="424"/>
      <c r="N77" s="417"/>
      <c r="O77" s="419"/>
      <c r="P77" s="126"/>
      <c r="Q77" s="490"/>
      <c r="R77" s="491"/>
      <c r="S77" s="491"/>
      <c r="T77" s="491"/>
      <c r="U77" s="491"/>
      <c r="V77" s="491"/>
      <c r="W77" s="491"/>
      <c r="X77" s="491"/>
      <c r="Y77" s="492"/>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c r="CB77" s="126"/>
      <c r="CC77" s="126"/>
      <c r="CD77" s="126"/>
      <c r="CE77" s="126"/>
      <c r="CF77" s="126"/>
      <c r="CG77" s="126"/>
      <c r="CH77" s="126"/>
      <c r="CI77" s="126"/>
      <c r="CJ77" s="126"/>
      <c r="CK77" s="126"/>
      <c r="CL77" s="126"/>
      <c r="CM77" s="126"/>
      <c r="CN77" s="126"/>
      <c r="CO77" s="126"/>
      <c r="CP77" s="126"/>
      <c r="CQ77" s="126"/>
      <c r="CR77" s="126"/>
      <c r="CS77" s="126"/>
      <c r="CT77" s="126"/>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6"/>
      <c r="FX77" s="126"/>
      <c r="FY77" s="126"/>
      <c r="FZ77" s="126"/>
      <c r="GA77" s="126"/>
      <c r="GB77" s="126"/>
      <c r="GC77" s="126"/>
      <c r="GD77" s="126"/>
      <c r="GE77" s="126"/>
      <c r="GF77" s="126"/>
      <c r="GG77" s="126"/>
      <c r="GH77" s="126"/>
      <c r="GI77" s="126"/>
      <c r="GJ77" s="126"/>
      <c r="GK77" s="126"/>
      <c r="GL77" s="126"/>
      <c r="GM77" s="126"/>
      <c r="GN77" s="126"/>
      <c r="GO77" s="126"/>
      <c r="GP77" s="126"/>
      <c r="GQ77" s="126"/>
      <c r="GR77" s="126"/>
      <c r="GS77" s="126"/>
      <c r="GT77" s="126"/>
      <c r="GU77" s="126"/>
      <c r="GV77" s="126"/>
      <c r="GW77" s="126"/>
      <c r="GX77" s="126"/>
      <c r="GY77" s="126"/>
      <c r="GZ77" s="126"/>
      <c r="HA77" s="126"/>
      <c r="HB77" s="126"/>
      <c r="HC77" s="126"/>
      <c r="HD77" s="126"/>
      <c r="HE77" s="126"/>
      <c r="HF77" s="126"/>
      <c r="HG77" s="126"/>
      <c r="HH77" s="126"/>
      <c r="HI77" s="126"/>
      <c r="HJ77" s="126"/>
      <c r="HK77" s="126"/>
      <c r="HL77" s="126"/>
      <c r="HM77" s="126"/>
      <c r="HN77" s="126"/>
      <c r="HO77" s="126"/>
      <c r="HP77" s="126"/>
      <c r="HQ77" s="126"/>
      <c r="HR77" s="126"/>
      <c r="HS77" s="126"/>
      <c r="HT77" s="126"/>
      <c r="HU77" s="126"/>
      <c r="HV77" s="126"/>
      <c r="HW77" s="126"/>
      <c r="HX77" s="126"/>
      <c r="HY77" s="126"/>
      <c r="HZ77" s="126"/>
      <c r="IA77" s="126"/>
      <c r="IB77" s="126"/>
      <c r="IC77" s="126"/>
      <c r="ID77" s="126"/>
      <c r="IE77" s="126"/>
      <c r="IF77" s="126"/>
      <c r="IG77" s="126"/>
      <c r="IH77" s="126"/>
      <c r="II77" s="126"/>
      <c r="IJ77" s="126"/>
      <c r="IK77" s="126"/>
      <c r="IL77" s="126"/>
      <c r="IM77" s="126"/>
      <c r="IN77" s="126"/>
      <c r="IO77" s="126"/>
      <c r="IP77" s="126"/>
      <c r="IQ77" s="126"/>
      <c r="IR77" s="126"/>
      <c r="IS77" s="126"/>
      <c r="IT77" s="126"/>
      <c r="IU77" s="126"/>
      <c r="IV77" s="126"/>
      <c r="IW77" s="126"/>
      <c r="IX77" s="126"/>
      <c r="IY77" s="126"/>
      <c r="IZ77" s="126"/>
      <c r="JA77" s="126"/>
      <c r="JB77" s="126"/>
      <c r="JC77" s="126"/>
      <c r="JD77" s="126"/>
      <c r="JE77" s="126"/>
      <c r="JF77" s="126"/>
      <c r="JG77" s="126"/>
    </row>
    <row r="78" spans="1:267" s="127" customFormat="1">
      <c r="A78" s="433"/>
      <c r="B78" s="421"/>
      <c r="C78" s="424"/>
      <c r="D78" s="168"/>
      <c r="E78" s="424"/>
      <c r="F78" s="424"/>
      <c r="G78" s="427"/>
      <c r="H78" s="430"/>
      <c r="I78" s="160"/>
      <c r="J78" s="162"/>
      <c r="K78" s="160" t="str">
        <f>IFERROR(CONCATENATE(INDEX('8- Políticas de Administración '!$B$16:$F$53,MATCH('5- Identificación de Riesgos'!J78,'8- Políticas de Administración '!$C$16:$C$54,0),1)," - ",L78),"")</f>
        <v/>
      </c>
      <c r="L78" s="188" t="str">
        <f>IFERROR(VLOOKUP(INDEX('8- Políticas de Administración '!$B$16:$F$63,MATCH('5- Identificación de Riesgos'!J78,'8- Políticas de Administración '!$C$16:$C$64,0),1),'8- Políticas de Administración '!$B$16:$F$64,5,FALSE),"")</f>
        <v/>
      </c>
      <c r="M78" s="424"/>
      <c r="N78" s="417"/>
      <c r="O78" s="419"/>
      <c r="P78" s="126"/>
      <c r="Q78" s="490"/>
      <c r="R78" s="491"/>
      <c r="S78" s="491"/>
      <c r="T78" s="491"/>
      <c r="U78" s="491"/>
      <c r="V78" s="491"/>
      <c r="W78" s="491"/>
      <c r="X78" s="491"/>
      <c r="Y78" s="492"/>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c r="BY78" s="126"/>
      <c r="BZ78" s="126"/>
      <c r="CA78" s="126"/>
      <c r="CB78" s="126"/>
      <c r="CC78" s="126"/>
      <c r="CD78" s="126"/>
      <c r="CE78" s="126"/>
      <c r="CF78" s="126"/>
      <c r="CG78" s="126"/>
      <c r="CH78" s="126"/>
      <c r="CI78" s="126"/>
      <c r="CJ78" s="126"/>
      <c r="CK78" s="126"/>
      <c r="CL78" s="126"/>
      <c r="CM78" s="126"/>
      <c r="CN78" s="126"/>
      <c r="CO78" s="126"/>
      <c r="CP78" s="126"/>
      <c r="CQ78" s="126"/>
      <c r="CR78" s="126"/>
      <c r="CS78" s="126"/>
      <c r="CT78" s="126"/>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6"/>
      <c r="FX78" s="126"/>
      <c r="FY78" s="126"/>
      <c r="FZ78" s="126"/>
      <c r="GA78" s="126"/>
      <c r="GB78" s="126"/>
      <c r="GC78" s="126"/>
      <c r="GD78" s="126"/>
      <c r="GE78" s="126"/>
      <c r="GF78" s="126"/>
      <c r="GG78" s="126"/>
      <c r="GH78" s="126"/>
      <c r="GI78" s="126"/>
      <c r="GJ78" s="126"/>
      <c r="GK78" s="126"/>
      <c r="GL78" s="126"/>
      <c r="GM78" s="126"/>
      <c r="GN78" s="126"/>
      <c r="GO78" s="126"/>
      <c r="GP78" s="126"/>
      <c r="GQ78" s="126"/>
      <c r="GR78" s="126"/>
      <c r="GS78" s="126"/>
      <c r="GT78" s="126"/>
      <c r="GU78" s="126"/>
      <c r="GV78" s="126"/>
      <c r="GW78" s="126"/>
      <c r="GX78" s="126"/>
      <c r="GY78" s="126"/>
      <c r="GZ78" s="126"/>
      <c r="HA78" s="126"/>
      <c r="HB78" s="126"/>
      <c r="HC78" s="126"/>
      <c r="HD78" s="126"/>
      <c r="HE78" s="126"/>
      <c r="HF78" s="126"/>
      <c r="HG78" s="126"/>
      <c r="HH78" s="126"/>
      <c r="HI78" s="126"/>
      <c r="HJ78" s="126"/>
      <c r="HK78" s="126"/>
      <c r="HL78" s="126"/>
      <c r="HM78" s="126"/>
      <c r="HN78" s="126"/>
      <c r="HO78" s="126"/>
      <c r="HP78" s="126"/>
      <c r="HQ78" s="126"/>
      <c r="HR78" s="126"/>
      <c r="HS78" s="126"/>
      <c r="HT78" s="126"/>
      <c r="HU78" s="126"/>
      <c r="HV78" s="126"/>
      <c r="HW78" s="126"/>
      <c r="HX78" s="126"/>
      <c r="HY78" s="126"/>
      <c r="HZ78" s="126"/>
      <c r="IA78" s="126"/>
      <c r="IB78" s="126"/>
      <c r="IC78" s="126"/>
      <c r="ID78" s="126"/>
      <c r="IE78" s="126"/>
      <c r="IF78" s="126"/>
      <c r="IG78" s="126"/>
      <c r="IH78" s="126"/>
      <c r="II78" s="126"/>
      <c r="IJ78" s="126"/>
      <c r="IK78" s="126"/>
      <c r="IL78" s="126"/>
      <c r="IM78" s="126"/>
      <c r="IN78" s="126"/>
      <c r="IO78" s="126"/>
      <c r="IP78" s="126"/>
      <c r="IQ78" s="126"/>
      <c r="IR78" s="126"/>
      <c r="IS78" s="126"/>
      <c r="IT78" s="126"/>
      <c r="IU78" s="126"/>
      <c r="IV78" s="126"/>
      <c r="IW78" s="126"/>
      <c r="IX78" s="126"/>
      <c r="IY78" s="126"/>
      <c r="IZ78" s="126"/>
      <c r="JA78" s="126"/>
      <c r="JB78" s="126"/>
      <c r="JC78" s="126"/>
      <c r="JD78" s="126"/>
      <c r="JE78" s="126"/>
      <c r="JF78" s="126"/>
      <c r="JG78" s="126"/>
    </row>
    <row r="79" spans="1:267" s="127" customFormat="1" ht="15.75" thickBot="1">
      <c r="A79" s="434"/>
      <c r="B79" s="422"/>
      <c r="C79" s="425"/>
      <c r="D79" s="171"/>
      <c r="E79" s="425"/>
      <c r="F79" s="425"/>
      <c r="G79" s="428"/>
      <c r="H79" s="431"/>
      <c r="I79" s="161"/>
      <c r="J79" s="163"/>
      <c r="K79" s="161" t="str">
        <f>IFERROR(CONCATENATE(INDEX('8- Políticas de Administración '!$B$16:$F$53,MATCH('5- Identificación de Riesgos'!J79,'8- Políticas de Administración '!$C$16:$C$54,0),1)," - ",L79),"")</f>
        <v/>
      </c>
      <c r="L79" s="190" t="str">
        <f>IFERROR(VLOOKUP(INDEX('8- Políticas de Administración '!$B$16:$F$63,MATCH('5- Identificación de Riesgos'!J79,'8- Políticas de Administración '!$C$16:$C$64,0),1),'8- Políticas de Administración '!$B$16:$F$64,5,FALSE),"")</f>
        <v/>
      </c>
      <c r="M79" s="425"/>
      <c r="N79" s="418"/>
      <c r="O79" s="419"/>
      <c r="P79" s="126"/>
      <c r="Q79" s="490"/>
      <c r="R79" s="491"/>
      <c r="S79" s="491"/>
      <c r="T79" s="491"/>
      <c r="U79" s="491"/>
      <c r="V79" s="491"/>
      <c r="W79" s="491"/>
      <c r="X79" s="491"/>
      <c r="Y79" s="492"/>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c r="CE79" s="126"/>
      <c r="CF79" s="126"/>
      <c r="CG79" s="126"/>
      <c r="CH79" s="126"/>
      <c r="CI79" s="126"/>
      <c r="CJ79" s="126"/>
      <c r="CK79" s="126"/>
      <c r="CL79" s="126"/>
      <c r="CM79" s="126"/>
      <c r="CN79" s="126"/>
      <c r="CO79" s="126"/>
      <c r="CP79" s="126"/>
      <c r="CQ79" s="126"/>
      <c r="CR79" s="126"/>
      <c r="CS79" s="126"/>
      <c r="CT79" s="126"/>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6"/>
      <c r="FD79" s="126"/>
      <c r="FE79" s="126"/>
      <c r="FF79" s="126"/>
      <c r="FG79" s="126"/>
      <c r="FH79" s="126"/>
      <c r="FI79" s="126"/>
      <c r="FJ79" s="126"/>
      <c r="FK79" s="126"/>
      <c r="FL79" s="126"/>
      <c r="FM79" s="126"/>
      <c r="FN79" s="126"/>
      <c r="FO79" s="126"/>
      <c r="FP79" s="126"/>
      <c r="FQ79" s="126"/>
      <c r="FR79" s="126"/>
      <c r="FS79" s="126"/>
      <c r="FT79" s="126"/>
      <c r="FU79" s="126"/>
      <c r="FV79" s="126"/>
      <c r="FW79" s="126"/>
      <c r="FX79" s="126"/>
      <c r="FY79" s="126"/>
      <c r="FZ79" s="126"/>
      <c r="GA79" s="126"/>
      <c r="GB79" s="126"/>
      <c r="GC79" s="126"/>
      <c r="GD79" s="126"/>
      <c r="GE79" s="126"/>
      <c r="GF79" s="126"/>
      <c r="GG79" s="126"/>
      <c r="GH79" s="126"/>
      <c r="GI79" s="126"/>
      <c r="GJ79" s="126"/>
      <c r="GK79" s="126"/>
      <c r="GL79" s="126"/>
      <c r="GM79" s="126"/>
      <c r="GN79" s="126"/>
      <c r="GO79" s="126"/>
      <c r="GP79" s="126"/>
      <c r="GQ79" s="126"/>
      <c r="GR79" s="126"/>
      <c r="GS79" s="126"/>
      <c r="GT79" s="126"/>
      <c r="GU79" s="126"/>
      <c r="GV79" s="126"/>
      <c r="GW79" s="126"/>
      <c r="GX79" s="126"/>
      <c r="GY79" s="126"/>
      <c r="GZ79" s="126"/>
      <c r="HA79" s="126"/>
      <c r="HB79" s="126"/>
      <c r="HC79" s="126"/>
      <c r="HD79" s="126"/>
      <c r="HE79" s="126"/>
      <c r="HF79" s="126"/>
      <c r="HG79" s="126"/>
      <c r="HH79" s="126"/>
      <c r="HI79" s="126"/>
      <c r="HJ79" s="126"/>
      <c r="HK79" s="126"/>
      <c r="HL79" s="126"/>
      <c r="HM79" s="126"/>
      <c r="HN79" s="126"/>
      <c r="HO79" s="126"/>
      <c r="HP79" s="126"/>
      <c r="HQ79" s="126"/>
      <c r="HR79" s="126"/>
      <c r="HS79" s="126"/>
      <c r="HT79" s="126"/>
      <c r="HU79" s="126"/>
      <c r="HV79" s="126"/>
      <c r="HW79" s="126"/>
      <c r="HX79" s="126"/>
      <c r="HY79" s="126"/>
      <c r="HZ79" s="126"/>
      <c r="IA79" s="126"/>
      <c r="IB79" s="126"/>
      <c r="IC79" s="126"/>
      <c r="ID79" s="126"/>
      <c r="IE79" s="126"/>
      <c r="IF79" s="126"/>
      <c r="IG79" s="126"/>
      <c r="IH79" s="126"/>
      <c r="II79" s="126"/>
      <c r="IJ79" s="126"/>
      <c r="IK79" s="126"/>
      <c r="IL79" s="126"/>
      <c r="IM79" s="126"/>
      <c r="IN79" s="126"/>
      <c r="IO79" s="126"/>
      <c r="IP79" s="126"/>
      <c r="IQ79" s="126"/>
      <c r="IR79" s="126"/>
      <c r="IS79" s="126"/>
      <c r="IT79" s="126"/>
      <c r="IU79" s="126"/>
      <c r="IV79" s="126"/>
      <c r="IW79" s="126"/>
      <c r="IX79" s="126"/>
      <c r="IY79" s="126"/>
      <c r="IZ79" s="126"/>
      <c r="JA79" s="126"/>
      <c r="JB79" s="126"/>
      <c r="JC79" s="126"/>
      <c r="JD79" s="126"/>
      <c r="JE79" s="126"/>
      <c r="JF79" s="126"/>
      <c r="JG79" s="126"/>
    </row>
  </sheetData>
  <mergeCells count="94">
    <mergeCell ref="H40:H49"/>
    <mergeCell ref="M40:M49"/>
    <mergeCell ref="N40:N49"/>
    <mergeCell ref="O40:O49"/>
    <mergeCell ref="Q40:Y49"/>
    <mergeCell ref="Q70:Y79"/>
    <mergeCell ref="D4:N4"/>
    <mergeCell ref="D5:N5"/>
    <mergeCell ref="O10:O19"/>
    <mergeCell ref="O20:O29"/>
    <mergeCell ref="N10:N19"/>
    <mergeCell ref="M20:M29"/>
    <mergeCell ref="N20:N29"/>
    <mergeCell ref="M10:M19"/>
    <mergeCell ref="H8:H9"/>
    <mergeCell ref="E7:H7"/>
    <mergeCell ref="D7:D9"/>
    <mergeCell ref="L8:L9"/>
    <mergeCell ref="O50:O59"/>
    <mergeCell ref="O30:O39"/>
    <mergeCell ref="O8:O9"/>
    <mergeCell ref="B20:B29"/>
    <mergeCell ref="M70:M79"/>
    <mergeCell ref="G50:G59"/>
    <mergeCell ref="H50:H59"/>
    <mergeCell ref="E50:E59"/>
    <mergeCell ref="F50:F59"/>
    <mergeCell ref="E30:E39"/>
    <mergeCell ref="F70:F79"/>
    <mergeCell ref="M30:M39"/>
    <mergeCell ref="M50:M59"/>
    <mergeCell ref="H60:H69"/>
    <mergeCell ref="M60:M69"/>
    <mergeCell ref="B40:B49"/>
    <mergeCell ref="C40:C49"/>
    <mergeCell ref="E40:E49"/>
    <mergeCell ref="F40:F49"/>
    <mergeCell ref="H10:H19"/>
    <mergeCell ref="N8:N9"/>
    <mergeCell ref="N7:O7"/>
    <mergeCell ref="K8:K9"/>
    <mergeCell ref="M8:M9"/>
    <mergeCell ref="I7:M7"/>
    <mergeCell ref="A1:C2"/>
    <mergeCell ref="A4:C4"/>
    <mergeCell ref="A8:A9"/>
    <mergeCell ref="B8:B9"/>
    <mergeCell ref="E8:E9"/>
    <mergeCell ref="A5:C5"/>
    <mergeCell ref="A6:C6"/>
    <mergeCell ref="D6:N6"/>
    <mergeCell ref="I8:I9"/>
    <mergeCell ref="G8:G9"/>
    <mergeCell ref="F8:F9"/>
    <mergeCell ref="N50:N59"/>
    <mergeCell ref="N30:N39"/>
    <mergeCell ref="C20:C29"/>
    <mergeCell ref="A10:A19"/>
    <mergeCell ref="C10:C19"/>
    <mergeCell ref="B10:B19"/>
    <mergeCell ref="F20:F29"/>
    <mergeCell ref="C50:C59"/>
    <mergeCell ref="E20:E29"/>
    <mergeCell ref="G20:G29"/>
    <mergeCell ref="H20:H29"/>
    <mergeCell ref="E10:E19"/>
    <mergeCell ref="F10:F19"/>
    <mergeCell ref="G10:G19"/>
    <mergeCell ref="A20:A29"/>
    <mergeCell ref="H30:H39"/>
    <mergeCell ref="A70:A79"/>
    <mergeCell ref="A30:A39"/>
    <mergeCell ref="C30:C39"/>
    <mergeCell ref="F30:F39"/>
    <mergeCell ref="G30:G39"/>
    <mergeCell ref="B50:B59"/>
    <mergeCell ref="A50:A59"/>
    <mergeCell ref="B30:B39"/>
    <mergeCell ref="A60:A69"/>
    <mergeCell ref="C60:C69"/>
    <mergeCell ref="B60:B69"/>
    <mergeCell ref="E60:E69"/>
    <mergeCell ref="F60:F69"/>
    <mergeCell ref="G60:G69"/>
    <mergeCell ref="A40:A49"/>
    <mergeCell ref="G40:G49"/>
    <mergeCell ref="N60:N69"/>
    <mergeCell ref="O70:O79"/>
    <mergeCell ref="B70:B79"/>
    <mergeCell ref="C70:C79"/>
    <mergeCell ref="E70:E79"/>
    <mergeCell ref="G70:G79"/>
    <mergeCell ref="H70:H79"/>
    <mergeCell ref="N70:N79"/>
  </mergeCells>
  <conditionalFormatting sqref="D10:D13">
    <cfRule type="containsText" dxfId="510" priority="121" operator="containsText" text="3- Moderado">
      <formula>NOT(ISERROR(SEARCH("3- Moderado",D10)))</formula>
    </cfRule>
    <cfRule type="containsText" dxfId="509" priority="122" operator="containsText" text="6- Moderado">
      <formula>NOT(ISERROR(SEARCH("6- Moderado",D10)))</formula>
    </cfRule>
    <cfRule type="containsText" dxfId="508" priority="123" operator="containsText" text="4- Moderado">
      <formula>NOT(ISERROR(SEARCH("4- Moderado",D10)))</formula>
    </cfRule>
    <cfRule type="containsText" dxfId="507" priority="124" operator="containsText" text="3- Bajo">
      <formula>NOT(ISERROR(SEARCH("3- Bajo",D10)))</formula>
    </cfRule>
    <cfRule type="containsText" dxfId="506" priority="125" operator="containsText" text="4- Bajo">
      <formula>NOT(ISERROR(SEARCH("4- Bajo",D10)))</formula>
    </cfRule>
    <cfRule type="containsText" dxfId="505" priority="126" operator="containsText" text="1- Bajo">
      <formula>NOT(ISERROR(SEARCH("1- Bajo",D10)))</formula>
    </cfRule>
  </conditionalFormatting>
  <conditionalFormatting sqref="D30:D33">
    <cfRule type="containsText" dxfId="504" priority="97" operator="containsText" text="3- Moderado">
      <formula>NOT(ISERROR(SEARCH("3- Moderado",D30)))</formula>
    </cfRule>
    <cfRule type="containsText" dxfId="503" priority="98" operator="containsText" text="6- Moderado">
      <formula>NOT(ISERROR(SEARCH("6- Moderado",D30)))</formula>
    </cfRule>
    <cfRule type="containsText" dxfId="502" priority="99" operator="containsText" text="4- Moderado">
      <formula>NOT(ISERROR(SEARCH("4- Moderado",D30)))</formula>
    </cfRule>
    <cfRule type="containsText" dxfId="501" priority="100" operator="containsText" text="3- Bajo">
      <formula>NOT(ISERROR(SEARCH("3- Bajo",D30)))</formula>
    </cfRule>
    <cfRule type="containsText" dxfId="500" priority="101" operator="containsText" text="4- Bajo">
      <formula>NOT(ISERROR(SEARCH("4- Bajo",D30)))</formula>
    </cfRule>
    <cfRule type="containsText" dxfId="499" priority="102" operator="containsText" text="1- Bajo">
      <formula>NOT(ISERROR(SEARCH("1- Bajo",D30)))</formula>
    </cfRule>
  </conditionalFormatting>
  <conditionalFormatting sqref="D75:D78">
    <cfRule type="containsText" dxfId="498" priority="127" operator="containsText" text="3- Moderado">
      <formula>NOT(ISERROR(SEARCH("3- Moderado",D75)))</formula>
    </cfRule>
    <cfRule type="containsText" dxfId="497" priority="128" operator="containsText" text="6- Moderado">
      <formula>NOT(ISERROR(SEARCH("6- Moderado",D75)))</formula>
    </cfRule>
    <cfRule type="containsText" dxfId="496" priority="129" operator="containsText" text="4- Moderado">
      <formula>NOT(ISERROR(SEARCH("4- Moderado",D75)))</formula>
    </cfRule>
    <cfRule type="containsText" dxfId="495" priority="130" operator="containsText" text="3- Bajo">
      <formula>NOT(ISERROR(SEARCH("3- Bajo",D75)))</formula>
    </cfRule>
    <cfRule type="containsText" dxfId="494" priority="131" operator="containsText" text="4- Bajo">
      <formula>NOT(ISERROR(SEARCH("4- Bajo",D75)))</formula>
    </cfRule>
    <cfRule type="containsText" dxfId="493" priority="132" operator="containsText" text="1- Bajo">
      <formula>NOT(ISERROR(SEARCH("1- Bajo",D75)))</formula>
    </cfRule>
  </conditionalFormatting>
  <conditionalFormatting sqref="H10 H20">
    <cfRule type="containsText" dxfId="492" priority="792" operator="containsText" text="Muy Baja">
      <formula>NOT(ISERROR(SEARCH("Muy Baja",H10)))</formula>
    </cfRule>
    <cfRule type="containsText" dxfId="491" priority="793" operator="containsText" text="Baja">
      <formula>NOT(ISERROR(SEARCH("Baja",H10)))</formula>
    </cfRule>
    <cfRule type="containsText" dxfId="490" priority="794" operator="containsText" text="Muy Alta">
      <formula>NOT(ISERROR(SEARCH("Muy Alta",H10)))</formula>
    </cfRule>
    <cfRule type="containsText" dxfId="489" priority="796" operator="containsText" text="Alta">
      <formula>NOT(ISERROR(SEARCH("Alta",H10)))</formula>
    </cfRule>
    <cfRule type="containsText" dxfId="488" priority="797" operator="containsText" text="Media">
      <formula>NOT(ISERROR(SEARCH("Media",H10)))</formula>
    </cfRule>
    <cfRule type="containsText" dxfId="487" priority="798" operator="containsText" text="Media">
      <formula>NOT(ISERROR(SEARCH("Media",H10)))</formula>
    </cfRule>
    <cfRule type="containsText" dxfId="486" priority="799" operator="containsText" text="Media">
      <formula>NOT(ISERROR(SEARCH("Media",H10)))</formula>
    </cfRule>
    <cfRule type="containsText" dxfId="485" priority="800" operator="containsText" text="Muy Baja">
      <formula>NOT(ISERROR(SEARCH("Muy Baja",H10)))</formula>
    </cfRule>
    <cfRule type="containsText" dxfId="484" priority="801" operator="containsText" text="Baja">
      <formula>NOT(ISERROR(SEARCH("Baja",H10)))</formula>
    </cfRule>
    <cfRule type="containsText" dxfId="483" priority="802" operator="containsText" text="Muy Baja">
      <formula>NOT(ISERROR(SEARCH("Muy Baja",H10)))</formula>
    </cfRule>
    <cfRule type="containsText" dxfId="482" priority="803" operator="containsText" text="Muy Baja">
      <formula>NOT(ISERROR(SEARCH("Muy Baja",H10)))</formula>
    </cfRule>
    <cfRule type="containsText" dxfId="481" priority="804" operator="containsText" text="Muy Baja">
      <formula>NOT(ISERROR(SEARCH("Muy Baja",H10)))</formula>
    </cfRule>
    <cfRule type="containsText" dxfId="480" priority="805" operator="containsText" text="Muy Baja'Tabla probabilidad'!">
      <formula>NOT(ISERROR(SEARCH("Muy Baja'Tabla probabilidad'!",H10)))</formula>
    </cfRule>
    <cfRule type="containsText" dxfId="479" priority="806" operator="containsText" text="Muy bajo">
      <formula>NOT(ISERROR(SEARCH("Muy bajo",H10)))</formula>
    </cfRule>
    <cfRule type="containsText" dxfId="478" priority="807" operator="containsText" text="Alta">
      <formula>NOT(ISERROR(SEARCH("Alta",H10)))</formula>
    </cfRule>
    <cfRule type="containsText" dxfId="477" priority="808" operator="containsText" text="Media">
      <formula>NOT(ISERROR(SEARCH("Media",H10)))</formula>
    </cfRule>
    <cfRule type="containsText" dxfId="476" priority="809" operator="containsText" text="Baja">
      <formula>NOT(ISERROR(SEARCH("Baja",H10)))</formula>
    </cfRule>
    <cfRule type="containsText" dxfId="475" priority="810" operator="containsText" text="Muy baja">
      <formula>NOT(ISERROR(SEARCH("Muy baja",H10)))</formula>
    </cfRule>
    <cfRule type="cellIs" dxfId="474" priority="813" operator="between">
      <formula>1</formula>
      <formula>2</formula>
    </cfRule>
    <cfRule type="cellIs" dxfId="473" priority="814" operator="between">
      <formula>0</formula>
      <formula>2</formula>
    </cfRule>
  </conditionalFormatting>
  <conditionalFormatting sqref="H30 H50 H60">
    <cfRule type="containsText" dxfId="472" priority="506" operator="containsText" text="Muy Baja">
      <formula>NOT(ISERROR(SEARCH("Muy Baja",H30)))</formula>
    </cfRule>
    <cfRule type="containsText" dxfId="471" priority="507" operator="containsText" text="Baja">
      <formula>NOT(ISERROR(SEARCH("Baja",H30)))</formula>
    </cfRule>
    <cfRule type="containsText" dxfId="470" priority="508" operator="containsText" text="Muy Alta">
      <formula>NOT(ISERROR(SEARCH("Muy Alta",H30)))</formula>
    </cfRule>
    <cfRule type="containsText" dxfId="469" priority="510" operator="containsText" text="Alta">
      <formula>NOT(ISERROR(SEARCH("Alta",H30)))</formula>
    </cfRule>
    <cfRule type="containsText" dxfId="468" priority="511" operator="containsText" text="Media">
      <formula>NOT(ISERROR(SEARCH("Media",H30)))</formula>
    </cfRule>
    <cfRule type="containsText" dxfId="467" priority="512" operator="containsText" text="Media">
      <formula>NOT(ISERROR(SEARCH("Media",H30)))</formula>
    </cfRule>
    <cfRule type="containsText" dxfId="466" priority="513" operator="containsText" text="Media">
      <formula>NOT(ISERROR(SEARCH("Media",H30)))</formula>
    </cfRule>
    <cfRule type="containsText" dxfId="465" priority="514" operator="containsText" text="Muy Baja">
      <formula>NOT(ISERROR(SEARCH("Muy Baja",H30)))</formula>
    </cfRule>
    <cfRule type="containsText" dxfId="464" priority="515" operator="containsText" text="Baja">
      <formula>NOT(ISERROR(SEARCH("Baja",H30)))</formula>
    </cfRule>
    <cfRule type="containsText" dxfId="463" priority="516" operator="containsText" text="Muy Baja">
      <formula>NOT(ISERROR(SEARCH("Muy Baja",H30)))</formula>
    </cfRule>
    <cfRule type="containsText" dxfId="462" priority="517" operator="containsText" text="Muy Baja">
      <formula>NOT(ISERROR(SEARCH("Muy Baja",H30)))</formula>
    </cfRule>
    <cfRule type="containsText" dxfId="461" priority="518" operator="containsText" text="Muy Baja">
      <formula>NOT(ISERROR(SEARCH("Muy Baja",H30)))</formula>
    </cfRule>
    <cfRule type="containsText" dxfId="460" priority="519" operator="containsText" text="Muy Baja'Tabla probabilidad'!">
      <formula>NOT(ISERROR(SEARCH("Muy Baja'Tabla probabilidad'!",H30)))</formula>
    </cfRule>
    <cfRule type="containsText" dxfId="459" priority="520" operator="containsText" text="Muy bajo">
      <formula>NOT(ISERROR(SEARCH("Muy bajo",H30)))</formula>
    </cfRule>
    <cfRule type="containsText" dxfId="458" priority="521" operator="containsText" text="Alta">
      <formula>NOT(ISERROR(SEARCH("Alta",H30)))</formula>
    </cfRule>
    <cfRule type="containsText" dxfId="457" priority="522" operator="containsText" text="Media">
      <formula>NOT(ISERROR(SEARCH("Media",H30)))</formula>
    </cfRule>
    <cfRule type="containsText" dxfId="456" priority="523" operator="containsText" text="Baja">
      <formula>NOT(ISERROR(SEARCH("Baja",H30)))</formula>
    </cfRule>
    <cfRule type="containsText" dxfId="455" priority="524" operator="containsText" text="Muy baja">
      <formula>NOT(ISERROR(SEARCH("Muy baja",H30)))</formula>
    </cfRule>
    <cfRule type="cellIs" dxfId="454" priority="527" operator="between">
      <formula>1</formula>
      <formula>2</formula>
    </cfRule>
    <cfRule type="cellIs" dxfId="453" priority="528" operator="between">
      <formula>0</formula>
      <formula>2</formula>
    </cfRule>
  </conditionalFormatting>
  <conditionalFormatting sqref="H70">
    <cfRule type="containsText" dxfId="452" priority="251" operator="containsText" text="Muy Baja">
      <formula>NOT(ISERROR(SEARCH("Muy Baja",H70)))</formula>
    </cfRule>
    <cfRule type="containsText" dxfId="451" priority="252" operator="containsText" text="Baja">
      <formula>NOT(ISERROR(SEARCH("Baja",H70)))</formula>
    </cfRule>
    <cfRule type="containsText" dxfId="450" priority="253" operator="containsText" text="Muy Alta">
      <formula>NOT(ISERROR(SEARCH("Muy Alta",H70)))</formula>
    </cfRule>
    <cfRule type="containsText" dxfId="449" priority="255" operator="containsText" text="Alta">
      <formula>NOT(ISERROR(SEARCH("Alta",H70)))</formula>
    </cfRule>
    <cfRule type="containsText" dxfId="448" priority="256" operator="containsText" text="Media">
      <formula>NOT(ISERROR(SEARCH("Media",H70)))</formula>
    </cfRule>
    <cfRule type="containsText" dxfId="447" priority="257" operator="containsText" text="Media">
      <formula>NOT(ISERROR(SEARCH("Media",H70)))</formula>
    </cfRule>
    <cfRule type="containsText" dxfId="446" priority="258" operator="containsText" text="Media">
      <formula>NOT(ISERROR(SEARCH("Media",H70)))</formula>
    </cfRule>
    <cfRule type="containsText" dxfId="445" priority="259" operator="containsText" text="Muy Baja">
      <formula>NOT(ISERROR(SEARCH("Muy Baja",H70)))</formula>
    </cfRule>
    <cfRule type="containsText" dxfId="444" priority="260" operator="containsText" text="Baja">
      <formula>NOT(ISERROR(SEARCH("Baja",H70)))</formula>
    </cfRule>
    <cfRule type="containsText" dxfId="443" priority="261" operator="containsText" text="Muy Baja">
      <formula>NOT(ISERROR(SEARCH("Muy Baja",H70)))</formula>
    </cfRule>
    <cfRule type="containsText" dxfId="442" priority="262" operator="containsText" text="Muy Baja">
      <formula>NOT(ISERROR(SEARCH("Muy Baja",H70)))</formula>
    </cfRule>
    <cfRule type="containsText" dxfId="441" priority="263" operator="containsText" text="Muy Baja">
      <formula>NOT(ISERROR(SEARCH("Muy Baja",H70)))</formula>
    </cfRule>
    <cfRule type="containsText" dxfId="440" priority="264" operator="containsText" text="Muy Baja'Tabla probabilidad'!">
      <formula>NOT(ISERROR(SEARCH("Muy Baja'Tabla probabilidad'!",H70)))</formula>
    </cfRule>
    <cfRule type="containsText" dxfId="439" priority="265" operator="containsText" text="Muy bajo">
      <formula>NOT(ISERROR(SEARCH("Muy bajo",H70)))</formula>
    </cfRule>
    <cfRule type="containsText" dxfId="438" priority="266" operator="containsText" text="Alta">
      <formula>NOT(ISERROR(SEARCH("Alta",H70)))</formula>
    </cfRule>
    <cfRule type="containsText" dxfId="437" priority="267" operator="containsText" text="Media">
      <formula>NOT(ISERROR(SEARCH("Media",H70)))</formula>
    </cfRule>
    <cfRule type="containsText" dxfId="436" priority="268" operator="containsText" text="Baja">
      <formula>NOT(ISERROR(SEARCH("Baja",H70)))</formula>
    </cfRule>
    <cfRule type="containsText" dxfId="435" priority="269" operator="containsText" text="Muy baja">
      <formula>NOT(ISERROR(SEARCH("Muy baja",H70)))</formula>
    </cfRule>
    <cfRule type="cellIs" dxfId="434" priority="272" operator="between">
      <formula>1</formula>
      <formula>2</formula>
    </cfRule>
    <cfRule type="cellIs" dxfId="433" priority="273" operator="between">
      <formula>0</formula>
      <formula>2</formula>
    </cfRule>
  </conditionalFormatting>
  <conditionalFormatting sqref="M10 M20 K10:K39 K50:K79">
    <cfRule type="containsText" dxfId="432" priority="786" operator="containsText" text="Catastrófico">
      <formula>NOT(ISERROR(SEARCH("Catastrófico",K10)))</formula>
    </cfRule>
    <cfRule type="containsText" dxfId="431" priority="787" operator="containsText" text="Mayor">
      <formula>NOT(ISERROR(SEARCH("Mayor",K10)))</formula>
    </cfRule>
    <cfRule type="containsText" dxfId="430" priority="788" operator="containsText" text="Alta">
      <formula>NOT(ISERROR(SEARCH("Alta",K10)))</formula>
    </cfRule>
    <cfRule type="containsText" dxfId="429" priority="789" operator="containsText" text="Moderado">
      <formula>NOT(ISERROR(SEARCH("Moderado",K10)))</formula>
    </cfRule>
    <cfRule type="containsText" dxfId="428" priority="790" operator="containsText" text="Menor">
      <formula>NOT(ISERROR(SEARCH("Menor",K10)))</formula>
    </cfRule>
    <cfRule type="containsText" dxfId="427" priority="791" operator="containsText" text="Leve">
      <formula>NOT(ISERROR(SEARCH("Leve",K10)))</formula>
    </cfRule>
  </conditionalFormatting>
  <conditionalFormatting sqref="M30 M50">
    <cfRule type="containsText" dxfId="426" priority="500" operator="containsText" text="Catastrófico">
      <formula>NOT(ISERROR(SEARCH("Catastrófico",M30)))</formula>
    </cfRule>
    <cfRule type="containsText" dxfId="425" priority="501" operator="containsText" text="Mayor">
      <formula>NOT(ISERROR(SEARCH("Mayor",M30)))</formula>
    </cfRule>
    <cfRule type="containsText" dxfId="424" priority="502" operator="containsText" text="Alta">
      <formula>NOT(ISERROR(SEARCH("Alta",M30)))</formula>
    </cfRule>
    <cfRule type="containsText" dxfId="423" priority="503" operator="containsText" text="Moderado">
      <formula>NOT(ISERROR(SEARCH("Moderado",M30)))</formula>
    </cfRule>
    <cfRule type="containsText" dxfId="422" priority="504" operator="containsText" text="Menor">
      <formula>NOT(ISERROR(SEARCH("Menor",M30)))</formula>
    </cfRule>
    <cfRule type="containsText" dxfId="421" priority="505" operator="containsText" text="Leve">
      <formula>NOT(ISERROR(SEARCH("Leve",M30)))</formula>
    </cfRule>
  </conditionalFormatting>
  <conditionalFormatting sqref="M70 M60">
    <cfRule type="containsText" dxfId="420" priority="245" operator="containsText" text="Catastrófico">
      <formula>NOT(ISERROR(SEARCH("Catastrófico",M60)))</formula>
    </cfRule>
    <cfRule type="containsText" dxfId="419" priority="246" operator="containsText" text="Mayor">
      <formula>NOT(ISERROR(SEARCH("Mayor",M60)))</formula>
    </cfRule>
    <cfRule type="containsText" dxfId="418" priority="247" operator="containsText" text="Alta">
      <formula>NOT(ISERROR(SEARCH("Alta",M60)))</formula>
    </cfRule>
    <cfRule type="containsText" dxfId="417" priority="248" operator="containsText" text="Moderado">
      <formula>NOT(ISERROR(SEARCH("Moderado",M60)))</formula>
    </cfRule>
    <cfRule type="containsText" dxfId="416" priority="249" operator="containsText" text="Menor">
      <formula>NOT(ISERROR(SEARCH("Menor",M60)))</formula>
    </cfRule>
    <cfRule type="containsText" dxfId="415" priority="250" operator="containsText" text="Leve">
      <formula>NOT(ISERROR(SEARCH("Leve",M60)))</formula>
    </cfRule>
  </conditionalFormatting>
  <conditionalFormatting sqref="N70">
    <cfRule type="containsText" dxfId="414" priority="274" operator="containsText" text="Extremo">
      <formula>NOT(ISERROR(SEARCH("Extremo",N70)))</formula>
    </cfRule>
    <cfRule type="containsText" dxfId="413" priority="275" operator="containsText" text="Alto">
      <formula>NOT(ISERROR(SEARCH("Alto",N70)))</formula>
    </cfRule>
    <cfRule type="containsText" dxfId="412" priority="276" operator="containsText" text="Bajo">
      <formula>NOT(ISERROR(SEARCH("Bajo",N70)))</formula>
    </cfRule>
    <cfRule type="containsText" dxfId="411" priority="277" operator="containsText" text="Moderado">
      <formula>NOT(ISERROR(SEARCH("Moderado",N70)))</formula>
    </cfRule>
  </conditionalFormatting>
  <conditionalFormatting sqref="N8:O8">
    <cfRule type="containsText" dxfId="410" priority="61" operator="containsText" text="3- Moderado">
      <formula>NOT(ISERROR(SEARCH("3- Moderado",N8)))</formula>
    </cfRule>
    <cfRule type="containsText" dxfId="409" priority="62" operator="containsText" text="6- Moderado">
      <formula>NOT(ISERROR(SEARCH("6- Moderado",N8)))</formula>
    </cfRule>
    <cfRule type="containsText" dxfId="408" priority="63" operator="containsText" text="4- Moderado">
      <formula>NOT(ISERROR(SEARCH("4- Moderado",N8)))</formula>
    </cfRule>
    <cfRule type="containsText" dxfId="407" priority="64" operator="containsText" text="3- Bajo">
      <formula>NOT(ISERROR(SEARCH("3- Bajo",N8)))</formula>
    </cfRule>
    <cfRule type="containsText" dxfId="406" priority="65" operator="containsText" text="4- Bajo">
      <formula>NOT(ISERROR(SEARCH("4- Bajo",N8)))</formula>
    </cfRule>
    <cfRule type="containsText" dxfId="405" priority="66" operator="containsText" text="1- Bajo">
      <formula>NOT(ISERROR(SEARCH("1- Bajo",N8)))</formula>
    </cfRule>
  </conditionalFormatting>
  <conditionalFormatting sqref="N10:O10 N20:O20">
    <cfRule type="containsText" dxfId="404" priority="1373" operator="containsText" text="Extremo">
      <formula>NOT(ISERROR(SEARCH("Extremo",N10)))</formula>
    </cfRule>
    <cfRule type="containsText" dxfId="403" priority="1374" operator="containsText" text="Alto">
      <formula>NOT(ISERROR(SEARCH("Alto",N10)))</formula>
    </cfRule>
    <cfRule type="containsText" dxfId="402" priority="1375" operator="containsText" text="Bajo">
      <formula>NOT(ISERROR(SEARCH("Bajo",N10)))</formula>
    </cfRule>
    <cfRule type="containsText" dxfId="401" priority="1376" operator="containsText" text="Moderado">
      <formula>NOT(ISERROR(SEARCH("Moderado",N10)))</formula>
    </cfRule>
  </conditionalFormatting>
  <conditionalFormatting sqref="N30:O30 N50 N60">
    <cfRule type="containsText" dxfId="400" priority="529" operator="containsText" text="Extremo">
      <formula>NOT(ISERROR(SEARCH("Extremo",N30)))</formula>
    </cfRule>
    <cfRule type="containsText" dxfId="399" priority="530" operator="containsText" text="Alto">
      <formula>NOT(ISERROR(SEARCH("Alto",N30)))</formula>
    </cfRule>
    <cfRule type="containsText" dxfId="398" priority="531" operator="containsText" text="Bajo">
      <formula>NOT(ISERROR(SEARCH("Bajo",N30)))</formula>
    </cfRule>
    <cfRule type="containsText" dxfId="397" priority="532" operator="containsText" text="Moderado">
      <formula>NOT(ISERROR(SEARCH("Moderado",N30)))</formula>
    </cfRule>
  </conditionalFormatting>
  <conditionalFormatting sqref="D45:D48">
    <cfRule type="containsText" dxfId="396" priority="11" operator="containsText" text="3- Moderado">
      <formula>NOT(ISERROR(SEARCH("3- Moderado",D45)))</formula>
    </cfRule>
    <cfRule type="containsText" dxfId="395" priority="12" operator="containsText" text="6- Moderado">
      <formula>NOT(ISERROR(SEARCH("6- Moderado",D45)))</formula>
    </cfRule>
    <cfRule type="containsText" dxfId="394" priority="13" operator="containsText" text="4- Moderado">
      <formula>NOT(ISERROR(SEARCH("4- Moderado",D45)))</formula>
    </cfRule>
    <cfRule type="containsText" dxfId="393" priority="14" operator="containsText" text="3- Bajo">
      <formula>NOT(ISERROR(SEARCH("3- Bajo",D45)))</formula>
    </cfRule>
    <cfRule type="containsText" dxfId="392" priority="15" operator="containsText" text="4- Bajo">
      <formula>NOT(ISERROR(SEARCH("4- Bajo",D45)))</formula>
    </cfRule>
    <cfRule type="containsText" dxfId="391" priority="16" operator="containsText" text="1- Bajo">
      <formula>NOT(ISERROR(SEARCH("1- Bajo",D45)))</formula>
    </cfRule>
  </conditionalFormatting>
  <conditionalFormatting sqref="H40">
    <cfRule type="containsText" dxfId="390" priority="23" operator="containsText" text="Muy Baja">
      <formula>NOT(ISERROR(SEARCH("Muy Baja",H40)))</formula>
    </cfRule>
    <cfRule type="containsText" dxfId="389" priority="24" operator="containsText" text="Baja">
      <formula>NOT(ISERROR(SEARCH("Baja",H40)))</formula>
    </cfRule>
    <cfRule type="containsText" dxfId="388" priority="25" operator="containsText" text="Muy Alta">
      <formula>NOT(ISERROR(SEARCH("Muy Alta",H40)))</formula>
    </cfRule>
    <cfRule type="containsText" dxfId="387" priority="26" operator="containsText" text="Alta">
      <formula>NOT(ISERROR(SEARCH("Alta",H40)))</formula>
    </cfRule>
    <cfRule type="containsText" dxfId="386" priority="27" operator="containsText" text="Media">
      <formula>NOT(ISERROR(SEARCH("Media",H40)))</formula>
    </cfRule>
    <cfRule type="containsText" dxfId="385" priority="28" operator="containsText" text="Media">
      <formula>NOT(ISERROR(SEARCH("Media",H40)))</formula>
    </cfRule>
    <cfRule type="containsText" dxfId="384" priority="29" operator="containsText" text="Media">
      <formula>NOT(ISERROR(SEARCH("Media",H40)))</formula>
    </cfRule>
    <cfRule type="containsText" dxfId="383" priority="30" operator="containsText" text="Muy Baja">
      <formula>NOT(ISERROR(SEARCH("Muy Baja",H40)))</formula>
    </cfRule>
    <cfRule type="containsText" dxfId="382" priority="31" operator="containsText" text="Baja">
      <formula>NOT(ISERROR(SEARCH("Baja",H40)))</formula>
    </cfRule>
    <cfRule type="containsText" dxfId="381" priority="32" operator="containsText" text="Muy Baja">
      <formula>NOT(ISERROR(SEARCH("Muy Baja",H40)))</formula>
    </cfRule>
    <cfRule type="containsText" dxfId="380" priority="33" operator="containsText" text="Muy Baja">
      <formula>NOT(ISERROR(SEARCH("Muy Baja",H40)))</formula>
    </cfRule>
    <cfRule type="containsText" dxfId="379" priority="34" operator="containsText" text="Muy Baja">
      <formula>NOT(ISERROR(SEARCH("Muy Baja",H40)))</formula>
    </cfRule>
    <cfRule type="containsText" dxfId="378" priority="35" operator="containsText" text="Muy Baja'Tabla probabilidad'!">
      <formula>NOT(ISERROR(SEARCH("Muy Baja'Tabla probabilidad'!",H40)))</formula>
    </cfRule>
    <cfRule type="containsText" dxfId="377" priority="36" operator="containsText" text="Muy bajo">
      <formula>NOT(ISERROR(SEARCH("Muy bajo",H40)))</formula>
    </cfRule>
    <cfRule type="containsText" dxfId="376" priority="37" operator="containsText" text="Alta">
      <formula>NOT(ISERROR(SEARCH("Alta",H40)))</formula>
    </cfRule>
    <cfRule type="containsText" dxfId="375" priority="38" operator="containsText" text="Media">
      <formula>NOT(ISERROR(SEARCH("Media",H40)))</formula>
    </cfRule>
    <cfRule type="containsText" dxfId="374" priority="39" operator="containsText" text="Baja">
      <formula>NOT(ISERROR(SEARCH("Baja",H40)))</formula>
    </cfRule>
    <cfRule type="containsText" dxfId="373" priority="40" operator="containsText" text="Muy baja">
      <formula>NOT(ISERROR(SEARCH("Muy baja",H40)))</formula>
    </cfRule>
    <cfRule type="cellIs" dxfId="372" priority="43" operator="between">
      <formula>1</formula>
      <formula>2</formula>
    </cfRule>
    <cfRule type="cellIs" dxfId="371" priority="44" operator="between">
      <formula>0</formula>
      <formula>2</formula>
    </cfRule>
  </conditionalFormatting>
  <conditionalFormatting sqref="K40:K49">
    <cfRule type="containsText" dxfId="370" priority="49" operator="containsText" text="Catastrófico">
      <formula>NOT(ISERROR(SEARCH("Catastrófico",K40)))</formula>
    </cfRule>
    <cfRule type="containsText" dxfId="369" priority="50" operator="containsText" text="Mayor">
      <formula>NOT(ISERROR(SEARCH("Mayor",K40)))</formula>
    </cfRule>
    <cfRule type="containsText" dxfId="368" priority="51" operator="containsText" text="Alta">
      <formula>NOT(ISERROR(SEARCH("Alta",K40)))</formula>
    </cfRule>
    <cfRule type="containsText" dxfId="367" priority="52" operator="containsText" text="Moderado">
      <formula>NOT(ISERROR(SEARCH("Moderado",K40)))</formula>
    </cfRule>
    <cfRule type="containsText" dxfId="366" priority="53" operator="containsText" text="Menor">
      <formula>NOT(ISERROR(SEARCH("Menor",K40)))</formula>
    </cfRule>
    <cfRule type="containsText" dxfId="365" priority="54" operator="containsText" text="Leve">
      <formula>NOT(ISERROR(SEARCH("Leve",K40)))</formula>
    </cfRule>
  </conditionalFormatting>
  <conditionalFormatting sqref="M40">
    <cfRule type="containsText" dxfId="364" priority="5" operator="containsText" text="Catastrófico">
      <formula>NOT(ISERROR(SEARCH("Catastrófico",M40)))</formula>
    </cfRule>
    <cfRule type="containsText" dxfId="363" priority="6" operator="containsText" text="Mayor">
      <formula>NOT(ISERROR(SEARCH("Mayor",M40)))</formula>
    </cfRule>
    <cfRule type="containsText" dxfId="362" priority="7" operator="containsText" text="Alta">
      <formula>NOT(ISERROR(SEARCH("Alta",M40)))</formula>
    </cfRule>
    <cfRule type="containsText" dxfId="361" priority="8" operator="containsText" text="Moderado">
      <formula>NOT(ISERROR(SEARCH("Moderado",M40)))</formula>
    </cfRule>
    <cfRule type="containsText" dxfId="360" priority="9" operator="containsText" text="Menor">
      <formula>NOT(ISERROR(SEARCH("Menor",M40)))</formula>
    </cfRule>
    <cfRule type="containsText" dxfId="359" priority="10" operator="containsText" text="Leve">
      <formula>NOT(ISERROR(SEARCH("Leve",M40)))</formula>
    </cfRule>
  </conditionalFormatting>
  <conditionalFormatting sqref="N40">
    <cfRule type="containsText" dxfId="358" priority="1" operator="containsText" text="Extremo">
      <formula>NOT(ISERROR(SEARCH("Extremo",N40)))</formula>
    </cfRule>
    <cfRule type="containsText" dxfId="357" priority="2" operator="containsText" text="Alto">
      <formula>NOT(ISERROR(SEARCH("Alto",N40)))</formula>
    </cfRule>
    <cfRule type="containsText" dxfId="356" priority="3" operator="containsText" text="Bajo">
      <formula>NOT(ISERROR(SEARCH("Bajo",N40)))</formula>
    </cfRule>
    <cfRule type="containsText" dxfId="355" priority="4" operator="containsText" text="Moderado">
      <formula>NOT(ISERROR(SEARCH("Moderado",N40)))</formula>
    </cfRule>
  </conditionalFormatting>
  <dataValidations count="1">
    <dataValidation type="list" allowBlank="1" showInputMessage="1" showErrorMessage="1" sqref="I41:J49" xr:uid="{00000000-0002-0000-0500-000000000000}"/>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11"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12"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525"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526" operator="containsText" id="{EF2F67A8-8347-4F31-93F7-2BB1AF3C13A8}">
            <xm:f>NOT(ISERROR(SEARCH('8- Políticas de Administración '!$B$5,H30)))</xm:f>
            <xm:f>'8- Políticas de Administración '!$B$5</xm:f>
            <x14:dxf>
              <font>
                <color rgb="FF9C0006"/>
              </font>
              <fill>
                <patternFill>
                  <bgColor rgb="FFFFC7CE"/>
                </patternFill>
              </fill>
            </x14:dxf>
          </x14:cfRule>
          <xm:sqref>H30 H50 H60</xm:sqref>
        </x14:conditionalFormatting>
        <x14:conditionalFormatting xmlns:xm="http://schemas.microsoft.com/office/excel/2006/main">
          <x14:cfRule type="containsText" priority="270" operator="containsText" id="{D436F923-F977-49E8-A9BC-35019D59248C}">
            <xm:f>NOT(ISERROR(SEARCH('8- Políticas de Administración '!$B$5,H70)))</xm:f>
            <xm:f>'8- Políticas de Administración '!$B$5</xm:f>
            <x14:dxf>
              <font>
                <color rgb="FF006100"/>
              </font>
              <fill>
                <patternFill>
                  <bgColor rgb="FFC6EFCE"/>
                </patternFill>
              </fill>
            </x14:dxf>
          </x14:cfRule>
          <x14:cfRule type="containsText" priority="271" operator="containsText" id="{C05DEBD8-5F62-4C3A-932D-505A9ABAE6DF}">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41" operator="containsText" id="{6D46DCDA-08BE-44EB-A1D4-D5461AB52909}">
            <xm:f>NOT(ISERROR(SEARCH(#REF!,H40)))</xm:f>
            <xm:f>#REF!</xm:f>
            <x14:dxf>
              <font>
                <color rgb="FF006100"/>
              </font>
              <fill>
                <patternFill>
                  <bgColor rgb="FFC6EFCE"/>
                </patternFill>
              </fill>
            </x14:dxf>
          </x14:cfRule>
          <x14:cfRule type="containsText" priority="42" operator="containsText" id="{A7DFA0A6-C07F-4F5E-A1FD-8DBC9B99F86A}">
            <xm:f>NOT(ISERROR(SEARCH(#REF!,H40)))</xm:f>
            <xm:f>#REF!</xm:f>
            <x14:dxf>
              <font>
                <color rgb="FF9C0006"/>
              </font>
              <fill>
                <patternFill>
                  <bgColor rgb="FFFFC7CE"/>
                </patternFill>
              </fill>
            </x14:dxf>
          </x14:cfRule>
          <xm:sqref>H40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'8- Políticas de Administración '!$I$17:$I$22</xm:f>
          </x14:formula1>
          <xm:sqref>I50:I79 I10:I40</xm:sqref>
        </x14:dataValidation>
        <x14:dataValidation type="list" allowBlank="1" showInputMessage="1" showErrorMessage="1" xr:uid="{00000000-0002-0000-0500-000003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J50:J79 J10:J40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79"/>
  <sheetViews>
    <sheetView showGridLines="0" tabSelected="1" zoomScale="55" zoomScaleNormal="55" zoomScalePageLayoutView="70" workbookViewId="0">
      <pane ySplit="9" topLeftCell="A58" activePane="bottomLeft" state="frozen"/>
      <selection activeCell="C1" sqref="C1"/>
      <selection pane="bottomLeft" activeCell="E72" sqref="E72"/>
    </sheetView>
  </sheetViews>
  <sheetFormatPr baseColWidth="10" defaultColWidth="11.42578125" defaultRowHeight="15"/>
  <cols>
    <col min="1" max="1" width="7" customWidth="1"/>
    <col min="2" max="2" width="35.85546875" customWidth="1"/>
    <col min="3" max="3" width="65" style="54" customWidth="1"/>
    <col min="4" max="4" width="5" hidden="1" customWidth="1"/>
    <col min="5" max="5" width="78.28515625" customWidth="1"/>
    <col min="6" max="6" width="19.5703125" customWidth="1"/>
    <col min="7" max="7" width="21.85546875" customWidth="1"/>
    <col min="8" max="8" width="21.140625" customWidth="1"/>
    <col min="9" max="9" width="23.42578125" customWidth="1"/>
    <col min="10" max="10" width="5" hidden="1" customWidth="1"/>
    <col min="11" max="11" width="11.7109375" customWidth="1"/>
    <col min="12" max="12" width="25" customWidth="1"/>
    <col min="13" max="13" width="42.7109375" customWidth="1"/>
    <col min="14" max="14" width="7.7109375" customWidth="1"/>
    <col min="15" max="15" width="15.7109375" customWidth="1"/>
    <col min="16" max="16" width="10.7109375" customWidth="1"/>
    <col min="17" max="17" width="10" customWidth="1"/>
    <col min="18" max="18" width="6.28515625" customWidth="1"/>
    <col min="19" max="19" width="11.42578125" customWidth="1"/>
    <col min="20" max="20" width="26.28515625" style="39" customWidth="1"/>
    <col min="21" max="21" width="18.5703125" style="38" customWidth="1"/>
    <col min="22" max="22" width="22.5703125" style="40" customWidth="1"/>
    <col min="23" max="278" width="11.42578125" style="17"/>
    <col min="279" max="16384" width="11.42578125" style="22"/>
  </cols>
  <sheetData>
    <row r="1" spans="1:278" s="19" customFormat="1" ht="13.5" customHeight="1" thickTop="1">
      <c r="A1" s="514"/>
      <c r="B1" s="515"/>
      <c r="C1" s="516"/>
      <c r="D1" s="47"/>
      <c r="E1" s="510" t="s">
        <v>346</v>
      </c>
      <c r="F1" s="511"/>
      <c r="G1" s="511"/>
      <c r="H1" s="511"/>
      <c r="I1" s="511"/>
      <c r="J1" s="511"/>
      <c r="K1" s="511"/>
      <c r="L1" s="511"/>
      <c r="M1" s="511"/>
      <c r="N1" s="511"/>
      <c r="O1" s="511"/>
      <c r="P1" s="511"/>
      <c r="Q1" s="511"/>
      <c r="R1" s="511"/>
      <c r="S1" s="511"/>
      <c r="T1" s="511"/>
      <c r="U1" s="511"/>
      <c r="V1" s="511"/>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5.25" customHeight="1">
      <c r="A2" s="517"/>
      <c r="B2" s="468"/>
      <c r="C2" s="518"/>
      <c r="D2" s="47"/>
      <c r="E2" s="512"/>
      <c r="F2" s="513"/>
      <c r="G2" s="513"/>
      <c r="H2" s="513"/>
      <c r="I2" s="513"/>
      <c r="J2" s="513"/>
      <c r="K2" s="513"/>
      <c r="L2" s="513"/>
      <c r="M2" s="513"/>
      <c r="N2" s="513"/>
      <c r="O2" s="513"/>
      <c r="P2" s="513"/>
      <c r="Q2" s="513"/>
      <c r="R2" s="513"/>
      <c r="S2" s="513"/>
      <c r="T2" s="513"/>
      <c r="U2" s="513"/>
      <c r="V2" s="513"/>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 hidden="1">
      <c r="A3" s="517"/>
      <c r="B3" s="468"/>
      <c r="C3" s="518"/>
      <c r="D3" s="156"/>
      <c r="E3" s="512"/>
      <c r="F3" s="513"/>
      <c r="G3" s="513"/>
      <c r="H3" s="513"/>
      <c r="I3" s="513"/>
      <c r="J3" s="513"/>
      <c r="K3" s="513"/>
      <c r="L3" s="513"/>
      <c r="M3" s="513"/>
      <c r="N3" s="513"/>
      <c r="O3" s="513"/>
      <c r="P3" s="513"/>
      <c r="Q3" s="513"/>
      <c r="R3" s="513"/>
      <c r="S3" s="513"/>
      <c r="T3" s="513"/>
      <c r="U3" s="513"/>
      <c r="V3" s="513"/>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c r="A4" s="469" t="s">
        <v>269</v>
      </c>
      <c r="B4" s="469"/>
      <c r="C4" s="532" t="s">
        <v>5</v>
      </c>
      <c r="D4" s="532"/>
      <c r="E4" s="532"/>
      <c r="F4" s="532"/>
      <c r="G4" s="532"/>
      <c r="H4" s="532"/>
      <c r="I4" s="532"/>
      <c r="J4" s="532"/>
      <c r="K4" s="532"/>
      <c r="L4" s="532"/>
      <c r="M4" s="532"/>
      <c r="N4" s="532"/>
      <c r="O4" s="532"/>
      <c r="P4" s="532"/>
      <c r="Q4" s="532"/>
      <c r="R4" s="532"/>
      <c r="S4" s="532"/>
      <c r="T4" s="532"/>
      <c r="U4" s="532"/>
      <c r="V4" s="532"/>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38.450000000000003" customHeight="1">
      <c r="A5" s="469" t="s">
        <v>270</v>
      </c>
      <c r="B5" s="469"/>
      <c r="C5" s="533" t="s">
        <v>37</v>
      </c>
      <c r="D5" s="533"/>
      <c r="E5" s="533"/>
      <c r="F5" s="533"/>
      <c r="G5" s="533"/>
      <c r="H5" s="533"/>
      <c r="I5" s="533"/>
      <c r="J5" s="533"/>
      <c r="K5" s="533"/>
      <c r="L5" s="533"/>
      <c r="M5" s="533"/>
      <c r="N5" s="533"/>
      <c r="O5" s="533"/>
      <c r="P5" s="533"/>
      <c r="Q5" s="533"/>
      <c r="R5" s="533"/>
      <c r="S5" s="533"/>
      <c r="T5" s="533"/>
      <c r="U5" s="533"/>
      <c r="V5" s="533"/>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c r="A6" s="469" t="s">
        <v>271</v>
      </c>
      <c r="B6" s="469"/>
      <c r="C6" s="532" t="s">
        <v>272</v>
      </c>
      <c r="D6" s="532"/>
      <c r="E6" s="532"/>
      <c r="F6" s="532"/>
      <c r="G6" s="532"/>
      <c r="H6" s="532"/>
      <c r="I6" s="532"/>
      <c r="J6" s="532"/>
      <c r="K6" s="532"/>
      <c r="L6" s="532"/>
      <c r="M6" s="532"/>
      <c r="N6" s="532"/>
      <c r="O6" s="532"/>
      <c r="P6" s="532"/>
      <c r="Q6" s="532"/>
      <c r="R6" s="532"/>
      <c r="S6" s="532"/>
      <c r="T6" s="532"/>
      <c r="U6" s="532"/>
      <c r="V6" s="532"/>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7.25" thickBot="1">
      <c r="A7" s="519" t="s">
        <v>273</v>
      </c>
      <c r="B7" s="519"/>
      <c r="C7" s="519"/>
      <c r="D7" s="520" t="s">
        <v>347</v>
      </c>
      <c r="E7" s="485"/>
      <c r="F7" s="485"/>
      <c r="G7" s="485"/>
      <c r="H7" s="485"/>
      <c r="I7" s="485"/>
      <c r="J7" s="485"/>
      <c r="K7" s="485"/>
      <c r="L7" s="485"/>
      <c r="M7" s="485"/>
      <c r="N7" s="485"/>
      <c r="O7" s="485"/>
      <c r="P7" s="485"/>
      <c r="Q7" s="485"/>
      <c r="R7" s="486"/>
      <c r="S7" s="132"/>
      <c r="T7" s="519" t="s">
        <v>348</v>
      </c>
      <c r="U7" s="519"/>
      <c r="V7" s="519"/>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0" customHeight="1">
      <c r="A8" s="521" t="s">
        <v>278</v>
      </c>
      <c r="B8" s="522" t="s">
        <v>349</v>
      </c>
      <c r="C8" s="524" t="s">
        <v>274</v>
      </c>
      <c r="D8" s="526" t="s">
        <v>350</v>
      </c>
      <c r="E8" s="528" t="s">
        <v>244</v>
      </c>
      <c r="F8" s="529" t="s">
        <v>351</v>
      </c>
      <c r="G8" s="530"/>
      <c r="H8" s="530"/>
      <c r="I8" s="530"/>
      <c r="J8" s="530"/>
      <c r="K8" s="531"/>
      <c r="L8" s="529" t="s">
        <v>352</v>
      </c>
      <c r="M8" s="530"/>
      <c r="N8" s="530"/>
      <c r="O8" s="530"/>
      <c r="P8" s="530"/>
      <c r="Q8" s="530"/>
      <c r="R8" s="530"/>
      <c r="S8" s="531"/>
      <c r="T8" s="61"/>
      <c r="U8" s="62"/>
      <c r="V8" s="90" t="s">
        <v>353</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36.75" customHeight="1">
      <c r="A9" s="470"/>
      <c r="B9" s="523"/>
      <c r="C9" s="525"/>
      <c r="D9" s="527"/>
      <c r="E9" s="479"/>
      <c r="F9" s="289" t="s">
        <v>246</v>
      </c>
      <c r="G9" s="289" t="s">
        <v>248</v>
      </c>
      <c r="H9" s="289" t="s">
        <v>354</v>
      </c>
      <c r="I9" s="289" t="s">
        <v>250</v>
      </c>
      <c r="J9" s="289" t="s">
        <v>355</v>
      </c>
      <c r="K9" s="289" t="s">
        <v>256</v>
      </c>
      <c r="L9" s="52" t="s">
        <v>356</v>
      </c>
      <c r="M9" s="125" t="s">
        <v>253</v>
      </c>
      <c r="N9" s="52" t="s">
        <v>357</v>
      </c>
      <c r="O9" s="52" t="s">
        <v>358</v>
      </c>
      <c r="P9" s="52" t="s">
        <v>359</v>
      </c>
      <c r="Q9" s="52" t="s">
        <v>360</v>
      </c>
      <c r="R9" s="128" t="s">
        <v>355</v>
      </c>
      <c r="S9" s="52" t="s">
        <v>361</v>
      </c>
      <c r="T9" s="55" t="s">
        <v>258</v>
      </c>
      <c r="U9" s="55" t="s">
        <v>260</v>
      </c>
      <c r="V9" s="56" t="s">
        <v>362</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132" customHeight="1">
      <c r="A10" s="435">
        <f>'5- Identificación de Riesgos'!A10</f>
        <v>1</v>
      </c>
      <c r="B10" s="505" t="str">
        <f>'5- Identificación de Riesgos'!B10</f>
        <v>Vencimiento del término para la contestación de las demandas interpuestas en contra de la Rama Judicial que conforman el pasivo contingente litigioso de la entidad</v>
      </c>
      <c r="C10" s="266" t="str">
        <f>'5- Identificación de Riesgos'!D10</f>
        <v>Alto volumen de demandas en contra de la rama judicial admitidas y notificadas</v>
      </c>
      <c r="D10" s="263"/>
      <c r="E10" s="167" t="s">
        <v>363</v>
      </c>
      <c r="F10" s="159" t="s">
        <v>364</v>
      </c>
      <c r="G10" s="159" t="s">
        <v>364</v>
      </c>
      <c r="H10" s="159" t="s">
        <v>364</v>
      </c>
      <c r="I10" s="159" t="s">
        <v>364</v>
      </c>
      <c r="J10" s="166">
        <f>COUNTIF(F10:I10,"SI")/4</f>
        <v>1</v>
      </c>
      <c r="K10" s="502">
        <f>AVERAGE(J10)</f>
        <v>1</v>
      </c>
      <c r="L10" s="159"/>
      <c r="M10" s="167"/>
      <c r="N10" s="159"/>
      <c r="O10" s="159"/>
      <c r="P10" s="159"/>
      <c r="Q10" s="159"/>
      <c r="R10" s="166">
        <f>SUM(COUNTIF(N10,"SI")*25%,COUNTIF(O10,"SI")*40%,COUNTIF(P10,"SI")*25%,COUNTIF(Q10,"SI")*10%)</f>
        <v>0</v>
      </c>
      <c r="S10" s="502">
        <f>AVERAGE(R10:R19)</f>
        <v>0</v>
      </c>
      <c r="T10" s="42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23"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16" t="str">
        <f>CONCATENATE(VLOOKUP((LEFT(T10,LEN(T10)-4)&amp;LEFT(U10,LEN(U10)-4)),'9- Matriz de Calor '!$D$18:$E$42,2,0)," - ",RIGHT(T10,1)*RIGHT(U10,1))</f>
        <v>Bajo - 2</v>
      </c>
    </row>
    <row r="11" spans="1:278">
      <c r="A11" s="436"/>
      <c r="B11" s="506"/>
      <c r="C11" s="267" t="str">
        <f>'5- Identificación de Riesgos'!D11</f>
        <v>Insuficiencia de personal para atender los procesos</v>
      </c>
      <c r="D11" s="264"/>
      <c r="E11" s="168"/>
      <c r="F11" s="160"/>
      <c r="G11" s="160"/>
      <c r="H11" s="160"/>
      <c r="I11" s="160"/>
      <c r="J11" s="164">
        <f t="shared" ref="J11:J29" si="0">COUNTIF(F11:I11,"SI")/4</f>
        <v>0</v>
      </c>
      <c r="K11" s="503"/>
      <c r="L11" s="160"/>
      <c r="M11" s="168"/>
      <c r="N11" s="160"/>
      <c r="O11" s="160"/>
      <c r="P11" s="160"/>
      <c r="Q11" s="160"/>
      <c r="R11" s="164"/>
      <c r="S11" s="503"/>
      <c r="T11" s="430"/>
      <c r="U11" s="424"/>
      <c r="V11" s="417"/>
    </row>
    <row r="12" spans="1:278" ht="30">
      <c r="A12" s="436"/>
      <c r="B12" s="506"/>
      <c r="C12" s="267" t="str">
        <f>'5- Identificación de Riesgos'!D12</f>
        <v>Complejidad del caso que incrementa el término para el análisis y elaboración del escrito de contestación</v>
      </c>
      <c r="D12" s="264"/>
      <c r="E12" s="168"/>
      <c r="F12" s="160"/>
      <c r="G12" s="160"/>
      <c r="H12" s="160"/>
      <c r="I12" s="160"/>
      <c r="J12" s="164">
        <f t="shared" si="0"/>
        <v>0</v>
      </c>
      <c r="K12" s="503"/>
      <c r="L12" s="160"/>
      <c r="M12" s="168"/>
      <c r="N12" s="160"/>
      <c r="O12" s="160"/>
      <c r="P12" s="160"/>
      <c r="Q12" s="160"/>
      <c r="R12" s="164"/>
      <c r="S12" s="503"/>
      <c r="T12" s="430"/>
      <c r="U12" s="424"/>
      <c r="V12" s="417"/>
    </row>
    <row r="13" spans="1:278" ht="30">
      <c r="A13" s="436"/>
      <c r="B13" s="506"/>
      <c r="C13" s="267" t="str">
        <f>'5- Identificación de Riesgos'!D13</f>
        <v>Falta de planeación del apoderado para el desarrollo de las tareas de manera priorizada</v>
      </c>
      <c r="D13" s="264"/>
      <c r="E13" s="168"/>
      <c r="F13" s="160"/>
      <c r="G13" s="160"/>
      <c r="H13" s="160"/>
      <c r="I13" s="160"/>
      <c r="J13" s="164">
        <f t="shared" si="0"/>
        <v>0</v>
      </c>
      <c r="K13" s="503"/>
      <c r="L13" s="160"/>
      <c r="M13" s="168"/>
      <c r="N13" s="160"/>
      <c r="O13" s="160"/>
      <c r="P13" s="160"/>
      <c r="Q13" s="160"/>
      <c r="R13" s="164"/>
      <c r="S13" s="503"/>
      <c r="T13" s="430"/>
      <c r="U13" s="424"/>
      <c r="V13" s="417"/>
    </row>
    <row r="14" spans="1:278">
      <c r="A14" s="436"/>
      <c r="B14" s="506"/>
      <c r="C14" s="267" t="str">
        <f>'5- Identificación de Riesgos'!D14</f>
        <v>Fallas e insuficiencia de las herramientas tecnológicas</v>
      </c>
      <c r="D14" s="264"/>
      <c r="E14" s="168"/>
      <c r="F14" s="160"/>
      <c r="G14" s="160"/>
      <c r="H14" s="160"/>
      <c r="I14" s="160"/>
      <c r="J14" s="164">
        <f t="shared" si="0"/>
        <v>0</v>
      </c>
      <c r="K14" s="503"/>
      <c r="L14" s="160"/>
      <c r="M14" s="168"/>
      <c r="N14" s="160"/>
      <c r="O14" s="160"/>
      <c r="P14" s="160"/>
      <c r="Q14" s="160"/>
      <c r="R14" s="164"/>
      <c r="S14" s="503"/>
      <c r="T14" s="430"/>
      <c r="U14" s="424"/>
      <c r="V14" s="417"/>
    </row>
    <row r="15" spans="1:278">
      <c r="A15" s="436"/>
      <c r="B15" s="506"/>
      <c r="C15" s="267"/>
      <c r="D15" s="264"/>
      <c r="E15" s="168"/>
      <c r="F15" s="160"/>
      <c r="G15" s="160"/>
      <c r="H15" s="160"/>
      <c r="I15" s="160"/>
      <c r="J15" s="164">
        <f t="shared" si="0"/>
        <v>0</v>
      </c>
      <c r="K15" s="503"/>
      <c r="L15" s="160"/>
      <c r="M15" s="179"/>
      <c r="N15" s="160"/>
      <c r="O15" s="160"/>
      <c r="P15" s="160"/>
      <c r="Q15" s="160"/>
      <c r="R15" s="164"/>
      <c r="S15" s="503"/>
      <c r="T15" s="430"/>
      <c r="U15" s="424"/>
      <c r="V15" s="417"/>
    </row>
    <row r="16" spans="1:278">
      <c r="A16" s="436"/>
      <c r="B16" s="506"/>
      <c r="C16" s="267"/>
      <c r="D16" s="264"/>
      <c r="E16" s="168"/>
      <c r="F16" s="160"/>
      <c r="G16" s="160"/>
      <c r="H16" s="160"/>
      <c r="I16" s="160"/>
      <c r="J16" s="164">
        <f t="shared" si="0"/>
        <v>0</v>
      </c>
      <c r="K16" s="503"/>
      <c r="L16" s="160"/>
      <c r="M16" s="179"/>
      <c r="N16" s="160"/>
      <c r="O16" s="160"/>
      <c r="P16" s="160"/>
      <c r="Q16" s="160"/>
      <c r="R16" s="164"/>
      <c r="S16" s="503"/>
      <c r="T16" s="430"/>
      <c r="U16" s="424"/>
      <c r="V16" s="417"/>
    </row>
    <row r="17" spans="1:22">
      <c r="A17" s="436"/>
      <c r="B17" s="506"/>
      <c r="C17" s="267"/>
      <c r="D17" s="264"/>
      <c r="E17" s="168"/>
      <c r="F17" s="160"/>
      <c r="G17" s="160"/>
      <c r="H17" s="160"/>
      <c r="I17" s="160"/>
      <c r="J17" s="164">
        <f t="shared" si="0"/>
        <v>0</v>
      </c>
      <c r="K17" s="503"/>
      <c r="L17" s="160"/>
      <c r="M17" s="179"/>
      <c r="N17" s="160"/>
      <c r="O17" s="160"/>
      <c r="P17" s="160"/>
      <c r="Q17" s="160"/>
      <c r="R17" s="164"/>
      <c r="S17" s="503"/>
      <c r="T17" s="430"/>
      <c r="U17" s="424"/>
      <c r="V17" s="417"/>
    </row>
    <row r="18" spans="1:22">
      <c r="A18" s="436"/>
      <c r="B18" s="506"/>
      <c r="C18" s="267"/>
      <c r="D18" s="264"/>
      <c r="E18" s="168"/>
      <c r="F18" s="160"/>
      <c r="G18" s="160"/>
      <c r="H18" s="160"/>
      <c r="I18" s="160"/>
      <c r="J18" s="164">
        <f t="shared" si="0"/>
        <v>0</v>
      </c>
      <c r="K18" s="503"/>
      <c r="L18" s="160"/>
      <c r="M18" s="179"/>
      <c r="N18" s="160"/>
      <c r="O18" s="160"/>
      <c r="P18" s="160"/>
      <c r="Q18" s="160"/>
      <c r="R18" s="164"/>
      <c r="S18" s="503"/>
      <c r="T18" s="430"/>
      <c r="U18" s="424"/>
      <c r="V18" s="417"/>
    </row>
    <row r="19" spans="1:22" ht="89.25" customHeight="1">
      <c r="A19" s="437"/>
      <c r="B19" s="507"/>
      <c r="C19" s="269"/>
      <c r="D19" s="265"/>
      <c r="E19" s="177"/>
      <c r="F19" s="161"/>
      <c r="G19" s="161"/>
      <c r="H19" s="161"/>
      <c r="I19" s="161"/>
      <c r="J19" s="165">
        <f t="shared" si="0"/>
        <v>0</v>
      </c>
      <c r="K19" s="504"/>
      <c r="L19" s="161"/>
      <c r="M19" s="180"/>
      <c r="N19" s="161"/>
      <c r="O19" s="161"/>
      <c r="P19" s="161"/>
      <c r="Q19" s="161"/>
      <c r="R19" s="165"/>
      <c r="S19" s="504"/>
      <c r="T19" s="431"/>
      <c r="U19" s="425"/>
      <c r="V19" s="418"/>
    </row>
    <row r="20" spans="1:22" ht="258.75" customHeight="1">
      <c r="A20" s="435">
        <f>'5- Identificación de Riesgos'!A20</f>
        <v>2</v>
      </c>
      <c r="B20" s="508" t="str">
        <f>'5- Identificación de Riesgos'!B20</f>
        <v>Insuficiente saneamiento de la cartera en condiciones desfavorables para la Rama Judicial</v>
      </c>
      <c r="C20" s="266" t="str">
        <f>'5- Identificación de Riesgos'!D20</f>
        <v>Insuficiencia de personal</v>
      </c>
      <c r="D20" s="263"/>
      <c r="E20" s="288" t="s">
        <v>365</v>
      </c>
      <c r="F20" s="159" t="s">
        <v>364</v>
      </c>
      <c r="G20" s="159" t="s">
        <v>364</v>
      </c>
      <c r="H20" s="159" t="s">
        <v>364</v>
      </c>
      <c r="I20" s="159" t="s">
        <v>364</v>
      </c>
      <c r="J20" s="166">
        <f t="shared" si="0"/>
        <v>1</v>
      </c>
      <c r="K20" s="502">
        <f>AVERAGE(J20:J29)</f>
        <v>0.1</v>
      </c>
      <c r="L20" s="159" t="str">
        <f>'5- Identificación de Riesgos'!I20</f>
        <v>Afectación Económica</v>
      </c>
      <c r="N20" s="181"/>
      <c r="O20" s="159"/>
      <c r="P20" s="159"/>
      <c r="Q20" s="159"/>
      <c r="R20" s="166">
        <v>0</v>
      </c>
      <c r="S20" s="502">
        <f t="shared" ref="S20" si="1">AVERAGE(R20:R29)</f>
        <v>0</v>
      </c>
      <c r="T20" s="429"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23"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16" t="str">
        <f>CONCATENATE(VLOOKUP((LEFT(T20,LEN(T20)-4)&amp;LEFT(U20,LEN(U20)-4)),'9- Matriz de Calor '!$D$18:$E$42,2,0)," - ",RIGHT(T20,1)*RIGHT(U20,1))</f>
        <v>Bajo - 2</v>
      </c>
    </row>
    <row r="21" spans="1:22" ht="57" customHeight="1">
      <c r="A21" s="436"/>
      <c r="B21" s="456"/>
      <c r="C21" s="267" t="str">
        <f>'5- Identificación de Riesgos'!D21</f>
        <v>Falta de depuración y de actualización de la información</v>
      </c>
      <c r="D21" s="283"/>
      <c r="E21" s="284"/>
      <c r="F21" s="196"/>
      <c r="G21" s="160"/>
      <c r="H21" s="160"/>
      <c r="I21" s="160"/>
      <c r="J21" s="164">
        <f t="shared" si="0"/>
        <v>0</v>
      </c>
      <c r="K21" s="503"/>
      <c r="L21" s="160" t="str">
        <f>'5- Identificación de Riesgos'!I21</f>
        <v>Incumplimiento de las metas establecidas</v>
      </c>
      <c r="M21" s="179"/>
      <c r="N21" s="160"/>
      <c r="O21" s="160"/>
      <c r="P21" s="160"/>
      <c r="Q21" s="160"/>
      <c r="R21" s="164">
        <f t="shared" ref="R21:R29" si="2">SUM(COUNTIF(N21,"SI")*25%,COUNTIF(O21,"SI")*40%,COUNTIF(P21,"SI")*25%,COUNTIF(Q21,"SI")*10%)</f>
        <v>0</v>
      </c>
      <c r="S21" s="503"/>
      <c r="T21" s="430"/>
      <c r="U21" s="424"/>
      <c r="V21" s="417"/>
    </row>
    <row r="22" spans="1:22" ht="54.75" customHeight="1">
      <c r="A22" s="436"/>
      <c r="B22" s="456"/>
      <c r="C22" s="267" t="str">
        <f>'5- Identificación de Riesgos'!D22</f>
        <v>Inadecuada verificación de requisitos para la apertura de procesos de cobro coactivo</v>
      </c>
      <c r="D22" s="283"/>
      <c r="E22" s="282"/>
      <c r="F22" s="196"/>
      <c r="G22" s="160"/>
      <c r="H22" s="160"/>
      <c r="I22" s="160"/>
      <c r="J22" s="164">
        <f t="shared" si="0"/>
        <v>0</v>
      </c>
      <c r="K22" s="503"/>
      <c r="L22" s="160"/>
      <c r="M22" s="179"/>
      <c r="N22" s="160"/>
      <c r="O22" s="160"/>
      <c r="P22" s="160"/>
      <c r="Q22" s="160"/>
      <c r="R22" s="164">
        <f t="shared" si="2"/>
        <v>0</v>
      </c>
      <c r="S22" s="503"/>
      <c r="T22" s="430"/>
      <c r="U22" s="424"/>
      <c r="V22" s="417"/>
    </row>
    <row r="23" spans="1:22" ht="94.5" customHeight="1">
      <c r="A23" s="436"/>
      <c r="B23" s="456"/>
      <c r="C23" s="267" t="s">
        <v>310</v>
      </c>
      <c r="D23" s="283"/>
      <c r="E23" s="282"/>
      <c r="F23" s="196"/>
      <c r="G23" s="160"/>
      <c r="H23" s="160"/>
      <c r="I23" s="160"/>
      <c r="J23" s="164">
        <f t="shared" si="0"/>
        <v>0</v>
      </c>
      <c r="K23" s="503"/>
      <c r="L23" s="160"/>
      <c r="M23" s="179"/>
      <c r="N23" s="160"/>
      <c r="O23" s="160"/>
      <c r="P23" s="160"/>
      <c r="Q23" s="160"/>
      <c r="R23" s="164">
        <f t="shared" si="2"/>
        <v>0</v>
      </c>
      <c r="S23" s="503"/>
      <c r="T23" s="430"/>
      <c r="U23" s="424"/>
      <c r="V23" s="417"/>
    </row>
    <row r="24" spans="1:22" ht="72" customHeight="1" thickBot="1">
      <c r="A24" s="436"/>
      <c r="B24" s="456"/>
      <c r="C24" s="269" t="s">
        <v>311</v>
      </c>
      <c r="D24" s="283"/>
      <c r="E24" s="282"/>
      <c r="F24" s="196"/>
      <c r="G24" s="160"/>
      <c r="H24" s="160"/>
      <c r="I24" s="160"/>
      <c r="J24" s="164">
        <f t="shared" si="0"/>
        <v>0</v>
      </c>
      <c r="K24" s="503"/>
      <c r="L24" s="160"/>
      <c r="M24" s="179"/>
      <c r="N24" s="160"/>
      <c r="O24" s="160"/>
      <c r="P24" s="160"/>
      <c r="Q24" s="160"/>
      <c r="R24" s="164">
        <f t="shared" si="2"/>
        <v>0</v>
      </c>
      <c r="S24" s="503"/>
      <c r="T24" s="430"/>
      <c r="U24" s="424"/>
      <c r="V24" s="417"/>
    </row>
    <row r="25" spans="1:22" hidden="1">
      <c r="A25" s="436"/>
      <c r="B25" s="456"/>
      <c r="C25" s="286"/>
      <c r="D25" s="264"/>
      <c r="E25" s="285"/>
      <c r="F25" s="160"/>
      <c r="G25" s="160"/>
      <c r="H25" s="160"/>
      <c r="I25" s="160"/>
      <c r="J25" s="164">
        <f t="shared" si="0"/>
        <v>0</v>
      </c>
      <c r="K25" s="503"/>
      <c r="L25" s="160"/>
      <c r="M25" s="179"/>
      <c r="N25" s="160"/>
      <c r="O25" s="160"/>
      <c r="P25" s="160"/>
      <c r="Q25" s="160"/>
      <c r="R25" s="164">
        <f t="shared" si="2"/>
        <v>0</v>
      </c>
      <c r="S25" s="503"/>
      <c r="T25" s="430"/>
      <c r="U25" s="424"/>
      <c r="V25" s="417"/>
    </row>
    <row r="26" spans="1:22" hidden="1">
      <c r="A26" s="436"/>
      <c r="B26" s="456"/>
      <c r="C26" s="286"/>
      <c r="D26" s="264"/>
      <c r="E26" s="168"/>
      <c r="F26" s="160"/>
      <c r="G26" s="160"/>
      <c r="H26" s="160"/>
      <c r="I26" s="160"/>
      <c r="J26" s="164">
        <f t="shared" si="0"/>
        <v>0</v>
      </c>
      <c r="K26" s="503"/>
      <c r="L26" s="160"/>
      <c r="M26" s="179"/>
      <c r="N26" s="160"/>
      <c r="O26" s="160"/>
      <c r="P26" s="160"/>
      <c r="Q26" s="160"/>
      <c r="R26" s="164">
        <f t="shared" si="2"/>
        <v>0</v>
      </c>
      <c r="S26" s="503"/>
      <c r="T26" s="430"/>
      <c r="U26" s="424"/>
      <c r="V26" s="417"/>
    </row>
    <row r="27" spans="1:22" hidden="1">
      <c r="A27" s="436"/>
      <c r="B27" s="456"/>
      <c r="C27" s="287"/>
      <c r="D27" s="264"/>
      <c r="E27" s="168"/>
      <c r="F27" s="160"/>
      <c r="G27" s="160"/>
      <c r="H27" s="160"/>
      <c r="I27" s="160"/>
      <c r="J27" s="164">
        <f t="shared" si="0"/>
        <v>0</v>
      </c>
      <c r="K27" s="503"/>
      <c r="L27" s="160"/>
      <c r="M27" s="179"/>
      <c r="N27" s="160"/>
      <c r="O27" s="160"/>
      <c r="P27" s="160"/>
      <c r="Q27" s="160"/>
      <c r="R27" s="164">
        <f t="shared" si="2"/>
        <v>0</v>
      </c>
      <c r="S27" s="503"/>
      <c r="T27" s="430"/>
      <c r="U27" s="424"/>
      <c r="V27" s="417"/>
    </row>
    <row r="28" spans="1:22" hidden="1">
      <c r="A28" s="436"/>
      <c r="B28" s="456"/>
      <c r="C28" s="267"/>
      <c r="D28" s="264"/>
      <c r="E28" s="168"/>
      <c r="F28" s="160"/>
      <c r="G28" s="160"/>
      <c r="H28" s="160"/>
      <c r="I28" s="160"/>
      <c r="J28" s="164">
        <f t="shared" si="0"/>
        <v>0</v>
      </c>
      <c r="K28" s="503"/>
      <c r="L28" s="160"/>
      <c r="M28" s="179"/>
      <c r="N28" s="160"/>
      <c r="O28" s="160"/>
      <c r="P28" s="160"/>
      <c r="Q28" s="160"/>
      <c r="R28" s="164">
        <f t="shared" si="2"/>
        <v>0</v>
      </c>
      <c r="S28" s="503"/>
      <c r="T28" s="430"/>
      <c r="U28" s="424"/>
      <c r="V28" s="417"/>
    </row>
    <row r="29" spans="1:22" hidden="1">
      <c r="A29" s="437"/>
      <c r="B29" s="509"/>
      <c r="C29" s="269"/>
      <c r="D29" s="265"/>
      <c r="E29" s="178"/>
      <c r="F29" s="161"/>
      <c r="G29" s="161"/>
      <c r="H29" s="161"/>
      <c r="I29" s="161"/>
      <c r="J29" s="165">
        <f t="shared" si="0"/>
        <v>0</v>
      </c>
      <c r="K29" s="504"/>
      <c r="L29" s="161"/>
      <c r="M29" s="180"/>
      <c r="N29" s="161"/>
      <c r="O29" s="161"/>
      <c r="P29" s="161"/>
      <c r="Q29" s="161"/>
      <c r="R29" s="165">
        <f t="shared" si="2"/>
        <v>0</v>
      </c>
      <c r="S29" s="504"/>
      <c r="T29" s="431"/>
      <c r="U29" s="425"/>
      <c r="V29" s="418"/>
    </row>
    <row r="30" spans="1:22" ht="41.25" customHeight="1">
      <c r="A30" s="435">
        <f>'5- Identificación de Riesgos'!A30</f>
        <v>3</v>
      </c>
      <c r="B30" s="508" t="str">
        <f>'5- Identificación de Riesgos'!B30</f>
        <v xml:space="preserve">Liquidaciones erradas o fuera de términos  de sentencias   o acuerdos </v>
      </c>
      <c r="C30" s="266" t="str">
        <f>'5- Identificación de Riesgos'!D30</f>
        <v>Desactualización de la información de tarifas y costos</v>
      </c>
      <c r="D30" s="263"/>
      <c r="E30" s="167"/>
      <c r="F30" s="159" t="s">
        <v>366</v>
      </c>
      <c r="G30" s="159" t="s">
        <v>364</v>
      </c>
      <c r="H30" s="159" t="s">
        <v>366</v>
      </c>
      <c r="I30" s="159" t="s">
        <v>366</v>
      </c>
      <c r="J30" s="166">
        <f t="shared" ref="J30:J69" si="3">COUNTIF(F30:I30,"SI")/4</f>
        <v>0.25</v>
      </c>
      <c r="K30" s="502">
        <f>AVERAGE(J30:J39)</f>
        <v>0.125</v>
      </c>
      <c r="L30" s="159" t="str">
        <f>'5- Identificación de Riesgos'!I30</f>
        <v>Afectación Económica</v>
      </c>
      <c r="M30" s="181"/>
      <c r="N30" s="159"/>
      <c r="O30" s="159"/>
      <c r="P30" s="159"/>
      <c r="Q30" s="159"/>
      <c r="R30" s="166">
        <f t="shared" ref="R30:R62" si="4">SUM(COUNTIF(N30,"SI")*25%,COUNTIF(O30,"SI")*40%,COUNTIF(P30,"SI")*25%,COUNTIF(Q30,"SI")*10%)</f>
        <v>0</v>
      </c>
      <c r="S30" s="502">
        <f t="shared" ref="S30" si="5">AVERAGE(R30:R39)</f>
        <v>0.21000000000000002</v>
      </c>
      <c r="T30" s="429"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Media - 3</v>
      </c>
      <c r="U30" s="423"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Mayor - 4</v>
      </c>
      <c r="V30" s="416" t="str">
        <f>CONCATENATE(VLOOKUP((LEFT(T30,LEN(T30)-4)&amp;LEFT(U30,LEN(U30)-4)),'9- Matriz de Calor '!$D$18:$E$42,2,0)," - ",RIGHT(T30,1)*RIGHT(U30,1))</f>
        <v>Alto - 12</v>
      </c>
    </row>
    <row r="31" spans="1:22" ht="60">
      <c r="A31" s="436"/>
      <c r="B31" s="456"/>
      <c r="C31" s="267" t="str">
        <f>'5- Identificación de Riesgos'!D31</f>
        <v>Errores en la información de los  procesos judiciales</v>
      </c>
      <c r="D31" s="264"/>
      <c r="E31" s="168"/>
      <c r="F31" s="160" t="s">
        <v>366</v>
      </c>
      <c r="G31" s="160" t="s">
        <v>366</v>
      </c>
      <c r="H31" s="160" t="s">
        <v>366</v>
      </c>
      <c r="I31" s="160" t="s">
        <v>366</v>
      </c>
      <c r="J31" s="164">
        <f t="shared" si="3"/>
        <v>0</v>
      </c>
      <c r="K31" s="503"/>
      <c r="L31" s="160" t="str">
        <f>'5- Identificación de Riesgos'!I31</f>
        <v>Afectación de reputacion,imagén,  credibilidad, satisfacción de usuarios y PI</v>
      </c>
      <c r="M31" s="179"/>
      <c r="N31" s="160" t="s">
        <v>366</v>
      </c>
      <c r="O31" s="160" t="s">
        <v>366</v>
      </c>
      <c r="P31" s="160" t="s">
        <v>366</v>
      </c>
      <c r="Q31" s="160" t="s">
        <v>366</v>
      </c>
      <c r="R31" s="164">
        <f t="shared" si="4"/>
        <v>0</v>
      </c>
      <c r="S31" s="503"/>
      <c r="T31" s="430"/>
      <c r="U31" s="424"/>
      <c r="V31" s="417"/>
    </row>
    <row r="32" spans="1:22" ht="45">
      <c r="A32" s="436"/>
      <c r="B32" s="456"/>
      <c r="C32" s="267" t="str">
        <f>'5- Identificación de Riesgos'!D32</f>
        <v xml:space="preserve">Desatención de los tiempos </v>
      </c>
      <c r="D32" s="264"/>
      <c r="E32" s="168"/>
      <c r="F32" s="160" t="s">
        <v>364</v>
      </c>
      <c r="G32" s="160" t="s">
        <v>364</v>
      </c>
      <c r="H32" s="160" t="s">
        <v>364</v>
      </c>
      <c r="I32" s="160" t="s">
        <v>364</v>
      </c>
      <c r="J32" s="164">
        <f t="shared" si="3"/>
        <v>1</v>
      </c>
      <c r="K32" s="503"/>
      <c r="L32" s="160" t="str">
        <f>'5- Identificación de Riesgos'!I32</f>
        <v>Interrupción o afectación en la prestación del servicio administrativo</v>
      </c>
      <c r="M32" s="179"/>
      <c r="N32" s="160"/>
      <c r="O32" s="160"/>
      <c r="P32" s="160"/>
      <c r="Q32" s="160"/>
      <c r="R32" s="164">
        <f t="shared" si="4"/>
        <v>0</v>
      </c>
      <c r="S32" s="503"/>
      <c r="T32" s="430"/>
      <c r="U32" s="424"/>
      <c r="V32" s="417"/>
    </row>
    <row r="33" spans="1:22" ht="45">
      <c r="A33" s="436"/>
      <c r="B33" s="456"/>
      <c r="C33" s="267" t="str">
        <f>'5- Identificación de Riesgos'!D33</f>
        <v>Insuficientes  recursos provisionados</v>
      </c>
      <c r="D33" s="264"/>
      <c r="E33" s="168"/>
      <c r="F33" s="160"/>
      <c r="G33" s="160"/>
      <c r="H33" s="160"/>
      <c r="I33" s="160"/>
      <c r="J33" s="164">
        <f t="shared" si="3"/>
        <v>0</v>
      </c>
      <c r="K33" s="503"/>
      <c r="L33" s="160" t="str">
        <f>'5- Identificación de Riesgos'!I33</f>
        <v>Interrupción o afectación en la prestación del servicio judicial</v>
      </c>
      <c r="M33" s="179"/>
      <c r="N33" s="160" t="s">
        <v>366</v>
      </c>
      <c r="O33" s="160" t="s">
        <v>366</v>
      </c>
      <c r="P33" s="160" t="s">
        <v>366</v>
      </c>
      <c r="Q33" s="160" t="s">
        <v>364</v>
      </c>
      <c r="R33" s="164">
        <f t="shared" si="4"/>
        <v>0.1</v>
      </c>
      <c r="S33" s="503"/>
      <c r="T33" s="430"/>
      <c r="U33" s="424"/>
      <c r="V33" s="417"/>
    </row>
    <row r="34" spans="1:22" ht="30">
      <c r="A34" s="436"/>
      <c r="B34" s="456"/>
      <c r="C34" s="267" t="str">
        <f>'5- Identificación de Riesgos'!D34</f>
        <v>Desactualización d de informacion del estado de los procesos</v>
      </c>
      <c r="D34" s="264"/>
      <c r="E34" s="170"/>
      <c r="F34" s="160"/>
      <c r="G34" s="160"/>
      <c r="H34" s="160"/>
      <c r="I34" s="160"/>
      <c r="J34" s="164">
        <f t="shared" si="3"/>
        <v>0</v>
      </c>
      <c r="K34" s="503"/>
      <c r="L34" s="160" t="str">
        <f>'5- Identificación de Riesgos'!I34</f>
        <v>Incumplimiento de las metas establecidas</v>
      </c>
      <c r="M34" s="179"/>
      <c r="N34" s="160" t="s">
        <v>364</v>
      </c>
      <c r="O34" s="160" t="s">
        <v>364</v>
      </c>
      <c r="P34" s="160" t="s">
        <v>364</v>
      </c>
      <c r="Q34" s="160" t="s">
        <v>364</v>
      </c>
      <c r="R34" s="164">
        <f t="shared" si="4"/>
        <v>1</v>
      </c>
      <c r="S34" s="503"/>
      <c r="T34" s="430"/>
      <c r="U34" s="424"/>
      <c r="V34" s="417"/>
    </row>
    <row r="35" spans="1:22" ht="45" customHeight="1" thickBot="1">
      <c r="A35" s="436"/>
      <c r="B35" s="456"/>
      <c r="C35" s="267" t="str">
        <f>'5- Identificación de Riesgos'!D35</f>
        <v>Clasificación errada del riesgo y sus previsiones</v>
      </c>
      <c r="D35" s="264"/>
      <c r="E35" s="168"/>
      <c r="F35" s="160"/>
      <c r="G35" s="160"/>
      <c r="H35" s="160"/>
      <c r="I35" s="160"/>
      <c r="J35" s="164">
        <f t="shared" si="3"/>
        <v>0</v>
      </c>
      <c r="K35" s="503"/>
      <c r="L35" s="160">
        <f>'5- Identificación de Riesgos'!I35</f>
        <v>0</v>
      </c>
      <c r="M35" s="179"/>
      <c r="N35" s="160" t="s">
        <v>366</v>
      </c>
      <c r="O35" s="160" t="s">
        <v>366</v>
      </c>
      <c r="P35" s="160" t="s">
        <v>366</v>
      </c>
      <c r="Q35" s="160" t="s">
        <v>366</v>
      </c>
      <c r="R35" s="164">
        <f t="shared" si="4"/>
        <v>0</v>
      </c>
      <c r="S35" s="503"/>
      <c r="T35" s="430"/>
      <c r="U35" s="424"/>
      <c r="V35" s="417"/>
    </row>
    <row r="36" spans="1:22" hidden="1">
      <c r="A36" s="436"/>
      <c r="B36" s="456"/>
      <c r="C36" s="267">
        <f>'5- Identificación de Riesgos'!D36</f>
        <v>0</v>
      </c>
      <c r="D36" s="264"/>
      <c r="E36" s="168"/>
      <c r="F36" s="160"/>
      <c r="G36" s="160"/>
      <c r="H36" s="160"/>
      <c r="I36" s="160"/>
      <c r="J36" s="164">
        <f t="shared" si="3"/>
        <v>0</v>
      </c>
      <c r="K36" s="503"/>
      <c r="L36" s="160">
        <f>'5- Identificación de Riesgos'!I36</f>
        <v>0</v>
      </c>
      <c r="M36" s="179"/>
      <c r="N36" s="160"/>
      <c r="O36" s="160"/>
      <c r="P36" s="160"/>
      <c r="Q36" s="160"/>
      <c r="R36" s="164">
        <f t="shared" si="4"/>
        <v>0</v>
      </c>
      <c r="S36" s="503"/>
      <c r="T36" s="430"/>
      <c r="U36" s="424"/>
      <c r="V36" s="417"/>
    </row>
    <row r="37" spans="1:22" hidden="1">
      <c r="A37" s="436"/>
      <c r="B37" s="456"/>
      <c r="C37" s="267">
        <f>'5- Identificación de Riesgos'!D37</f>
        <v>0</v>
      </c>
      <c r="D37" s="264"/>
      <c r="E37" s="168"/>
      <c r="F37" s="160"/>
      <c r="G37" s="160"/>
      <c r="H37" s="160"/>
      <c r="I37" s="160"/>
      <c r="J37" s="164">
        <f t="shared" si="3"/>
        <v>0</v>
      </c>
      <c r="K37" s="503"/>
      <c r="L37" s="160">
        <f>'5- Identificación de Riesgos'!I37</f>
        <v>0</v>
      </c>
      <c r="M37" s="179"/>
      <c r="N37" s="160" t="s">
        <v>366</v>
      </c>
      <c r="O37" s="160" t="s">
        <v>366</v>
      </c>
      <c r="P37" s="160" t="s">
        <v>366</v>
      </c>
      <c r="Q37" s="160" t="s">
        <v>366</v>
      </c>
      <c r="R37" s="164">
        <f t="shared" si="4"/>
        <v>0</v>
      </c>
      <c r="S37" s="503"/>
      <c r="T37" s="430"/>
      <c r="U37" s="424"/>
      <c r="V37" s="417"/>
    </row>
    <row r="38" spans="1:22" hidden="1">
      <c r="A38" s="436"/>
      <c r="B38" s="456"/>
      <c r="C38" s="267">
        <f>'5- Identificación de Riesgos'!D38</f>
        <v>0</v>
      </c>
      <c r="D38" s="264"/>
      <c r="E38" s="168"/>
      <c r="F38" s="160"/>
      <c r="G38" s="160"/>
      <c r="H38" s="160"/>
      <c r="I38" s="160"/>
      <c r="J38" s="164">
        <f t="shared" si="3"/>
        <v>0</v>
      </c>
      <c r="K38" s="503"/>
      <c r="L38" s="160">
        <f>'5- Identificación de Riesgos'!I38</f>
        <v>0</v>
      </c>
      <c r="M38" s="179"/>
      <c r="N38" s="160" t="s">
        <v>364</v>
      </c>
      <c r="O38" s="160" t="s">
        <v>364</v>
      </c>
      <c r="P38" s="160" t="s">
        <v>364</v>
      </c>
      <c r="Q38" s="160" t="s">
        <v>364</v>
      </c>
      <c r="R38" s="164">
        <f t="shared" si="4"/>
        <v>1</v>
      </c>
      <c r="S38" s="503"/>
      <c r="T38" s="430"/>
      <c r="U38" s="424"/>
      <c r="V38" s="417"/>
    </row>
    <row r="39" spans="1:22" ht="15.75" hidden="1" thickBot="1">
      <c r="A39" s="437"/>
      <c r="B39" s="509"/>
      <c r="C39" s="269">
        <f>'5- Identificación de Riesgos'!D39</f>
        <v>0</v>
      </c>
      <c r="D39" s="265"/>
      <c r="E39" s="178"/>
      <c r="F39" s="161"/>
      <c r="G39" s="161"/>
      <c r="H39" s="161"/>
      <c r="I39" s="161"/>
      <c r="J39" s="165">
        <f t="shared" si="3"/>
        <v>0</v>
      </c>
      <c r="K39" s="504"/>
      <c r="L39" s="161">
        <f>'5- Identificación de Riesgos'!I39</f>
        <v>0</v>
      </c>
      <c r="M39" s="180"/>
      <c r="N39" s="161" t="s">
        <v>366</v>
      </c>
      <c r="O39" s="161" t="s">
        <v>366</v>
      </c>
      <c r="P39" s="161" t="s">
        <v>366</v>
      </c>
      <c r="Q39" s="161" t="s">
        <v>366</v>
      </c>
      <c r="R39" s="165">
        <f t="shared" si="4"/>
        <v>0</v>
      </c>
      <c r="S39" s="504"/>
      <c r="T39" s="431"/>
      <c r="U39" s="425"/>
      <c r="V39" s="418"/>
    </row>
    <row r="40" spans="1:22" ht="60" customHeight="1">
      <c r="A40" s="435">
        <f>'5- Identificación de Riesgos'!A40</f>
        <v>4</v>
      </c>
      <c r="B40" s="505" t="str">
        <f>'5- Identificación de Riesgos'!B40</f>
        <v xml:space="preserve">Recibir dádivas o beneficios a nombre propio o de terceros para  no actuar con la debida diligencia en los procesos en  contra la entidad  o divulgar información privilegiada </v>
      </c>
      <c r="C40" s="266" t="str">
        <f>'5- Identificación de Riesgos'!D40</f>
        <v xml:space="preserve">1.Insuficientes programas de capacitación para la toma de conciencia debido al desconocimiento de la ley antisoborno (ISO 37001:2016), Plan Anticorrupción y  de los  valores y principios propios de la entidad.
</v>
      </c>
      <c r="D40" s="263"/>
      <c r="E40" s="206" t="s">
        <v>367</v>
      </c>
      <c r="F40" s="207" t="s">
        <v>364</v>
      </c>
      <c r="G40" s="159" t="s">
        <v>364</v>
      </c>
      <c r="H40" s="159" t="s">
        <v>364</v>
      </c>
      <c r="I40" s="159" t="s">
        <v>364</v>
      </c>
      <c r="J40" s="166">
        <f t="shared" si="3"/>
        <v>1</v>
      </c>
      <c r="K40" s="502">
        <f>AVERAGE(J40:J42)</f>
        <v>0.66666666666666663</v>
      </c>
      <c r="L40" s="159" t="str">
        <f>'5- Identificación de Riesgos'!I50</f>
        <v>Afectación de reputacion,imagén,  credibilidad, satisfacción de usuarios y PI</v>
      </c>
      <c r="M40" s="181" t="s">
        <v>368</v>
      </c>
      <c r="N40" s="159" t="s">
        <v>366</v>
      </c>
      <c r="O40" s="159" t="s">
        <v>366</v>
      </c>
      <c r="P40" s="159" t="s">
        <v>364</v>
      </c>
      <c r="Q40" s="159" t="s">
        <v>364</v>
      </c>
      <c r="R40" s="166">
        <f t="shared" si="4"/>
        <v>0.35</v>
      </c>
      <c r="S40" s="502">
        <f>AVERAGE(R40:R42)</f>
        <v>0.45</v>
      </c>
      <c r="T40" s="429"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23"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Mayor - 4</v>
      </c>
      <c r="V40" s="416" t="str">
        <f>CONCATENATE(VLOOKUP((LEFT(T40,LEN(T40)-4)&amp;LEFT(U40,LEN(U40)-4)),'9- Matriz de Calor '!$D$18:$E$42,2,0)," - ",RIGHT(T40,1)*RIGHT(U40,1))</f>
        <v>Alto  - 4</v>
      </c>
    </row>
    <row r="41" spans="1:22" ht="45">
      <c r="A41" s="436"/>
      <c r="B41" s="506"/>
      <c r="C41" s="267" t="str">
        <f>'5- Identificación de Riesgos'!D41</f>
        <v xml:space="preserve">2. Desconocimiento y no aplicación del Código de Ética y Buen Gobierno.    
</v>
      </c>
      <c r="D41" s="264"/>
      <c r="E41" s="205" t="s">
        <v>369</v>
      </c>
      <c r="F41" s="198" t="s">
        <v>364</v>
      </c>
      <c r="G41" s="198" t="s">
        <v>364</v>
      </c>
      <c r="H41" s="160" t="s">
        <v>364</v>
      </c>
      <c r="I41" s="160" t="s">
        <v>364</v>
      </c>
      <c r="J41" s="164">
        <f t="shared" si="3"/>
        <v>1</v>
      </c>
      <c r="K41" s="503"/>
      <c r="L41" s="160" t="str">
        <f>'5- Identificación de Riesgos'!I51</f>
        <v>Afectación Económica</v>
      </c>
      <c r="M41" s="179" t="s">
        <v>370</v>
      </c>
      <c r="N41" s="160" t="s">
        <v>364</v>
      </c>
      <c r="O41" s="160" t="s">
        <v>364</v>
      </c>
      <c r="P41" s="160" t="s">
        <v>364</v>
      </c>
      <c r="Q41" s="160" t="s">
        <v>364</v>
      </c>
      <c r="R41" s="164">
        <f t="shared" si="4"/>
        <v>1</v>
      </c>
      <c r="S41" s="503"/>
      <c r="T41" s="430"/>
      <c r="U41" s="424"/>
      <c r="V41" s="417"/>
    </row>
    <row r="42" spans="1:22" ht="100.5" customHeight="1">
      <c r="A42" s="436"/>
      <c r="B42" s="506"/>
      <c r="C42" s="267" t="str">
        <f>'5- Identificación de Riesgos'!D42</f>
        <v xml:space="preserve">3.Carencia de compromiso  y transparencia de los servidores judiciales
</v>
      </c>
      <c r="D42" s="264"/>
      <c r="E42" s="206"/>
      <c r="F42" s="160"/>
      <c r="G42" s="160"/>
      <c r="H42" s="160"/>
      <c r="I42" s="160"/>
      <c r="J42" s="164">
        <f t="shared" si="3"/>
        <v>0</v>
      </c>
      <c r="K42" s="503"/>
      <c r="L42" s="160" t="str">
        <f>'5- Identificación de Riesgos'!I52</f>
        <v>Incumplimiento de las metas establecidas</v>
      </c>
      <c r="M42" s="179"/>
      <c r="N42" s="160"/>
      <c r="O42" s="160"/>
      <c r="P42" s="160"/>
      <c r="Q42" s="160"/>
      <c r="R42" s="164">
        <f t="shared" si="4"/>
        <v>0</v>
      </c>
      <c r="S42" s="503"/>
      <c r="T42" s="430"/>
      <c r="U42" s="424"/>
      <c r="V42" s="417"/>
    </row>
    <row r="43" spans="1:22">
      <c r="A43" s="436"/>
      <c r="B43" s="506"/>
      <c r="C43" s="267" t="str">
        <f>'5- Identificación de Riesgos'!D43</f>
        <v>4.Deficiencia de  controles en el trámite  de los documentos</v>
      </c>
      <c r="D43" s="264"/>
      <c r="E43" s="168"/>
      <c r="F43" s="160"/>
      <c r="G43" s="160"/>
      <c r="H43" s="160"/>
      <c r="I43" s="160"/>
      <c r="J43" s="164">
        <f t="shared" si="3"/>
        <v>0</v>
      </c>
      <c r="K43" s="503"/>
      <c r="L43" s="160">
        <f>'5- Identificación de Riesgos'!I53</f>
        <v>0</v>
      </c>
      <c r="M43" s="179"/>
      <c r="N43" s="160"/>
      <c r="O43" s="160"/>
      <c r="P43" s="160"/>
      <c r="Q43" s="160"/>
      <c r="R43" s="164">
        <f t="shared" si="4"/>
        <v>0</v>
      </c>
      <c r="S43" s="503"/>
      <c r="T43" s="430"/>
      <c r="U43" s="424"/>
      <c r="V43" s="417"/>
    </row>
    <row r="44" spans="1:22">
      <c r="A44" s="436"/>
      <c r="B44" s="506"/>
      <c r="C44" s="267" t="str">
        <f>'5- Identificación de Riesgos'!D44</f>
        <v xml:space="preserve">5. Aplicación no adecuada  de los procedimientos de control </v>
      </c>
      <c r="D44" s="264"/>
      <c r="E44" s="170"/>
      <c r="F44" s="160"/>
      <c r="G44" s="160"/>
      <c r="H44" s="160"/>
      <c r="I44" s="160"/>
      <c r="J44" s="164">
        <f t="shared" si="3"/>
        <v>0</v>
      </c>
      <c r="K44" s="503"/>
      <c r="L44" s="160">
        <f>'5- Identificación de Riesgos'!I54</f>
        <v>0</v>
      </c>
      <c r="M44" s="179"/>
      <c r="N44" s="160"/>
      <c r="O44" s="160"/>
      <c r="P44" s="160"/>
      <c r="Q44" s="160"/>
      <c r="R44" s="164">
        <f t="shared" si="4"/>
        <v>0</v>
      </c>
      <c r="S44" s="503"/>
      <c r="T44" s="430"/>
      <c r="U44" s="424"/>
      <c r="V44" s="417"/>
    </row>
    <row r="45" spans="1:22">
      <c r="A45" s="436"/>
      <c r="B45" s="506"/>
      <c r="C45" s="267"/>
      <c r="D45" s="264"/>
      <c r="E45" s="168"/>
      <c r="F45" s="160"/>
      <c r="G45" s="160"/>
      <c r="H45" s="160"/>
      <c r="I45" s="160"/>
      <c r="J45" s="164">
        <f t="shared" si="3"/>
        <v>0</v>
      </c>
      <c r="K45" s="503"/>
      <c r="L45" s="160">
        <f>'5- Identificación de Riesgos'!I55</f>
        <v>0</v>
      </c>
      <c r="M45" s="179"/>
      <c r="N45" s="160"/>
      <c r="O45" s="160"/>
      <c r="P45" s="160"/>
      <c r="Q45" s="160"/>
      <c r="R45" s="164">
        <f t="shared" si="4"/>
        <v>0</v>
      </c>
      <c r="S45" s="503"/>
      <c r="T45" s="430"/>
      <c r="U45" s="424"/>
      <c r="V45" s="417"/>
    </row>
    <row r="46" spans="1:22">
      <c r="A46" s="436"/>
      <c r="B46" s="506"/>
      <c r="C46" s="267"/>
      <c r="D46" s="264"/>
      <c r="E46" s="168"/>
      <c r="F46" s="160"/>
      <c r="G46" s="160"/>
      <c r="H46" s="160"/>
      <c r="I46" s="160"/>
      <c r="J46" s="164">
        <f t="shared" si="3"/>
        <v>0</v>
      </c>
      <c r="K46" s="503"/>
      <c r="L46" s="160">
        <f>'5- Identificación de Riesgos'!I56</f>
        <v>0</v>
      </c>
      <c r="M46" s="179"/>
      <c r="N46" s="160"/>
      <c r="O46" s="160"/>
      <c r="P46" s="160"/>
      <c r="Q46" s="160"/>
      <c r="R46" s="164">
        <f t="shared" si="4"/>
        <v>0</v>
      </c>
      <c r="S46" s="503"/>
      <c r="T46" s="430"/>
      <c r="U46" s="424"/>
      <c r="V46" s="417"/>
    </row>
    <row r="47" spans="1:22">
      <c r="A47" s="436"/>
      <c r="B47" s="506"/>
      <c r="C47" s="267"/>
      <c r="D47" s="264"/>
      <c r="E47" s="168"/>
      <c r="F47" s="160"/>
      <c r="G47" s="160"/>
      <c r="H47" s="160"/>
      <c r="I47" s="160"/>
      <c r="J47" s="164">
        <f t="shared" si="3"/>
        <v>0</v>
      </c>
      <c r="K47" s="503"/>
      <c r="L47" s="160">
        <f>'5- Identificación de Riesgos'!I57</f>
        <v>0</v>
      </c>
      <c r="M47" s="179"/>
      <c r="N47" s="160"/>
      <c r="O47" s="160"/>
      <c r="P47" s="160"/>
      <c r="Q47" s="160"/>
      <c r="R47" s="164">
        <f t="shared" si="4"/>
        <v>0</v>
      </c>
      <c r="S47" s="503"/>
      <c r="T47" s="430"/>
      <c r="U47" s="424"/>
      <c r="V47" s="417"/>
    </row>
    <row r="48" spans="1:22">
      <c r="A48" s="436"/>
      <c r="B48" s="506"/>
      <c r="C48" s="267"/>
      <c r="D48" s="264"/>
      <c r="E48" s="168"/>
      <c r="F48" s="160"/>
      <c r="G48" s="160"/>
      <c r="H48" s="160"/>
      <c r="I48" s="160"/>
      <c r="J48" s="164">
        <f t="shared" si="3"/>
        <v>0</v>
      </c>
      <c r="K48" s="503"/>
      <c r="L48" s="160">
        <f>'5- Identificación de Riesgos'!I58</f>
        <v>0</v>
      </c>
      <c r="M48" s="179"/>
      <c r="N48" s="160"/>
      <c r="O48" s="160"/>
      <c r="P48" s="160"/>
      <c r="Q48" s="160"/>
      <c r="R48" s="164">
        <f t="shared" si="4"/>
        <v>0</v>
      </c>
      <c r="S48" s="503"/>
      <c r="T48" s="430"/>
      <c r="U48" s="424"/>
      <c r="V48" s="417"/>
    </row>
    <row r="49" spans="1:22">
      <c r="A49" s="437"/>
      <c r="B49" s="507"/>
      <c r="C49" s="269"/>
      <c r="D49" s="265"/>
      <c r="E49" s="178"/>
      <c r="F49" s="161"/>
      <c r="G49" s="161"/>
      <c r="H49" s="161"/>
      <c r="I49" s="161"/>
      <c r="J49" s="165">
        <f t="shared" si="3"/>
        <v>0</v>
      </c>
      <c r="K49" s="504"/>
      <c r="L49" s="161">
        <f>'5- Identificación de Riesgos'!I59</f>
        <v>0</v>
      </c>
      <c r="M49" s="180"/>
      <c r="N49" s="161"/>
      <c r="O49" s="161"/>
      <c r="P49" s="161"/>
      <c r="Q49" s="161"/>
      <c r="R49" s="165">
        <f t="shared" si="4"/>
        <v>0</v>
      </c>
      <c r="S49" s="504"/>
      <c r="T49" s="431"/>
      <c r="U49" s="425"/>
      <c r="V49" s="418"/>
    </row>
    <row r="50" spans="1:22" ht="76.5" customHeight="1">
      <c r="A50" s="435">
        <f>'5- Identificación de Riesgos'!A50</f>
        <v>5</v>
      </c>
      <c r="B50" s="499" t="s">
        <v>336</v>
      </c>
      <c r="C50" s="266" t="str">
        <f>'5- Identificación de Riesgos'!D50</f>
        <v>1. Falta de ética de los servidores públicos (Debilidades en principios y valores)</v>
      </c>
      <c r="D50" s="270"/>
      <c r="E50" s="167" t="s">
        <v>371</v>
      </c>
      <c r="F50" s="207" t="s">
        <v>364</v>
      </c>
      <c r="G50" s="159" t="s">
        <v>364</v>
      </c>
      <c r="H50" s="159" t="s">
        <v>364</v>
      </c>
      <c r="I50" s="159" t="s">
        <v>364</v>
      </c>
      <c r="J50" s="166">
        <f t="shared" ref="J50:J59" si="6">COUNTIF(F50:I50,"SI")/4</f>
        <v>1</v>
      </c>
      <c r="K50" s="502">
        <f>AVERAGE(J50:J52)</f>
        <v>1</v>
      </c>
      <c r="L50" s="159" t="str">
        <f>'5- Identificación de Riesgos'!I60</f>
        <v>Afectación de reputacion,imagén,  credibilidad, satisfacción de usuarios y PI</v>
      </c>
      <c r="M50" s="181" t="s">
        <v>372</v>
      </c>
      <c r="N50" s="159" t="s">
        <v>364</v>
      </c>
      <c r="O50" s="159" t="s">
        <v>364</v>
      </c>
      <c r="P50" s="159" t="s">
        <v>364</v>
      </c>
      <c r="Q50" s="159" t="s">
        <v>364</v>
      </c>
      <c r="R50" s="166">
        <f t="shared" ref="R50:R52" si="7">SUM(COUNTIF(N50,"SI")*25%,COUNTIF(O50,"SI")*40%,COUNTIF(P50,"SI")*25%,COUNTIF(Q50,"SI")*10%)</f>
        <v>1</v>
      </c>
      <c r="S50" s="502">
        <f>AVERAGE(R50:R52)</f>
        <v>0.33333333333333331</v>
      </c>
      <c r="T50" s="429"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23"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16" t="str">
        <f>CONCATENATE(VLOOKUP((LEFT(T50,LEN(T50)-4)&amp;LEFT(U50,LEN(U50)-4)),'9- Matriz de Calor '!$D$18:$E$42,2,0)," - ",RIGHT(T50,1)*RIGHT(U50,1))</f>
        <v>Bajo - 2</v>
      </c>
    </row>
    <row r="51" spans="1:22" ht="30">
      <c r="A51" s="436"/>
      <c r="B51" s="500"/>
      <c r="C51" s="267" t="str">
        <f>'5- Identificación de Riesgos'!D51</f>
        <v>2. Falta de ética de terceros interesados  (Debilidades principios y valores)</v>
      </c>
      <c r="D51" s="270"/>
      <c r="E51" s="168" t="s">
        <v>373</v>
      </c>
      <c r="F51" s="198" t="s">
        <v>364</v>
      </c>
      <c r="G51" s="198" t="s">
        <v>364</v>
      </c>
      <c r="H51" s="160" t="s">
        <v>364</v>
      </c>
      <c r="I51" s="160" t="s">
        <v>364</v>
      </c>
      <c r="J51" s="164">
        <f t="shared" si="6"/>
        <v>1</v>
      </c>
      <c r="K51" s="503"/>
      <c r="L51" s="160"/>
      <c r="M51" s="179"/>
      <c r="N51" s="160"/>
      <c r="O51" s="160"/>
      <c r="P51" s="160"/>
      <c r="Q51" s="160"/>
      <c r="R51" s="164">
        <f t="shared" si="7"/>
        <v>0</v>
      </c>
      <c r="S51" s="503"/>
      <c r="T51" s="430"/>
      <c r="U51" s="424"/>
      <c r="V51" s="417"/>
    </row>
    <row r="52" spans="1:22" ht="76.5">
      <c r="A52" s="436"/>
      <c r="B52" s="500"/>
      <c r="C52" s="267">
        <f>'5- Identificación de Riesgos'!D52</f>
        <v>0</v>
      </c>
      <c r="D52" s="270"/>
      <c r="E52" s="168" t="s">
        <v>374</v>
      </c>
      <c r="F52" s="160" t="s">
        <v>364</v>
      </c>
      <c r="G52" s="160" t="s">
        <v>364</v>
      </c>
      <c r="H52" s="160" t="s">
        <v>364</v>
      </c>
      <c r="I52" s="160" t="s">
        <v>364</v>
      </c>
      <c r="J52" s="164">
        <f t="shared" si="6"/>
        <v>1</v>
      </c>
      <c r="K52" s="503"/>
      <c r="L52" s="160"/>
      <c r="M52" s="179"/>
      <c r="N52" s="160"/>
      <c r="O52" s="160"/>
      <c r="P52" s="160"/>
      <c r="Q52" s="160"/>
      <c r="R52" s="164">
        <f t="shared" si="7"/>
        <v>0</v>
      </c>
      <c r="S52" s="503"/>
      <c r="T52" s="430"/>
      <c r="U52" s="424"/>
      <c r="V52" s="417"/>
    </row>
    <row r="53" spans="1:22">
      <c r="A53" s="436"/>
      <c r="B53" s="500"/>
      <c r="C53" s="267"/>
      <c r="D53" s="270"/>
      <c r="E53" s="168"/>
      <c r="F53" s="160"/>
      <c r="G53" s="160"/>
      <c r="H53" s="160"/>
      <c r="I53" s="160"/>
      <c r="J53" s="164">
        <f t="shared" si="6"/>
        <v>0</v>
      </c>
      <c r="K53" s="503"/>
      <c r="L53" s="160"/>
      <c r="M53" s="179"/>
      <c r="N53" s="160"/>
      <c r="O53" s="160"/>
      <c r="P53" s="160"/>
      <c r="Q53" s="160"/>
      <c r="R53" s="164"/>
      <c r="S53" s="503"/>
      <c r="T53" s="430"/>
      <c r="U53" s="424"/>
      <c r="V53" s="417"/>
    </row>
    <row r="54" spans="1:22">
      <c r="A54" s="436"/>
      <c r="B54" s="500"/>
      <c r="C54" s="267"/>
      <c r="D54" s="270"/>
      <c r="E54" s="170"/>
      <c r="F54" s="160"/>
      <c r="G54" s="160"/>
      <c r="H54" s="160"/>
      <c r="I54" s="160"/>
      <c r="J54" s="164">
        <f t="shared" si="6"/>
        <v>0</v>
      </c>
      <c r="K54" s="503"/>
      <c r="L54" s="160"/>
      <c r="M54" s="179"/>
      <c r="N54" s="160"/>
      <c r="O54" s="160"/>
      <c r="P54" s="160"/>
      <c r="Q54" s="160"/>
      <c r="R54" s="164"/>
      <c r="S54" s="503"/>
      <c r="T54" s="430"/>
      <c r="U54" s="424"/>
      <c r="V54" s="417"/>
    </row>
    <row r="55" spans="1:22">
      <c r="A55" s="436"/>
      <c r="B55" s="500"/>
      <c r="C55" s="267"/>
      <c r="D55" s="270"/>
      <c r="E55" s="168"/>
      <c r="F55" s="160"/>
      <c r="G55" s="160"/>
      <c r="H55" s="160"/>
      <c r="I55" s="160"/>
      <c r="J55" s="164">
        <f t="shared" si="6"/>
        <v>0</v>
      </c>
      <c r="K55" s="503"/>
      <c r="L55" s="160"/>
      <c r="M55" s="179"/>
      <c r="N55" s="160"/>
      <c r="O55" s="160"/>
      <c r="P55" s="160"/>
      <c r="Q55" s="160"/>
      <c r="R55" s="164"/>
      <c r="S55" s="503"/>
      <c r="T55" s="430"/>
      <c r="U55" s="424"/>
      <c r="V55" s="417"/>
    </row>
    <row r="56" spans="1:22">
      <c r="A56" s="436"/>
      <c r="B56" s="500"/>
      <c r="C56" s="267"/>
      <c r="D56" s="270"/>
      <c r="E56" s="168"/>
      <c r="F56" s="160"/>
      <c r="G56" s="160"/>
      <c r="H56" s="160"/>
      <c r="I56" s="160"/>
      <c r="J56" s="164">
        <f t="shared" si="6"/>
        <v>0</v>
      </c>
      <c r="K56" s="503"/>
      <c r="L56" s="160"/>
      <c r="M56" s="179"/>
      <c r="N56" s="160"/>
      <c r="O56" s="160"/>
      <c r="P56" s="160"/>
      <c r="Q56" s="160"/>
      <c r="R56" s="164"/>
      <c r="S56" s="503"/>
      <c r="T56" s="430"/>
      <c r="U56" s="424"/>
      <c r="V56" s="417"/>
    </row>
    <row r="57" spans="1:22">
      <c r="A57" s="436"/>
      <c r="B57" s="500"/>
      <c r="C57" s="267"/>
      <c r="D57" s="270"/>
      <c r="E57" s="168"/>
      <c r="F57" s="160"/>
      <c r="G57" s="160"/>
      <c r="H57" s="160"/>
      <c r="I57" s="160"/>
      <c r="J57" s="164">
        <f t="shared" si="6"/>
        <v>0</v>
      </c>
      <c r="K57" s="503"/>
      <c r="L57" s="160"/>
      <c r="M57" s="179"/>
      <c r="N57" s="160"/>
      <c r="O57" s="160"/>
      <c r="P57" s="160"/>
      <c r="Q57" s="160"/>
      <c r="R57" s="164"/>
      <c r="S57" s="503"/>
      <c r="T57" s="430"/>
      <c r="U57" s="424"/>
      <c r="V57" s="417"/>
    </row>
    <row r="58" spans="1:22">
      <c r="A58" s="436"/>
      <c r="B58" s="500"/>
      <c r="C58" s="267"/>
      <c r="D58" s="270"/>
      <c r="E58" s="168"/>
      <c r="F58" s="160"/>
      <c r="G58" s="160"/>
      <c r="H58" s="160"/>
      <c r="I58" s="160"/>
      <c r="J58" s="164">
        <f t="shared" si="6"/>
        <v>0</v>
      </c>
      <c r="K58" s="503"/>
      <c r="L58" s="160"/>
      <c r="M58" s="179"/>
      <c r="N58" s="160"/>
      <c r="O58" s="160"/>
      <c r="P58" s="160"/>
      <c r="Q58" s="160"/>
      <c r="R58" s="164"/>
      <c r="S58" s="503"/>
      <c r="T58" s="430"/>
      <c r="U58" s="424"/>
      <c r="V58" s="417"/>
    </row>
    <row r="59" spans="1:22">
      <c r="A59" s="437"/>
      <c r="B59" s="501"/>
      <c r="C59" s="269"/>
      <c r="D59" s="270"/>
      <c r="E59" s="178"/>
      <c r="F59" s="161"/>
      <c r="G59" s="161"/>
      <c r="H59" s="161"/>
      <c r="I59" s="161"/>
      <c r="J59" s="165">
        <f t="shared" si="6"/>
        <v>0</v>
      </c>
      <c r="K59" s="504"/>
      <c r="L59" s="197"/>
      <c r="M59" s="180"/>
      <c r="N59" s="161"/>
      <c r="O59" s="161"/>
      <c r="P59" s="161"/>
      <c r="Q59" s="161"/>
      <c r="R59" s="165"/>
      <c r="S59" s="504"/>
      <c r="T59" s="431"/>
      <c r="U59" s="425"/>
      <c r="V59" s="418"/>
    </row>
    <row r="60" spans="1:22" ht="60" customHeight="1">
      <c r="A60" s="435">
        <f>'5- Identificación de Riesgos'!A60</f>
        <v>6</v>
      </c>
      <c r="B60" s="505" t="str">
        <f>'5- Identificación de Riesgos'!B60</f>
        <v>Ofrecer, prometer, entregar, aceptar o solicitar una ventaja indebida para provocar  actuaciones jurídicas de los procesos de repetición por fuera del marco legal atendiendo intereses propios o de terceros.</v>
      </c>
      <c r="C60" s="266" t="str">
        <f>'5- Identificación de Riesgos'!D60</f>
        <v>1. Falta de ética de los servidores públicos (Debilidades en principios y valores)</v>
      </c>
      <c r="D60" s="263"/>
      <c r="E60" s="167" t="s">
        <v>375</v>
      </c>
      <c r="F60" s="159" t="s">
        <v>364</v>
      </c>
      <c r="G60" s="159" t="s">
        <v>364</v>
      </c>
      <c r="H60" s="159" t="s">
        <v>366</v>
      </c>
      <c r="I60" s="159" t="s">
        <v>366</v>
      </c>
      <c r="J60" s="166">
        <f t="shared" si="3"/>
        <v>0.5</v>
      </c>
      <c r="K60" s="502">
        <f>AVERAGE(J60:J62)</f>
        <v>0.16666666666666666</v>
      </c>
      <c r="L60" s="159" t="str">
        <f>'5- Identificación de Riesgos'!I70</f>
        <v>Afectación de reputacion,imagén,  credibilidad, satisfacción de usuarios y PI</v>
      </c>
      <c r="M60" s="181" t="s">
        <v>372</v>
      </c>
      <c r="N60" s="159" t="s">
        <v>364</v>
      </c>
      <c r="O60" s="159" t="s">
        <v>364</v>
      </c>
      <c r="P60" s="159" t="s">
        <v>364</v>
      </c>
      <c r="Q60" s="159" t="s">
        <v>364</v>
      </c>
      <c r="R60" s="166">
        <f t="shared" si="4"/>
        <v>1</v>
      </c>
      <c r="S60" s="502">
        <f t="shared" ref="S60" si="8">AVERAGE(R60:R69)</f>
        <v>1</v>
      </c>
      <c r="T60" s="429"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23"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416" t="str">
        <f>CONCATENATE(VLOOKUP((LEFT(T60,LEN(T60)-4)&amp;LEFT(U60,LEN(U60)-4)),'9- Matriz de Calor '!$D$18:$E$42,2,0)," - ",RIGHT(T60,1)*RIGHT(U60,1))</f>
        <v>Bajo - 2</v>
      </c>
    </row>
    <row r="61" spans="1:22" ht="45" customHeight="1">
      <c r="A61" s="436"/>
      <c r="B61" s="506"/>
      <c r="C61" s="267" t="str">
        <f>'5- Identificación de Riesgos'!D61</f>
        <v>2. Falta de ética de terceros interesados  (Debilidades principios y valores)</v>
      </c>
      <c r="D61" s="264"/>
      <c r="E61" s="168"/>
      <c r="F61" s="160"/>
      <c r="G61" s="160"/>
      <c r="H61" s="160"/>
      <c r="I61" s="160"/>
      <c r="J61" s="164">
        <f t="shared" si="3"/>
        <v>0</v>
      </c>
      <c r="K61" s="503"/>
      <c r="L61" s="160" t="str">
        <f>'5- Identificación de Riesgos'!I71</f>
        <v>Afectación Económica</v>
      </c>
      <c r="M61" s="179" t="s">
        <v>376</v>
      </c>
      <c r="N61" s="160" t="s">
        <v>364</v>
      </c>
      <c r="O61" s="160" t="s">
        <v>364</v>
      </c>
      <c r="P61" s="160" t="s">
        <v>364</v>
      </c>
      <c r="Q61" s="160" t="s">
        <v>364</v>
      </c>
      <c r="R61" s="164">
        <f t="shared" si="4"/>
        <v>1</v>
      </c>
      <c r="S61" s="503"/>
      <c r="T61" s="430"/>
      <c r="U61" s="424"/>
      <c r="V61" s="417"/>
    </row>
    <row r="62" spans="1:22" ht="111.75" customHeight="1">
      <c r="A62" s="436"/>
      <c r="B62" s="506"/>
      <c r="C62" s="267"/>
      <c r="D62" s="264"/>
      <c r="E62" s="168"/>
      <c r="F62" s="160"/>
      <c r="G62" s="160"/>
      <c r="H62" s="160"/>
      <c r="I62" s="160"/>
      <c r="J62" s="164">
        <f t="shared" si="3"/>
        <v>0</v>
      </c>
      <c r="K62" s="503"/>
      <c r="L62" s="160" t="str">
        <f>'5- Identificación de Riesgos'!I72</f>
        <v>Incumplimiento de las metas establecidas</v>
      </c>
      <c r="M62" s="179" t="s">
        <v>377</v>
      </c>
      <c r="N62" s="160" t="s">
        <v>364</v>
      </c>
      <c r="O62" s="160" t="s">
        <v>364</v>
      </c>
      <c r="P62" s="160" t="s">
        <v>364</v>
      </c>
      <c r="Q62" s="160" t="s">
        <v>364</v>
      </c>
      <c r="R62" s="164">
        <f t="shared" si="4"/>
        <v>1</v>
      </c>
      <c r="S62" s="503"/>
      <c r="T62" s="430"/>
      <c r="U62" s="424"/>
      <c r="V62" s="417"/>
    </row>
    <row r="63" spans="1:22" ht="110.25" customHeight="1">
      <c r="A63" s="436"/>
      <c r="B63" s="506"/>
      <c r="C63" s="267"/>
      <c r="D63" s="264"/>
      <c r="E63" s="167"/>
      <c r="F63" s="160"/>
      <c r="G63" s="160"/>
      <c r="H63" s="160"/>
      <c r="I63" s="160"/>
      <c r="J63" s="164">
        <f t="shared" si="3"/>
        <v>0</v>
      </c>
      <c r="K63" s="503"/>
      <c r="L63" s="160"/>
      <c r="M63" s="179"/>
      <c r="N63" s="160"/>
      <c r="O63" s="160"/>
      <c r="P63" s="160"/>
      <c r="Q63" s="160"/>
      <c r="R63" s="164"/>
      <c r="S63" s="503"/>
      <c r="T63" s="430"/>
      <c r="U63" s="424"/>
      <c r="V63" s="417"/>
    </row>
    <row r="64" spans="1:22" ht="30" customHeight="1">
      <c r="A64" s="436"/>
      <c r="B64" s="506"/>
      <c r="C64" s="267"/>
      <c r="D64" s="264"/>
      <c r="E64" s="170"/>
      <c r="F64" s="160"/>
      <c r="G64" s="160"/>
      <c r="H64" s="160"/>
      <c r="I64" s="160"/>
      <c r="J64" s="164">
        <f t="shared" si="3"/>
        <v>0</v>
      </c>
      <c r="K64" s="503"/>
      <c r="L64" s="160"/>
      <c r="M64" s="179"/>
      <c r="N64" s="160"/>
      <c r="O64" s="160"/>
      <c r="P64" s="160"/>
      <c r="Q64" s="160"/>
      <c r="R64" s="164"/>
      <c r="S64" s="503"/>
      <c r="T64" s="430"/>
      <c r="U64" s="424"/>
      <c r="V64" s="417"/>
    </row>
    <row r="65" spans="1:22">
      <c r="A65" s="436"/>
      <c r="B65" s="506"/>
      <c r="C65" s="267"/>
      <c r="D65" s="264"/>
      <c r="E65" s="168"/>
      <c r="F65" s="160"/>
      <c r="G65" s="160"/>
      <c r="H65" s="160"/>
      <c r="I65" s="160"/>
      <c r="J65" s="164">
        <f t="shared" si="3"/>
        <v>0</v>
      </c>
      <c r="K65" s="503"/>
      <c r="L65" s="160"/>
      <c r="M65" s="179"/>
      <c r="N65" s="160"/>
      <c r="O65" s="160"/>
      <c r="P65" s="160"/>
      <c r="Q65" s="160"/>
      <c r="R65" s="164"/>
      <c r="S65" s="503"/>
      <c r="T65" s="430"/>
      <c r="U65" s="424"/>
      <c r="V65" s="417"/>
    </row>
    <row r="66" spans="1:22">
      <c r="A66" s="436"/>
      <c r="B66" s="506"/>
      <c r="C66" s="267"/>
      <c r="D66" s="264"/>
      <c r="E66" s="168"/>
      <c r="F66" s="160"/>
      <c r="G66" s="160"/>
      <c r="H66" s="160"/>
      <c r="I66" s="160"/>
      <c r="J66" s="164">
        <f t="shared" si="3"/>
        <v>0</v>
      </c>
      <c r="K66" s="503"/>
      <c r="L66" s="160"/>
      <c r="M66" s="179"/>
      <c r="N66" s="160"/>
      <c r="O66" s="160"/>
      <c r="P66" s="160"/>
      <c r="Q66" s="160"/>
      <c r="R66" s="164"/>
      <c r="S66" s="503"/>
      <c r="T66" s="430"/>
      <c r="U66" s="424"/>
      <c r="V66" s="417"/>
    </row>
    <row r="67" spans="1:22">
      <c r="A67" s="436"/>
      <c r="B67" s="506"/>
      <c r="C67" s="267"/>
      <c r="D67" s="264"/>
      <c r="E67" s="168"/>
      <c r="F67" s="160"/>
      <c r="G67" s="160"/>
      <c r="H67" s="160"/>
      <c r="I67" s="160"/>
      <c r="J67" s="164">
        <f t="shared" si="3"/>
        <v>0</v>
      </c>
      <c r="K67" s="503"/>
      <c r="L67" s="160"/>
      <c r="M67" s="179"/>
      <c r="N67" s="160"/>
      <c r="O67" s="160"/>
      <c r="P67" s="160"/>
      <c r="Q67" s="160"/>
      <c r="R67" s="164"/>
      <c r="S67" s="503"/>
      <c r="T67" s="430"/>
      <c r="U67" s="424"/>
      <c r="V67" s="417"/>
    </row>
    <row r="68" spans="1:22">
      <c r="A68" s="436"/>
      <c r="B68" s="506"/>
      <c r="C68" s="267"/>
      <c r="D68" s="264"/>
      <c r="E68" s="168"/>
      <c r="F68" s="160"/>
      <c r="G68" s="160"/>
      <c r="H68" s="160"/>
      <c r="I68" s="160"/>
      <c r="J68" s="164">
        <f t="shared" si="3"/>
        <v>0</v>
      </c>
      <c r="K68" s="503"/>
      <c r="L68" s="160"/>
      <c r="M68" s="179"/>
      <c r="N68" s="160"/>
      <c r="O68" s="160"/>
      <c r="P68" s="160"/>
      <c r="Q68" s="160"/>
      <c r="R68" s="164"/>
      <c r="S68" s="503"/>
      <c r="T68" s="430"/>
      <c r="U68" s="424"/>
      <c r="V68" s="417"/>
    </row>
    <row r="69" spans="1:22">
      <c r="A69" s="437"/>
      <c r="B69" s="507"/>
      <c r="C69" s="269"/>
      <c r="D69" s="265"/>
      <c r="E69" s="178"/>
      <c r="F69" s="161"/>
      <c r="G69" s="161"/>
      <c r="H69" s="161"/>
      <c r="I69" s="161"/>
      <c r="J69" s="165">
        <f t="shared" si="3"/>
        <v>0</v>
      </c>
      <c r="K69" s="504"/>
      <c r="L69" s="161"/>
      <c r="M69" s="180"/>
      <c r="N69" s="161"/>
      <c r="O69" s="161"/>
      <c r="P69" s="161"/>
      <c r="Q69" s="161"/>
      <c r="R69" s="165"/>
      <c r="S69" s="504"/>
      <c r="T69" s="431"/>
      <c r="U69" s="425"/>
      <c r="V69" s="418"/>
    </row>
    <row r="70" spans="1:22" ht="60">
      <c r="A70" s="435">
        <f>'5- Identificación de Riesgos'!A70</f>
        <v>7</v>
      </c>
      <c r="B70" s="508" t="str">
        <f>'5- Identificación de Riesgos'!B70</f>
        <v>Ofrecer, prometer, entregar, aceptar o solicitar una ventaja a cambio de una indebida gestión en el tramite de la liquidación de las cuentas de cobro por concepto de Sentencias en contra de la Rama Judicial.</v>
      </c>
      <c r="C70" s="266" t="str">
        <f>'5- Identificación de Riesgos'!D70</f>
        <v>1. Falta de ética de los servidores públicos (Debilidades en principios y valores)</v>
      </c>
      <c r="D70" s="263"/>
      <c r="E70" s="167" t="s">
        <v>367</v>
      </c>
      <c r="F70" s="159" t="s">
        <v>364</v>
      </c>
      <c r="G70" s="159" t="s">
        <v>364</v>
      </c>
      <c r="H70" s="159" t="s">
        <v>364</v>
      </c>
      <c r="I70" s="159" t="s">
        <v>364</v>
      </c>
      <c r="J70" s="166">
        <f t="shared" ref="J70:J79" si="9">COUNTIF(F70:I70,"SI")/4</f>
        <v>1</v>
      </c>
      <c r="K70" s="502">
        <f>AVERAGE(J70:J72)</f>
        <v>1</v>
      </c>
      <c r="L70" s="159">
        <f>'5- Identificación de Riesgos'!I80</f>
        <v>0</v>
      </c>
      <c r="M70" s="181" t="s">
        <v>378</v>
      </c>
      <c r="N70" s="159" t="s">
        <v>366</v>
      </c>
      <c r="O70" s="159" t="s">
        <v>366</v>
      </c>
      <c r="P70" s="159" t="s">
        <v>364</v>
      </c>
      <c r="Q70" s="159" t="s">
        <v>364</v>
      </c>
      <c r="R70" s="166">
        <f t="shared" ref="R70:R72" si="10">SUM(COUNTIF(N70,"SI")*25%,COUNTIF(O70,"SI")*40%,COUNTIF(P70,"SI")*25%,COUNTIF(Q70,"SI")*10%)</f>
        <v>0.35</v>
      </c>
      <c r="S70" s="502">
        <f t="shared" ref="S70" si="11">AVERAGE(R70:R79)</f>
        <v>0.78333333333333333</v>
      </c>
      <c r="T70" s="429"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23"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Leve - 1</v>
      </c>
      <c r="V70" s="416" t="str">
        <f>CONCATENATE(VLOOKUP((LEFT(T70,LEN(T70)-4)&amp;LEFT(U70,LEN(U70)-4)),'9- Matriz de Calor '!$D$18:$E$42,2,0)," - ",RIGHT(T70,1)*RIGHT(U70,1))</f>
        <v>Bajo - 1</v>
      </c>
    </row>
    <row r="71" spans="1:22" ht="30">
      <c r="A71" s="436"/>
      <c r="B71" s="456"/>
      <c r="C71" s="267" t="str">
        <f>'5- Identificación de Riesgos'!D71</f>
        <v>2. Falta de ética de terceros interesados  (Debilidades principios y valores)</v>
      </c>
      <c r="D71" s="264"/>
      <c r="E71" s="168" t="s">
        <v>369</v>
      </c>
      <c r="F71" s="160" t="s">
        <v>364</v>
      </c>
      <c r="G71" s="160" t="s">
        <v>364</v>
      </c>
      <c r="H71" s="160" t="s">
        <v>364</v>
      </c>
      <c r="I71" s="160" t="s">
        <v>364</v>
      </c>
      <c r="J71" s="164">
        <f t="shared" si="9"/>
        <v>1</v>
      </c>
      <c r="K71" s="503"/>
      <c r="L71" s="160">
        <f>'5- Identificación de Riesgos'!I81</f>
        <v>0</v>
      </c>
      <c r="M71" s="179" t="s">
        <v>376</v>
      </c>
      <c r="N71" s="160" t="s">
        <v>364</v>
      </c>
      <c r="O71" s="160" t="s">
        <v>364</v>
      </c>
      <c r="P71" s="160" t="s">
        <v>364</v>
      </c>
      <c r="Q71" s="160" t="s">
        <v>364</v>
      </c>
      <c r="R71" s="164">
        <f t="shared" si="10"/>
        <v>1</v>
      </c>
      <c r="S71" s="503"/>
      <c r="T71" s="430"/>
      <c r="U71" s="424"/>
      <c r="V71" s="417"/>
    </row>
    <row r="72" spans="1:22" ht="60">
      <c r="A72" s="436"/>
      <c r="B72" s="456"/>
      <c r="C72" s="267">
        <f>'5- Identificación de Riesgos'!D72</f>
        <v>0</v>
      </c>
      <c r="D72" s="264"/>
      <c r="E72" s="168" t="s">
        <v>379</v>
      </c>
      <c r="F72" s="160" t="s">
        <v>364</v>
      </c>
      <c r="G72" s="160" t="s">
        <v>364</v>
      </c>
      <c r="H72" s="160" t="s">
        <v>364</v>
      </c>
      <c r="I72" s="160" t="s">
        <v>364</v>
      </c>
      <c r="J72" s="164">
        <f t="shared" si="9"/>
        <v>1</v>
      </c>
      <c r="K72" s="503"/>
      <c r="L72" s="160">
        <f>'5- Identificación de Riesgos'!I82</f>
        <v>0</v>
      </c>
      <c r="M72" s="179" t="s">
        <v>377</v>
      </c>
      <c r="N72" s="160" t="s">
        <v>364</v>
      </c>
      <c r="O72" s="160" t="s">
        <v>364</v>
      </c>
      <c r="P72" s="160" t="s">
        <v>364</v>
      </c>
      <c r="Q72" s="160" t="s">
        <v>364</v>
      </c>
      <c r="R72" s="164">
        <f t="shared" si="10"/>
        <v>1</v>
      </c>
      <c r="S72" s="503"/>
      <c r="T72" s="430"/>
      <c r="U72" s="424"/>
      <c r="V72" s="417"/>
    </row>
    <row r="73" spans="1:22">
      <c r="A73" s="436"/>
      <c r="B73" s="456"/>
      <c r="C73" s="267">
        <f>'5- Identificación de Riesgos'!D73</f>
        <v>0</v>
      </c>
      <c r="D73" s="264"/>
      <c r="E73" s="168"/>
      <c r="F73" s="160"/>
      <c r="G73" s="160"/>
      <c r="H73" s="160"/>
      <c r="I73" s="160"/>
      <c r="J73" s="164">
        <f t="shared" si="9"/>
        <v>0</v>
      </c>
      <c r="K73" s="503"/>
      <c r="L73" s="160">
        <f>'5- Identificación de Riesgos'!I83</f>
        <v>0</v>
      </c>
      <c r="M73" s="179"/>
      <c r="N73" s="160"/>
      <c r="O73" s="160"/>
      <c r="P73" s="160"/>
      <c r="Q73" s="160"/>
      <c r="R73" s="164"/>
      <c r="S73" s="503"/>
      <c r="T73" s="430"/>
      <c r="U73" s="424"/>
      <c r="V73" s="417"/>
    </row>
    <row r="74" spans="1:22">
      <c r="A74" s="436"/>
      <c r="B74" s="456"/>
      <c r="C74" s="267">
        <f>'5- Identificación de Riesgos'!D74</f>
        <v>0</v>
      </c>
      <c r="D74" s="264"/>
      <c r="E74" s="170"/>
      <c r="F74" s="160"/>
      <c r="G74" s="160"/>
      <c r="H74" s="160"/>
      <c r="I74" s="160"/>
      <c r="J74" s="164">
        <f t="shared" si="9"/>
        <v>0</v>
      </c>
      <c r="K74" s="503"/>
      <c r="L74" s="160">
        <f>'5- Identificación de Riesgos'!I84</f>
        <v>0</v>
      </c>
      <c r="M74" s="179"/>
      <c r="N74" s="160"/>
      <c r="O74" s="160"/>
      <c r="P74" s="160"/>
      <c r="Q74" s="160"/>
      <c r="R74" s="164"/>
      <c r="S74" s="503"/>
      <c r="T74" s="430"/>
      <c r="U74" s="424"/>
      <c r="V74" s="417"/>
    </row>
    <row r="75" spans="1:22">
      <c r="A75" s="436"/>
      <c r="B75" s="456"/>
      <c r="C75" s="267">
        <f>'5- Identificación de Riesgos'!D75</f>
        <v>0</v>
      </c>
      <c r="D75" s="264"/>
      <c r="E75" s="168"/>
      <c r="F75" s="160"/>
      <c r="G75" s="160"/>
      <c r="H75" s="160"/>
      <c r="I75" s="160"/>
      <c r="J75" s="164">
        <f t="shared" si="9"/>
        <v>0</v>
      </c>
      <c r="K75" s="503"/>
      <c r="L75" s="160">
        <f>'5- Identificación de Riesgos'!I85</f>
        <v>0</v>
      </c>
      <c r="M75" s="179"/>
      <c r="N75" s="160"/>
      <c r="O75" s="160"/>
      <c r="P75" s="160"/>
      <c r="Q75" s="160"/>
      <c r="R75" s="164"/>
      <c r="S75" s="503"/>
      <c r="T75" s="430"/>
      <c r="U75" s="424"/>
      <c r="V75" s="417"/>
    </row>
    <row r="76" spans="1:22">
      <c r="A76" s="436"/>
      <c r="B76" s="456"/>
      <c r="C76" s="267">
        <f>'5- Identificación de Riesgos'!D76</f>
        <v>0</v>
      </c>
      <c r="D76" s="264"/>
      <c r="E76" s="168"/>
      <c r="F76" s="160"/>
      <c r="G76" s="160"/>
      <c r="H76" s="160"/>
      <c r="I76" s="160"/>
      <c r="J76" s="164">
        <f t="shared" si="9"/>
        <v>0</v>
      </c>
      <c r="K76" s="503"/>
      <c r="L76" s="160">
        <f>'5- Identificación de Riesgos'!I86</f>
        <v>0</v>
      </c>
      <c r="M76" s="179"/>
      <c r="N76" s="160"/>
      <c r="O76" s="160"/>
      <c r="P76" s="160"/>
      <c r="Q76" s="160"/>
      <c r="R76" s="164"/>
      <c r="S76" s="503"/>
      <c r="T76" s="430"/>
      <c r="U76" s="424"/>
      <c r="V76" s="417"/>
    </row>
    <row r="77" spans="1:22">
      <c r="A77" s="436"/>
      <c r="B77" s="456"/>
      <c r="C77" s="267">
        <f>'5- Identificación de Riesgos'!D77</f>
        <v>0</v>
      </c>
      <c r="D77" s="264"/>
      <c r="E77" s="168"/>
      <c r="F77" s="160"/>
      <c r="G77" s="160"/>
      <c r="H77" s="160"/>
      <c r="I77" s="160"/>
      <c r="J77" s="164">
        <f t="shared" si="9"/>
        <v>0</v>
      </c>
      <c r="K77" s="503"/>
      <c r="L77" s="160">
        <f>'5- Identificación de Riesgos'!I87</f>
        <v>0</v>
      </c>
      <c r="M77" s="179"/>
      <c r="N77" s="160"/>
      <c r="O77" s="160"/>
      <c r="P77" s="160"/>
      <c r="Q77" s="160"/>
      <c r="R77" s="164"/>
      <c r="S77" s="503"/>
      <c r="T77" s="430"/>
      <c r="U77" s="424"/>
      <c r="V77" s="417"/>
    </row>
    <row r="78" spans="1:22">
      <c r="A78" s="436"/>
      <c r="B78" s="456"/>
      <c r="C78" s="267">
        <f>'5- Identificación de Riesgos'!D78</f>
        <v>0</v>
      </c>
      <c r="D78" s="264"/>
      <c r="E78" s="168"/>
      <c r="F78" s="160"/>
      <c r="G78" s="160"/>
      <c r="H78" s="160"/>
      <c r="I78" s="160"/>
      <c r="J78" s="164">
        <f t="shared" si="9"/>
        <v>0</v>
      </c>
      <c r="K78" s="503"/>
      <c r="L78" s="160">
        <f>'5- Identificación de Riesgos'!I88</f>
        <v>0</v>
      </c>
      <c r="M78" s="179"/>
      <c r="N78" s="160"/>
      <c r="O78" s="160"/>
      <c r="P78" s="160"/>
      <c r="Q78" s="160"/>
      <c r="R78" s="164"/>
      <c r="S78" s="503"/>
      <c r="T78" s="430"/>
      <c r="U78" s="424"/>
      <c r="V78" s="417"/>
    </row>
    <row r="79" spans="1:22" ht="15.75" thickBot="1">
      <c r="A79" s="437"/>
      <c r="B79" s="509"/>
      <c r="C79" s="268">
        <f>'5- Identificación de Riesgos'!D79</f>
        <v>0</v>
      </c>
      <c r="D79" s="265"/>
      <c r="E79" s="178"/>
      <c r="F79" s="161"/>
      <c r="G79" s="161"/>
      <c r="H79" s="161"/>
      <c r="I79" s="161"/>
      <c r="J79" s="165">
        <f t="shared" si="9"/>
        <v>0</v>
      </c>
      <c r="K79" s="504"/>
      <c r="L79" s="161">
        <f>'5- Identificación de Riesgos'!I89</f>
        <v>0</v>
      </c>
      <c r="M79" s="180"/>
      <c r="N79" s="161"/>
      <c r="O79" s="161"/>
      <c r="P79" s="161"/>
      <c r="Q79" s="161"/>
      <c r="R79" s="165"/>
      <c r="S79" s="504"/>
      <c r="T79" s="431"/>
      <c r="U79" s="425"/>
      <c r="V79" s="418"/>
    </row>
  </sheetData>
  <mergeCells count="67">
    <mergeCell ref="U70:U79"/>
    <mergeCell ref="V70:V79"/>
    <mergeCell ref="A70:A79"/>
    <mergeCell ref="B70:B79"/>
    <mergeCell ref="K70:K79"/>
    <mergeCell ref="S70:S79"/>
    <mergeCell ref="T70:T79"/>
    <mergeCell ref="A10:A19"/>
    <mergeCell ref="B10:B19"/>
    <mergeCell ref="C5:V5"/>
    <mergeCell ref="C6:V6"/>
    <mergeCell ref="S10:S19"/>
    <mergeCell ref="T10:T19"/>
    <mergeCell ref="U10:U19"/>
    <mergeCell ref="V10:V19"/>
    <mergeCell ref="K10: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T40:T49"/>
    <mergeCell ref="U40:U49"/>
    <mergeCell ref="V40:V49"/>
    <mergeCell ref="A40:A49"/>
    <mergeCell ref="B40:B49"/>
    <mergeCell ref="K40:K49"/>
    <mergeCell ref="S40:S49"/>
    <mergeCell ref="T60:T69"/>
    <mergeCell ref="U60:U69"/>
    <mergeCell ref="V60:V69"/>
    <mergeCell ref="A60:A69"/>
    <mergeCell ref="B60:B69"/>
    <mergeCell ref="K60:K69"/>
    <mergeCell ref="S60:S69"/>
    <mergeCell ref="U50:U59"/>
    <mergeCell ref="V50:V59"/>
    <mergeCell ref="A50:A59"/>
    <mergeCell ref="B50:B59"/>
    <mergeCell ref="K50:K59"/>
    <mergeCell ref="S50:S59"/>
    <mergeCell ref="T50:T59"/>
  </mergeCells>
  <conditionalFormatting sqref="T10 T20 T30 T40 T50 T60 T70">
    <cfRule type="containsText" dxfId="346" priority="373" operator="containsText" text="Muy Baja">
      <formula>NOT(ISERROR(SEARCH("Muy Baja",T10)))</formula>
    </cfRule>
    <cfRule type="containsText" dxfId="345" priority="374" operator="containsText" text="Baja">
      <formula>NOT(ISERROR(SEARCH("Baja",T10)))</formula>
    </cfRule>
    <cfRule type="containsText" dxfId="344" priority="375" operator="containsText" text="Muy Alta">
      <formula>NOT(ISERROR(SEARCH("Muy Alta",T10)))</formula>
    </cfRule>
    <cfRule type="containsText" dxfId="343" priority="377" operator="containsText" text="Alta">
      <formula>NOT(ISERROR(SEARCH("Alta",T10)))</formula>
    </cfRule>
    <cfRule type="containsText" dxfId="342" priority="378" operator="containsText" text="Media">
      <formula>NOT(ISERROR(SEARCH("Media",T10)))</formula>
    </cfRule>
    <cfRule type="containsText" dxfId="341" priority="379" operator="containsText" text="Media">
      <formula>NOT(ISERROR(SEARCH("Media",T10)))</formula>
    </cfRule>
    <cfRule type="containsText" dxfId="340" priority="380" operator="containsText" text="Media">
      <formula>NOT(ISERROR(SEARCH("Media",T10)))</formula>
    </cfRule>
    <cfRule type="containsText" dxfId="339" priority="381" operator="containsText" text="Muy Baja">
      <formula>NOT(ISERROR(SEARCH("Muy Baja",T10)))</formula>
    </cfRule>
    <cfRule type="containsText" dxfId="338" priority="382" operator="containsText" text="Baja">
      <formula>NOT(ISERROR(SEARCH("Baja",T10)))</formula>
    </cfRule>
    <cfRule type="containsText" dxfId="337" priority="383" operator="containsText" text="Muy Baja">
      <formula>NOT(ISERROR(SEARCH("Muy Baja",T10)))</formula>
    </cfRule>
    <cfRule type="containsText" dxfId="336" priority="384" operator="containsText" text="Muy Baja">
      <formula>NOT(ISERROR(SEARCH("Muy Baja",T10)))</formula>
    </cfRule>
    <cfRule type="containsText" dxfId="335" priority="385" operator="containsText" text="Muy Baja">
      <formula>NOT(ISERROR(SEARCH("Muy Baja",T10)))</formula>
    </cfRule>
    <cfRule type="containsText" dxfId="334" priority="386" operator="containsText" text="Muy Baja'Tabla probabilidad'!">
      <formula>NOT(ISERROR(SEARCH("Muy Baja'Tabla probabilidad'!",T10)))</formula>
    </cfRule>
    <cfRule type="containsText" dxfId="333" priority="387" operator="containsText" text="Muy bajo">
      <formula>NOT(ISERROR(SEARCH("Muy bajo",T10)))</formula>
    </cfRule>
    <cfRule type="containsText" dxfId="332" priority="388" operator="containsText" text="Alta">
      <formula>NOT(ISERROR(SEARCH("Alta",T10)))</formula>
    </cfRule>
    <cfRule type="containsText" dxfId="331" priority="389" operator="containsText" text="Media">
      <formula>NOT(ISERROR(SEARCH("Media",T10)))</formula>
    </cfRule>
    <cfRule type="containsText" dxfId="330" priority="390" operator="containsText" text="Baja">
      <formula>NOT(ISERROR(SEARCH("Baja",T10)))</formula>
    </cfRule>
    <cfRule type="containsText" dxfId="329" priority="391" operator="containsText" text="Muy baja">
      <formula>NOT(ISERROR(SEARCH("Muy baja",T10)))</formula>
    </cfRule>
    <cfRule type="cellIs" dxfId="328" priority="394" operator="between">
      <formula>1</formula>
      <formula>2</formula>
    </cfRule>
    <cfRule type="cellIs" dxfId="327" priority="395" operator="between">
      <formula>0</formula>
      <formula>2</formula>
    </cfRule>
  </conditionalFormatting>
  <conditionalFormatting sqref="U10 U20 U30 U40 U50 U60 U70">
    <cfRule type="containsText" dxfId="326" priority="367" operator="containsText" text="Catastrófico">
      <formula>NOT(ISERROR(SEARCH("Catastrófico",U10)))</formula>
    </cfRule>
    <cfRule type="containsText" dxfId="325" priority="368" operator="containsText" text="Mayor">
      <formula>NOT(ISERROR(SEARCH("Mayor",U10)))</formula>
    </cfRule>
    <cfRule type="containsText" dxfId="324" priority="369" operator="containsText" text="Alta">
      <formula>NOT(ISERROR(SEARCH("Alta",U10)))</formula>
    </cfRule>
    <cfRule type="containsText" dxfId="323" priority="370" operator="containsText" text="Moderado">
      <formula>NOT(ISERROR(SEARCH("Moderado",U10)))</formula>
    </cfRule>
    <cfRule type="containsText" dxfId="322" priority="371" operator="containsText" text="Menor">
      <formula>NOT(ISERROR(SEARCH("Menor",U10)))</formula>
    </cfRule>
    <cfRule type="containsText" dxfId="321" priority="372" operator="containsText" text="Leve">
      <formula>NOT(ISERROR(SEARCH("Leve",U10)))</formula>
    </cfRule>
  </conditionalFormatting>
  <conditionalFormatting sqref="V10 V20 V30 V40 V50 V60 V70">
    <cfRule type="containsText" dxfId="320" priority="331" operator="containsText" text="Extremo">
      <formula>NOT(ISERROR(SEARCH("Extremo",V10)))</formula>
    </cfRule>
    <cfRule type="containsText" dxfId="319" priority="332" operator="containsText" text="Alto">
      <formula>NOT(ISERROR(SEARCH("Alto",V10)))</formula>
    </cfRule>
    <cfRule type="containsText" dxfId="318" priority="333" operator="containsText" text="Bajo">
      <formula>NOT(ISERROR(SEARCH("Bajo",V10)))</formula>
    </cfRule>
    <cfRule type="containsText" dxfId="317" priority="334" operator="containsText" text="Moderado">
      <formula>NOT(ISERROR(SEARCH("Moderado",V10)))</formula>
    </cfRule>
  </conditionalFormatting>
  <dataValidations count="2">
    <dataValidation allowBlank="1" showInputMessage="1" showErrorMessage="1" prompt="Enunciar cuál es el control" sqref="E10:E20 E25:E28 M10:M14 E33 E35:E38 E30:E31 E40:E43 E45:E48 E60:E61 E75:E78 E65:E68 E63 E70:E71 E55:E58 E73 E50:E53" xr:uid="{00000000-0002-0000-0600-000000000000}"/>
    <dataValidation type="list" allowBlank="1" showInputMessage="1" showErrorMessage="1" sqref="F10:I79 N10:Q79"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92"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393"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 T60 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topLeftCell="A10" zoomScale="55" zoomScaleNormal="55" zoomScalePageLayoutView="70" workbookViewId="0">
      <selection activeCell="N10" sqref="N10:N19"/>
    </sheetView>
  </sheetViews>
  <sheetFormatPr baseColWidth="10" defaultColWidth="11.42578125" defaultRowHeight="15"/>
  <cols>
    <col min="1" max="1" width="5.42578125" customWidth="1"/>
    <col min="2" max="2" width="25.28515625" customWidth="1"/>
    <col min="3" max="3" width="48.5703125" customWidth="1"/>
    <col min="4" max="4" width="17.42578125" customWidth="1"/>
    <col min="5" max="5" width="22.85546875"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1" hidden="1" customWidth="1"/>
    <col min="13" max="13" width="16.7109375" customWidth="1"/>
    <col min="14" max="14" width="17.42578125" customWidth="1"/>
    <col min="15" max="15" width="21.5703125" style="17" customWidth="1"/>
    <col min="16" max="16" width="17.42578125" style="17" customWidth="1"/>
    <col min="17" max="17" width="18.7109375" style="17" customWidth="1"/>
    <col min="18" max="269" width="11.42578125" style="17"/>
    <col min="270" max="16384" width="11.42578125" style="22"/>
  </cols>
  <sheetData>
    <row r="1" spans="1:269" s="19" customFormat="1" ht="27.75" customHeight="1">
      <c r="A1" s="568"/>
      <c r="B1" s="568"/>
      <c r="C1" s="568"/>
      <c r="D1" s="568"/>
      <c r="E1" s="568"/>
      <c r="F1" s="567" t="s">
        <v>380</v>
      </c>
      <c r="G1" s="567"/>
      <c r="H1" s="567"/>
      <c r="I1" s="567"/>
      <c r="J1" s="567"/>
      <c r="K1" s="567"/>
      <c r="L1" s="567"/>
      <c r="M1" s="567"/>
      <c r="N1" s="567"/>
      <c r="O1" s="567"/>
      <c r="P1" s="567"/>
      <c r="Q1" s="567"/>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568"/>
      <c r="B2" s="568"/>
      <c r="C2" s="568"/>
      <c r="D2" s="568"/>
      <c r="E2" s="568"/>
      <c r="F2" s="567"/>
      <c r="G2" s="567"/>
      <c r="H2" s="567"/>
      <c r="I2" s="567"/>
      <c r="J2" s="567"/>
      <c r="K2" s="567"/>
      <c r="L2" s="567"/>
      <c r="M2" s="567"/>
      <c r="N2" s="567"/>
      <c r="O2" s="567"/>
      <c r="P2" s="567"/>
      <c r="Q2" s="567"/>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568"/>
      <c r="B3" s="568"/>
      <c r="C3" s="568"/>
      <c r="D3" s="568"/>
      <c r="E3" s="568"/>
      <c r="F3" s="567"/>
      <c r="G3" s="567"/>
      <c r="H3" s="567"/>
      <c r="I3" s="567"/>
      <c r="J3" s="567"/>
      <c r="K3" s="567"/>
      <c r="L3" s="567"/>
      <c r="M3" s="567"/>
      <c r="N3" s="567"/>
      <c r="O3" s="567"/>
      <c r="P3" s="567"/>
      <c r="Q3" s="567"/>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469" t="s">
        <v>269</v>
      </c>
      <c r="B4" s="469"/>
      <c r="C4" s="533" t="s">
        <v>5</v>
      </c>
      <c r="D4" s="533"/>
      <c r="E4" s="533"/>
      <c r="F4" s="533"/>
      <c r="G4" s="533"/>
      <c r="H4" s="533"/>
      <c r="I4" s="533"/>
      <c r="J4" s="533"/>
      <c r="K4" s="533"/>
      <c r="L4" s="533"/>
      <c r="M4" s="533"/>
      <c r="N4" s="533"/>
      <c r="O4" s="533"/>
      <c r="P4" s="533"/>
      <c r="Q4" s="533"/>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469" t="s">
        <v>270</v>
      </c>
      <c r="B5" s="469"/>
      <c r="C5" s="533" t="s">
        <v>37</v>
      </c>
      <c r="D5" s="533"/>
      <c r="E5" s="533"/>
      <c r="F5" s="533"/>
      <c r="G5" s="533"/>
      <c r="H5" s="533"/>
      <c r="I5" s="533"/>
      <c r="J5" s="533"/>
      <c r="K5" s="533"/>
      <c r="L5" s="533"/>
      <c r="M5" s="533"/>
      <c r="N5" s="533"/>
      <c r="O5" s="533"/>
      <c r="P5" s="533"/>
      <c r="Q5" s="533"/>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469" t="s">
        <v>271</v>
      </c>
      <c r="B6" s="469"/>
      <c r="C6" s="532" t="s">
        <v>272</v>
      </c>
      <c r="D6" s="532"/>
      <c r="E6" s="532"/>
      <c r="F6" s="532"/>
      <c r="G6" s="532"/>
      <c r="H6" s="532"/>
      <c r="I6" s="532"/>
      <c r="J6" s="532"/>
      <c r="K6" s="532"/>
      <c r="L6" s="532"/>
      <c r="M6" s="532"/>
      <c r="N6" s="532"/>
      <c r="O6" s="532"/>
      <c r="P6" s="532"/>
      <c r="Q6" s="532"/>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519" t="s">
        <v>381</v>
      </c>
      <c r="B7" s="519"/>
      <c r="C7" s="519"/>
      <c r="D7" s="519"/>
      <c r="E7" s="519"/>
      <c r="F7" s="519" t="s">
        <v>288</v>
      </c>
      <c r="G7" s="519"/>
      <c r="H7" s="519"/>
      <c r="I7" s="91"/>
      <c r="J7" s="485" t="s">
        <v>382</v>
      </c>
      <c r="K7" s="485"/>
      <c r="L7" s="485"/>
      <c r="M7" s="485"/>
      <c r="N7" s="486"/>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521" t="s">
        <v>278</v>
      </c>
      <c r="B8" s="522" t="s">
        <v>349</v>
      </c>
      <c r="C8" s="563" t="s">
        <v>280</v>
      </c>
      <c r="D8" s="578" t="s">
        <v>290</v>
      </c>
      <c r="E8" s="522" t="s">
        <v>274</v>
      </c>
      <c r="F8" s="561" t="s">
        <v>383</v>
      </c>
      <c r="G8" s="561" t="s">
        <v>384</v>
      </c>
      <c r="H8" s="561" t="s">
        <v>385</v>
      </c>
      <c r="I8" s="565"/>
      <c r="J8" s="561" t="s">
        <v>386</v>
      </c>
      <c r="K8" s="561" t="s">
        <v>387</v>
      </c>
      <c r="L8" s="561" t="s">
        <v>388</v>
      </c>
      <c r="M8" s="561" t="s">
        <v>389</v>
      </c>
      <c r="N8" s="561" t="s">
        <v>390</v>
      </c>
      <c r="O8" s="561" t="s">
        <v>391</v>
      </c>
      <c r="P8" s="561" t="s">
        <v>392</v>
      </c>
      <c r="Q8" s="561" t="s">
        <v>393</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470"/>
      <c r="B9" s="523"/>
      <c r="C9" s="564"/>
      <c r="D9" s="579"/>
      <c r="E9" s="523"/>
      <c r="F9" s="562"/>
      <c r="G9" s="562"/>
      <c r="H9" s="562"/>
      <c r="I9" s="566"/>
      <c r="J9" s="562"/>
      <c r="K9" s="562"/>
      <c r="L9" s="562"/>
      <c r="M9" s="562"/>
      <c r="N9" s="562"/>
      <c r="O9" s="562"/>
      <c r="P9" s="562"/>
      <c r="Q9" s="562"/>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c r="A10" s="435">
        <f>'5- Identificación de Riesgos'!A10</f>
        <v>1</v>
      </c>
      <c r="B10" s="444" t="str">
        <f>'5- Identificación de Riesgos'!B10</f>
        <v>Vencimiento del término para la contestación de las demandas interpuestas en contra de la Rama Judicial que conforman el pasivo contingente litigioso de la entidad</v>
      </c>
      <c r="C10" s="423" t="str">
        <f>'5- Identificación de Riesgos'!C10</f>
        <v>Cuando el apoderado a quien se le reparte la demanda instaurada en contra de la entidad, admitida y notificada personalmente, omite contestarla dentro del término legalmente establecido</v>
      </c>
      <c r="D10" s="423" t="s">
        <v>298</v>
      </c>
      <c r="E10" s="182" t="str">
        <f>'5- Identificación de Riesgos'!D10</f>
        <v>Alto volumen de demandas en contra de la rama judicial admitidas y notificadas</v>
      </c>
      <c r="F10" s="429" t="str">
        <f>'5- Identificación de Riesgos'!H10</f>
        <v>Muy Baja - 1</v>
      </c>
      <c r="G10" s="423" t="str">
        <f>'5- Identificación de Riesgos'!M10</f>
        <v>Menor - 2</v>
      </c>
      <c r="H10" s="423" t="str">
        <f>'5- Identificación de Riesgos'!N10</f>
        <v>Bajo - 2</v>
      </c>
      <c r="I10" s="157"/>
      <c r="J10" s="555" t="str">
        <f>'6- Valoración Controles'!T10</f>
        <v>Muy Baja - 1</v>
      </c>
      <c r="K10" s="555" t="str">
        <f>'6- Valoración Controles'!U10</f>
        <v>Menor - 2</v>
      </c>
      <c r="L10" s="543" t="e">
        <f>AVERAGE(#REF!)</f>
        <v>#REF!</v>
      </c>
      <c r="M10" s="444" t="str">
        <f>'6- Valoración Controles'!V10</f>
        <v>Bajo - 2</v>
      </c>
      <c r="N10" s="444" t="s">
        <v>394</v>
      </c>
      <c r="O10" s="183"/>
      <c r="P10" s="183"/>
      <c r="Q10" s="184"/>
    </row>
    <row r="11" spans="1:269" ht="13.5" customHeight="1">
      <c r="A11" s="436"/>
      <c r="B11" s="445"/>
      <c r="C11" s="424"/>
      <c r="D11" s="424"/>
      <c r="E11" s="185" t="str">
        <f>'5- Identificación de Riesgos'!D11</f>
        <v>Insuficiencia de personal para atender los procesos</v>
      </c>
      <c r="F11" s="430"/>
      <c r="G11" s="552"/>
      <c r="H11" s="424"/>
      <c r="I11" s="92"/>
      <c r="J11" s="556"/>
      <c r="K11" s="556"/>
      <c r="L11" s="544"/>
      <c r="M11" s="445"/>
      <c r="N11" s="445"/>
      <c r="O11" s="186"/>
      <c r="P11" s="186">
        <v>5</v>
      </c>
      <c r="Q11" s="187"/>
    </row>
    <row r="12" spans="1:269" ht="13.5" customHeight="1">
      <c r="A12" s="436"/>
      <c r="B12" s="445"/>
      <c r="C12" s="424"/>
      <c r="D12" s="424"/>
      <c r="E12" s="185" t="str">
        <f>'5- Identificación de Riesgos'!D12</f>
        <v>Complejidad del caso que incrementa el término para el análisis y elaboración del escrito de contestación</v>
      </c>
      <c r="F12" s="430"/>
      <c r="G12" s="552"/>
      <c r="H12" s="424"/>
      <c r="I12" s="92"/>
      <c r="J12" s="556"/>
      <c r="K12" s="556"/>
      <c r="L12" s="544"/>
      <c r="M12" s="445"/>
      <c r="N12" s="445"/>
      <c r="O12" s="186"/>
      <c r="P12" s="186"/>
      <c r="Q12" s="187"/>
    </row>
    <row r="13" spans="1:269" ht="13.5" customHeight="1">
      <c r="A13" s="436"/>
      <c r="B13" s="445"/>
      <c r="C13" s="424"/>
      <c r="D13" s="424"/>
      <c r="E13" s="185" t="str">
        <f>'5- Identificación de Riesgos'!D13</f>
        <v>Falta de planeación del apoderado para el desarrollo de las tareas de manera priorizada</v>
      </c>
      <c r="F13" s="430"/>
      <c r="G13" s="552"/>
      <c r="H13" s="424"/>
      <c r="I13" s="92"/>
      <c r="J13" s="556"/>
      <c r="K13" s="556"/>
      <c r="L13" s="544"/>
      <c r="M13" s="445"/>
      <c r="N13" s="445"/>
      <c r="O13" s="186"/>
      <c r="P13" s="186"/>
      <c r="Q13" s="187"/>
    </row>
    <row r="14" spans="1:269" ht="13.5" customHeight="1">
      <c r="A14" s="436"/>
      <c r="B14" s="445"/>
      <c r="C14" s="424"/>
      <c r="D14" s="424"/>
      <c r="E14" s="185" t="str">
        <f>'5- Identificación de Riesgos'!D14</f>
        <v>Fallas e insuficiencia de las herramientas tecnológicas</v>
      </c>
      <c r="F14" s="430"/>
      <c r="G14" s="552"/>
      <c r="H14" s="424"/>
      <c r="I14" s="92"/>
      <c r="J14" s="556"/>
      <c r="K14" s="556"/>
      <c r="L14" s="544"/>
      <c r="M14" s="445"/>
      <c r="N14" s="445"/>
      <c r="O14" s="186"/>
      <c r="P14" s="186"/>
      <c r="Q14" s="187"/>
    </row>
    <row r="15" spans="1:269" ht="13.5" customHeight="1">
      <c r="A15" s="436"/>
      <c r="B15" s="445"/>
      <c r="C15" s="424"/>
      <c r="D15" s="424"/>
      <c r="E15" s="185">
        <f>'5- Identificación de Riesgos'!D15</f>
        <v>0</v>
      </c>
      <c r="F15" s="430"/>
      <c r="G15" s="552"/>
      <c r="H15" s="424"/>
      <c r="I15" s="92"/>
      <c r="J15" s="556"/>
      <c r="K15" s="556"/>
      <c r="L15" s="544"/>
      <c r="M15" s="445"/>
      <c r="N15" s="445"/>
      <c r="O15" s="186"/>
      <c r="P15" s="186"/>
      <c r="Q15" s="187"/>
    </row>
    <row r="16" spans="1:269" ht="13.5" customHeight="1">
      <c r="A16" s="436"/>
      <c r="B16" s="445"/>
      <c r="C16" s="424"/>
      <c r="D16" s="424"/>
      <c r="E16" s="185">
        <f>'5- Identificación de Riesgos'!D16</f>
        <v>0</v>
      </c>
      <c r="F16" s="430"/>
      <c r="G16" s="552"/>
      <c r="H16" s="424"/>
      <c r="I16" s="92"/>
      <c r="J16" s="556"/>
      <c r="K16" s="556"/>
      <c r="L16" s="544"/>
      <c r="M16" s="445"/>
      <c r="N16" s="445"/>
      <c r="O16" s="186"/>
      <c r="P16" s="186"/>
      <c r="Q16" s="187"/>
    </row>
    <row r="17" spans="1:17" ht="13.5" customHeight="1">
      <c r="A17" s="436"/>
      <c r="B17" s="445"/>
      <c r="C17" s="424"/>
      <c r="D17" s="424"/>
      <c r="E17" s="185">
        <f>'5- Identificación de Riesgos'!D17</f>
        <v>0</v>
      </c>
      <c r="F17" s="430"/>
      <c r="G17" s="552"/>
      <c r="H17" s="424"/>
      <c r="I17" s="92"/>
      <c r="J17" s="556"/>
      <c r="K17" s="556"/>
      <c r="L17" s="544"/>
      <c r="M17" s="445"/>
      <c r="N17" s="445"/>
      <c r="O17" s="186"/>
      <c r="P17" s="186"/>
      <c r="Q17" s="187"/>
    </row>
    <row r="18" spans="1:17" ht="13.5" customHeight="1">
      <c r="A18" s="436"/>
      <c r="B18" s="445"/>
      <c r="C18" s="424"/>
      <c r="D18" s="424"/>
      <c r="E18" s="185">
        <f>'5- Identificación de Riesgos'!D18</f>
        <v>0</v>
      </c>
      <c r="F18" s="430"/>
      <c r="G18" s="552"/>
      <c r="H18" s="424"/>
      <c r="I18" s="92"/>
      <c r="J18" s="556"/>
      <c r="K18" s="556"/>
      <c r="L18" s="544"/>
      <c r="M18" s="445"/>
      <c r="N18" s="445"/>
      <c r="O18" s="186"/>
      <c r="P18" s="186"/>
      <c r="Q18" s="187"/>
    </row>
    <row r="19" spans="1:17" ht="13.5" customHeight="1">
      <c r="A19" s="436"/>
      <c r="B19" s="546"/>
      <c r="C19" s="424"/>
      <c r="D19" s="424"/>
      <c r="E19" s="185">
        <f>'5- Identificación de Riesgos'!D19</f>
        <v>0</v>
      </c>
      <c r="F19" s="430"/>
      <c r="G19" s="552"/>
      <c r="H19" s="424"/>
      <c r="I19" s="93"/>
      <c r="J19" s="557"/>
      <c r="K19" s="557"/>
      <c r="L19" s="545"/>
      <c r="M19" s="546"/>
      <c r="N19" s="546"/>
      <c r="O19" s="186"/>
      <c r="P19" s="279"/>
      <c r="Q19" s="187"/>
    </row>
    <row r="20" spans="1:17" ht="18" customHeight="1">
      <c r="A20" s="435">
        <f>'5- Identificación de Riesgos'!A20</f>
        <v>2</v>
      </c>
      <c r="B20" s="444" t="str">
        <f>'5- Identificación de Riesgos'!B20</f>
        <v>Insuficiente saneamiento de la cartera en condiciones desfavorables para la Rama Judicial</v>
      </c>
      <c r="C20" s="423" t="str">
        <f>'5- Identificación de Riesgos'!C20</f>
        <v>Posibilidad de incumplimiento de las metas establecidas por la falta de personal para la actualización de la información y cumplimiento oportuno de los términos de duración de las etapas de los procesos</v>
      </c>
      <c r="D20" s="546" t="s">
        <v>298</v>
      </c>
      <c r="E20" s="185" t="str">
        <f>'5- Identificación de Riesgos'!D20</f>
        <v>Insuficiencia de personal</v>
      </c>
      <c r="F20" s="429" t="str">
        <f>'5- Identificación de Riesgos'!H20</f>
        <v>Muy Baja - 1</v>
      </c>
      <c r="G20" s="423" t="str">
        <f>'5- Identificación de Riesgos'!M20</f>
        <v>Menor - 2</v>
      </c>
      <c r="H20" s="423" t="str">
        <f>'5- Identificación de Riesgos'!N20</f>
        <v>Bajo - 2</v>
      </c>
      <c r="I20" s="92"/>
      <c r="J20" s="555" t="str">
        <f>'6- Valoración Controles'!T20</f>
        <v>Muy Baja - 1</v>
      </c>
      <c r="K20" s="555" t="str">
        <f>'6- Valoración Controles'!U20</f>
        <v>Menor - 2</v>
      </c>
      <c r="L20" s="543" t="e">
        <f>AVERAGE(#REF!)</f>
        <v>#REF!</v>
      </c>
      <c r="M20" s="444" t="str">
        <f>'6- Valoración Controles'!V20</f>
        <v>Bajo - 2</v>
      </c>
      <c r="N20" s="445" t="s">
        <v>394</v>
      </c>
      <c r="O20" s="534"/>
      <c r="P20" s="537"/>
      <c r="Q20" s="540"/>
    </row>
    <row r="21" spans="1:17" ht="43.5" customHeight="1">
      <c r="A21" s="436"/>
      <c r="B21" s="445"/>
      <c r="C21" s="424"/>
      <c r="D21" s="424"/>
      <c r="E21" s="185" t="s">
        <v>308</v>
      </c>
      <c r="F21" s="430"/>
      <c r="G21" s="552"/>
      <c r="H21" s="424"/>
      <c r="I21" s="92"/>
      <c r="J21" s="556"/>
      <c r="K21" s="556"/>
      <c r="L21" s="544"/>
      <c r="M21" s="445"/>
      <c r="N21" s="445"/>
      <c r="O21" s="535"/>
      <c r="P21" s="538"/>
      <c r="Q21" s="541"/>
    </row>
    <row r="22" spans="1:17" ht="57" customHeight="1">
      <c r="A22" s="436"/>
      <c r="B22" s="445"/>
      <c r="C22" s="424"/>
      <c r="D22" s="424"/>
      <c r="E22" s="185" t="s">
        <v>309</v>
      </c>
      <c r="F22" s="430"/>
      <c r="G22" s="552"/>
      <c r="H22" s="424"/>
      <c r="I22" s="92"/>
      <c r="J22" s="556"/>
      <c r="K22" s="556"/>
      <c r="L22" s="544"/>
      <c r="M22" s="445"/>
      <c r="N22" s="445"/>
      <c r="O22" s="535"/>
      <c r="P22" s="538"/>
      <c r="Q22" s="541"/>
    </row>
    <row r="23" spans="1:17" ht="18.75" customHeight="1">
      <c r="A23" s="436"/>
      <c r="B23" s="445"/>
      <c r="C23" s="424"/>
      <c r="D23" s="424"/>
      <c r="E23" s="185" t="s">
        <v>310</v>
      </c>
      <c r="F23" s="430"/>
      <c r="G23" s="552"/>
      <c r="H23" s="424"/>
      <c r="I23" s="92"/>
      <c r="J23" s="556"/>
      <c r="K23" s="556"/>
      <c r="L23" s="544"/>
      <c r="M23" s="445"/>
      <c r="N23" s="445"/>
      <c r="O23" s="535"/>
      <c r="P23" s="538"/>
      <c r="Q23" s="541"/>
    </row>
    <row r="24" spans="1:17" ht="29.25" customHeight="1">
      <c r="A24" s="436"/>
      <c r="B24" s="445"/>
      <c r="C24" s="424"/>
      <c r="D24" s="424"/>
      <c r="E24" s="185" t="s">
        <v>311</v>
      </c>
      <c r="F24" s="430"/>
      <c r="G24" s="552"/>
      <c r="H24" s="424"/>
      <c r="I24" s="92"/>
      <c r="J24" s="556"/>
      <c r="K24" s="556"/>
      <c r="L24" s="544"/>
      <c r="M24" s="445"/>
      <c r="N24" s="445"/>
      <c r="O24" s="535"/>
      <c r="P24" s="538"/>
      <c r="Q24" s="541"/>
    </row>
    <row r="25" spans="1:17" ht="13.5" customHeight="1">
      <c r="A25" s="436"/>
      <c r="B25" s="445"/>
      <c r="C25" s="424"/>
      <c r="D25" s="424"/>
      <c r="E25" s="185"/>
      <c r="F25" s="430"/>
      <c r="G25" s="552"/>
      <c r="H25" s="424"/>
      <c r="I25" s="92"/>
      <c r="J25" s="556"/>
      <c r="K25" s="556"/>
      <c r="L25" s="544"/>
      <c r="M25" s="445"/>
      <c r="N25" s="445"/>
      <c r="O25" s="535"/>
      <c r="P25" s="538"/>
      <c r="Q25" s="541"/>
    </row>
    <row r="26" spans="1:17" ht="13.5" customHeight="1">
      <c r="A26" s="436"/>
      <c r="B26" s="445"/>
      <c r="C26" s="424"/>
      <c r="D26" s="424"/>
      <c r="E26" s="185"/>
      <c r="F26" s="430"/>
      <c r="G26" s="552"/>
      <c r="H26" s="424"/>
      <c r="I26" s="92"/>
      <c r="J26" s="556"/>
      <c r="K26" s="556"/>
      <c r="L26" s="544"/>
      <c r="M26" s="445"/>
      <c r="N26" s="445"/>
      <c r="O26" s="535"/>
      <c r="P26" s="538"/>
      <c r="Q26" s="541"/>
    </row>
    <row r="27" spans="1:17" ht="13.5" customHeight="1">
      <c r="A27" s="436"/>
      <c r="B27" s="445"/>
      <c r="C27" s="424"/>
      <c r="D27" s="424"/>
      <c r="E27" s="185"/>
      <c r="F27" s="430"/>
      <c r="G27" s="552"/>
      <c r="H27" s="424"/>
      <c r="I27" s="92"/>
      <c r="J27" s="556"/>
      <c r="K27" s="556"/>
      <c r="L27" s="544"/>
      <c r="M27" s="445"/>
      <c r="N27" s="445"/>
      <c r="O27" s="535"/>
      <c r="P27" s="538"/>
      <c r="Q27" s="541"/>
    </row>
    <row r="28" spans="1:17" ht="13.5" customHeight="1">
      <c r="A28" s="436"/>
      <c r="B28" s="445"/>
      <c r="C28" s="424"/>
      <c r="D28" s="424"/>
      <c r="E28" s="185"/>
      <c r="F28" s="430"/>
      <c r="G28" s="552"/>
      <c r="H28" s="424"/>
      <c r="I28" s="92"/>
      <c r="J28" s="556"/>
      <c r="K28" s="556"/>
      <c r="L28" s="544"/>
      <c r="M28" s="445"/>
      <c r="N28" s="445"/>
      <c r="O28" s="535"/>
      <c r="P28" s="538"/>
      <c r="Q28" s="541"/>
    </row>
    <row r="29" spans="1:17" ht="13.5" customHeight="1">
      <c r="A29" s="436"/>
      <c r="B29" s="546"/>
      <c r="C29" s="424"/>
      <c r="D29" s="424"/>
      <c r="E29" s="185"/>
      <c r="F29" s="430"/>
      <c r="G29" s="552"/>
      <c r="H29" s="424"/>
      <c r="I29" s="93"/>
      <c r="J29" s="557"/>
      <c r="K29" s="557"/>
      <c r="L29" s="545"/>
      <c r="M29" s="546"/>
      <c r="N29" s="546"/>
      <c r="O29" s="536"/>
      <c r="P29" s="539"/>
      <c r="Q29" s="542"/>
    </row>
    <row r="30" spans="1:17" ht="30" customHeight="1">
      <c r="A30" s="435">
        <f>'5- Identificación de Riesgos'!A30</f>
        <v>3</v>
      </c>
      <c r="B30" s="444" t="str">
        <f>'5- Identificación de Riesgos'!B30</f>
        <v xml:space="preserve">Liquidaciones erradas o fuera de términos  de sentencias   o acuerdos </v>
      </c>
      <c r="C30" s="423" t="str">
        <f>'5- Identificación de Riesgos'!C30</f>
        <v xml:space="preserve">Falta de oportunidad o menores o mayores valores  establecidos como obligación de la Entidad </v>
      </c>
      <c r="D30" s="546" t="s">
        <v>298</v>
      </c>
      <c r="E30" s="185" t="str">
        <f>'5- Identificación de Riesgos'!D30</f>
        <v>Desactualización de la información de tarifas y costos</v>
      </c>
      <c r="F30" s="429" t="str">
        <f>'5- Identificación de Riesgos'!H30</f>
        <v>Media - 3</v>
      </c>
      <c r="G30" s="423" t="str">
        <f>'5- Identificación de Riesgos'!M30</f>
        <v>Mayor - 4</v>
      </c>
      <c r="H30" s="423" t="str">
        <f>'5- Identificación de Riesgos'!N30</f>
        <v>Alto - 12</v>
      </c>
      <c r="I30" s="92"/>
      <c r="J30" s="555" t="str">
        <f>'6- Valoración Controles'!T30</f>
        <v>Media - 3</v>
      </c>
      <c r="K30" s="555" t="str">
        <f>'6- Valoración Controles'!U30</f>
        <v>Mayor - 4</v>
      </c>
      <c r="L30" s="543" t="e">
        <f>AVERAGE(#REF!)</f>
        <v>#REF!</v>
      </c>
      <c r="M30" s="444" t="str">
        <f>'6- Valoración Controles'!V30</f>
        <v>Alto - 12</v>
      </c>
      <c r="N30" s="445" t="s">
        <v>395</v>
      </c>
      <c r="O30" s="186"/>
      <c r="P30" s="280"/>
      <c r="Q30" s="187"/>
    </row>
    <row r="31" spans="1:17" ht="45">
      <c r="A31" s="436"/>
      <c r="B31" s="445"/>
      <c r="C31" s="424"/>
      <c r="D31" s="424"/>
      <c r="E31" s="185" t="str">
        <f>'5- Identificación de Riesgos'!D31</f>
        <v>Errores en la información de los  procesos judiciales</v>
      </c>
      <c r="F31" s="430"/>
      <c r="G31" s="552"/>
      <c r="H31" s="424"/>
      <c r="I31" s="92"/>
      <c r="J31" s="556"/>
      <c r="K31" s="556"/>
      <c r="L31" s="544"/>
      <c r="M31" s="445"/>
      <c r="N31" s="445"/>
      <c r="O31" s="186"/>
      <c r="P31" s="186"/>
      <c r="Q31" s="187"/>
    </row>
    <row r="32" spans="1:17" ht="30">
      <c r="A32" s="436"/>
      <c r="B32" s="445"/>
      <c r="C32" s="424"/>
      <c r="D32" s="424"/>
      <c r="E32" s="185" t="str">
        <f>'5- Identificación de Riesgos'!D32</f>
        <v xml:space="preserve">Desatención de los tiempos </v>
      </c>
      <c r="F32" s="430"/>
      <c r="G32" s="552"/>
      <c r="H32" s="424"/>
      <c r="I32" s="92"/>
      <c r="J32" s="556"/>
      <c r="K32" s="556"/>
      <c r="L32" s="544"/>
      <c r="M32" s="445"/>
      <c r="N32" s="445"/>
      <c r="O32" s="186"/>
      <c r="P32" s="186"/>
      <c r="Q32" s="187"/>
    </row>
    <row r="33" spans="1:17" ht="30">
      <c r="A33" s="436"/>
      <c r="B33" s="445"/>
      <c r="C33" s="424"/>
      <c r="D33" s="424"/>
      <c r="E33" s="185" t="str">
        <f>'5- Identificación de Riesgos'!D33</f>
        <v>Insuficientes  recursos provisionados</v>
      </c>
      <c r="F33" s="430"/>
      <c r="G33" s="552"/>
      <c r="H33" s="424"/>
      <c r="I33" s="92"/>
      <c r="J33" s="556"/>
      <c r="K33" s="556"/>
      <c r="L33" s="544"/>
      <c r="M33" s="445"/>
      <c r="N33" s="445"/>
      <c r="O33" s="186"/>
      <c r="P33" s="186"/>
      <c r="Q33" s="187"/>
    </row>
    <row r="34" spans="1:17" ht="45">
      <c r="A34" s="436"/>
      <c r="B34" s="445"/>
      <c r="C34" s="424"/>
      <c r="D34" s="424"/>
      <c r="E34" s="185" t="str">
        <f>'5- Identificación de Riesgos'!D34</f>
        <v>Desactualización d de informacion del estado de los procesos</v>
      </c>
      <c r="F34" s="430"/>
      <c r="G34" s="552"/>
      <c r="H34" s="424"/>
      <c r="I34" s="92"/>
      <c r="J34" s="556"/>
      <c r="K34" s="556"/>
      <c r="L34" s="544"/>
      <c r="M34" s="445"/>
      <c r="N34" s="445"/>
      <c r="O34" s="186"/>
      <c r="P34" s="186"/>
      <c r="Q34" s="187"/>
    </row>
    <row r="35" spans="1:17" ht="30">
      <c r="A35" s="436"/>
      <c r="B35" s="445"/>
      <c r="C35" s="424"/>
      <c r="D35" s="424"/>
      <c r="E35" s="185" t="str">
        <f>'5- Identificación de Riesgos'!D35</f>
        <v>Clasificación errada del riesgo y sus previsiones</v>
      </c>
      <c r="F35" s="430"/>
      <c r="G35" s="552"/>
      <c r="H35" s="424"/>
      <c r="I35" s="92"/>
      <c r="J35" s="556"/>
      <c r="K35" s="556"/>
      <c r="L35" s="544"/>
      <c r="M35" s="445"/>
      <c r="N35" s="445"/>
      <c r="O35" s="186"/>
      <c r="P35" s="186"/>
      <c r="Q35" s="187"/>
    </row>
    <row r="36" spans="1:17">
      <c r="A36" s="436"/>
      <c r="B36" s="445"/>
      <c r="C36" s="424"/>
      <c r="D36" s="424"/>
      <c r="E36" s="185">
        <f>'5- Identificación de Riesgos'!D36</f>
        <v>0</v>
      </c>
      <c r="F36" s="430"/>
      <c r="G36" s="552"/>
      <c r="H36" s="424"/>
      <c r="I36" s="92"/>
      <c r="J36" s="556"/>
      <c r="K36" s="556"/>
      <c r="L36" s="544"/>
      <c r="M36" s="445"/>
      <c r="N36" s="445"/>
      <c r="O36" s="186"/>
      <c r="P36" s="186"/>
      <c r="Q36" s="187"/>
    </row>
    <row r="37" spans="1:17">
      <c r="A37" s="436"/>
      <c r="B37" s="445"/>
      <c r="C37" s="424"/>
      <c r="D37" s="424"/>
      <c r="E37" s="185">
        <f>'5- Identificación de Riesgos'!D37</f>
        <v>0</v>
      </c>
      <c r="F37" s="430"/>
      <c r="G37" s="552"/>
      <c r="H37" s="424"/>
      <c r="I37" s="92"/>
      <c r="J37" s="556"/>
      <c r="K37" s="556"/>
      <c r="L37" s="544"/>
      <c r="M37" s="445"/>
      <c r="N37" s="445"/>
      <c r="O37" s="186"/>
      <c r="P37" s="186"/>
      <c r="Q37" s="187"/>
    </row>
    <row r="38" spans="1:17">
      <c r="A38" s="436"/>
      <c r="B38" s="445"/>
      <c r="C38" s="424"/>
      <c r="D38" s="424"/>
      <c r="E38" s="185">
        <f>'5- Identificación de Riesgos'!D38</f>
        <v>0</v>
      </c>
      <c r="F38" s="430"/>
      <c r="G38" s="552"/>
      <c r="H38" s="424"/>
      <c r="I38" s="92"/>
      <c r="J38" s="556"/>
      <c r="K38" s="556"/>
      <c r="L38" s="544"/>
      <c r="M38" s="445"/>
      <c r="N38" s="445"/>
      <c r="O38" s="186"/>
      <c r="P38" s="186"/>
      <c r="Q38" s="187"/>
    </row>
    <row r="39" spans="1:17" ht="32.450000000000003" customHeight="1" thickBot="1">
      <c r="A39" s="436"/>
      <c r="B39" s="546"/>
      <c r="C39" s="424"/>
      <c r="D39" s="424"/>
      <c r="E39" s="185">
        <f>'5- Identificación de Riesgos'!D39</f>
        <v>0</v>
      </c>
      <c r="F39" s="430"/>
      <c r="G39" s="552"/>
      <c r="H39" s="424"/>
      <c r="I39" s="93"/>
      <c r="J39" s="557"/>
      <c r="K39" s="557"/>
      <c r="L39" s="545"/>
      <c r="M39" s="546"/>
      <c r="N39" s="546"/>
      <c r="O39" s="186"/>
      <c r="P39" s="186"/>
      <c r="Q39" s="187"/>
    </row>
    <row r="40" spans="1:17" ht="30" customHeight="1">
      <c r="A40" s="435">
        <f>'5- Identificación de Riesgos'!A40</f>
        <v>4</v>
      </c>
      <c r="B40" s="444" t="str">
        <f>'5- Identificación de Riesgos'!B40</f>
        <v xml:space="preserve">Recibir dádivas o beneficios a nombre propio o de terceros para  no actuar con la debida diligencia en los procesos en  contra la entidad  o divulgar información privilegiada </v>
      </c>
      <c r="C40" s="423" t="str">
        <f>'5- Identificación de Riesgos'!C40</f>
        <v>Retrasar, desviar, omitir actuaciones o suministrar información privilegiada .</v>
      </c>
      <c r="D40" s="546" t="s">
        <v>298</v>
      </c>
      <c r="E40" s="185" t="str">
        <f>'5- Identificación de Riesgos'!D50</f>
        <v>1. Falta de ética de los servidores públicos (Debilidades en principios y valores)</v>
      </c>
      <c r="F40" s="429" t="str">
        <f>'5- Identificación de Riesgos'!H40</f>
        <v>Muy Baja - 1</v>
      </c>
      <c r="G40" s="423" t="str">
        <f>'5- Identificación de Riesgos'!M40</f>
        <v>Mayor - 4</v>
      </c>
      <c r="H40" s="423" t="str">
        <f>'5- Identificación de Riesgos'!N40</f>
        <v>Alto  - 4</v>
      </c>
      <c r="I40" s="92"/>
      <c r="J40" s="555" t="str">
        <f>'6- Valoración Controles'!T40</f>
        <v>Muy Baja - 1</v>
      </c>
      <c r="K40" s="555" t="str">
        <f>'6- Valoración Controles'!U40</f>
        <v>Mayor - 4</v>
      </c>
      <c r="L40" s="543" t="e">
        <f>AVERAGE(#REF!)</f>
        <v>#REF!</v>
      </c>
      <c r="M40" s="444" t="str">
        <f>'6- Valoración Controles'!V40</f>
        <v>Alto  - 4</v>
      </c>
      <c r="N40" s="445" t="s">
        <v>394</v>
      </c>
      <c r="O40" s="186"/>
      <c r="P40" s="186"/>
      <c r="Q40" s="187"/>
    </row>
    <row r="41" spans="1:17" ht="60">
      <c r="A41" s="436"/>
      <c r="B41" s="445"/>
      <c r="C41" s="424"/>
      <c r="D41" s="424"/>
      <c r="E41" s="185" t="str">
        <f>'5- Identificación de Riesgos'!D51</f>
        <v>2. Falta de ética de terceros interesados  (Debilidades principios y valores)</v>
      </c>
      <c r="F41" s="430"/>
      <c r="G41" s="552"/>
      <c r="H41" s="424"/>
      <c r="I41" s="92"/>
      <c r="J41" s="556"/>
      <c r="K41" s="556"/>
      <c r="L41" s="544"/>
      <c r="M41" s="445"/>
      <c r="N41" s="445"/>
      <c r="O41" s="186"/>
      <c r="P41" s="186"/>
      <c r="Q41" s="187"/>
    </row>
    <row r="42" spans="1:17">
      <c r="A42" s="436"/>
      <c r="B42" s="445"/>
      <c r="C42" s="424"/>
      <c r="D42" s="424"/>
      <c r="E42" s="185">
        <f>'5- Identificación de Riesgos'!D52</f>
        <v>0</v>
      </c>
      <c r="F42" s="430"/>
      <c r="G42" s="552"/>
      <c r="H42" s="424"/>
      <c r="I42" s="92"/>
      <c r="J42" s="556"/>
      <c r="K42" s="556"/>
      <c r="L42" s="544"/>
      <c r="M42" s="445"/>
      <c r="N42" s="445"/>
      <c r="O42" s="186"/>
      <c r="P42" s="186"/>
      <c r="Q42" s="187"/>
    </row>
    <row r="43" spans="1:17">
      <c r="A43" s="436"/>
      <c r="B43" s="445"/>
      <c r="C43" s="424"/>
      <c r="D43" s="424"/>
      <c r="E43" s="185">
        <f>'5- Identificación de Riesgos'!D53</f>
        <v>0</v>
      </c>
      <c r="F43" s="430"/>
      <c r="G43" s="552"/>
      <c r="H43" s="424"/>
      <c r="I43" s="92"/>
      <c r="J43" s="556"/>
      <c r="K43" s="556"/>
      <c r="L43" s="544"/>
      <c r="M43" s="445"/>
      <c r="N43" s="445"/>
      <c r="O43" s="186"/>
      <c r="P43" s="186"/>
      <c r="Q43" s="187"/>
    </row>
    <row r="44" spans="1:17">
      <c r="A44" s="436"/>
      <c r="B44" s="445"/>
      <c r="C44" s="424"/>
      <c r="D44" s="424"/>
      <c r="E44" s="185">
        <f>'5- Identificación de Riesgos'!D54</f>
        <v>0</v>
      </c>
      <c r="F44" s="430"/>
      <c r="G44" s="552"/>
      <c r="H44" s="424"/>
      <c r="I44" s="92"/>
      <c r="J44" s="556"/>
      <c r="K44" s="556"/>
      <c r="L44" s="544"/>
      <c r="M44" s="445"/>
      <c r="N44" s="445"/>
      <c r="O44" s="186"/>
      <c r="P44" s="186"/>
      <c r="Q44" s="187"/>
    </row>
    <row r="45" spans="1:17">
      <c r="A45" s="436"/>
      <c r="B45" s="445"/>
      <c r="C45" s="424"/>
      <c r="D45" s="424"/>
      <c r="E45" s="185">
        <f>'5- Identificación de Riesgos'!D55</f>
        <v>0</v>
      </c>
      <c r="F45" s="430"/>
      <c r="G45" s="552"/>
      <c r="H45" s="424"/>
      <c r="I45" s="92"/>
      <c r="J45" s="556"/>
      <c r="K45" s="556"/>
      <c r="L45" s="544"/>
      <c r="M45" s="445"/>
      <c r="N45" s="445"/>
      <c r="O45" s="186"/>
      <c r="P45" s="186"/>
      <c r="Q45" s="187"/>
    </row>
    <row r="46" spans="1:17">
      <c r="A46" s="436"/>
      <c r="B46" s="445"/>
      <c r="C46" s="424"/>
      <c r="D46" s="424"/>
      <c r="E46" s="185">
        <f>'5- Identificación de Riesgos'!D56</f>
        <v>0</v>
      </c>
      <c r="F46" s="430"/>
      <c r="G46" s="552"/>
      <c r="H46" s="424"/>
      <c r="I46" s="92"/>
      <c r="J46" s="556"/>
      <c r="K46" s="556"/>
      <c r="L46" s="544"/>
      <c r="M46" s="445"/>
      <c r="N46" s="445"/>
      <c r="O46" s="186"/>
      <c r="P46" s="186"/>
      <c r="Q46" s="187"/>
    </row>
    <row r="47" spans="1:17">
      <c r="A47" s="436"/>
      <c r="B47" s="445"/>
      <c r="C47" s="424"/>
      <c r="D47" s="424"/>
      <c r="E47" s="185">
        <f>'5- Identificación de Riesgos'!D57</f>
        <v>0</v>
      </c>
      <c r="F47" s="430"/>
      <c r="G47" s="552"/>
      <c r="H47" s="424"/>
      <c r="I47" s="92"/>
      <c r="J47" s="556"/>
      <c r="K47" s="556"/>
      <c r="L47" s="544"/>
      <c r="M47" s="445"/>
      <c r="N47" s="445"/>
      <c r="O47" s="186"/>
      <c r="P47" s="186"/>
      <c r="Q47" s="187"/>
    </row>
    <row r="48" spans="1:17">
      <c r="A48" s="436"/>
      <c r="B48" s="445"/>
      <c r="C48" s="424"/>
      <c r="D48" s="424"/>
      <c r="E48" s="185">
        <f>'5- Identificación de Riesgos'!D58</f>
        <v>0</v>
      </c>
      <c r="F48" s="430"/>
      <c r="G48" s="552"/>
      <c r="H48" s="424"/>
      <c r="I48" s="92"/>
      <c r="J48" s="556"/>
      <c r="K48" s="556"/>
      <c r="L48" s="544"/>
      <c r="M48" s="445"/>
      <c r="N48" s="445"/>
      <c r="O48" s="186"/>
      <c r="P48" s="186"/>
      <c r="Q48" s="187"/>
    </row>
    <row r="49" spans="1:17">
      <c r="A49" s="559"/>
      <c r="B49" s="546"/>
      <c r="C49" s="424"/>
      <c r="D49" s="560"/>
      <c r="E49" s="185">
        <f>'5- Identificación de Riesgos'!D59</f>
        <v>0</v>
      </c>
      <c r="F49" s="430"/>
      <c r="G49" s="552"/>
      <c r="H49" s="424"/>
      <c r="I49" s="93"/>
      <c r="J49" s="557"/>
      <c r="K49" s="557"/>
      <c r="L49" s="545"/>
      <c r="M49" s="546"/>
      <c r="N49" s="546"/>
      <c r="O49" s="186"/>
      <c r="P49" s="279"/>
      <c r="Q49" s="187"/>
    </row>
    <row r="50" spans="1:17" ht="15" customHeight="1">
      <c r="A50" s="547">
        <f>'5- Identificación de Riesgos'!A50</f>
        <v>5</v>
      </c>
      <c r="B50" s="550" t="str">
        <f>'5- Identificación de Riesgos'!B50</f>
        <v>Ofrecer, prometer, entregar, aceptar o solicitar una ventaja indebida a cambio de la deficiente gestión en el cobro coactivo de las obligaciones a favor de la Rama Judicial</v>
      </c>
      <c r="C50" s="508" t="str">
        <f>'5- Identificación de Riesgos'!C50</f>
        <v>Cuando un tercero o el mismo obligado, ofrece, promete, entrega, acepta o solicita una ventaja dentro del procedimiento de cobro coactivo, a través de dádivas o beneficios, para que no se adelante en debida forma el cobro de las obligaciones a favor de la Rama Judicial.</v>
      </c>
      <c r="D50" s="569"/>
      <c r="E50" s="281"/>
      <c r="F50" s="429" t="str">
        <f>'5- Identificación de Riesgos'!H50</f>
        <v>Muy Baja - 1</v>
      </c>
      <c r="G50" s="423" t="str">
        <f>'5- Identificación de Riesgos'!M50</f>
        <v>Menor - 2</v>
      </c>
      <c r="H50" s="423" t="str">
        <f>'5- Identificación de Riesgos'!N50</f>
        <v>Bajo - 2</v>
      </c>
      <c r="I50" s="92"/>
      <c r="J50" s="555" t="str">
        <f>'6- Valoración Controles'!T50</f>
        <v>Muy Baja - 1</v>
      </c>
      <c r="K50" s="555" t="str">
        <f>'6- Valoración Controles'!U50</f>
        <v>Menor - 2</v>
      </c>
      <c r="L50" s="543" t="e">
        <f>AVERAGE(#REF!)</f>
        <v>#REF!</v>
      </c>
      <c r="M50" s="444" t="str">
        <f>'6- Valoración Controles'!V50</f>
        <v>Bajo - 2</v>
      </c>
      <c r="N50" s="445" t="s">
        <v>394</v>
      </c>
      <c r="O50" s="534" t="s">
        <v>396</v>
      </c>
      <c r="P50" s="537" t="s">
        <v>397</v>
      </c>
      <c r="Q50" s="575">
        <v>45293</v>
      </c>
    </row>
    <row r="51" spans="1:17">
      <c r="A51" s="548"/>
      <c r="B51" s="551"/>
      <c r="C51" s="456"/>
      <c r="D51" s="570"/>
      <c r="E51" s="281"/>
      <c r="F51" s="430"/>
      <c r="G51" s="552"/>
      <c r="H51" s="424"/>
      <c r="I51" s="92"/>
      <c r="J51" s="556"/>
      <c r="K51" s="556"/>
      <c r="L51" s="544"/>
      <c r="M51" s="445"/>
      <c r="N51" s="445"/>
      <c r="O51" s="535"/>
      <c r="P51" s="538"/>
      <c r="Q51" s="576"/>
    </row>
    <row r="52" spans="1:17">
      <c r="A52" s="548"/>
      <c r="B52" s="551"/>
      <c r="C52" s="456"/>
      <c r="D52" s="570"/>
      <c r="E52" s="281"/>
      <c r="F52" s="430"/>
      <c r="G52" s="552"/>
      <c r="H52" s="424"/>
      <c r="I52" s="92"/>
      <c r="J52" s="556"/>
      <c r="K52" s="556"/>
      <c r="L52" s="544"/>
      <c r="M52" s="445"/>
      <c r="N52" s="445"/>
      <c r="O52" s="535"/>
      <c r="P52" s="538"/>
      <c r="Q52" s="576"/>
    </row>
    <row r="53" spans="1:17">
      <c r="A53" s="548"/>
      <c r="B53" s="551"/>
      <c r="C53" s="456"/>
      <c r="D53" s="570"/>
      <c r="E53" s="281"/>
      <c r="F53" s="430"/>
      <c r="G53" s="552"/>
      <c r="H53" s="424"/>
      <c r="I53" s="92"/>
      <c r="J53" s="556"/>
      <c r="K53" s="556"/>
      <c r="L53" s="544"/>
      <c r="M53" s="445"/>
      <c r="N53" s="445"/>
      <c r="O53" s="535"/>
      <c r="P53" s="538"/>
      <c r="Q53" s="576"/>
    </row>
    <row r="54" spans="1:17">
      <c r="A54" s="548"/>
      <c r="B54" s="551"/>
      <c r="C54" s="456"/>
      <c r="D54" s="570"/>
      <c r="E54" s="281"/>
      <c r="F54" s="430"/>
      <c r="G54" s="552"/>
      <c r="H54" s="424"/>
      <c r="I54" s="92"/>
      <c r="J54" s="556"/>
      <c r="K54" s="556"/>
      <c r="L54" s="544"/>
      <c r="M54" s="445"/>
      <c r="N54" s="445"/>
      <c r="O54" s="535"/>
      <c r="P54" s="538"/>
      <c r="Q54" s="576"/>
    </row>
    <row r="55" spans="1:17">
      <c r="A55" s="548"/>
      <c r="B55" s="551"/>
      <c r="C55" s="456"/>
      <c r="D55" s="570"/>
      <c r="E55" s="281"/>
      <c r="F55" s="430"/>
      <c r="G55" s="552"/>
      <c r="H55" s="424"/>
      <c r="I55" s="92"/>
      <c r="J55" s="556"/>
      <c r="K55" s="556"/>
      <c r="L55" s="544"/>
      <c r="M55" s="445"/>
      <c r="N55" s="553"/>
      <c r="O55" s="572" t="s">
        <v>398</v>
      </c>
      <c r="P55" s="538"/>
      <c r="Q55" s="576"/>
    </row>
    <row r="56" spans="1:17">
      <c r="A56" s="548"/>
      <c r="B56" s="551"/>
      <c r="C56" s="456"/>
      <c r="D56" s="570"/>
      <c r="E56" s="281"/>
      <c r="F56" s="430"/>
      <c r="G56" s="552"/>
      <c r="H56" s="424"/>
      <c r="I56" s="92"/>
      <c r="J56" s="556"/>
      <c r="K56" s="556"/>
      <c r="L56" s="544"/>
      <c r="M56" s="445"/>
      <c r="N56" s="553"/>
      <c r="O56" s="573"/>
      <c r="P56" s="538"/>
      <c r="Q56" s="576"/>
    </row>
    <row r="57" spans="1:17">
      <c r="A57" s="548"/>
      <c r="B57" s="551"/>
      <c r="C57" s="456"/>
      <c r="D57" s="570"/>
      <c r="E57" s="281"/>
      <c r="F57" s="430"/>
      <c r="G57" s="552"/>
      <c r="H57" s="424"/>
      <c r="I57" s="92"/>
      <c r="J57" s="556"/>
      <c r="K57" s="556"/>
      <c r="L57" s="544"/>
      <c r="M57" s="445"/>
      <c r="N57" s="553"/>
      <c r="O57" s="573"/>
      <c r="P57" s="538"/>
      <c r="Q57" s="576"/>
    </row>
    <row r="58" spans="1:17">
      <c r="A58" s="548"/>
      <c r="B58" s="551"/>
      <c r="C58" s="456"/>
      <c r="D58" s="570"/>
      <c r="E58" s="281"/>
      <c r="F58" s="430"/>
      <c r="G58" s="552"/>
      <c r="H58" s="424"/>
      <c r="I58" s="92"/>
      <c r="J58" s="556"/>
      <c r="K58" s="556"/>
      <c r="L58" s="544"/>
      <c r="M58" s="445"/>
      <c r="N58" s="553"/>
      <c r="O58" s="573"/>
      <c r="P58" s="538"/>
      <c r="Q58" s="576"/>
    </row>
    <row r="59" spans="1:17">
      <c r="A59" s="549"/>
      <c r="B59" s="494"/>
      <c r="C59" s="456"/>
      <c r="D59" s="571"/>
      <c r="E59" s="281"/>
      <c r="F59" s="430"/>
      <c r="G59" s="552"/>
      <c r="H59" s="424"/>
      <c r="I59" s="92"/>
      <c r="J59" s="557"/>
      <c r="K59" s="557"/>
      <c r="L59" s="545"/>
      <c r="M59" s="546"/>
      <c r="N59" s="554"/>
      <c r="O59" s="574"/>
      <c r="P59" s="539"/>
      <c r="Q59" s="577"/>
    </row>
    <row r="60" spans="1:17" ht="30" customHeight="1">
      <c r="A60" s="558">
        <f>'5- Identificación de Riesgos'!A60</f>
        <v>6</v>
      </c>
      <c r="B60" s="444" t="str">
        <f>'5- Identificación de Riesgos'!B60</f>
        <v>Ofrecer, prometer, entregar, aceptar o solicitar una ventaja indebida para provocar  actuaciones jurídicas de los procesos de repetición por fuera del marco legal atendiendo intereses propios o de terceros.</v>
      </c>
      <c r="C60" s="423" t="str">
        <f>'5- Identificación de Riesgos'!C60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60" s="546" t="s">
        <v>298</v>
      </c>
      <c r="E60" s="193" t="str">
        <f>'5- Identificación de Riesgos'!D70</f>
        <v>1. Falta de ética de los servidores públicos (Debilidades en principios y valores)</v>
      </c>
      <c r="F60" s="429" t="str">
        <f>'5- Identificación de Riesgos'!H60</f>
        <v>Muy Baja - 1</v>
      </c>
      <c r="G60" s="423" t="str">
        <f>'5- Identificación de Riesgos'!M60</f>
        <v>Moderado - 3</v>
      </c>
      <c r="H60" s="423" t="str">
        <f>'5- Identificación de Riesgos'!N60</f>
        <v>Moderado - 3</v>
      </c>
      <c r="I60" s="194"/>
      <c r="J60" s="555" t="str">
        <f>'6- Valoración Controles'!T60</f>
        <v>Muy Baja - 1</v>
      </c>
      <c r="K60" s="555" t="str">
        <f>'6- Valoración Controles'!U60</f>
        <v>Menor - 2</v>
      </c>
      <c r="L60" s="543" t="e">
        <f>AVERAGE(#REF!)</f>
        <v>#REF!</v>
      </c>
      <c r="M60" s="444" t="str">
        <f>'6- Valoración Controles'!V60</f>
        <v>Bajo - 2</v>
      </c>
      <c r="N60" s="445" t="s">
        <v>395</v>
      </c>
      <c r="O60" s="280"/>
      <c r="P60" s="280"/>
      <c r="Q60" s="187"/>
    </row>
    <row r="61" spans="1:17" ht="60">
      <c r="A61" s="436"/>
      <c r="B61" s="445"/>
      <c r="C61" s="424"/>
      <c r="D61" s="424"/>
      <c r="E61" s="185" t="str">
        <f>'5- Identificación de Riesgos'!D71</f>
        <v>2. Falta de ética de terceros interesados  (Debilidades principios y valores)</v>
      </c>
      <c r="F61" s="430"/>
      <c r="G61" s="552"/>
      <c r="H61" s="424"/>
      <c r="I61" s="92"/>
      <c r="J61" s="556"/>
      <c r="K61" s="556"/>
      <c r="L61" s="544"/>
      <c r="M61" s="445"/>
      <c r="N61" s="445"/>
      <c r="O61" s="186"/>
      <c r="P61" s="186"/>
      <c r="Q61" s="187"/>
    </row>
    <row r="62" spans="1:17">
      <c r="A62" s="436"/>
      <c r="B62" s="445"/>
      <c r="C62" s="424"/>
      <c r="D62" s="424"/>
      <c r="E62" s="185">
        <f>'5- Identificación de Riesgos'!D72</f>
        <v>0</v>
      </c>
      <c r="F62" s="430"/>
      <c r="G62" s="552"/>
      <c r="H62" s="424"/>
      <c r="I62" s="92"/>
      <c r="J62" s="556"/>
      <c r="K62" s="556"/>
      <c r="L62" s="544"/>
      <c r="M62" s="445"/>
      <c r="N62" s="445"/>
      <c r="O62" s="186"/>
      <c r="P62" s="186"/>
      <c r="Q62" s="187"/>
    </row>
    <row r="63" spans="1:17">
      <c r="A63" s="436"/>
      <c r="B63" s="445"/>
      <c r="C63" s="424"/>
      <c r="D63" s="424"/>
      <c r="E63" s="185">
        <f>'5- Identificación de Riesgos'!D73</f>
        <v>0</v>
      </c>
      <c r="F63" s="430"/>
      <c r="G63" s="552"/>
      <c r="H63" s="424"/>
      <c r="I63" s="92"/>
      <c r="J63" s="556"/>
      <c r="K63" s="556"/>
      <c r="L63" s="544"/>
      <c r="M63" s="445"/>
      <c r="N63" s="445"/>
      <c r="O63" s="186"/>
      <c r="P63" s="186"/>
      <c r="Q63" s="187"/>
    </row>
    <row r="64" spans="1:17">
      <c r="A64" s="436"/>
      <c r="B64" s="445"/>
      <c r="C64" s="424"/>
      <c r="D64" s="424"/>
      <c r="E64" s="185">
        <f>'5- Identificación de Riesgos'!D74</f>
        <v>0</v>
      </c>
      <c r="F64" s="430"/>
      <c r="G64" s="552"/>
      <c r="H64" s="424"/>
      <c r="I64" s="92"/>
      <c r="J64" s="556"/>
      <c r="K64" s="556"/>
      <c r="L64" s="544"/>
      <c r="M64" s="445"/>
      <c r="N64" s="445"/>
      <c r="O64" s="186"/>
      <c r="P64" s="186"/>
      <c r="Q64" s="187"/>
    </row>
    <row r="65" spans="1:17">
      <c r="A65" s="436"/>
      <c r="B65" s="445"/>
      <c r="C65" s="424"/>
      <c r="D65" s="424"/>
      <c r="E65" s="185">
        <f>'5- Identificación de Riesgos'!D75</f>
        <v>0</v>
      </c>
      <c r="F65" s="430"/>
      <c r="G65" s="552"/>
      <c r="H65" s="424"/>
      <c r="I65" s="92"/>
      <c r="J65" s="556"/>
      <c r="K65" s="556"/>
      <c r="L65" s="544"/>
      <c r="M65" s="445"/>
      <c r="N65" s="445"/>
      <c r="O65" s="186"/>
      <c r="P65" s="186"/>
      <c r="Q65" s="187"/>
    </row>
    <row r="66" spans="1:17">
      <c r="A66" s="436"/>
      <c r="B66" s="445"/>
      <c r="C66" s="424"/>
      <c r="D66" s="424"/>
      <c r="E66" s="185">
        <f>'5- Identificación de Riesgos'!D76</f>
        <v>0</v>
      </c>
      <c r="F66" s="430"/>
      <c r="G66" s="552"/>
      <c r="H66" s="424"/>
      <c r="I66" s="92"/>
      <c r="J66" s="556"/>
      <c r="K66" s="556"/>
      <c r="L66" s="544"/>
      <c r="M66" s="445"/>
      <c r="N66" s="445"/>
      <c r="O66" s="186"/>
      <c r="P66" s="186"/>
      <c r="Q66" s="187"/>
    </row>
    <row r="67" spans="1:17">
      <c r="A67" s="436"/>
      <c r="B67" s="445"/>
      <c r="C67" s="424"/>
      <c r="D67" s="424"/>
      <c r="E67" s="185">
        <f>'5- Identificación de Riesgos'!D77</f>
        <v>0</v>
      </c>
      <c r="F67" s="430"/>
      <c r="G67" s="552"/>
      <c r="H67" s="424"/>
      <c r="I67" s="92"/>
      <c r="J67" s="556"/>
      <c r="K67" s="556"/>
      <c r="L67" s="544"/>
      <c r="M67" s="445"/>
      <c r="N67" s="445"/>
      <c r="O67" s="186"/>
      <c r="P67" s="186"/>
      <c r="Q67" s="187"/>
    </row>
    <row r="68" spans="1:17">
      <c r="A68" s="436"/>
      <c r="B68" s="445"/>
      <c r="C68" s="424"/>
      <c r="D68" s="424"/>
      <c r="E68" s="185">
        <f>'5- Identificación de Riesgos'!D78</f>
        <v>0</v>
      </c>
      <c r="F68" s="430"/>
      <c r="G68" s="552"/>
      <c r="H68" s="424"/>
      <c r="I68" s="92"/>
      <c r="J68" s="556"/>
      <c r="K68" s="556"/>
      <c r="L68" s="544"/>
      <c r="M68" s="445"/>
      <c r="N68" s="445"/>
      <c r="O68" s="186"/>
      <c r="P68" s="186"/>
      <c r="Q68" s="187"/>
    </row>
    <row r="69" spans="1:17" ht="15.75" thickBot="1">
      <c r="A69" s="436"/>
      <c r="B69" s="546"/>
      <c r="C69" s="424"/>
      <c r="D69" s="425"/>
      <c r="E69" s="195">
        <f>'5- Identificación de Riesgos'!D79</f>
        <v>0</v>
      </c>
      <c r="F69" s="430"/>
      <c r="G69" s="552"/>
      <c r="H69" s="424"/>
      <c r="I69" s="158"/>
      <c r="J69" s="557"/>
      <c r="K69" s="557"/>
      <c r="L69" s="545"/>
      <c r="M69" s="546"/>
      <c r="N69" s="546"/>
      <c r="O69" s="186"/>
      <c r="P69" s="186"/>
      <c r="Q69" s="187"/>
    </row>
    <row r="70" spans="1:17" ht="30" customHeight="1">
      <c r="A70" s="435">
        <f>'5- Identificación de Riesgos'!A70</f>
        <v>7</v>
      </c>
      <c r="B70" s="444" t="str">
        <f>'5- Identificación de Riesgos'!B70</f>
        <v>Ofrecer, prometer, entregar, aceptar o solicitar una ventaja a cambio de una indebida gestión en el tramite de la liquidación de las cuentas de cobro por concepto de Sentencias en contra de la Rama Judicial.</v>
      </c>
      <c r="C70" s="423" t="str">
        <f>'5- Identificación de Riesgos'!C70</f>
        <v>Cuando el beneficiario, apoderado o un tercero, ofrece, promete, entrega, acepta o solicita una ventaja dentro del procedimiento de liquidación de una cuenta de cobro por concepto de sentencias adversas a la Rama Judicial.</v>
      </c>
      <c r="D70" s="424" t="s">
        <v>298</v>
      </c>
      <c r="E70" s="193">
        <f>'5- Identificación de Riesgos'!D80</f>
        <v>0</v>
      </c>
      <c r="F70" s="429" t="str">
        <f>'5- Identificación de Riesgos'!H70</f>
        <v>Muy Baja - 1</v>
      </c>
      <c r="G70" s="423" t="str">
        <f>'5- Identificación de Riesgos'!M70</f>
        <v>Menor - 2</v>
      </c>
      <c r="H70" s="423" t="str">
        <f>'5- Identificación de Riesgos'!N70</f>
        <v>Bajo - 2</v>
      </c>
      <c r="I70" s="194"/>
      <c r="J70" s="555" t="str">
        <f>'6- Valoración Controles'!T70</f>
        <v>Muy Baja - 1</v>
      </c>
      <c r="K70" s="555" t="str">
        <f>'6- Valoración Controles'!U70</f>
        <v>Leve - 1</v>
      </c>
      <c r="L70" s="543" t="e">
        <f>AVERAGE(#REF!)</f>
        <v>#REF!</v>
      </c>
      <c r="M70" s="444" t="str">
        <f>'6- Valoración Controles'!V70</f>
        <v>Bajo - 1</v>
      </c>
      <c r="N70" s="445" t="s">
        <v>395</v>
      </c>
      <c r="O70" s="186"/>
      <c r="P70" s="186"/>
      <c r="Q70" s="187"/>
    </row>
    <row r="71" spans="1:17" ht="30" customHeight="1">
      <c r="A71" s="436"/>
      <c r="B71" s="445"/>
      <c r="C71" s="424"/>
      <c r="D71" s="424"/>
      <c r="E71" s="185">
        <f>'5- Identificación de Riesgos'!D81</f>
        <v>0</v>
      </c>
      <c r="F71" s="430"/>
      <c r="G71" s="552"/>
      <c r="H71" s="424"/>
      <c r="I71" s="92"/>
      <c r="J71" s="556"/>
      <c r="K71" s="556"/>
      <c r="L71" s="544"/>
      <c r="M71" s="445"/>
      <c r="N71" s="445"/>
      <c r="O71" s="186"/>
      <c r="P71" s="186"/>
      <c r="Q71" s="187"/>
    </row>
    <row r="72" spans="1:17">
      <c r="A72" s="436"/>
      <c r="B72" s="445"/>
      <c r="C72" s="424"/>
      <c r="D72" s="424"/>
      <c r="E72" s="185">
        <f>'5- Identificación de Riesgos'!D82</f>
        <v>0</v>
      </c>
      <c r="F72" s="430"/>
      <c r="G72" s="552"/>
      <c r="H72" s="424"/>
      <c r="I72" s="92"/>
      <c r="J72" s="556"/>
      <c r="K72" s="556"/>
      <c r="L72" s="544"/>
      <c r="M72" s="445"/>
      <c r="N72" s="445"/>
      <c r="O72" s="186"/>
      <c r="P72" s="186"/>
      <c r="Q72" s="187"/>
    </row>
    <row r="73" spans="1:17">
      <c r="A73" s="436"/>
      <c r="B73" s="445"/>
      <c r="C73" s="424"/>
      <c r="D73" s="424"/>
      <c r="E73" s="185">
        <f>'5- Identificación de Riesgos'!D83</f>
        <v>0</v>
      </c>
      <c r="F73" s="430"/>
      <c r="G73" s="552"/>
      <c r="H73" s="424"/>
      <c r="I73" s="92"/>
      <c r="J73" s="556"/>
      <c r="K73" s="556"/>
      <c r="L73" s="544"/>
      <c r="M73" s="445"/>
      <c r="N73" s="445"/>
      <c r="O73" s="186"/>
      <c r="P73" s="186"/>
      <c r="Q73" s="187"/>
    </row>
    <row r="74" spans="1:17">
      <c r="A74" s="436"/>
      <c r="B74" s="445"/>
      <c r="C74" s="424"/>
      <c r="D74" s="424"/>
      <c r="E74" s="185">
        <f>'5- Identificación de Riesgos'!D84</f>
        <v>0</v>
      </c>
      <c r="F74" s="430"/>
      <c r="G74" s="552"/>
      <c r="H74" s="424"/>
      <c r="I74" s="92"/>
      <c r="J74" s="556"/>
      <c r="K74" s="556"/>
      <c r="L74" s="544"/>
      <c r="M74" s="445"/>
      <c r="N74" s="445"/>
      <c r="O74" s="186"/>
      <c r="P74" s="186"/>
      <c r="Q74" s="187"/>
    </row>
    <row r="75" spans="1:17">
      <c r="A75" s="436"/>
      <c r="B75" s="445"/>
      <c r="C75" s="424"/>
      <c r="D75" s="424"/>
      <c r="E75" s="185">
        <f>'5- Identificación de Riesgos'!D85</f>
        <v>0</v>
      </c>
      <c r="F75" s="430"/>
      <c r="G75" s="552"/>
      <c r="H75" s="424"/>
      <c r="I75" s="92"/>
      <c r="J75" s="556"/>
      <c r="K75" s="556"/>
      <c r="L75" s="544"/>
      <c r="M75" s="445"/>
      <c r="N75" s="445"/>
      <c r="O75" s="186"/>
      <c r="P75" s="186"/>
      <c r="Q75" s="187"/>
    </row>
    <row r="76" spans="1:17">
      <c r="A76" s="436"/>
      <c r="B76" s="445"/>
      <c r="C76" s="424"/>
      <c r="D76" s="424"/>
      <c r="E76" s="185">
        <f>'5- Identificación de Riesgos'!D86</f>
        <v>0</v>
      </c>
      <c r="F76" s="430"/>
      <c r="G76" s="552"/>
      <c r="H76" s="424"/>
      <c r="I76" s="92"/>
      <c r="J76" s="556"/>
      <c r="K76" s="556"/>
      <c r="L76" s="544"/>
      <c r="M76" s="445"/>
      <c r="N76" s="445"/>
      <c r="O76" s="186"/>
      <c r="P76" s="186"/>
      <c r="Q76" s="187"/>
    </row>
    <row r="77" spans="1:17">
      <c r="A77" s="436"/>
      <c r="B77" s="445"/>
      <c r="C77" s="424"/>
      <c r="D77" s="424"/>
      <c r="E77" s="185">
        <f>'5- Identificación de Riesgos'!D87</f>
        <v>0</v>
      </c>
      <c r="F77" s="430"/>
      <c r="G77" s="552"/>
      <c r="H77" s="424"/>
      <c r="I77" s="92"/>
      <c r="J77" s="556"/>
      <c r="K77" s="556"/>
      <c r="L77" s="544"/>
      <c r="M77" s="445"/>
      <c r="N77" s="445"/>
      <c r="O77" s="186"/>
      <c r="P77" s="186"/>
      <c r="Q77" s="187"/>
    </row>
    <row r="78" spans="1:17">
      <c r="A78" s="436"/>
      <c r="B78" s="445"/>
      <c r="C78" s="424"/>
      <c r="D78" s="424"/>
      <c r="E78" s="185">
        <f>'5- Identificación de Riesgos'!D88</f>
        <v>0</v>
      </c>
      <c r="F78" s="430"/>
      <c r="G78" s="552"/>
      <c r="H78" s="424"/>
      <c r="I78" s="92"/>
      <c r="J78" s="556"/>
      <c r="K78" s="556"/>
      <c r="L78" s="544"/>
      <c r="M78" s="445"/>
      <c r="N78" s="445"/>
      <c r="O78" s="186"/>
      <c r="P78" s="186"/>
      <c r="Q78" s="187"/>
    </row>
    <row r="79" spans="1:17" ht="15.75" thickBot="1">
      <c r="A79" s="436"/>
      <c r="B79" s="546"/>
      <c r="C79" s="424"/>
      <c r="D79" s="425"/>
      <c r="E79" s="195">
        <f>'5- Identificación de Riesgos'!D89</f>
        <v>0</v>
      </c>
      <c r="F79" s="430"/>
      <c r="G79" s="552"/>
      <c r="H79" s="424"/>
      <c r="I79" s="158"/>
      <c r="J79" s="557"/>
      <c r="K79" s="557"/>
      <c r="L79" s="545"/>
      <c r="M79" s="546"/>
      <c r="N79" s="546"/>
      <c r="O79" s="186"/>
      <c r="P79" s="186"/>
      <c r="Q79" s="187"/>
    </row>
  </sheetData>
  <mergeCells count="119">
    <mergeCell ref="D50:D59"/>
    <mergeCell ref="O50:O54"/>
    <mergeCell ref="O55:O59"/>
    <mergeCell ref="P50:P59"/>
    <mergeCell ref="Q50:Q59"/>
    <mergeCell ref="A6:B6"/>
    <mergeCell ref="M70:M79"/>
    <mergeCell ref="N70:N79"/>
    <mergeCell ref="G70:G79"/>
    <mergeCell ref="H70:H79"/>
    <mergeCell ref="J70:J79"/>
    <mergeCell ref="K70:K79"/>
    <mergeCell ref="L70:L79"/>
    <mergeCell ref="A70:A79"/>
    <mergeCell ref="B70:B79"/>
    <mergeCell ref="C70:C79"/>
    <mergeCell ref="D70:D79"/>
    <mergeCell ref="F70:F79"/>
    <mergeCell ref="J30:J39"/>
    <mergeCell ref="K30:K39"/>
    <mergeCell ref="A20:A29"/>
    <mergeCell ref="B20:B29"/>
    <mergeCell ref="K20:K29"/>
    <mergeCell ref="D8:D9"/>
    <mergeCell ref="B8:B9"/>
    <mergeCell ref="A10:A19"/>
    <mergeCell ref="B10:B19"/>
    <mergeCell ref="F10:F19"/>
    <mergeCell ref="K8:K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I8:I9"/>
    <mergeCell ref="E8:E9"/>
    <mergeCell ref="D30:D39"/>
    <mergeCell ref="F30:F3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D20:D29"/>
    <mergeCell ref="L10:L19"/>
    <mergeCell ref="J60:J69"/>
    <mergeCell ref="K60:K69"/>
    <mergeCell ref="L30:L39"/>
    <mergeCell ref="M20:M29"/>
    <mergeCell ref="N20:N29"/>
    <mergeCell ref="M30:M39"/>
    <mergeCell ref="N30:N39"/>
    <mergeCell ref="A40:A49"/>
    <mergeCell ref="B40:B49"/>
    <mergeCell ref="C40:C49"/>
    <mergeCell ref="D40:D49"/>
    <mergeCell ref="F40:F49"/>
    <mergeCell ref="G40:G49"/>
    <mergeCell ref="H40:H49"/>
    <mergeCell ref="J40:J49"/>
    <mergeCell ref="K40:K49"/>
    <mergeCell ref="L40:L49"/>
    <mergeCell ref="M40:M49"/>
    <mergeCell ref="N40:N49"/>
    <mergeCell ref="G30:G39"/>
    <mergeCell ref="H30:H39"/>
    <mergeCell ref="A30:A39"/>
    <mergeCell ref="B30:B39"/>
    <mergeCell ref="C30:C39"/>
    <mergeCell ref="O20:O29"/>
    <mergeCell ref="P20:P29"/>
    <mergeCell ref="Q20:Q29"/>
    <mergeCell ref="L60:L69"/>
    <mergeCell ref="M60:M69"/>
    <mergeCell ref="N60:N69"/>
    <mergeCell ref="A50:A59"/>
    <mergeCell ref="B50:B59"/>
    <mergeCell ref="C50:C59"/>
    <mergeCell ref="F50:F59"/>
    <mergeCell ref="G50:G59"/>
    <mergeCell ref="N50:N59"/>
    <mergeCell ref="H50:H59"/>
    <mergeCell ref="J50:J59"/>
    <mergeCell ref="K50:K59"/>
    <mergeCell ref="L50:L59"/>
    <mergeCell ref="M50:M59"/>
    <mergeCell ref="A60:A69"/>
    <mergeCell ref="B60:B69"/>
    <mergeCell ref="C60:C69"/>
    <mergeCell ref="D60:D69"/>
    <mergeCell ref="F60:F69"/>
    <mergeCell ref="G60:G69"/>
    <mergeCell ref="H60:H69"/>
  </mergeCells>
  <conditionalFormatting sqref="F10 F20 F30 F40 F50 F60 F70">
    <cfRule type="containsText" dxfId="314" priority="315" operator="containsText" text="Muy Baja">
      <formula>NOT(ISERROR(SEARCH("Muy Baja",F10)))</formula>
    </cfRule>
    <cfRule type="containsText" dxfId="313" priority="316" operator="containsText" text="Baja">
      <formula>NOT(ISERROR(SEARCH("Baja",F10)))</formula>
    </cfRule>
    <cfRule type="containsText" dxfId="312" priority="317" operator="containsText" text="Muy Alta">
      <formula>NOT(ISERROR(SEARCH("Muy Alta",F10)))</formula>
    </cfRule>
    <cfRule type="containsText" dxfId="311" priority="319" operator="containsText" text="Alta">
      <formula>NOT(ISERROR(SEARCH("Alta",F10)))</formula>
    </cfRule>
    <cfRule type="containsText" dxfId="310" priority="320" operator="containsText" text="Media">
      <formula>NOT(ISERROR(SEARCH("Media",F10)))</formula>
    </cfRule>
    <cfRule type="containsText" dxfId="309" priority="321" operator="containsText" text="Media">
      <formula>NOT(ISERROR(SEARCH("Media",F10)))</formula>
    </cfRule>
    <cfRule type="containsText" dxfId="308" priority="322" operator="containsText" text="Media">
      <formula>NOT(ISERROR(SEARCH("Media",F10)))</formula>
    </cfRule>
    <cfRule type="containsText" dxfId="307" priority="323" operator="containsText" text="Muy Baja">
      <formula>NOT(ISERROR(SEARCH("Muy Baja",F10)))</formula>
    </cfRule>
    <cfRule type="containsText" dxfId="306" priority="324" operator="containsText" text="Baja">
      <formula>NOT(ISERROR(SEARCH("Baja",F10)))</formula>
    </cfRule>
    <cfRule type="containsText" dxfId="305" priority="325" operator="containsText" text="Muy Baja">
      <formula>NOT(ISERROR(SEARCH("Muy Baja",F10)))</formula>
    </cfRule>
    <cfRule type="containsText" dxfId="304" priority="326" operator="containsText" text="Muy Baja">
      <formula>NOT(ISERROR(SEARCH("Muy Baja",F10)))</formula>
    </cfRule>
    <cfRule type="containsText" dxfId="303" priority="327" operator="containsText" text="Muy Baja">
      <formula>NOT(ISERROR(SEARCH("Muy Baja",F10)))</formula>
    </cfRule>
    <cfRule type="containsText" dxfId="302" priority="328" operator="containsText" text="Muy Baja'Tabla probabilidad'!">
      <formula>NOT(ISERROR(SEARCH("Muy Baja'Tabla probabilidad'!",F10)))</formula>
    </cfRule>
    <cfRule type="containsText" dxfId="301" priority="329" operator="containsText" text="Muy bajo">
      <formula>NOT(ISERROR(SEARCH("Muy bajo",F10)))</formula>
    </cfRule>
    <cfRule type="containsText" dxfId="300" priority="330" operator="containsText" text="Alta">
      <formula>NOT(ISERROR(SEARCH("Alta",F10)))</formula>
    </cfRule>
    <cfRule type="containsText" dxfId="299" priority="331" operator="containsText" text="Media">
      <formula>NOT(ISERROR(SEARCH("Media",F10)))</formula>
    </cfRule>
    <cfRule type="containsText" dxfId="298" priority="332" operator="containsText" text="Baja">
      <formula>NOT(ISERROR(SEARCH("Baja",F10)))</formula>
    </cfRule>
    <cfRule type="containsText" dxfId="297" priority="333" operator="containsText" text="Muy baja">
      <formula>NOT(ISERROR(SEARCH("Muy baja",F10)))</formula>
    </cfRule>
    <cfRule type="cellIs" dxfId="296" priority="336" operator="between">
      <formula>1</formula>
      <formula>2</formula>
    </cfRule>
    <cfRule type="cellIs" dxfId="295" priority="337" operator="between">
      <formula>0</formula>
      <formula>2</formula>
    </cfRule>
  </conditionalFormatting>
  <conditionalFormatting sqref="G10 G20 G30 G40 G50 G60 G70">
    <cfRule type="containsText" dxfId="294" priority="309" operator="containsText" text="Catastrófico">
      <formula>NOT(ISERROR(SEARCH("Catastrófico",G10)))</formula>
    </cfRule>
    <cfRule type="containsText" dxfId="293" priority="310" operator="containsText" text="Mayor">
      <formula>NOT(ISERROR(SEARCH("Mayor",G10)))</formula>
    </cfRule>
    <cfRule type="containsText" dxfId="292" priority="311" operator="containsText" text="Alta">
      <formula>NOT(ISERROR(SEARCH("Alta",G10)))</formula>
    </cfRule>
    <cfRule type="containsText" dxfId="291" priority="312" operator="containsText" text="Moderado">
      <formula>NOT(ISERROR(SEARCH("Moderado",G10)))</formula>
    </cfRule>
    <cfRule type="containsText" dxfId="290" priority="313" operator="containsText" text="Menor">
      <formula>NOT(ISERROR(SEARCH("Menor",G10)))</formula>
    </cfRule>
    <cfRule type="containsText" dxfId="289" priority="314" operator="containsText" text="Leve">
      <formula>NOT(ISERROR(SEARCH("Leve",G10)))</formula>
    </cfRule>
  </conditionalFormatting>
  <conditionalFormatting sqref="H10:I10 H20:I20 H30:I30 H40:I40 H50 H60:I60 H70:I70">
    <cfRule type="containsText" dxfId="288" priority="304" operator="containsText" text="Extremo">
      <formula>NOT(ISERROR(SEARCH("Extremo",H10)))</formula>
    </cfRule>
    <cfRule type="containsText" dxfId="287" priority="305" operator="containsText" text="Alto">
      <formula>NOT(ISERROR(SEARCH("Alto",H10)))</formula>
    </cfRule>
    <cfRule type="containsText" dxfId="286" priority="306" operator="containsText" text="Bajo">
      <formula>NOT(ISERROR(SEARCH("Bajo",H10)))</formula>
    </cfRule>
    <cfRule type="containsText" dxfId="285" priority="307" operator="containsText" text="Moderado">
      <formula>NOT(ISERROR(SEARCH("Moderado",H10)))</formula>
    </cfRule>
    <cfRule type="containsText" dxfId="284" priority="308" operator="containsText" text="Extremo">
      <formula>NOT(ISERROR(SEARCH("Extremo",H10)))</formula>
    </cfRule>
  </conditionalFormatting>
  <conditionalFormatting sqref="J10:J79">
    <cfRule type="containsText" dxfId="283" priority="6" operator="containsText" text="Muy Baja">
      <formula>NOT(ISERROR(SEARCH("Muy Baja",J10)))</formula>
    </cfRule>
    <cfRule type="containsText" dxfId="282" priority="273" operator="containsText" text="Muy Alta">
      <formula>NOT(ISERROR(SEARCH("Muy Alta",J10)))</formula>
    </cfRule>
    <cfRule type="containsText" dxfId="281" priority="274" operator="containsText" text="Alta">
      <formula>NOT(ISERROR(SEARCH("Alta",J10)))</formula>
    </cfRule>
    <cfRule type="containsText" dxfId="280" priority="275" operator="containsText" text="Media">
      <formula>NOT(ISERROR(SEARCH("Media",J10)))</formula>
    </cfRule>
    <cfRule type="containsText" dxfId="279" priority="276" operator="containsText" text="Baja">
      <formula>NOT(ISERROR(SEARCH("Baja",J10)))</formula>
    </cfRule>
    <cfRule type="containsText" dxfId="278" priority="277" operator="containsText" text="Muy Baja">
      <formula>NOT(ISERROR(SEARCH("Muy Baja",J10)))</formula>
    </cfRule>
  </conditionalFormatting>
  <conditionalFormatting sqref="K10:K79">
    <cfRule type="containsText" dxfId="277" priority="268" operator="containsText" text="Catastrófico">
      <formula>NOT(ISERROR(SEARCH("Catastrófico",K10)))</formula>
    </cfRule>
    <cfRule type="containsText" dxfId="276" priority="269" operator="containsText" text="Moderado">
      <formula>NOT(ISERROR(SEARCH("Moderado",K10)))</formula>
    </cfRule>
    <cfRule type="containsText" dxfId="275" priority="270" operator="containsText" text="Menor">
      <formula>NOT(ISERROR(SEARCH("Menor",K10)))</formula>
    </cfRule>
    <cfRule type="containsText" dxfId="274" priority="271" operator="containsText" text="Leve">
      <formula>NOT(ISERROR(SEARCH("Leve",K10)))</formula>
    </cfRule>
    <cfRule type="containsText" dxfId="273" priority="272" operator="containsText" text="Mayor">
      <formula>NOT(ISERROR(SEARCH("Mayor",K10)))</formula>
    </cfRule>
  </conditionalFormatting>
  <conditionalFormatting sqref="M10 M20 M30 M40 M50 M60 M70">
    <cfRule type="containsText" dxfId="272" priority="278" operator="containsText" text="Extremo">
      <formula>NOT(ISERROR(SEARCH("Extremo",M10)))</formula>
    </cfRule>
    <cfRule type="containsText" dxfId="271" priority="279" operator="containsText" text="Alto">
      <formula>NOT(ISERROR(SEARCH("Alto",M10)))</formula>
    </cfRule>
    <cfRule type="containsText" dxfId="270" priority="280" operator="containsText" text="Moderado">
      <formula>NOT(ISERROR(SEARCH("Moderado",M10)))</formula>
    </cfRule>
    <cfRule type="containsText" dxfId="269" priority="281" operator="containsText" text="Menor">
      <formula>NOT(ISERROR(SEARCH("Menor",M10)))</formula>
    </cfRule>
    <cfRule type="containsText" dxfId="268" priority="282" operator="containsText" text="Bajo">
      <formula>NOT(ISERROR(SEARCH("Bajo",M10)))</formula>
    </cfRule>
    <cfRule type="containsText" dxfId="267" priority="283" operator="containsText" text="Moderado">
      <formula>NOT(ISERROR(SEARCH("Moderado",M10)))</formula>
    </cfRule>
    <cfRule type="containsText" dxfId="266" priority="284" operator="containsText" text="Extremo">
      <formula>NOT(ISERROR(SEARCH("Extremo",M10)))</formula>
    </cfRule>
    <cfRule type="containsText" dxfId="265" priority="285" operator="containsText" text="Baja">
      <formula>NOT(ISERROR(SEARCH("Baja",M10)))</formula>
    </cfRule>
    <cfRule type="containsText" dxfId="264" priority="286" operator="containsText" text="Alto">
      <formula>NOT(ISERROR(SEARCH("Alto",M10)))</formula>
    </cfRule>
  </conditionalFormatting>
  <dataValidations count="1">
    <dataValidation type="list" allowBlank="1" showInputMessage="1" showErrorMessage="1" sqref="D10:D50 D6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G718"/>
  <sheetViews>
    <sheetView showGridLines="0" zoomScale="70" zoomScaleNormal="70" workbookViewId="0">
      <selection activeCell="C26" sqref="C26:E26"/>
    </sheetView>
  </sheetViews>
  <sheetFormatPr baseColWidth="10" defaultColWidth="11.42578125" defaultRowHeight="15"/>
  <cols>
    <col min="2" max="2" width="24.28515625" customWidth="1"/>
    <col min="3" max="3" width="62.85546875" customWidth="1"/>
    <col min="4" max="4" width="10.28515625" bestFit="1" customWidth="1"/>
    <col min="5" max="5" width="84.28515625" style="51"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8"/>
    </row>
    <row r="2" spans="1:137" ht="24" thickBot="1">
      <c r="A2" s="2"/>
      <c r="B2" s="589" t="s">
        <v>399</v>
      </c>
      <c r="C2" s="589"/>
      <c r="D2" s="589"/>
      <c r="E2" s="589"/>
      <c r="F2" s="89"/>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6"/>
      <c r="C3" s="16"/>
      <c r="D3" s="16"/>
      <c r="E3" s="49"/>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64"/>
      <c r="C4" s="65" t="s">
        <v>400</v>
      </c>
      <c r="D4" s="65"/>
      <c r="E4" s="65" t="s">
        <v>401</v>
      </c>
      <c r="F4" s="66"/>
      <c r="G4" s="2"/>
      <c r="H4" s="2"/>
      <c r="I4" s="2"/>
      <c r="J4" s="2"/>
      <c r="K4" s="2"/>
      <c r="L4" s="2"/>
      <c r="M4" s="2"/>
      <c r="N4" s="2"/>
      <c r="O4" s="2"/>
      <c r="P4" s="2"/>
      <c r="Q4" s="2"/>
      <c r="R4" s="2"/>
      <c r="S4" s="2"/>
      <c r="T4" s="2"/>
      <c r="U4" s="2"/>
      <c r="V4" s="2"/>
      <c r="W4" s="2"/>
      <c r="X4" s="2"/>
      <c r="Y4" s="2"/>
      <c r="Z4" s="2"/>
      <c r="AA4" s="2"/>
      <c r="AB4" s="2"/>
      <c r="AC4" s="2"/>
      <c r="AD4" s="2"/>
      <c r="AE4" s="2"/>
    </row>
    <row r="5" spans="1:137" ht="40.5">
      <c r="A5" s="2"/>
      <c r="B5" s="64"/>
      <c r="C5" s="65" t="s">
        <v>402</v>
      </c>
      <c r="D5" s="65"/>
      <c r="E5" s="67" t="s">
        <v>403</v>
      </c>
      <c r="F5" s="65" t="s">
        <v>401</v>
      </c>
      <c r="G5" s="2"/>
      <c r="H5" s="2"/>
      <c r="I5" s="2"/>
      <c r="J5" s="2"/>
      <c r="K5" s="2"/>
      <c r="L5" s="2"/>
      <c r="M5" s="2"/>
      <c r="N5" s="2"/>
      <c r="O5" s="2"/>
      <c r="P5" s="2"/>
      <c r="Q5" s="2"/>
      <c r="R5" s="2"/>
      <c r="S5" s="2"/>
      <c r="T5" s="2"/>
      <c r="U5" s="2"/>
      <c r="V5" s="2"/>
      <c r="W5" s="2"/>
      <c r="X5" s="2"/>
      <c r="Y5" s="2"/>
      <c r="Z5" s="2"/>
      <c r="AA5" s="2"/>
      <c r="AB5" s="2"/>
      <c r="AC5" s="2"/>
      <c r="AD5" s="2"/>
      <c r="AE5" s="2"/>
    </row>
    <row r="6" spans="1:137" ht="20.25">
      <c r="A6" s="2"/>
      <c r="B6" s="68" t="s">
        <v>404</v>
      </c>
      <c r="C6" s="111" t="s">
        <v>405</v>
      </c>
      <c r="D6" s="69">
        <v>0.04</v>
      </c>
      <c r="E6" s="70" t="s">
        <v>406</v>
      </c>
      <c r="F6" s="71">
        <v>1</v>
      </c>
      <c r="G6" s="2"/>
      <c r="H6" s="53"/>
      <c r="I6" s="2"/>
      <c r="J6" s="2"/>
      <c r="K6" s="2"/>
      <c r="L6" s="2"/>
      <c r="M6" s="2"/>
      <c r="N6" s="2"/>
      <c r="O6" s="2"/>
      <c r="P6" s="2"/>
      <c r="Q6" s="2"/>
      <c r="R6" s="2"/>
      <c r="S6" s="2"/>
      <c r="T6" s="2"/>
      <c r="U6" s="2"/>
      <c r="V6" s="2"/>
      <c r="W6" s="2"/>
      <c r="X6" s="2"/>
      <c r="Y6" s="2"/>
      <c r="Z6" s="2"/>
      <c r="AA6" s="2"/>
      <c r="AB6" s="2"/>
      <c r="AC6" s="2"/>
      <c r="AD6" s="2"/>
      <c r="AE6" s="2"/>
    </row>
    <row r="7" spans="1:137" ht="20.25">
      <c r="A7" s="2"/>
      <c r="B7" s="72" t="s">
        <v>407</v>
      </c>
      <c r="C7" s="111" t="s">
        <v>408</v>
      </c>
      <c r="D7" s="69">
        <v>0.09</v>
      </c>
      <c r="E7" s="70" t="s">
        <v>409</v>
      </c>
      <c r="F7" s="71">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73" t="s">
        <v>410</v>
      </c>
      <c r="C8" s="111" t="s">
        <v>411</v>
      </c>
      <c r="D8" s="69">
        <v>0.28999999999999998</v>
      </c>
      <c r="E8" s="70" t="s">
        <v>412</v>
      </c>
      <c r="F8" s="71">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74" t="s">
        <v>413</v>
      </c>
      <c r="C9" s="111" t="s">
        <v>414</v>
      </c>
      <c r="D9" s="69">
        <v>0.49</v>
      </c>
      <c r="E9" s="70" t="s">
        <v>415</v>
      </c>
      <c r="F9" s="71">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75" t="s">
        <v>416</v>
      </c>
      <c r="C10" s="111" t="s">
        <v>417</v>
      </c>
      <c r="D10" s="69">
        <v>1</v>
      </c>
      <c r="E10" s="70" t="s">
        <v>418</v>
      </c>
      <c r="F10" s="71">
        <v>5</v>
      </c>
      <c r="G10" s="2"/>
      <c r="H10" s="2"/>
      <c r="I10" s="94" t="s">
        <v>419</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50"/>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8"/>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8"/>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90" t="s">
        <v>420</v>
      </c>
      <c r="C14" s="590"/>
      <c r="D14" s="590"/>
      <c r="E14" s="590"/>
      <c r="F14" s="100"/>
      <c r="G14" s="63"/>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9"/>
      <c r="C15" s="99"/>
      <c r="D15" s="99"/>
      <c r="E15" s="99"/>
      <c r="F15" s="101"/>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9" customFormat="1" ht="20.25">
      <c r="A16" s="77"/>
      <c r="B16" s="102"/>
      <c r="C16" s="588" t="s">
        <v>295</v>
      </c>
      <c r="D16" s="588"/>
      <c r="E16" s="588"/>
      <c r="F16" s="103"/>
      <c r="G16" s="77"/>
      <c r="H16" s="77"/>
      <c r="I16" s="95" t="s">
        <v>290</v>
      </c>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row>
    <row r="17" spans="1:137" s="79" customFormat="1" ht="40.5" customHeight="1">
      <c r="A17" s="77"/>
      <c r="B17" s="68" t="s">
        <v>421</v>
      </c>
      <c r="C17" s="586" t="s">
        <v>422</v>
      </c>
      <c r="D17" s="586"/>
      <c r="E17" s="586"/>
      <c r="F17" s="104">
        <v>1</v>
      </c>
      <c r="G17" s="77"/>
      <c r="H17" s="77"/>
      <c r="I17" s="94" t="s">
        <v>295</v>
      </c>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row>
    <row r="18" spans="1:137" s="79" customFormat="1" ht="20.25">
      <c r="A18" s="77"/>
      <c r="B18" s="72" t="s">
        <v>423</v>
      </c>
      <c r="C18" s="586" t="s">
        <v>424</v>
      </c>
      <c r="D18" s="586"/>
      <c r="E18" s="586"/>
      <c r="F18" s="104">
        <v>2</v>
      </c>
      <c r="G18" s="77"/>
      <c r="H18" s="77"/>
      <c r="I18" s="94" t="s">
        <v>306</v>
      </c>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row>
    <row r="19" spans="1:137" s="79" customFormat="1" ht="30">
      <c r="A19" s="77"/>
      <c r="B19" s="73" t="s">
        <v>425</v>
      </c>
      <c r="C19" s="586" t="s">
        <v>296</v>
      </c>
      <c r="D19" s="586"/>
      <c r="E19" s="586"/>
      <c r="F19" s="104">
        <v>3</v>
      </c>
      <c r="G19" s="77"/>
      <c r="H19" s="77"/>
      <c r="I19" s="94" t="s">
        <v>298</v>
      </c>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row>
    <row r="20" spans="1:137" s="79" customFormat="1" ht="30">
      <c r="A20" s="77"/>
      <c r="B20" s="74" t="s">
        <v>426</v>
      </c>
      <c r="C20" s="586" t="s">
        <v>316</v>
      </c>
      <c r="D20" s="586"/>
      <c r="E20" s="586"/>
      <c r="F20" s="104">
        <v>4</v>
      </c>
      <c r="G20" s="77"/>
      <c r="H20" s="77"/>
      <c r="I20" s="94" t="s">
        <v>321</v>
      </c>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row>
    <row r="21" spans="1:137" s="79" customFormat="1" ht="60.6" customHeight="1">
      <c r="A21" s="77"/>
      <c r="B21" s="75" t="s">
        <v>427</v>
      </c>
      <c r="C21" s="586" t="s">
        <v>428</v>
      </c>
      <c r="D21" s="586"/>
      <c r="E21" s="586"/>
      <c r="F21" s="104">
        <v>5</v>
      </c>
      <c r="G21" s="77"/>
      <c r="H21" s="77"/>
      <c r="I21" s="94" t="str">
        <f>C48</f>
        <v>Interrupción o afectación en la prestación del servicio administrativo</v>
      </c>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row>
    <row r="22" spans="1:137" s="79" customFormat="1" ht="20.25">
      <c r="A22" s="77"/>
      <c r="B22" s="85"/>
      <c r="C22" s="76"/>
      <c r="D22" s="76"/>
      <c r="E22" s="76"/>
      <c r="F22" s="86"/>
      <c r="G22" s="77"/>
      <c r="H22" s="77"/>
      <c r="I22" s="94" t="str">
        <f>C56</f>
        <v>Afectación Ambiental</v>
      </c>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row>
    <row r="23" spans="1:137" s="79" customFormat="1" ht="20.25">
      <c r="A23" s="77"/>
      <c r="B23" s="85"/>
      <c r="C23" s="76"/>
      <c r="D23" s="76"/>
      <c r="E23" s="76"/>
      <c r="F23" s="86"/>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row>
    <row r="24" spans="1:137" s="79" customFormat="1" ht="20.25">
      <c r="A24" s="77"/>
      <c r="B24" s="78"/>
      <c r="C24" s="587" t="s">
        <v>306</v>
      </c>
      <c r="D24" s="587"/>
      <c r="E24" s="587"/>
      <c r="F24" s="86"/>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row>
    <row r="25" spans="1:137" s="79" customFormat="1" ht="20.25">
      <c r="A25" s="77"/>
      <c r="B25" s="80" t="s">
        <v>421</v>
      </c>
      <c r="C25" s="586" t="s">
        <v>340</v>
      </c>
      <c r="D25" s="586"/>
      <c r="E25" s="586"/>
      <c r="F25" s="104">
        <v>1</v>
      </c>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row>
    <row r="26" spans="1:137" s="79" customFormat="1" ht="20.25">
      <c r="A26" s="77"/>
      <c r="B26" s="81" t="s">
        <v>423</v>
      </c>
      <c r="C26" s="586" t="s">
        <v>307</v>
      </c>
      <c r="D26" s="586"/>
      <c r="E26" s="586"/>
      <c r="F26" s="104">
        <v>2</v>
      </c>
      <c r="G26" s="77"/>
      <c r="H26" s="77"/>
      <c r="I26" s="85"/>
      <c r="J26" s="85"/>
      <c r="K26" s="85"/>
      <c r="L26" s="85"/>
      <c r="M26" s="85"/>
      <c r="N26" s="85"/>
      <c r="O26" s="85"/>
      <c r="P26" s="85"/>
      <c r="Q26" s="85"/>
      <c r="R26" s="85"/>
      <c r="S26" s="85"/>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row>
    <row r="27" spans="1:137" s="79" customFormat="1" ht="20.25">
      <c r="A27" s="77"/>
      <c r="B27" s="82" t="s">
        <v>425</v>
      </c>
      <c r="C27" s="586" t="s">
        <v>343</v>
      </c>
      <c r="D27" s="586"/>
      <c r="E27" s="586"/>
      <c r="F27" s="104">
        <v>3</v>
      </c>
      <c r="G27" s="77"/>
      <c r="H27" s="77"/>
      <c r="I27" s="85"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5"/>
      <c r="K27" s="85"/>
      <c r="L27" s="85"/>
      <c r="M27" s="85"/>
      <c r="N27" s="85"/>
      <c r="O27" s="85"/>
      <c r="P27" s="85"/>
      <c r="Q27" s="85"/>
      <c r="R27" s="85"/>
      <c r="S27" s="85"/>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row>
    <row r="28" spans="1:137" s="79" customFormat="1" ht="20.25">
      <c r="A28" s="77"/>
      <c r="B28" s="83" t="s">
        <v>426</v>
      </c>
      <c r="C28" s="586" t="s">
        <v>429</v>
      </c>
      <c r="D28" s="586"/>
      <c r="E28" s="586"/>
      <c r="F28" s="104">
        <v>4</v>
      </c>
      <c r="G28" s="77"/>
      <c r="H28" s="77"/>
      <c r="I28" s="85" t="str">
        <v xml:space="preserve">Si el hecho llegara a presentarse, tendría bajo impacto o efecto sobre la entidad.
</v>
      </c>
      <c r="J28" s="85"/>
      <c r="K28" s="85"/>
      <c r="L28" s="85"/>
      <c r="M28" s="85"/>
      <c r="N28" s="85"/>
      <c r="O28" s="85"/>
      <c r="P28" s="85"/>
      <c r="Q28" s="85"/>
      <c r="R28" s="85"/>
      <c r="S28" s="85"/>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row>
    <row r="29" spans="1:137" s="79" customFormat="1" ht="20.25">
      <c r="A29" s="77"/>
      <c r="B29" s="84" t="s">
        <v>427</v>
      </c>
      <c r="C29" s="586" t="s">
        <v>430</v>
      </c>
      <c r="D29" s="586"/>
      <c r="E29" s="586"/>
      <c r="F29" s="104">
        <v>5</v>
      </c>
      <c r="G29" s="77"/>
      <c r="H29" s="77"/>
      <c r="I29" s="85" t="str">
        <v xml:space="preserve">Si el hecho llegara a presentarse, tendría medianas consecuencias o efectos sobre la entidad.
</v>
      </c>
      <c r="J29" s="85"/>
      <c r="K29" s="85"/>
      <c r="L29" s="85"/>
      <c r="M29" s="85"/>
      <c r="N29" s="85"/>
      <c r="O29" s="85"/>
      <c r="P29" s="85"/>
      <c r="Q29" s="85"/>
      <c r="R29" s="85"/>
      <c r="S29" s="85"/>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row>
    <row r="30" spans="1:137" s="79" customFormat="1" ht="20.25">
      <c r="A30" s="77"/>
      <c r="B30" s="85"/>
      <c r="C30" s="76"/>
      <c r="D30" s="76"/>
      <c r="E30" s="76"/>
      <c r="F30" s="86"/>
      <c r="G30" s="77"/>
      <c r="H30" s="77"/>
      <c r="I30" s="85" t="str">
        <v xml:space="preserve">Si el hecho llegara a presentarse, tendría altas consecuencias o efectos sobre la entidad
</v>
      </c>
      <c r="J30" s="85"/>
      <c r="K30" s="85"/>
      <c r="L30" s="85"/>
      <c r="M30" s="85"/>
      <c r="N30" s="85"/>
      <c r="O30" s="85"/>
      <c r="P30" s="85"/>
      <c r="Q30" s="85"/>
      <c r="R30" s="85"/>
      <c r="S30" s="85"/>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row>
    <row r="31" spans="1:137" s="77" customFormat="1" ht="20.25">
      <c r="B31" s="87"/>
      <c r="C31" s="87"/>
      <c r="D31" s="87"/>
      <c r="E31" s="87"/>
      <c r="F31" s="86"/>
      <c r="I31" s="85" t="str">
        <v xml:space="preserve">Si el hecho llegara a presentarse, tendría desastrosas consecuencias o efectos sobre la entidad.
</v>
      </c>
      <c r="J31" s="85"/>
      <c r="K31" s="85"/>
      <c r="L31" s="85"/>
      <c r="M31" s="85"/>
      <c r="N31" s="85"/>
      <c r="O31" s="85"/>
      <c r="P31" s="85"/>
      <c r="Q31" s="85"/>
      <c r="R31" s="85"/>
      <c r="S31" s="85"/>
    </row>
    <row r="32" spans="1:137" s="77" customFormat="1" ht="20.25">
      <c r="B32" s="102"/>
      <c r="C32" s="588" t="s">
        <v>298</v>
      </c>
      <c r="D32" s="588"/>
      <c r="E32" s="588"/>
      <c r="F32" s="86"/>
      <c r="I32" s="85"/>
      <c r="J32" s="85"/>
      <c r="K32" s="85"/>
      <c r="L32" s="85"/>
      <c r="M32" s="85"/>
      <c r="N32" s="85"/>
      <c r="O32" s="85"/>
      <c r="P32" s="85"/>
      <c r="Q32" s="85"/>
      <c r="R32" s="85"/>
      <c r="S32" s="85"/>
    </row>
    <row r="33" spans="2:19" s="77" customFormat="1" ht="20.25">
      <c r="B33" s="68" t="s">
        <v>421</v>
      </c>
      <c r="C33" s="586" t="s">
        <v>299</v>
      </c>
      <c r="D33" s="586"/>
      <c r="E33" s="586"/>
      <c r="F33" s="105">
        <v>1</v>
      </c>
      <c r="I33" s="85"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5"/>
      <c r="K33" s="85"/>
      <c r="L33" s="85"/>
      <c r="M33" s="85"/>
      <c r="N33" s="85"/>
      <c r="O33" s="85"/>
      <c r="P33" s="85"/>
      <c r="Q33" s="85"/>
      <c r="R33" s="85"/>
      <c r="S33" s="85"/>
    </row>
    <row r="34" spans="2:19" s="77" customFormat="1" ht="20.25">
      <c r="B34" s="72" t="s">
        <v>423</v>
      </c>
      <c r="C34" s="586" t="s">
        <v>431</v>
      </c>
      <c r="D34" s="586"/>
      <c r="E34" s="586"/>
      <c r="F34" s="105">
        <v>2</v>
      </c>
      <c r="I34" s="85" t="str">
        <v xml:space="preserve">Si el hecho llegara a presentarse, tendría bajo impacto o efecto sobre la entidad.
</v>
      </c>
      <c r="J34" s="85"/>
      <c r="K34" s="85"/>
      <c r="L34" s="85"/>
      <c r="M34" s="85"/>
      <c r="N34" s="85"/>
      <c r="O34" s="85"/>
      <c r="P34" s="85"/>
      <c r="Q34" s="85"/>
      <c r="R34" s="85"/>
      <c r="S34" s="85"/>
    </row>
    <row r="35" spans="2:19" s="77" customFormat="1" ht="20.25">
      <c r="B35" s="73" t="s">
        <v>425</v>
      </c>
      <c r="C35" s="586" t="s">
        <v>432</v>
      </c>
      <c r="D35" s="586"/>
      <c r="E35" s="586"/>
      <c r="F35" s="105">
        <v>3</v>
      </c>
      <c r="I35" s="85" t="str">
        <v xml:space="preserve">Si el hecho llegara a presentarse, tendría medianas consecuencias o efectos sobre la entidad.
</v>
      </c>
      <c r="J35" s="85"/>
      <c r="K35" s="85"/>
      <c r="L35" s="85"/>
      <c r="M35" s="85"/>
      <c r="N35" s="85"/>
      <c r="O35" s="85"/>
      <c r="P35" s="85"/>
      <c r="Q35" s="85"/>
      <c r="R35" s="85"/>
      <c r="S35" s="85"/>
    </row>
    <row r="36" spans="2:19" s="77" customFormat="1" ht="20.25">
      <c r="B36" s="74" t="s">
        <v>426</v>
      </c>
      <c r="C36" s="586" t="s">
        <v>433</v>
      </c>
      <c r="D36" s="586"/>
      <c r="E36" s="586"/>
      <c r="F36" s="105">
        <v>4</v>
      </c>
      <c r="I36" s="85" t="str">
        <v xml:space="preserve">Si el hecho llegara a presentarse, tendría altas consecuencias o efectos sobre la entidad
</v>
      </c>
      <c r="J36" s="85"/>
      <c r="K36" s="85"/>
      <c r="L36" s="85"/>
      <c r="M36" s="85"/>
      <c r="N36" s="85"/>
      <c r="O36" s="85"/>
      <c r="P36" s="85"/>
      <c r="Q36" s="85"/>
      <c r="R36" s="85"/>
      <c r="S36" s="85"/>
    </row>
    <row r="37" spans="2:19" s="77" customFormat="1" ht="20.25">
      <c r="B37" s="75" t="s">
        <v>427</v>
      </c>
      <c r="C37" s="586" t="s">
        <v>324</v>
      </c>
      <c r="D37" s="586"/>
      <c r="E37" s="586"/>
      <c r="F37" s="105">
        <v>5</v>
      </c>
      <c r="I37" s="85" t="str">
        <v xml:space="preserve">Si el hecho llegara a presentarse, tendría desastrosas consecuencias o efectos sobre la entidad.
</v>
      </c>
      <c r="J37" s="85"/>
      <c r="K37" s="85"/>
      <c r="L37" s="85"/>
      <c r="M37" s="85"/>
      <c r="N37" s="85"/>
      <c r="O37" s="85"/>
      <c r="P37" s="85"/>
      <c r="Q37" s="85"/>
      <c r="R37" s="85"/>
      <c r="S37" s="85"/>
    </row>
    <row r="38" spans="2:19" s="77" customFormat="1" ht="20.25">
      <c r="B38" s="87"/>
      <c r="C38" s="87"/>
      <c r="D38" s="87"/>
      <c r="E38" s="87"/>
      <c r="F38" s="86"/>
      <c r="I38" s="85"/>
      <c r="J38" s="85"/>
      <c r="K38" s="85"/>
      <c r="L38" s="85"/>
      <c r="M38" s="85"/>
      <c r="N38" s="85"/>
      <c r="O38" s="85"/>
      <c r="P38" s="85"/>
      <c r="Q38" s="85"/>
      <c r="R38" s="85"/>
      <c r="S38" s="85"/>
    </row>
    <row r="39" spans="2:19" s="77" customFormat="1" ht="20.25">
      <c r="B39" s="87"/>
      <c r="C39" s="87"/>
      <c r="D39" s="87"/>
      <c r="E39" s="87"/>
      <c r="F39" s="86"/>
    </row>
    <row r="40" spans="2:19" s="77" customFormat="1" ht="20.25">
      <c r="B40" s="78"/>
      <c r="C40" s="588" t="s">
        <v>321</v>
      </c>
      <c r="D40" s="588"/>
      <c r="E40" s="588"/>
      <c r="F40" s="86"/>
    </row>
    <row r="41" spans="2:19" s="77" customFormat="1" ht="20.25">
      <c r="B41" s="106" t="s">
        <v>421</v>
      </c>
      <c r="C41" s="586" t="s">
        <v>434</v>
      </c>
      <c r="D41" s="586"/>
      <c r="E41" s="586"/>
      <c r="F41" s="105">
        <v>1</v>
      </c>
    </row>
    <row r="42" spans="2:19" s="77" customFormat="1" ht="20.25">
      <c r="B42" s="107" t="s">
        <v>423</v>
      </c>
      <c r="C42" s="586" t="s">
        <v>435</v>
      </c>
      <c r="D42" s="586"/>
      <c r="E42" s="586"/>
      <c r="F42" s="105">
        <v>2</v>
      </c>
    </row>
    <row r="43" spans="2:19" s="77" customFormat="1" ht="20.25">
      <c r="B43" s="108" t="s">
        <v>425</v>
      </c>
      <c r="C43" s="586" t="s">
        <v>436</v>
      </c>
      <c r="D43" s="586"/>
      <c r="E43" s="586"/>
      <c r="F43" s="105">
        <v>3</v>
      </c>
    </row>
    <row r="44" spans="2:19" s="77" customFormat="1" ht="20.25">
      <c r="B44" s="109" t="s">
        <v>426</v>
      </c>
      <c r="C44" s="586" t="s">
        <v>322</v>
      </c>
      <c r="D44" s="586"/>
      <c r="E44" s="586"/>
      <c r="F44" s="105">
        <v>4</v>
      </c>
    </row>
    <row r="45" spans="2:19" s="77" customFormat="1" ht="20.25">
      <c r="B45" s="110" t="s">
        <v>427</v>
      </c>
      <c r="C45" s="586" t="s">
        <v>437</v>
      </c>
      <c r="D45" s="586"/>
      <c r="E45" s="586"/>
      <c r="F45" s="105">
        <v>5</v>
      </c>
    </row>
    <row r="46" spans="2:19" s="77" customFormat="1" ht="20.25">
      <c r="B46" s="85"/>
      <c r="C46" s="85" t="s">
        <v>438</v>
      </c>
      <c r="D46" s="85"/>
      <c r="F46" s="86"/>
    </row>
    <row r="47" spans="2:19" s="77" customFormat="1" ht="20.25">
      <c r="B47" s="85"/>
      <c r="C47" s="85"/>
      <c r="D47" s="85"/>
      <c r="F47" s="86"/>
    </row>
    <row r="48" spans="2:19" s="77" customFormat="1" ht="20.25">
      <c r="B48" s="78"/>
      <c r="C48" s="587" t="s">
        <v>318</v>
      </c>
      <c r="D48" s="587"/>
      <c r="E48" s="587"/>
      <c r="F48" s="86"/>
    </row>
    <row r="49" spans="2:6" s="77" customFormat="1" ht="20.25" customHeight="1">
      <c r="B49" s="80" t="s">
        <v>421</v>
      </c>
      <c r="C49" s="583" t="s">
        <v>439</v>
      </c>
      <c r="D49" s="584"/>
      <c r="E49" s="585"/>
      <c r="F49" s="71">
        <v>1</v>
      </c>
    </row>
    <row r="50" spans="2:6" s="77" customFormat="1" ht="20.25" customHeight="1">
      <c r="B50" s="81" t="s">
        <v>423</v>
      </c>
      <c r="C50" s="583" t="s">
        <v>440</v>
      </c>
      <c r="D50" s="584"/>
      <c r="E50" s="585"/>
      <c r="F50" s="71">
        <v>2</v>
      </c>
    </row>
    <row r="51" spans="2:6" s="77" customFormat="1" ht="20.25" customHeight="1">
      <c r="B51" s="82" t="s">
        <v>425</v>
      </c>
      <c r="C51" s="583" t="s">
        <v>441</v>
      </c>
      <c r="D51" s="584"/>
      <c r="E51" s="585"/>
      <c r="F51" s="71">
        <v>3</v>
      </c>
    </row>
    <row r="52" spans="2:6" s="77" customFormat="1" ht="20.25" customHeight="1">
      <c r="B52" s="83" t="s">
        <v>426</v>
      </c>
      <c r="C52" s="583" t="s">
        <v>442</v>
      </c>
      <c r="D52" s="584"/>
      <c r="E52" s="585"/>
      <c r="F52" s="71">
        <v>4</v>
      </c>
    </row>
    <row r="53" spans="2:6" s="77" customFormat="1" ht="20.25" customHeight="1">
      <c r="B53" s="84" t="s">
        <v>427</v>
      </c>
      <c r="C53" s="583" t="s">
        <v>443</v>
      </c>
      <c r="D53" s="584"/>
      <c r="E53" s="585"/>
      <c r="F53" s="71">
        <v>5</v>
      </c>
    </row>
    <row r="54" spans="2:6" s="77" customFormat="1" ht="20.25">
      <c r="B54" s="85"/>
      <c r="C54" s="85"/>
      <c r="D54" s="85"/>
      <c r="E54" s="85"/>
      <c r="F54" s="86"/>
    </row>
    <row r="55" spans="2:6" s="77" customFormat="1" ht="20.25"/>
    <row r="56" spans="2:6" s="77" customFormat="1" ht="20.25" customHeight="1">
      <c r="B56" s="78"/>
      <c r="C56" s="97" t="s">
        <v>419</v>
      </c>
      <c r="D56" s="97"/>
      <c r="E56" s="97"/>
      <c r="F56" s="86"/>
    </row>
    <row r="57" spans="2:6" s="77" customFormat="1" ht="20.25" customHeight="1">
      <c r="B57" s="80" t="s">
        <v>421</v>
      </c>
      <c r="C57" s="580" t="s">
        <v>444</v>
      </c>
      <c r="D57" s="581"/>
      <c r="E57" s="582"/>
      <c r="F57" s="71">
        <v>1</v>
      </c>
    </row>
    <row r="58" spans="2:6" s="77" customFormat="1" ht="20.25" customHeight="1">
      <c r="B58" s="81" t="s">
        <v>423</v>
      </c>
      <c r="C58" s="580" t="s">
        <v>445</v>
      </c>
      <c r="D58" s="581"/>
      <c r="E58" s="582"/>
      <c r="F58" s="71">
        <v>2</v>
      </c>
    </row>
    <row r="59" spans="2:6" s="77" customFormat="1" ht="20.25" customHeight="1">
      <c r="B59" s="82" t="s">
        <v>425</v>
      </c>
      <c r="C59" s="580" t="s">
        <v>446</v>
      </c>
      <c r="D59" s="581"/>
      <c r="E59" s="582"/>
      <c r="F59" s="71">
        <v>3</v>
      </c>
    </row>
    <row r="60" spans="2:6" s="77" customFormat="1" ht="20.25" customHeight="1">
      <c r="B60" s="83" t="s">
        <v>426</v>
      </c>
      <c r="C60" s="580" t="s">
        <v>447</v>
      </c>
      <c r="D60" s="581"/>
      <c r="E60" s="582"/>
      <c r="F60" s="71">
        <v>4</v>
      </c>
    </row>
    <row r="61" spans="2:6" s="77" customFormat="1" ht="20.25" customHeight="1">
      <c r="B61" s="84" t="s">
        <v>427</v>
      </c>
      <c r="C61" s="580" t="s">
        <v>448</v>
      </c>
      <c r="D61" s="581"/>
      <c r="E61" s="582"/>
      <c r="F61" s="71">
        <v>5</v>
      </c>
    </row>
    <row r="62" spans="2:6" s="77" customFormat="1" ht="20.25">
      <c r="E62" s="88"/>
    </row>
    <row r="63" spans="2:6" s="77" customFormat="1" ht="20.25">
      <c r="E63" s="88"/>
    </row>
    <row r="64" spans="2:6" s="77" customFormat="1" ht="20.25">
      <c r="E64" s="88"/>
    </row>
    <row r="65" spans="5:5" s="77" customFormat="1" ht="20.25">
      <c r="E65" s="88"/>
    </row>
    <row r="66" spans="5:5" s="77" customFormat="1" ht="20.25">
      <c r="E66" s="88"/>
    </row>
    <row r="67" spans="5:5" s="77" customFormat="1" ht="20.25">
      <c r="E67" s="88"/>
    </row>
    <row r="68" spans="5:5" s="77" customFormat="1" ht="20.25">
      <c r="E68" s="88"/>
    </row>
    <row r="69" spans="5:5" s="77" customFormat="1" ht="20.25">
      <c r="E69" s="88"/>
    </row>
    <row r="70" spans="5:5" s="77" customFormat="1" ht="20.25">
      <c r="E70" s="88"/>
    </row>
    <row r="71" spans="5:5" s="77" customFormat="1" ht="20.25">
      <c r="E71" s="88"/>
    </row>
    <row r="72" spans="5:5" s="77" customFormat="1" ht="20.25">
      <c r="E72" s="88"/>
    </row>
    <row r="73" spans="5:5" s="77" customFormat="1" ht="20.25">
      <c r="E73" s="88"/>
    </row>
    <row r="74" spans="5:5" s="77" customFormat="1" ht="20.25">
      <c r="E74" s="88"/>
    </row>
    <row r="75" spans="5:5" s="77" customFormat="1" ht="20.25">
      <c r="E75" s="88"/>
    </row>
    <row r="76" spans="5:5" s="77" customFormat="1" ht="20.25">
      <c r="E76" s="88"/>
    </row>
    <row r="77" spans="5:5" s="77" customFormat="1" ht="20.25">
      <c r="E77" s="88"/>
    </row>
    <row r="78" spans="5:5" s="77" customFormat="1" ht="20.25">
      <c r="E78" s="88"/>
    </row>
    <row r="79" spans="5:5" s="77" customFormat="1" ht="20.25">
      <c r="E79" s="88"/>
    </row>
    <row r="80" spans="5:5" s="77" customFormat="1" ht="20.25">
      <c r="E80" s="88"/>
    </row>
    <row r="81" spans="5:5" s="77" customFormat="1" ht="20.25">
      <c r="E81" s="88"/>
    </row>
    <row r="82" spans="5:5" s="77" customFormat="1" ht="20.25">
      <c r="E82" s="88"/>
    </row>
    <row r="83" spans="5:5" s="77" customFormat="1" ht="20.25">
      <c r="E83" s="88"/>
    </row>
    <row r="84" spans="5:5" s="77" customFormat="1" ht="20.25">
      <c r="E84" s="88"/>
    </row>
    <row r="85" spans="5:5" s="77" customFormat="1" ht="20.25">
      <c r="E85" s="88"/>
    </row>
    <row r="86" spans="5:5" s="77" customFormat="1" ht="20.25">
      <c r="E86" s="88"/>
    </row>
    <row r="87" spans="5:5" s="77" customFormat="1" ht="20.25">
      <c r="E87" s="88"/>
    </row>
    <row r="88" spans="5:5" s="77" customFormat="1" ht="20.25">
      <c r="E88" s="88"/>
    </row>
    <row r="89" spans="5:5" s="77" customFormat="1" ht="20.25">
      <c r="E89" s="88"/>
    </row>
    <row r="90" spans="5:5" s="77" customFormat="1" ht="20.25">
      <c r="E90" s="88"/>
    </row>
    <row r="91" spans="5:5" s="77" customFormat="1" ht="20.25">
      <c r="E91" s="88"/>
    </row>
    <row r="92" spans="5:5" s="77" customFormat="1" ht="20.25">
      <c r="E92" s="88"/>
    </row>
    <row r="93" spans="5:5" s="77" customFormat="1" ht="20.25">
      <c r="E93" s="88"/>
    </row>
    <row r="94" spans="5:5" s="77" customFormat="1" ht="20.25">
      <c r="E94" s="88"/>
    </row>
    <row r="95" spans="5:5" s="77" customFormat="1" ht="20.25">
      <c r="E95" s="88"/>
    </row>
    <row r="96" spans="5:5" s="77" customFormat="1" ht="20.25">
      <c r="E96" s="88"/>
    </row>
    <row r="97" spans="5:5" s="77" customFormat="1" ht="20.25">
      <c r="E97" s="88"/>
    </row>
    <row r="98" spans="5:5" s="77" customFormat="1" ht="20.25">
      <c r="E98" s="88"/>
    </row>
    <row r="99" spans="5:5" s="77" customFormat="1" ht="20.25">
      <c r="E99" s="88"/>
    </row>
    <row r="100" spans="5:5" s="77" customFormat="1" ht="20.25">
      <c r="E100" s="88"/>
    </row>
    <row r="101" spans="5:5" s="77" customFormat="1" ht="20.25">
      <c r="E101" s="88"/>
    </row>
    <row r="102" spans="5:5" s="77" customFormat="1" ht="20.25">
      <c r="E102" s="88"/>
    </row>
    <row r="103" spans="5:5" s="77" customFormat="1" ht="20.25">
      <c r="E103" s="88"/>
    </row>
    <row r="104" spans="5:5" s="77" customFormat="1" ht="20.25">
      <c r="E104" s="88"/>
    </row>
    <row r="105" spans="5:5" s="77" customFormat="1" ht="20.25">
      <c r="E105" s="88"/>
    </row>
    <row r="106" spans="5:5" s="77" customFormat="1" ht="20.25">
      <c r="E106" s="88"/>
    </row>
    <row r="107" spans="5:5" s="77" customFormat="1" ht="20.25">
      <c r="E107" s="88"/>
    </row>
    <row r="108" spans="5:5" s="77" customFormat="1" ht="20.25">
      <c r="E108" s="88"/>
    </row>
    <row r="109" spans="5:5" s="77" customFormat="1" ht="20.25">
      <c r="E109" s="88"/>
    </row>
    <row r="110" spans="5:5" s="77" customFormat="1" ht="20.25">
      <c r="E110" s="88"/>
    </row>
    <row r="111" spans="5:5" s="77" customFormat="1" ht="20.25">
      <c r="E111" s="88"/>
    </row>
    <row r="112" spans="5:5" s="77" customFormat="1" ht="20.25">
      <c r="E112" s="88"/>
    </row>
    <row r="113" spans="5:5" s="77" customFormat="1" ht="20.25">
      <c r="E113" s="88"/>
    </row>
    <row r="114" spans="5:5" s="77" customFormat="1" ht="20.25">
      <c r="E114" s="88"/>
    </row>
    <row r="115" spans="5:5" s="77" customFormat="1" ht="20.25">
      <c r="E115" s="88"/>
    </row>
    <row r="116" spans="5:5" s="77" customFormat="1" ht="20.25">
      <c r="E116" s="88"/>
    </row>
    <row r="117" spans="5:5" s="77" customFormat="1" ht="20.25">
      <c r="E117" s="88"/>
    </row>
    <row r="118" spans="5:5" s="77" customFormat="1" ht="20.25">
      <c r="E118" s="88"/>
    </row>
    <row r="119" spans="5:5" s="77" customFormat="1" ht="20.25">
      <c r="E119" s="88"/>
    </row>
    <row r="120" spans="5:5" s="77" customFormat="1" ht="20.25">
      <c r="E120" s="88"/>
    </row>
    <row r="121" spans="5:5" s="77" customFormat="1" ht="20.25">
      <c r="E121" s="88"/>
    </row>
    <row r="122" spans="5:5" s="77" customFormat="1" ht="20.25">
      <c r="E122" s="88"/>
    </row>
    <row r="123" spans="5:5" s="77" customFormat="1" ht="20.25">
      <c r="E123" s="88"/>
    </row>
    <row r="124" spans="5:5" s="77" customFormat="1" ht="20.25">
      <c r="E124" s="88"/>
    </row>
    <row r="125" spans="5:5" s="77" customFormat="1" ht="20.25">
      <c r="E125" s="88"/>
    </row>
    <row r="126" spans="5:5" s="77" customFormat="1" ht="20.25">
      <c r="E126" s="88"/>
    </row>
    <row r="127" spans="5:5" s="77" customFormat="1" ht="20.25">
      <c r="E127" s="88"/>
    </row>
    <row r="128" spans="5:5" s="77" customFormat="1" ht="20.25">
      <c r="E128" s="88"/>
    </row>
    <row r="129" spans="5:5" s="77" customFormat="1" ht="20.25">
      <c r="E129" s="88"/>
    </row>
    <row r="130" spans="5:5" s="77" customFormat="1" ht="20.25">
      <c r="E130" s="88"/>
    </row>
    <row r="131" spans="5:5" s="77" customFormat="1" ht="20.25">
      <c r="E131" s="88"/>
    </row>
    <row r="132" spans="5:5" s="77" customFormat="1" ht="20.25">
      <c r="E132" s="88"/>
    </row>
    <row r="133" spans="5:5" s="77" customFormat="1" ht="20.25">
      <c r="E133" s="88"/>
    </row>
    <row r="134" spans="5:5" s="77" customFormat="1" ht="20.25">
      <c r="E134" s="88"/>
    </row>
    <row r="135" spans="5:5" s="77" customFormat="1" ht="20.25">
      <c r="E135" s="88"/>
    </row>
    <row r="136" spans="5:5" s="77" customFormat="1" ht="20.25">
      <c r="E136" s="88"/>
    </row>
    <row r="137" spans="5:5" s="77" customFormat="1" ht="20.25">
      <c r="E137" s="88"/>
    </row>
    <row r="138" spans="5:5" s="77" customFormat="1" ht="20.25">
      <c r="E138" s="88"/>
    </row>
    <row r="139" spans="5:5" s="77" customFormat="1" ht="20.25">
      <c r="E139" s="88"/>
    </row>
    <row r="140" spans="5:5" s="77" customFormat="1" ht="20.25">
      <c r="E140" s="88"/>
    </row>
    <row r="141" spans="5:5" s="77" customFormat="1" ht="20.25">
      <c r="E141" s="88"/>
    </row>
    <row r="142" spans="5:5" s="77" customFormat="1" ht="20.25">
      <c r="E142" s="88"/>
    </row>
    <row r="143" spans="5:5" s="77" customFormat="1" ht="20.25">
      <c r="E143" s="88"/>
    </row>
    <row r="144" spans="5:5" s="77" customFormat="1" ht="20.25">
      <c r="E144" s="88"/>
    </row>
    <row r="145" spans="5:5" s="77" customFormat="1" ht="20.25">
      <c r="E145" s="88"/>
    </row>
    <row r="146" spans="5:5" s="77" customFormat="1" ht="20.25">
      <c r="E146" s="88"/>
    </row>
    <row r="147" spans="5:5" s="77" customFormat="1" ht="20.25">
      <c r="E147" s="88"/>
    </row>
    <row r="148" spans="5:5" s="77" customFormat="1" ht="20.25">
      <c r="E148" s="88"/>
    </row>
    <row r="149" spans="5:5" s="77" customFormat="1" ht="20.25">
      <c r="E149" s="88"/>
    </row>
    <row r="150" spans="5:5" s="77" customFormat="1" ht="20.25">
      <c r="E150" s="88"/>
    </row>
    <row r="151" spans="5:5" s="77" customFormat="1" ht="20.25">
      <c r="E151" s="88"/>
    </row>
    <row r="152" spans="5:5" s="77" customFormat="1" ht="20.25">
      <c r="E152" s="88"/>
    </row>
    <row r="153" spans="5:5" s="77" customFormat="1" ht="20.25">
      <c r="E153" s="88"/>
    </row>
    <row r="154" spans="5:5" s="77" customFormat="1" ht="20.25">
      <c r="E154" s="88"/>
    </row>
    <row r="155" spans="5:5" s="77" customFormat="1" ht="20.25">
      <c r="E155" s="88"/>
    </row>
    <row r="156" spans="5:5" s="77" customFormat="1" ht="20.25">
      <c r="E156" s="88"/>
    </row>
    <row r="157" spans="5:5" s="77" customFormat="1" ht="20.25">
      <c r="E157" s="88"/>
    </row>
    <row r="158" spans="5:5" s="77" customFormat="1" ht="20.25">
      <c r="E158" s="88"/>
    </row>
    <row r="159" spans="5:5" s="77" customFormat="1" ht="20.25">
      <c r="E159" s="88"/>
    </row>
    <row r="160" spans="5:5" s="77" customFormat="1" ht="20.25">
      <c r="E160" s="88"/>
    </row>
    <row r="161" spans="5:5" s="77" customFormat="1" ht="20.25">
      <c r="E161" s="88"/>
    </row>
    <row r="162" spans="5:5" s="77" customFormat="1" ht="20.25">
      <c r="E162" s="88"/>
    </row>
    <row r="163" spans="5:5" s="77" customFormat="1" ht="20.25">
      <c r="E163" s="88"/>
    </row>
    <row r="164" spans="5:5" s="77" customFormat="1" ht="20.25">
      <c r="E164" s="88"/>
    </row>
    <row r="165" spans="5:5" s="77" customFormat="1" ht="20.25">
      <c r="E165" s="88"/>
    </row>
    <row r="166" spans="5:5" s="77" customFormat="1" ht="20.25">
      <c r="E166" s="88"/>
    </row>
    <row r="167" spans="5:5" s="77" customFormat="1" ht="20.25">
      <c r="E167" s="88"/>
    </row>
    <row r="168" spans="5:5" s="77" customFormat="1" ht="20.25">
      <c r="E168" s="88"/>
    </row>
    <row r="169" spans="5:5" s="77" customFormat="1" ht="20.25">
      <c r="E169" s="88"/>
    </row>
    <row r="170" spans="5:5" s="77" customFormat="1" ht="20.25">
      <c r="E170" s="88"/>
    </row>
    <row r="171" spans="5:5" s="77" customFormat="1" ht="20.25">
      <c r="E171" s="88"/>
    </row>
    <row r="172" spans="5:5" s="77" customFormat="1" ht="20.25">
      <c r="E172" s="88"/>
    </row>
    <row r="173" spans="5:5" s="77" customFormat="1" ht="20.25">
      <c r="E173" s="88"/>
    </row>
    <row r="174" spans="5:5" s="77" customFormat="1" ht="20.25">
      <c r="E174" s="88"/>
    </row>
    <row r="175" spans="5:5" s="77" customFormat="1" ht="20.25">
      <c r="E175" s="88"/>
    </row>
    <row r="176" spans="5:5" s="77" customFormat="1" ht="20.25">
      <c r="E176" s="88"/>
    </row>
    <row r="177" spans="5:5" s="77" customFormat="1" ht="20.25">
      <c r="E177" s="88"/>
    </row>
    <row r="178" spans="5:5" s="77" customFormat="1" ht="20.25">
      <c r="E178" s="88"/>
    </row>
    <row r="179" spans="5:5" s="77" customFormat="1" ht="20.25">
      <c r="E179" s="88"/>
    </row>
    <row r="180" spans="5:5" s="77" customFormat="1" ht="20.25">
      <c r="E180" s="88"/>
    </row>
    <row r="181" spans="5:5" s="77" customFormat="1" ht="20.25">
      <c r="E181" s="88"/>
    </row>
    <row r="182" spans="5:5" s="77" customFormat="1" ht="20.25">
      <c r="E182" s="88"/>
    </row>
    <row r="183" spans="5:5" s="77" customFormat="1" ht="20.25">
      <c r="E183" s="88"/>
    </row>
    <row r="184" spans="5:5" s="77" customFormat="1" ht="20.25">
      <c r="E184" s="88"/>
    </row>
    <row r="185" spans="5:5" s="77" customFormat="1" ht="20.25">
      <c r="E185" s="88"/>
    </row>
    <row r="186" spans="5:5" s="77" customFormat="1" ht="20.25">
      <c r="E186" s="88"/>
    </row>
    <row r="187" spans="5:5" s="77" customFormat="1" ht="20.25">
      <c r="E187" s="88"/>
    </row>
    <row r="188" spans="5:5" s="77" customFormat="1" ht="20.25">
      <c r="E188" s="88"/>
    </row>
    <row r="189" spans="5:5" s="77" customFormat="1" ht="20.25">
      <c r="E189" s="88"/>
    </row>
    <row r="190" spans="5:5" s="77" customFormat="1" ht="20.25">
      <c r="E190" s="88"/>
    </row>
    <row r="191" spans="5:5" s="77" customFormat="1" ht="20.25">
      <c r="E191" s="88"/>
    </row>
    <row r="192" spans="5:5" s="77" customFormat="1" ht="20.25">
      <c r="E192" s="88"/>
    </row>
    <row r="193" spans="5:5" s="77" customFormat="1" ht="20.25">
      <c r="E193" s="88"/>
    </row>
    <row r="194" spans="5:5" s="77" customFormat="1" ht="20.25">
      <c r="E194" s="88"/>
    </row>
    <row r="195" spans="5:5" s="77" customFormat="1" ht="20.25">
      <c r="E195" s="88"/>
    </row>
    <row r="196" spans="5:5" s="77" customFormat="1" ht="20.25">
      <c r="E196" s="88"/>
    </row>
    <row r="197" spans="5:5" s="77" customFormat="1" ht="20.25">
      <c r="E197" s="88"/>
    </row>
    <row r="198" spans="5:5" s="77" customFormat="1" ht="20.25">
      <c r="E198" s="88"/>
    </row>
    <row r="199" spans="5:5" s="2" customFormat="1">
      <c r="E199" s="48"/>
    </row>
    <row r="200" spans="5:5" s="2" customFormat="1">
      <c r="E200" s="48"/>
    </row>
    <row r="201" spans="5:5" s="2" customFormat="1">
      <c r="E201" s="48"/>
    </row>
    <row r="202" spans="5:5" s="2" customFormat="1">
      <c r="E202" s="48"/>
    </row>
    <row r="203" spans="5:5" s="2" customFormat="1">
      <c r="E203" s="48"/>
    </row>
    <row r="204" spans="5:5" s="2" customFormat="1">
      <c r="E204" s="48"/>
    </row>
    <row r="205" spans="5:5" s="2" customFormat="1">
      <c r="E205" s="48"/>
    </row>
    <row r="206" spans="5:5" s="2" customFormat="1">
      <c r="E206" s="48"/>
    </row>
    <row r="207" spans="5:5" s="2" customFormat="1">
      <c r="E207" s="48"/>
    </row>
    <row r="208" spans="5:5" s="2" customFormat="1">
      <c r="E208" s="48"/>
    </row>
    <row r="209" spans="5:5" s="2" customFormat="1">
      <c r="E209" s="48"/>
    </row>
    <row r="210" spans="5:5" s="2" customFormat="1">
      <c r="E210" s="48"/>
    </row>
    <row r="211" spans="5:5" s="2" customFormat="1">
      <c r="E211" s="48"/>
    </row>
    <row r="212" spans="5:5" s="2" customFormat="1">
      <c r="E212" s="48"/>
    </row>
    <row r="213" spans="5:5" s="2" customFormat="1">
      <c r="E213" s="48"/>
    </row>
    <row r="214" spans="5:5" s="2" customFormat="1">
      <c r="E214" s="48"/>
    </row>
    <row r="215" spans="5:5" s="2" customFormat="1">
      <c r="E215" s="48"/>
    </row>
    <row r="216" spans="5:5" s="2" customFormat="1">
      <c r="E216" s="48"/>
    </row>
    <row r="217" spans="5:5" s="2" customFormat="1">
      <c r="E217" s="48"/>
    </row>
    <row r="218" spans="5:5" s="2" customFormat="1">
      <c r="E218" s="48"/>
    </row>
    <row r="219" spans="5:5" s="2" customFormat="1">
      <c r="E219" s="48"/>
    </row>
    <row r="220" spans="5:5" s="2" customFormat="1">
      <c r="E220" s="48"/>
    </row>
    <row r="221" spans="5:5" s="2" customFormat="1">
      <c r="E221" s="48"/>
    </row>
    <row r="222" spans="5:5" s="2" customFormat="1">
      <c r="E222" s="48"/>
    </row>
    <row r="223" spans="5:5" s="2" customFormat="1">
      <c r="E223" s="48"/>
    </row>
    <row r="224" spans="5:5" s="2" customFormat="1">
      <c r="E224" s="48"/>
    </row>
    <row r="225" spans="5:5" s="2" customFormat="1">
      <c r="E225" s="48"/>
    </row>
    <row r="226" spans="5:5" s="2" customFormat="1">
      <c r="E226" s="48"/>
    </row>
    <row r="227" spans="5:5" s="2" customFormat="1">
      <c r="E227" s="48"/>
    </row>
    <row r="228" spans="5:5" s="2" customFormat="1">
      <c r="E228" s="48"/>
    </row>
    <row r="229" spans="5:5" s="2" customFormat="1">
      <c r="E229" s="48"/>
    </row>
    <row r="230" spans="5:5" s="2" customFormat="1">
      <c r="E230" s="48"/>
    </row>
    <row r="231" spans="5:5" s="2" customFormat="1">
      <c r="E231" s="48"/>
    </row>
    <row r="232" spans="5:5" s="2" customFormat="1">
      <c r="E232" s="48"/>
    </row>
    <row r="233" spans="5:5" s="2" customFormat="1">
      <c r="E233" s="48"/>
    </row>
    <row r="234" spans="5:5" s="2" customFormat="1">
      <c r="E234" s="48"/>
    </row>
    <row r="235" spans="5:5" s="2" customFormat="1">
      <c r="E235" s="48"/>
    </row>
    <row r="236" spans="5:5" s="2" customFormat="1">
      <c r="E236" s="48"/>
    </row>
    <row r="237" spans="5:5" s="2" customFormat="1">
      <c r="E237" s="48"/>
    </row>
    <row r="238" spans="5:5" s="2" customFormat="1">
      <c r="E238" s="48"/>
    </row>
    <row r="239" spans="5:5" s="2" customFormat="1">
      <c r="E239" s="48"/>
    </row>
    <row r="240" spans="5:5" s="2" customFormat="1">
      <c r="E240" s="48"/>
    </row>
    <row r="241" spans="5:5" s="2" customFormat="1">
      <c r="E241" s="48"/>
    </row>
    <row r="242" spans="5:5" s="2" customFormat="1">
      <c r="E242" s="48"/>
    </row>
    <row r="243" spans="5:5" s="2" customFormat="1">
      <c r="E243" s="48"/>
    </row>
    <row r="244" spans="5:5" s="2" customFormat="1">
      <c r="E244" s="48"/>
    </row>
    <row r="245" spans="5:5" s="2" customFormat="1">
      <c r="E245" s="48"/>
    </row>
    <row r="246" spans="5:5" s="2" customFormat="1">
      <c r="E246" s="48"/>
    </row>
    <row r="247" spans="5:5" s="2" customFormat="1">
      <c r="E247" s="48"/>
    </row>
    <row r="248" spans="5:5" s="2" customFormat="1">
      <c r="E248" s="48"/>
    </row>
    <row r="249" spans="5:5" s="2" customFormat="1">
      <c r="E249" s="48"/>
    </row>
    <row r="250" spans="5:5" s="2" customFormat="1">
      <c r="E250" s="48"/>
    </row>
    <row r="251" spans="5:5" s="2" customFormat="1">
      <c r="E251" s="48"/>
    </row>
    <row r="252" spans="5:5" s="2" customFormat="1">
      <c r="E252" s="48"/>
    </row>
    <row r="253" spans="5:5" s="2" customFormat="1">
      <c r="E253" s="48"/>
    </row>
    <row r="254" spans="5:5" s="2" customFormat="1">
      <c r="E254" s="48"/>
    </row>
    <row r="255" spans="5:5" s="2" customFormat="1">
      <c r="E255" s="48"/>
    </row>
    <row r="256" spans="5:5" s="2" customFormat="1">
      <c r="E256" s="48"/>
    </row>
    <row r="257" spans="5:5" s="2" customFormat="1">
      <c r="E257" s="48"/>
    </row>
    <row r="258" spans="5:5" s="2" customFormat="1">
      <c r="E258" s="48"/>
    </row>
    <row r="259" spans="5:5" s="2" customFormat="1">
      <c r="E259" s="48"/>
    </row>
    <row r="260" spans="5:5" s="2" customFormat="1">
      <c r="E260" s="48"/>
    </row>
    <row r="261" spans="5:5" s="2" customFormat="1">
      <c r="E261" s="48"/>
    </row>
    <row r="262" spans="5:5" s="2" customFormat="1">
      <c r="E262" s="48"/>
    </row>
    <row r="263" spans="5:5" s="2" customFormat="1">
      <c r="E263" s="48"/>
    </row>
    <row r="264" spans="5:5" s="2" customFormat="1">
      <c r="E264" s="48"/>
    </row>
    <row r="265" spans="5:5" s="2" customFormat="1">
      <c r="E265" s="48"/>
    </row>
    <row r="266" spans="5:5" s="2" customFormat="1">
      <c r="E266" s="48"/>
    </row>
    <row r="267" spans="5:5" s="2" customFormat="1">
      <c r="E267" s="48"/>
    </row>
    <row r="268" spans="5:5" s="2" customFormat="1">
      <c r="E268" s="48"/>
    </row>
    <row r="269" spans="5:5" s="2" customFormat="1">
      <c r="E269" s="48"/>
    </row>
    <row r="270" spans="5:5" s="2" customFormat="1">
      <c r="E270" s="48"/>
    </row>
    <row r="271" spans="5:5" s="2" customFormat="1">
      <c r="E271" s="48"/>
    </row>
    <row r="272" spans="5:5" s="2" customFormat="1">
      <c r="E272" s="48"/>
    </row>
    <row r="273" spans="5:5" s="2" customFormat="1">
      <c r="E273" s="48"/>
    </row>
    <row r="274" spans="5:5" s="2" customFormat="1">
      <c r="E274" s="48"/>
    </row>
    <row r="275" spans="5:5" s="2" customFormat="1">
      <c r="E275" s="48"/>
    </row>
    <row r="276" spans="5:5" s="2" customFormat="1">
      <c r="E276" s="48"/>
    </row>
    <row r="277" spans="5:5" s="2" customFormat="1">
      <c r="E277" s="48"/>
    </row>
    <row r="278" spans="5:5" s="2" customFormat="1">
      <c r="E278" s="48"/>
    </row>
    <row r="279" spans="5:5" s="2" customFormat="1">
      <c r="E279" s="48"/>
    </row>
    <row r="280" spans="5:5" s="2" customFormat="1">
      <c r="E280" s="48"/>
    </row>
    <row r="281" spans="5:5" s="2" customFormat="1">
      <c r="E281" s="48"/>
    </row>
    <row r="282" spans="5:5" s="2" customFormat="1">
      <c r="E282" s="48"/>
    </row>
    <row r="283" spans="5:5" s="2" customFormat="1">
      <c r="E283" s="48"/>
    </row>
    <row r="284" spans="5:5" s="2" customFormat="1">
      <c r="E284" s="48"/>
    </row>
    <row r="285" spans="5:5" s="2" customFormat="1">
      <c r="E285" s="48"/>
    </row>
    <row r="286" spans="5:5" s="2" customFormat="1">
      <c r="E286" s="48"/>
    </row>
    <row r="287" spans="5:5" s="2" customFormat="1">
      <c r="E287" s="48"/>
    </row>
    <row r="288" spans="5:5" s="2" customFormat="1">
      <c r="E288" s="48"/>
    </row>
    <row r="289" spans="5:5" s="2" customFormat="1">
      <c r="E289" s="48"/>
    </row>
    <row r="290" spans="5:5" s="2" customFormat="1">
      <c r="E290" s="48"/>
    </row>
    <row r="291" spans="5:5" s="2" customFormat="1">
      <c r="E291" s="48"/>
    </row>
    <row r="292" spans="5:5" s="2" customFormat="1">
      <c r="E292" s="48"/>
    </row>
    <row r="293" spans="5:5" s="2" customFormat="1">
      <c r="E293" s="48"/>
    </row>
    <row r="294" spans="5:5" s="2" customFormat="1">
      <c r="E294" s="48"/>
    </row>
    <row r="295" spans="5:5" s="2" customFormat="1">
      <c r="E295" s="48"/>
    </row>
    <row r="296" spans="5:5" s="2" customFormat="1">
      <c r="E296" s="48"/>
    </row>
    <row r="297" spans="5:5" s="2" customFormat="1">
      <c r="E297" s="48"/>
    </row>
    <row r="298" spans="5:5" s="2" customFormat="1">
      <c r="E298" s="48"/>
    </row>
    <row r="299" spans="5:5" s="2" customFormat="1">
      <c r="E299" s="48"/>
    </row>
    <row r="300" spans="5:5" s="2" customFormat="1">
      <c r="E300" s="48"/>
    </row>
    <row r="301" spans="5:5" s="2" customFormat="1">
      <c r="E301" s="48"/>
    </row>
    <row r="302" spans="5:5" s="2" customFormat="1">
      <c r="E302" s="48"/>
    </row>
    <row r="303" spans="5:5" s="2" customFormat="1">
      <c r="E303" s="48"/>
    </row>
    <row r="304" spans="5:5" s="2" customFormat="1">
      <c r="E304" s="48"/>
    </row>
    <row r="305" spans="5:5" s="2" customFormat="1">
      <c r="E305" s="48"/>
    </row>
    <row r="306" spans="5:5" s="2" customFormat="1">
      <c r="E306" s="48"/>
    </row>
    <row r="307" spans="5:5" s="2" customFormat="1">
      <c r="E307" s="48"/>
    </row>
    <row r="308" spans="5:5" s="2" customFormat="1">
      <c r="E308" s="48"/>
    </row>
    <row r="309" spans="5:5" s="2" customFormat="1">
      <c r="E309" s="48"/>
    </row>
    <row r="310" spans="5:5" s="2" customFormat="1">
      <c r="E310" s="48"/>
    </row>
    <row r="311" spans="5:5" s="2" customFormat="1">
      <c r="E311" s="48"/>
    </row>
    <row r="312" spans="5:5" s="2" customFormat="1">
      <c r="E312" s="48"/>
    </row>
    <row r="313" spans="5:5" s="2" customFormat="1">
      <c r="E313" s="48"/>
    </row>
    <row r="314" spans="5:5" s="2" customFormat="1">
      <c r="E314" s="48"/>
    </row>
    <row r="315" spans="5:5" s="2" customFormat="1">
      <c r="E315" s="48"/>
    </row>
    <row r="316" spans="5:5" s="2" customFormat="1">
      <c r="E316" s="48"/>
    </row>
    <row r="317" spans="5:5" s="2" customFormat="1">
      <c r="E317" s="48"/>
    </row>
    <row r="318" spans="5:5" s="2" customFormat="1">
      <c r="E318" s="48"/>
    </row>
    <row r="319" spans="5:5" s="2" customFormat="1">
      <c r="E319" s="48"/>
    </row>
    <row r="320" spans="5:5" s="2" customFormat="1">
      <c r="E320" s="48"/>
    </row>
    <row r="321" spans="5:5" s="2" customFormat="1">
      <c r="E321" s="48"/>
    </row>
    <row r="322" spans="5:5" s="2" customFormat="1">
      <c r="E322" s="48"/>
    </row>
    <row r="323" spans="5:5" s="2" customFormat="1">
      <c r="E323" s="48"/>
    </row>
    <row r="324" spans="5:5" s="2" customFormat="1">
      <c r="E324" s="48"/>
    </row>
    <row r="325" spans="5:5" s="2" customFormat="1">
      <c r="E325" s="48"/>
    </row>
    <row r="326" spans="5:5" s="2" customFormat="1">
      <c r="E326" s="48"/>
    </row>
    <row r="327" spans="5:5" s="2" customFormat="1">
      <c r="E327" s="48"/>
    </row>
    <row r="328" spans="5:5" s="2" customFormat="1">
      <c r="E328" s="48"/>
    </row>
    <row r="329" spans="5:5" s="2" customFormat="1">
      <c r="E329" s="48"/>
    </row>
    <row r="330" spans="5:5" s="2" customFormat="1">
      <c r="E330" s="48"/>
    </row>
    <row r="331" spans="5:5" s="2" customFormat="1">
      <c r="E331" s="48"/>
    </row>
    <row r="332" spans="5:5" s="2" customFormat="1">
      <c r="E332" s="48"/>
    </row>
    <row r="333" spans="5:5" s="2" customFormat="1">
      <c r="E333" s="48"/>
    </row>
    <row r="334" spans="5:5" s="2" customFormat="1">
      <c r="E334" s="48"/>
    </row>
    <row r="335" spans="5:5" s="2" customFormat="1">
      <c r="E335" s="48"/>
    </row>
    <row r="336" spans="5:5" s="2" customFormat="1">
      <c r="E336" s="48"/>
    </row>
    <row r="337" spans="5:5" s="2" customFormat="1">
      <c r="E337" s="48"/>
    </row>
    <row r="338" spans="5:5" s="2" customFormat="1">
      <c r="E338" s="48"/>
    </row>
    <row r="339" spans="5:5" s="2" customFormat="1">
      <c r="E339" s="48"/>
    </row>
    <row r="340" spans="5:5" s="2" customFormat="1">
      <c r="E340" s="48"/>
    </row>
    <row r="341" spans="5:5" s="2" customFormat="1">
      <c r="E341" s="48"/>
    </row>
    <row r="342" spans="5:5" s="2" customFormat="1">
      <c r="E342" s="48"/>
    </row>
    <row r="343" spans="5:5" s="2" customFormat="1">
      <c r="E343" s="48"/>
    </row>
    <row r="344" spans="5:5" s="2" customFormat="1">
      <c r="E344" s="48"/>
    </row>
    <row r="345" spans="5:5" s="2" customFormat="1">
      <c r="E345" s="48"/>
    </row>
    <row r="346" spans="5:5" s="2" customFormat="1">
      <c r="E346" s="48"/>
    </row>
    <row r="347" spans="5:5" s="2" customFormat="1">
      <c r="E347" s="48"/>
    </row>
    <row r="348" spans="5:5" s="2" customFormat="1">
      <c r="E348" s="48"/>
    </row>
    <row r="349" spans="5:5" s="2" customFormat="1">
      <c r="E349" s="48"/>
    </row>
    <row r="350" spans="5:5" s="2" customFormat="1">
      <c r="E350" s="48"/>
    </row>
    <row r="351" spans="5:5" s="2" customFormat="1">
      <c r="E351" s="48"/>
    </row>
    <row r="352" spans="5:5" s="2" customFormat="1">
      <c r="E352" s="48"/>
    </row>
    <row r="353" spans="5:5" s="2" customFormat="1">
      <c r="E353" s="48"/>
    </row>
    <row r="354" spans="5:5" s="2" customFormat="1">
      <c r="E354" s="48"/>
    </row>
    <row r="355" spans="5:5" s="2" customFormat="1">
      <c r="E355" s="48"/>
    </row>
    <row r="356" spans="5:5" s="2" customFormat="1">
      <c r="E356" s="48"/>
    </row>
    <row r="357" spans="5:5" s="2" customFormat="1">
      <c r="E357" s="48"/>
    </row>
    <row r="358" spans="5:5" s="2" customFormat="1">
      <c r="E358" s="48"/>
    </row>
    <row r="359" spans="5:5" s="2" customFormat="1">
      <c r="E359" s="48"/>
    </row>
    <row r="360" spans="5:5" s="2" customFormat="1">
      <c r="E360" s="48"/>
    </row>
    <row r="361" spans="5:5" s="2" customFormat="1">
      <c r="E361" s="48"/>
    </row>
    <row r="362" spans="5:5" s="2" customFormat="1">
      <c r="E362" s="48"/>
    </row>
    <row r="363" spans="5:5" s="2" customFormat="1">
      <c r="E363" s="48"/>
    </row>
    <row r="364" spans="5:5" s="2" customFormat="1">
      <c r="E364" s="48"/>
    </row>
    <row r="365" spans="5:5" s="2" customFormat="1">
      <c r="E365" s="48"/>
    </row>
    <row r="366" spans="5:5" s="2" customFormat="1">
      <c r="E366" s="48"/>
    </row>
    <row r="367" spans="5:5" s="2" customFormat="1">
      <c r="E367" s="48"/>
    </row>
    <row r="368" spans="5:5" s="2" customFormat="1">
      <c r="E368" s="48"/>
    </row>
    <row r="369" spans="5:5" s="2" customFormat="1">
      <c r="E369" s="48"/>
    </row>
    <row r="370" spans="5:5" s="2" customFormat="1">
      <c r="E370" s="48"/>
    </row>
    <row r="371" spans="5:5" s="2" customFormat="1">
      <c r="E371" s="48"/>
    </row>
    <row r="372" spans="5:5" s="2" customFormat="1">
      <c r="E372" s="48"/>
    </row>
    <row r="373" spans="5:5" s="2" customFormat="1">
      <c r="E373" s="48"/>
    </row>
    <row r="374" spans="5:5" s="2" customFormat="1">
      <c r="E374" s="48"/>
    </row>
    <row r="375" spans="5:5" s="2" customFormat="1">
      <c r="E375" s="48"/>
    </row>
    <row r="376" spans="5:5" s="2" customFormat="1">
      <c r="E376" s="48"/>
    </row>
    <row r="377" spans="5:5" s="2" customFormat="1">
      <c r="E377" s="48"/>
    </row>
    <row r="378" spans="5:5" s="2" customFormat="1">
      <c r="E378" s="48"/>
    </row>
    <row r="379" spans="5:5" s="2" customFormat="1">
      <c r="E379" s="48"/>
    </row>
    <row r="380" spans="5:5" s="2" customFormat="1">
      <c r="E380" s="48"/>
    </row>
    <row r="381" spans="5:5" s="2" customFormat="1">
      <c r="E381" s="48"/>
    </row>
    <row r="382" spans="5:5" s="2" customFormat="1">
      <c r="E382" s="48"/>
    </row>
    <row r="383" spans="5:5" s="2" customFormat="1">
      <c r="E383" s="48"/>
    </row>
    <row r="384" spans="5:5" s="2" customFormat="1">
      <c r="E384" s="48"/>
    </row>
    <row r="385" spans="5:5" s="2" customFormat="1">
      <c r="E385" s="48"/>
    </row>
    <row r="386" spans="5:5" s="2" customFormat="1">
      <c r="E386" s="48"/>
    </row>
    <row r="387" spans="5:5" s="2" customFormat="1">
      <c r="E387" s="48"/>
    </row>
    <row r="388" spans="5:5" s="2" customFormat="1">
      <c r="E388" s="48"/>
    </row>
    <row r="389" spans="5:5" s="2" customFormat="1">
      <c r="E389" s="48"/>
    </row>
    <row r="390" spans="5:5" s="2" customFormat="1">
      <c r="E390" s="48"/>
    </row>
    <row r="391" spans="5:5" s="2" customFormat="1">
      <c r="E391" s="48"/>
    </row>
    <row r="392" spans="5:5" s="2" customFormat="1">
      <c r="E392" s="48"/>
    </row>
    <row r="393" spans="5:5" s="2" customFormat="1">
      <c r="E393" s="48"/>
    </row>
    <row r="394" spans="5:5" s="2" customFormat="1">
      <c r="E394" s="48"/>
    </row>
    <row r="395" spans="5:5" s="2" customFormat="1">
      <c r="E395" s="48"/>
    </row>
    <row r="396" spans="5:5" s="2" customFormat="1">
      <c r="E396" s="48"/>
    </row>
    <row r="397" spans="5:5" s="2" customFormat="1">
      <c r="E397" s="48"/>
    </row>
    <row r="398" spans="5:5" s="2" customFormat="1">
      <c r="E398" s="48"/>
    </row>
    <row r="399" spans="5:5" s="2" customFormat="1">
      <c r="E399" s="48"/>
    </row>
    <row r="400" spans="5:5" s="2" customFormat="1">
      <c r="E400" s="48"/>
    </row>
    <row r="401" spans="5:5" s="2" customFormat="1">
      <c r="E401" s="48"/>
    </row>
    <row r="402" spans="5:5" s="2" customFormat="1">
      <c r="E402" s="48"/>
    </row>
    <row r="403" spans="5:5" s="2" customFormat="1">
      <c r="E403" s="48"/>
    </row>
    <row r="404" spans="5:5" s="2" customFormat="1">
      <c r="E404" s="48"/>
    </row>
    <row r="405" spans="5:5" s="2" customFormat="1">
      <c r="E405" s="48"/>
    </row>
    <row r="406" spans="5:5" s="2" customFormat="1">
      <c r="E406" s="48"/>
    </row>
    <row r="407" spans="5:5" s="2" customFormat="1">
      <c r="E407" s="48"/>
    </row>
    <row r="408" spans="5:5" s="2" customFormat="1">
      <c r="E408" s="48"/>
    </row>
    <row r="409" spans="5:5" s="2" customFormat="1">
      <c r="E409" s="48"/>
    </row>
    <row r="410" spans="5:5" s="2" customFormat="1">
      <c r="E410" s="48"/>
    </row>
    <row r="411" spans="5:5" s="2" customFormat="1">
      <c r="E411" s="48"/>
    </row>
    <row r="412" spans="5:5" s="2" customFormat="1">
      <c r="E412" s="48"/>
    </row>
    <row r="413" spans="5:5" s="2" customFormat="1">
      <c r="E413" s="48"/>
    </row>
    <row r="414" spans="5:5" s="2" customFormat="1">
      <c r="E414" s="48"/>
    </row>
    <row r="415" spans="5:5" s="2" customFormat="1">
      <c r="E415" s="48"/>
    </row>
    <row r="416" spans="5:5" s="2" customFormat="1">
      <c r="E416" s="48"/>
    </row>
    <row r="417" spans="5:5" s="2" customFormat="1">
      <c r="E417" s="48"/>
    </row>
    <row r="418" spans="5:5" s="2" customFormat="1">
      <c r="E418" s="48"/>
    </row>
    <row r="419" spans="5:5" s="2" customFormat="1">
      <c r="E419" s="48"/>
    </row>
    <row r="420" spans="5:5" s="2" customFormat="1">
      <c r="E420" s="48"/>
    </row>
    <row r="421" spans="5:5" s="2" customFormat="1">
      <c r="E421" s="48"/>
    </row>
    <row r="422" spans="5:5" s="2" customFormat="1">
      <c r="E422" s="48"/>
    </row>
    <row r="423" spans="5:5" s="2" customFormat="1">
      <c r="E423" s="48"/>
    </row>
    <row r="424" spans="5:5" s="2" customFormat="1">
      <c r="E424" s="48"/>
    </row>
    <row r="425" spans="5:5" s="2" customFormat="1">
      <c r="E425" s="48"/>
    </row>
    <row r="426" spans="5:5" s="2" customFormat="1">
      <c r="E426" s="48"/>
    </row>
    <row r="427" spans="5:5" s="2" customFormat="1">
      <c r="E427" s="48"/>
    </row>
    <row r="428" spans="5:5" s="2" customFormat="1">
      <c r="E428" s="48"/>
    </row>
    <row r="429" spans="5:5" s="2" customFormat="1">
      <c r="E429" s="48"/>
    </row>
    <row r="430" spans="5:5" s="2" customFormat="1">
      <c r="E430" s="48"/>
    </row>
    <row r="431" spans="5:5" s="2" customFormat="1">
      <c r="E431" s="48"/>
    </row>
    <row r="432" spans="5:5" s="2" customFormat="1">
      <c r="E432" s="48"/>
    </row>
    <row r="433" spans="5:5" s="2" customFormat="1">
      <c r="E433" s="48"/>
    </row>
    <row r="434" spans="5:5" s="2" customFormat="1">
      <c r="E434" s="48"/>
    </row>
    <row r="435" spans="5:5" s="2" customFormat="1">
      <c r="E435" s="48"/>
    </row>
    <row r="436" spans="5:5" s="2" customFormat="1">
      <c r="E436" s="48"/>
    </row>
    <row r="437" spans="5:5" s="2" customFormat="1">
      <c r="E437" s="48"/>
    </row>
    <row r="438" spans="5:5" s="2" customFormat="1">
      <c r="E438" s="48"/>
    </row>
    <row r="439" spans="5:5" s="2" customFormat="1">
      <c r="E439" s="48"/>
    </row>
    <row r="440" spans="5:5" s="2" customFormat="1">
      <c r="E440" s="48"/>
    </row>
    <row r="441" spans="5:5" s="2" customFormat="1">
      <c r="E441" s="48"/>
    </row>
    <row r="442" spans="5:5" s="2" customFormat="1">
      <c r="E442" s="48"/>
    </row>
    <row r="443" spans="5:5" s="2" customFormat="1">
      <c r="E443" s="48"/>
    </row>
    <row r="444" spans="5:5" s="2" customFormat="1">
      <c r="E444" s="48"/>
    </row>
    <row r="445" spans="5:5" s="2" customFormat="1">
      <c r="E445" s="48"/>
    </row>
    <row r="446" spans="5:5" s="2" customFormat="1">
      <c r="E446" s="48"/>
    </row>
    <row r="447" spans="5:5" s="2" customFormat="1">
      <c r="E447" s="48"/>
    </row>
    <row r="448" spans="5:5" s="2" customFormat="1">
      <c r="E448" s="48"/>
    </row>
    <row r="449" spans="5:5" s="2" customFormat="1">
      <c r="E449" s="48"/>
    </row>
    <row r="450" spans="5:5" s="2" customFormat="1">
      <c r="E450" s="48"/>
    </row>
    <row r="451" spans="5:5" s="2" customFormat="1">
      <c r="E451" s="48"/>
    </row>
    <row r="452" spans="5:5" s="2" customFormat="1">
      <c r="E452" s="48"/>
    </row>
    <row r="453" spans="5:5" s="2" customFormat="1">
      <c r="E453" s="48"/>
    </row>
    <row r="454" spans="5:5" s="2" customFormat="1">
      <c r="E454" s="48"/>
    </row>
    <row r="455" spans="5:5" s="2" customFormat="1">
      <c r="E455" s="48"/>
    </row>
    <row r="456" spans="5:5" s="2" customFormat="1">
      <c r="E456" s="48"/>
    </row>
    <row r="457" spans="5:5" s="2" customFormat="1">
      <c r="E457" s="48"/>
    </row>
    <row r="458" spans="5:5" s="2" customFormat="1">
      <c r="E458" s="48"/>
    </row>
    <row r="459" spans="5:5" s="2" customFormat="1">
      <c r="E459" s="48"/>
    </row>
    <row r="460" spans="5:5" s="2" customFormat="1">
      <c r="E460" s="48"/>
    </row>
    <row r="461" spans="5:5" s="2" customFormat="1">
      <c r="E461" s="48"/>
    </row>
    <row r="462" spans="5:5" s="2" customFormat="1">
      <c r="E462" s="48"/>
    </row>
    <row r="463" spans="5:5" s="2" customFormat="1">
      <c r="E463" s="48"/>
    </row>
    <row r="464" spans="5:5" s="2" customFormat="1">
      <c r="E464" s="48"/>
    </row>
    <row r="465" spans="5:5" s="2" customFormat="1">
      <c r="E465" s="48"/>
    </row>
    <row r="466" spans="5:5" s="2" customFormat="1">
      <c r="E466" s="48"/>
    </row>
    <row r="467" spans="5:5" s="2" customFormat="1">
      <c r="E467" s="48"/>
    </row>
    <row r="468" spans="5:5" s="2" customFormat="1">
      <c r="E468" s="48"/>
    </row>
    <row r="469" spans="5:5" s="2" customFormat="1">
      <c r="E469" s="48"/>
    </row>
    <row r="470" spans="5:5" s="2" customFormat="1">
      <c r="E470" s="48"/>
    </row>
    <row r="471" spans="5:5" s="2" customFormat="1">
      <c r="E471" s="48"/>
    </row>
    <row r="472" spans="5:5" s="2" customFormat="1">
      <c r="E472" s="48"/>
    </row>
    <row r="473" spans="5:5" s="2" customFormat="1">
      <c r="E473" s="48"/>
    </row>
    <row r="474" spans="5:5" s="2" customFormat="1">
      <c r="E474" s="48"/>
    </row>
    <row r="475" spans="5:5" s="2" customFormat="1">
      <c r="E475" s="48"/>
    </row>
    <row r="476" spans="5:5" s="2" customFormat="1">
      <c r="E476" s="48"/>
    </row>
    <row r="477" spans="5:5" s="2" customFormat="1">
      <c r="E477" s="48"/>
    </row>
    <row r="478" spans="5:5" s="2" customFormat="1">
      <c r="E478" s="48"/>
    </row>
    <row r="479" spans="5:5" s="2" customFormat="1">
      <c r="E479" s="48"/>
    </row>
    <row r="480" spans="5:5" s="2" customFormat="1">
      <c r="E480" s="48"/>
    </row>
    <row r="481" spans="5:5" s="2" customFormat="1">
      <c r="E481" s="48"/>
    </row>
    <row r="482" spans="5:5" s="2" customFormat="1">
      <c r="E482" s="48"/>
    </row>
    <row r="483" spans="5:5" s="2" customFormat="1">
      <c r="E483" s="48"/>
    </row>
    <row r="484" spans="5:5" s="2" customFormat="1">
      <c r="E484" s="48"/>
    </row>
    <row r="485" spans="5:5" s="2" customFormat="1">
      <c r="E485" s="48"/>
    </row>
    <row r="486" spans="5:5" s="2" customFormat="1">
      <c r="E486" s="48"/>
    </row>
    <row r="487" spans="5:5" s="2" customFormat="1">
      <c r="E487" s="48"/>
    </row>
    <row r="488" spans="5:5" s="2" customFormat="1">
      <c r="E488" s="48"/>
    </row>
    <row r="489" spans="5:5" s="2" customFormat="1">
      <c r="E489" s="48"/>
    </row>
    <row r="490" spans="5:5" s="2" customFormat="1">
      <c r="E490" s="48"/>
    </row>
    <row r="491" spans="5:5" s="2" customFormat="1">
      <c r="E491" s="48"/>
    </row>
    <row r="492" spans="5:5" s="2" customFormat="1">
      <c r="E492" s="48"/>
    </row>
    <row r="493" spans="5:5" s="2" customFormat="1">
      <c r="E493" s="48"/>
    </row>
    <row r="494" spans="5:5" s="2" customFormat="1">
      <c r="E494" s="48"/>
    </row>
    <row r="495" spans="5:5" s="2" customFormat="1">
      <c r="E495" s="48"/>
    </row>
    <row r="496" spans="5:5" s="2" customFormat="1">
      <c r="E496" s="48"/>
    </row>
    <row r="497" spans="5:5" s="2" customFormat="1">
      <c r="E497" s="48"/>
    </row>
    <row r="498" spans="5:5" s="2" customFormat="1">
      <c r="E498" s="48"/>
    </row>
    <row r="499" spans="5:5" s="2" customFormat="1">
      <c r="E499" s="48"/>
    </row>
    <row r="500" spans="5:5" s="2" customFormat="1">
      <c r="E500" s="48"/>
    </row>
    <row r="501" spans="5:5" s="2" customFormat="1">
      <c r="E501" s="48"/>
    </row>
    <row r="502" spans="5:5" s="2" customFormat="1">
      <c r="E502" s="48"/>
    </row>
    <row r="503" spans="5:5" s="2" customFormat="1">
      <c r="E503" s="48"/>
    </row>
    <row r="504" spans="5:5" s="2" customFormat="1">
      <c r="E504" s="48"/>
    </row>
    <row r="505" spans="5:5" s="2" customFormat="1">
      <c r="E505" s="48"/>
    </row>
    <row r="506" spans="5:5" s="2" customFormat="1">
      <c r="E506" s="48"/>
    </row>
    <row r="507" spans="5:5" s="2" customFormat="1">
      <c r="E507" s="48"/>
    </row>
    <row r="508" spans="5:5" s="2" customFormat="1">
      <c r="E508" s="48"/>
    </row>
    <row r="509" spans="5:5" s="2" customFormat="1">
      <c r="E509" s="48"/>
    </row>
    <row r="510" spans="5:5" s="2" customFormat="1">
      <c r="E510" s="48"/>
    </row>
    <row r="511" spans="5:5" s="2" customFormat="1">
      <c r="E511" s="48"/>
    </row>
    <row r="512" spans="5:5" s="2" customFormat="1">
      <c r="E512" s="48"/>
    </row>
    <row r="513" spans="5:5" s="2" customFormat="1">
      <c r="E513" s="48"/>
    </row>
    <row r="514" spans="5:5" s="2" customFormat="1">
      <c r="E514" s="48"/>
    </row>
    <row r="515" spans="5:5" s="2" customFormat="1">
      <c r="E515" s="48"/>
    </row>
    <row r="516" spans="5:5" s="2" customFormat="1">
      <c r="E516" s="48"/>
    </row>
    <row r="517" spans="5:5" s="2" customFormat="1">
      <c r="E517" s="48"/>
    </row>
    <row r="518" spans="5:5" s="2" customFormat="1">
      <c r="E518" s="48"/>
    </row>
    <row r="519" spans="5:5" s="2" customFormat="1">
      <c r="E519" s="48"/>
    </row>
    <row r="520" spans="5:5" s="2" customFormat="1">
      <c r="E520" s="48"/>
    </row>
    <row r="521" spans="5:5" s="2" customFormat="1">
      <c r="E521" s="48"/>
    </row>
    <row r="522" spans="5:5" s="2" customFormat="1">
      <c r="E522" s="48"/>
    </row>
    <row r="523" spans="5:5" s="2" customFormat="1">
      <c r="E523" s="48"/>
    </row>
    <row r="524" spans="5:5" s="2" customFormat="1">
      <c r="E524" s="48"/>
    </row>
    <row r="525" spans="5:5" s="2" customFormat="1">
      <c r="E525" s="48"/>
    </row>
    <row r="526" spans="5:5" s="2" customFormat="1">
      <c r="E526" s="48"/>
    </row>
    <row r="527" spans="5:5" s="2" customFormat="1">
      <c r="E527" s="48"/>
    </row>
    <row r="528" spans="5:5" s="2" customFormat="1">
      <c r="E528" s="48"/>
    </row>
    <row r="529" spans="5:5" s="2" customFormat="1">
      <c r="E529" s="48"/>
    </row>
    <row r="530" spans="5:5" s="2" customFormat="1">
      <c r="E530" s="48"/>
    </row>
    <row r="531" spans="5:5" s="2" customFormat="1">
      <c r="E531" s="48"/>
    </row>
    <row r="532" spans="5:5" s="2" customFormat="1">
      <c r="E532" s="48"/>
    </row>
    <row r="533" spans="5:5" s="2" customFormat="1">
      <c r="E533" s="48"/>
    </row>
    <row r="534" spans="5:5" s="2" customFormat="1">
      <c r="E534" s="48"/>
    </row>
    <row r="535" spans="5:5" s="2" customFormat="1">
      <c r="E535" s="48"/>
    </row>
    <row r="536" spans="5:5" s="2" customFormat="1">
      <c r="E536" s="48"/>
    </row>
    <row r="537" spans="5:5" s="2" customFormat="1">
      <c r="E537" s="48"/>
    </row>
    <row r="538" spans="5:5" s="2" customFormat="1">
      <c r="E538" s="48"/>
    </row>
    <row r="539" spans="5:5" s="2" customFormat="1">
      <c r="E539" s="48"/>
    </row>
    <row r="540" spans="5:5" s="2" customFormat="1">
      <c r="E540" s="48"/>
    </row>
    <row r="541" spans="5:5" s="2" customFormat="1">
      <c r="E541" s="48"/>
    </row>
    <row r="542" spans="5:5" s="2" customFormat="1">
      <c r="E542" s="48"/>
    </row>
    <row r="543" spans="5:5" s="2" customFormat="1">
      <c r="E543" s="48"/>
    </row>
    <row r="544" spans="5:5" s="2" customFormat="1">
      <c r="E544" s="48"/>
    </row>
    <row r="545" spans="5:5" s="2" customFormat="1">
      <c r="E545" s="48"/>
    </row>
    <row r="546" spans="5:5" s="2" customFormat="1">
      <c r="E546" s="48"/>
    </row>
    <row r="547" spans="5:5" s="2" customFormat="1">
      <c r="E547" s="48"/>
    </row>
    <row r="548" spans="5:5" s="2" customFormat="1">
      <c r="E548" s="48"/>
    </row>
    <row r="549" spans="5:5" s="2" customFormat="1">
      <c r="E549" s="48"/>
    </row>
    <row r="550" spans="5:5" s="2" customFormat="1">
      <c r="E550" s="48"/>
    </row>
    <row r="551" spans="5:5" s="2" customFormat="1">
      <c r="E551" s="48"/>
    </row>
    <row r="552" spans="5:5" s="2" customFormat="1">
      <c r="E552" s="48"/>
    </row>
    <row r="553" spans="5:5" s="2" customFormat="1">
      <c r="E553" s="48"/>
    </row>
    <row r="554" spans="5:5" s="2" customFormat="1">
      <c r="E554" s="48"/>
    </row>
    <row r="555" spans="5:5" s="2" customFormat="1">
      <c r="E555" s="48"/>
    </row>
    <row r="556" spans="5:5" s="2" customFormat="1">
      <c r="E556" s="48"/>
    </row>
    <row r="557" spans="5:5" s="2" customFormat="1">
      <c r="E557" s="48"/>
    </row>
    <row r="558" spans="5:5" s="2" customFormat="1">
      <c r="E558" s="48"/>
    </row>
    <row r="559" spans="5:5" s="2" customFormat="1">
      <c r="E559" s="48"/>
    </row>
    <row r="560" spans="5:5" s="2" customFormat="1">
      <c r="E560" s="48"/>
    </row>
    <row r="561" spans="5:5" s="2" customFormat="1">
      <c r="E561" s="48"/>
    </row>
    <row r="562" spans="5:5" s="2" customFormat="1">
      <c r="E562" s="48"/>
    </row>
    <row r="563" spans="5:5" s="2" customFormat="1">
      <c r="E563" s="48"/>
    </row>
    <row r="564" spans="5:5" s="2" customFormat="1">
      <c r="E564" s="48"/>
    </row>
    <row r="565" spans="5:5" s="2" customFormat="1">
      <c r="E565" s="48"/>
    </row>
    <row r="566" spans="5:5" s="2" customFormat="1">
      <c r="E566" s="48"/>
    </row>
    <row r="567" spans="5:5" s="2" customFormat="1">
      <c r="E567" s="48"/>
    </row>
    <row r="568" spans="5:5" s="2" customFormat="1">
      <c r="E568" s="48"/>
    </row>
    <row r="569" spans="5:5" s="2" customFormat="1">
      <c r="E569" s="48"/>
    </row>
    <row r="570" spans="5:5" s="2" customFormat="1">
      <c r="E570" s="48"/>
    </row>
    <row r="571" spans="5:5" s="2" customFormat="1">
      <c r="E571" s="48"/>
    </row>
    <row r="572" spans="5:5" s="2" customFormat="1">
      <c r="E572" s="48"/>
    </row>
    <row r="573" spans="5:5" s="2" customFormat="1">
      <c r="E573" s="48"/>
    </row>
    <row r="574" spans="5:5" s="2" customFormat="1">
      <c r="E574" s="48"/>
    </row>
    <row r="575" spans="5:5" s="2" customFormat="1">
      <c r="E575" s="48"/>
    </row>
    <row r="576" spans="5:5" s="2" customFormat="1">
      <c r="E576" s="48"/>
    </row>
    <row r="577" spans="5:5" s="2" customFormat="1">
      <c r="E577" s="48"/>
    </row>
    <row r="578" spans="5:5" s="2" customFormat="1">
      <c r="E578" s="48"/>
    </row>
    <row r="579" spans="5:5" s="2" customFormat="1">
      <c r="E579" s="48"/>
    </row>
    <row r="580" spans="5:5" s="2" customFormat="1">
      <c r="E580" s="48"/>
    </row>
    <row r="581" spans="5:5" s="2" customFormat="1">
      <c r="E581" s="48"/>
    </row>
    <row r="582" spans="5:5" s="2" customFormat="1">
      <c r="E582" s="48"/>
    </row>
    <row r="583" spans="5:5" s="2" customFormat="1">
      <c r="E583" s="48"/>
    </row>
    <row r="584" spans="5:5" s="2" customFormat="1">
      <c r="E584" s="48"/>
    </row>
    <row r="585" spans="5:5" s="2" customFormat="1">
      <c r="E585" s="48"/>
    </row>
    <row r="586" spans="5:5" s="2" customFormat="1">
      <c r="E586" s="48"/>
    </row>
    <row r="587" spans="5:5" s="2" customFormat="1">
      <c r="E587" s="48"/>
    </row>
    <row r="588" spans="5:5" s="2" customFormat="1">
      <c r="E588" s="48"/>
    </row>
    <row r="589" spans="5:5" s="2" customFormat="1">
      <c r="E589" s="48"/>
    </row>
    <row r="590" spans="5:5" s="2" customFormat="1">
      <c r="E590" s="48"/>
    </row>
    <row r="591" spans="5:5" s="2" customFormat="1">
      <c r="E591" s="48"/>
    </row>
    <row r="592" spans="5:5" s="2" customFormat="1">
      <c r="E592" s="48"/>
    </row>
    <row r="593" spans="5:5" s="2" customFormat="1">
      <c r="E593" s="48"/>
    </row>
    <row r="594" spans="5:5" s="2" customFormat="1">
      <c r="E594" s="48"/>
    </row>
    <row r="595" spans="5:5" s="2" customFormat="1">
      <c r="E595" s="48"/>
    </row>
    <row r="596" spans="5:5" s="2" customFormat="1">
      <c r="E596" s="48"/>
    </row>
    <row r="597" spans="5:5" s="2" customFormat="1">
      <c r="E597" s="48"/>
    </row>
    <row r="598" spans="5:5" s="2" customFormat="1">
      <c r="E598" s="48"/>
    </row>
    <row r="599" spans="5:5" s="2" customFormat="1">
      <c r="E599" s="48"/>
    </row>
    <row r="600" spans="5:5" s="2" customFormat="1">
      <c r="E600" s="48"/>
    </row>
    <row r="601" spans="5:5" s="2" customFormat="1">
      <c r="E601" s="48"/>
    </row>
    <row r="602" spans="5:5" s="2" customFormat="1">
      <c r="E602" s="48"/>
    </row>
    <row r="603" spans="5:5" s="2" customFormat="1">
      <c r="E603" s="48"/>
    </row>
    <row r="604" spans="5:5" s="2" customFormat="1">
      <c r="E604" s="48"/>
    </row>
    <row r="605" spans="5:5" s="2" customFormat="1">
      <c r="E605" s="48"/>
    </row>
    <row r="606" spans="5:5" s="2" customFormat="1">
      <c r="E606" s="48"/>
    </row>
    <row r="607" spans="5:5" s="2" customFormat="1">
      <c r="E607" s="48"/>
    </row>
    <row r="608" spans="5:5" s="2" customFormat="1">
      <c r="E608" s="48"/>
    </row>
    <row r="609" spans="5:5" s="2" customFormat="1">
      <c r="E609" s="48"/>
    </row>
    <row r="610" spans="5:5" s="2" customFormat="1">
      <c r="E610" s="48"/>
    </row>
    <row r="611" spans="5:5" s="2" customFormat="1">
      <c r="E611" s="48"/>
    </row>
    <row r="612" spans="5:5" s="2" customFormat="1">
      <c r="E612" s="48"/>
    </row>
    <row r="613" spans="5:5" s="2" customFormat="1">
      <c r="E613" s="48"/>
    </row>
    <row r="614" spans="5:5" s="2" customFormat="1">
      <c r="E614" s="48"/>
    </row>
    <row r="615" spans="5:5" s="2" customFormat="1">
      <c r="E615" s="48"/>
    </row>
    <row r="616" spans="5:5" s="2" customFormat="1">
      <c r="E616" s="48"/>
    </row>
    <row r="617" spans="5:5" s="2" customFormat="1">
      <c r="E617" s="48"/>
    </row>
    <row r="618" spans="5:5" s="2" customFormat="1">
      <c r="E618" s="48"/>
    </row>
    <row r="619" spans="5:5" s="2" customFormat="1">
      <c r="E619" s="48"/>
    </row>
    <row r="620" spans="5:5" s="2" customFormat="1">
      <c r="E620" s="48"/>
    </row>
    <row r="621" spans="5:5" s="2" customFormat="1">
      <c r="E621" s="48"/>
    </row>
    <row r="622" spans="5:5" s="2" customFormat="1">
      <c r="E622" s="48"/>
    </row>
    <row r="623" spans="5:5" s="2" customFormat="1">
      <c r="E623" s="48"/>
    </row>
    <row r="624" spans="5:5" s="2" customFormat="1">
      <c r="E624" s="48"/>
    </row>
    <row r="625" spans="5:5" s="2" customFormat="1">
      <c r="E625" s="48"/>
    </row>
    <row r="626" spans="5:5" s="2" customFormat="1">
      <c r="E626" s="48"/>
    </row>
    <row r="627" spans="5:5" s="2" customFormat="1">
      <c r="E627" s="48"/>
    </row>
    <row r="628" spans="5:5" s="2" customFormat="1">
      <c r="E628" s="48"/>
    </row>
    <row r="629" spans="5:5" s="2" customFormat="1">
      <c r="E629" s="48"/>
    </row>
    <row r="630" spans="5:5" s="2" customFormat="1">
      <c r="E630" s="48"/>
    </row>
    <row r="631" spans="5:5" s="2" customFormat="1">
      <c r="E631" s="48"/>
    </row>
    <row r="632" spans="5:5" s="2" customFormat="1">
      <c r="E632" s="48"/>
    </row>
    <row r="633" spans="5:5" s="2" customFormat="1">
      <c r="E633" s="48"/>
    </row>
    <row r="634" spans="5:5" s="2" customFormat="1">
      <c r="E634" s="48"/>
    </row>
    <row r="635" spans="5:5" s="2" customFormat="1">
      <c r="E635" s="48"/>
    </row>
    <row r="636" spans="5:5" s="2" customFormat="1">
      <c r="E636" s="48"/>
    </row>
    <row r="637" spans="5:5" s="2" customFormat="1">
      <c r="E637" s="48"/>
    </row>
    <row r="638" spans="5:5" s="2" customFormat="1">
      <c r="E638" s="48"/>
    </row>
    <row r="639" spans="5:5" s="2" customFormat="1">
      <c r="E639" s="48"/>
    </row>
    <row r="640" spans="5:5" s="2" customFormat="1">
      <c r="E640" s="48"/>
    </row>
    <row r="641" spans="5:5" s="2" customFormat="1">
      <c r="E641" s="48"/>
    </row>
    <row r="642" spans="5:5" s="2" customFormat="1">
      <c r="E642" s="48"/>
    </row>
    <row r="643" spans="5:5" s="2" customFormat="1">
      <c r="E643" s="48"/>
    </row>
    <row r="644" spans="5:5" s="2" customFormat="1">
      <c r="E644" s="48"/>
    </row>
    <row r="645" spans="5:5" s="2" customFormat="1">
      <c r="E645" s="48"/>
    </row>
    <row r="646" spans="5:5" s="2" customFormat="1">
      <c r="E646" s="48"/>
    </row>
    <row r="647" spans="5:5" s="2" customFormat="1">
      <c r="E647" s="48"/>
    </row>
    <row r="648" spans="5:5" s="2" customFormat="1">
      <c r="E648" s="48"/>
    </row>
    <row r="649" spans="5:5" s="2" customFormat="1">
      <c r="E649" s="48"/>
    </row>
    <row r="650" spans="5:5" s="2" customFormat="1">
      <c r="E650" s="48"/>
    </row>
    <row r="651" spans="5:5" s="2" customFormat="1">
      <c r="E651" s="48"/>
    </row>
    <row r="652" spans="5:5" s="2" customFormat="1">
      <c r="E652" s="48"/>
    </row>
    <row r="653" spans="5:5" s="2" customFormat="1">
      <c r="E653" s="48"/>
    </row>
    <row r="654" spans="5:5" s="2" customFormat="1">
      <c r="E654" s="48"/>
    </row>
    <row r="655" spans="5:5" s="2" customFormat="1">
      <c r="E655" s="48"/>
    </row>
    <row r="656" spans="5:5" s="2" customFormat="1">
      <c r="E656" s="48"/>
    </row>
    <row r="657" spans="5:5" s="2" customFormat="1">
      <c r="E657" s="48"/>
    </row>
    <row r="658" spans="5:5" s="2" customFormat="1">
      <c r="E658" s="48"/>
    </row>
    <row r="659" spans="5:5" s="2" customFormat="1">
      <c r="E659" s="48"/>
    </row>
    <row r="660" spans="5:5" s="2" customFormat="1">
      <c r="E660" s="48"/>
    </row>
    <row r="661" spans="5:5" s="2" customFormat="1">
      <c r="E661" s="48"/>
    </row>
    <row r="662" spans="5:5" s="2" customFormat="1">
      <c r="E662" s="48"/>
    </row>
    <row r="663" spans="5:5" s="2" customFormat="1">
      <c r="E663" s="48"/>
    </row>
    <row r="664" spans="5:5" s="2" customFormat="1">
      <c r="E664" s="48"/>
    </row>
    <row r="665" spans="5:5" s="2" customFormat="1">
      <c r="E665" s="48"/>
    </row>
    <row r="666" spans="5:5" s="2" customFormat="1">
      <c r="E666" s="48"/>
    </row>
    <row r="667" spans="5:5" s="2" customFormat="1">
      <c r="E667" s="48"/>
    </row>
    <row r="668" spans="5:5" s="2" customFormat="1">
      <c r="E668" s="48"/>
    </row>
    <row r="669" spans="5:5" s="2" customFormat="1">
      <c r="E669" s="48"/>
    </row>
    <row r="670" spans="5:5" s="2" customFormat="1">
      <c r="E670" s="48"/>
    </row>
    <row r="671" spans="5:5" s="2" customFormat="1">
      <c r="E671" s="48"/>
    </row>
    <row r="672" spans="5:5" s="2" customFormat="1">
      <c r="E672" s="48"/>
    </row>
    <row r="673" spans="5:5" s="2" customFormat="1">
      <c r="E673" s="48"/>
    </row>
    <row r="674" spans="5:5" s="2" customFormat="1">
      <c r="E674" s="48"/>
    </row>
    <row r="675" spans="5:5" s="2" customFormat="1">
      <c r="E675" s="48"/>
    </row>
    <row r="676" spans="5:5" s="2" customFormat="1">
      <c r="E676" s="48"/>
    </row>
    <row r="677" spans="5:5" s="2" customFormat="1">
      <c r="E677" s="48"/>
    </row>
    <row r="678" spans="5:5" s="2" customFormat="1">
      <c r="E678" s="48"/>
    </row>
    <row r="679" spans="5:5" s="2" customFormat="1">
      <c r="E679" s="48"/>
    </row>
    <row r="680" spans="5:5" s="2" customFormat="1">
      <c r="E680" s="48"/>
    </row>
    <row r="681" spans="5:5" s="2" customFormat="1">
      <c r="E681" s="48"/>
    </row>
    <row r="682" spans="5:5" s="2" customFormat="1">
      <c r="E682" s="48"/>
    </row>
    <row r="683" spans="5:5" s="2" customFormat="1">
      <c r="E683" s="48"/>
    </row>
    <row r="684" spans="5:5" s="2" customFormat="1">
      <c r="E684" s="48"/>
    </row>
    <row r="685" spans="5:5" s="2" customFormat="1">
      <c r="E685" s="48"/>
    </row>
    <row r="686" spans="5:5" s="2" customFormat="1">
      <c r="E686" s="48"/>
    </row>
    <row r="687" spans="5:5" s="2" customFormat="1">
      <c r="E687" s="48"/>
    </row>
    <row r="688" spans="5:5" s="2" customFormat="1">
      <c r="E688" s="48"/>
    </row>
    <row r="689" spans="5:5" s="2" customFormat="1">
      <c r="E689" s="48"/>
    </row>
    <row r="690" spans="5:5" s="2" customFormat="1">
      <c r="E690" s="48"/>
    </row>
    <row r="691" spans="5:5" s="2" customFormat="1">
      <c r="E691" s="48"/>
    </row>
    <row r="692" spans="5:5" s="2" customFormat="1">
      <c r="E692" s="48"/>
    </row>
    <row r="693" spans="5:5" s="2" customFormat="1">
      <c r="E693" s="48"/>
    </row>
    <row r="694" spans="5:5" s="2" customFormat="1">
      <c r="E694" s="48"/>
    </row>
    <row r="695" spans="5:5" s="2" customFormat="1">
      <c r="E695" s="48"/>
    </row>
    <row r="696" spans="5:5" s="2" customFormat="1">
      <c r="E696" s="48"/>
    </row>
    <row r="697" spans="5:5" s="2" customFormat="1">
      <c r="E697" s="48"/>
    </row>
    <row r="698" spans="5:5" s="2" customFormat="1">
      <c r="E698" s="48"/>
    </row>
    <row r="699" spans="5:5" s="2" customFormat="1">
      <c r="E699" s="48"/>
    </row>
    <row r="700" spans="5:5" s="2" customFormat="1">
      <c r="E700" s="48"/>
    </row>
    <row r="701" spans="5:5" s="2" customFormat="1">
      <c r="E701" s="48"/>
    </row>
    <row r="702" spans="5:5" s="2" customFormat="1">
      <c r="E702" s="48"/>
    </row>
    <row r="703" spans="5:5" s="2" customFormat="1">
      <c r="E703" s="48"/>
    </row>
    <row r="704" spans="5:5" s="2" customFormat="1">
      <c r="E704" s="48"/>
    </row>
    <row r="705" spans="5:5" s="2" customFormat="1">
      <c r="E705" s="48"/>
    </row>
    <row r="706" spans="5:5" s="2" customFormat="1">
      <c r="E706" s="48"/>
    </row>
    <row r="707" spans="5:5" s="2" customFormat="1">
      <c r="E707" s="48"/>
    </row>
    <row r="708" spans="5:5" s="2" customFormat="1">
      <c r="E708" s="48"/>
    </row>
    <row r="709" spans="5:5" s="2" customFormat="1">
      <c r="E709" s="48"/>
    </row>
    <row r="710" spans="5:5" s="2" customFormat="1">
      <c r="E710" s="48"/>
    </row>
    <row r="711" spans="5:5" s="2" customFormat="1">
      <c r="E711" s="48"/>
    </row>
    <row r="712" spans="5:5" s="2" customFormat="1">
      <c r="E712" s="48"/>
    </row>
    <row r="713" spans="5:5" s="2" customFormat="1">
      <c r="E713" s="48"/>
    </row>
    <row r="714" spans="5:5" s="2" customFormat="1">
      <c r="E714" s="48"/>
    </row>
    <row r="715" spans="5:5" s="2" customFormat="1">
      <c r="E715" s="48"/>
    </row>
    <row r="716" spans="5:5" s="2" customFormat="1">
      <c r="E716" s="48"/>
    </row>
    <row r="717" spans="5:5" s="2" customFormat="1">
      <c r="E717" s="48"/>
    </row>
    <row r="718" spans="5:5" s="2" customFormat="1">
      <c r="E718" s="48"/>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B1" zoomScale="70" zoomScaleNormal="70" workbookViewId="0">
      <selection activeCell="G26" sqref="G26"/>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2"/>
      <c r="C3" s="113"/>
      <c r="D3" s="113"/>
      <c r="E3" s="113"/>
      <c r="F3" s="113"/>
      <c r="G3" s="113"/>
      <c r="H3" s="113"/>
      <c r="I3" s="114"/>
    </row>
    <row r="4" spans="2:19">
      <c r="B4" s="593" t="s">
        <v>449</v>
      </c>
      <c r="C4" s="594"/>
      <c r="D4" s="594"/>
      <c r="E4" s="595" t="s">
        <v>450</v>
      </c>
      <c r="F4" s="595"/>
      <c r="G4" s="595"/>
      <c r="H4" s="595"/>
      <c r="I4" s="596"/>
      <c r="Q4" s="597" t="s">
        <v>451</v>
      </c>
      <c r="R4" s="597"/>
    </row>
    <row r="5" spans="2:19">
      <c r="B5" s="593"/>
      <c r="C5" s="594"/>
      <c r="D5" s="594"/>
      <c r="E5" s="595"/>
      <c r="F5" s="595"/>
      <c r="G5" s="595"/>
      <c r="H5" s="595"/>
      <c r="I5" s="596"/>
      <c r="Q5" s="597"/>
      <c r="R5" s="597"/>
    </row>
    <row r="6" spans="2:19">
      <c r="B6" s="593"/>
      <c r="C6" s="594"/>
      <c r="D6" s="594"/>
      <c r="E6" s="595"/>
      <c r="F6" s="595"/>
      <c r="G6" s="595"/>
      <c r="H6" s="595"/>
      <c r="I6" s="596"/>
      <c r="Q6" s="597"/>
      <c r="R6" s="597"/>
    </row>
    <row r="7" spans="2:19" ht="15.75" thickBot="1">
      <c r="B7" s="115"/>
      <c r="I7" s="116"/>
    </row>
    <row r="8" spans="2:19" ht="62.25" customHeight="1" thickBot="1">
      <c r="B8" s="598" t="s">
        <v>401</v>
      </c>
      <c r="C8" s="599"/>
      <c r="D8" s="57" t="s">
        <v>452</v>
      </c>
      <c r="E8" s="58">
        <v>5</v>
      </c>
      <c r="F8" s="58">
        <v>10</v>
      </c>
      <c r="G8" s="58">
        <v>15</v>
      </c>
      <c r="H8" s="58">
        <v>20</v>
      </c>
      <c r="I8" s="117">
        <v>25</v>
      </c>
      <c r="K8" s="600" t="s">
        <v>453</v>
      </c>
      <c r="L8" s="601"/>
      <c r="M8" s="601"/>
      <c r="N8" s="601"/>
      <c r="O8" s="601"/>
      <c r="P8" s="602"/>
      <c r="Q8" s="603" t="s">
        <v>454</v>
      </c>
      <c r="R8" s="603"/>
      <c r="S8" s="17" t="s">
        <v>455</v>
      </c>
    </row>
    <row r="9" spans="2:19" ht="62.25" customHeight="1" thickBot="1">
      <c r="B9" s="598"/>
      <c r="C9" s="599"/>
      <c r="D9" s="57" t="s">
        <v>456</v>
      </c>
      <c r="E9" s="59">
        <v>4</v>
      </c>
      <c r="F9" s="59">
        <v>8</v>
      </c>
      <c r="G9" s="58">
        <v>12</v>
      </c>
      <c r="H9" s="58">
        <v>16</v>
      </c>
      <c r="I9" s="117">
        <v>20</v>
      </c>
      <c r="K9" s="604" t="s">
        <v>457</v>
      </c>
      <c r="L9" s="605"/>
      <c r="M9" s="605"/>
      <c r="N9" s="605"/>
      <c r="O9" s="605"/>
      <c r="P9" s="605"/>
      <c r="Q9" s="606" t="s">
        <v>458</v>
      </c>
      <c r="R9" s="607"/>
      <c r="S9" s="17" t="s">
        <v>395</v>
      </c>
    </row>
    <row r="10" spans="2:19" ht="62.25" customHeight="1" thickBot="1">
      <c r="B10" s="598"/>
      <c r="C10" s="599"/>
      <c r="D10" s="57" t="s">
        <v>459</v>
      </c>
      <c r="E10" s="59">
        <v>3</v>
      </c>
      <c r="F10" s="59">
        <v>6</v>
      </c>
      <c r="G10" s="59">
        <v>9</v>
      </c>
      <c r="H10" s="58">
        <v>12</v>
      </c>
      <c r="I10" s="117">
        <v>15</v>
      </c>
      <c r="K10" s="608" t="s">
        <v>425</v>
      </c>
      <c r="L10" s="609"/>
      <c r="M10" s="609"/>
      <c r="N10" s="609"/>
      <c r="O10" s="609"/>
      <c r="P10" s="609"/>
      <c r="Q10" s="603" t="s">
        <v>460</v>
      </c>
      <c r="R10" s="603"/>
      <c r="S10" s="17" t="s">
        <v>461</v>
      </c>
    </row>
    <row r="11" spans="2:19" ht="62.25" customHeight="1">
      <c r="B11" s="598"/>
      <c r="C11" s="599"/>
      <c r="D11" s="57" t="s">
        <v>462</v>
      </c>
      <c r="E11" s="60">
        <v>2</v>
      </c>
      <c r="F11" s="59">
        <v>4</v>
      </c>
      <c r="G11" s="59">
        <v>6</v>
      </c>
      <c r="H11" s="58">
        <v>8</v>
      </c>
      <c r="I11" s="117">
        <v>10</v>
      </c>
      <c r="K11" s="610" t="s">
        <v>463</v>
      </c>
      <c r="L11" s="611"/>
      <c r="M11" s="611"/>
      <c r="N11" s="611"/>
      <c r="O11" s="611"/>
      <c r="P11" s="611"/>
      <c r="Q11" s="603" t="s">
        <v>394</v>
      </c>
      <c r="R11" s="612"/>
      <c r="S11" s="17" t="s">
        <v>394</v>
      </c>
    </row>
    <row r="12" spans="2:19" ht="62.25" customHeight="1">
      <c r="B12" s="598"/>
      <c r="C12" s="599"/>
      <c r="D12" s="57" t="s">
        <v>464</v>
      </c>
      <c r="E12" s="60">
        <v>1</v>
      </c>
      <c r="F12" s="60">
        <v>2</v>
      </c>
      <c r="G12" s="59">
        <v>3</v>
      </c>
      <c r="H12" s="58">
        <v>4</v>
      </c>
      <c r="I12" s="117">
        <v>5</v>
      </c>
    </row>
    <row r="13" spans="2:19" ht="62.25" customHeight="1" thickBot="1">
      <c r="B13" s="118"/>
      <c r="C13" s="591" t="s">
        <v>465</v>
      </c>
      <c r="D13" s="592"/>
      <c r="E13" s="119" t="s">
        <v>466</v>
      </c>
      <c r="F13" s="119" t="s">
        <v>467</v>
      </c>
      <c r="G13" s="119" t="s">
        <v>468</v>
      </c>
      <c r="H13" s="119" t="s">
        <v>469</v>
      </c>
      <c r="I13" s="120" t="s">
        <v>470</v>
      </c>
    </row>
    <row r="17" spans="4:6">
      <c r="D17" s="17"/>
      <c r="E17" s="17"/>
      <c r="F17" s="17"/>
    </row>
    <row r="18" spans="4:6" ht="15.75">
      <c r="D18" s="22" t="s">
        <v>471</v>
      </c>
      <c r="E18" s="121" t="s">
        <v>463</v>
      </c>
      <c r="F18" s="121">
        <v>1</v>
      </c>
    </row>
    <row r="19" spans="4:6">
      <c r="D19" s="22" t="s">
        <v>472</v>
      </c>
      <c r="E19" s="22" t="s">
        <v>463</v>
      </c>
      <c r="F19" s="22">
        <v>2</v>
      </c>
    </row>
    <row r="20" spans="4:6">
      <c r="D20" s="22" t="s">
        <v>473</v>
      </c>
      <c r="E20" s="22" t="s">
        <v>425</v>
      </c>
      <c r="F20" s="22">
        <v>2</v>
      </c>
    </row>
    <row r="21" spans="4:6">
      <c r="D21" s="22" t="s">
        <v>474</v>
      </c>
      <c r="E21" s="22" t="s">
        <v>475</v>
      </c>
      <c r="F21" s="22">
        <v>3</v>
      </c>
    </row>
    <row r="22" spans="4:6">
      <c r="D22" s="22" t="s">
        <v>476</v>
      </c>
      <c r="E22" s="22" t="s">
        <v>453</v>
      </c>
      <c r="F22" s="22">
        <v>4</v>
      </c>
    </row>
    <row r="23" spans="4:6">
      <c r="D23" s="22" t="s">
        <v>477</v>
      </c>
      <c r="E23" s="22" t="s">
        <v>463</v>
      </c>
      <c r="F23" s="22">
        <v>1</v>
      </c>
    </row>
    <row r="24" spans="4:6">
      <c r="D24" s="22" t="s">
        <v>478</v>
      </c>
      <c r="E24" s="22" t="s">
        <v>425</v>
      </c>
      <c r="F24" s="22">
        <v>2</v>
      </c>
    </row>
    <row r="25" spans="4:6">
      <c r="D25" s="22" t="s">
        <v>479</v>
      </c>
      <c r="E25" s="22" t="s">
        <v>425</v>
      </c>
      <c r="F25" s="22">
        <v>2</v>
      </c>
    </row>
    <row r="26" spans="4:6">
      <c r="D26" s="22" t="s">
        <v>480</v>
      </c>
      <c r="E26" s="22" t="s">
        <v>457</v>
      </c>
      <c r="F26" s="22">
        <v>3</v>
      </c>
    </row>
    <row r="27" spans="4:6">
      <c r="D27" s="22" t="s">
        <v>481</v>
      </c>
      <c r="E27" s="22" t="s">
        <v>453</v>
      </c>
      <c r="F27" s="22">
        <v>4</v>
      </c>
    </row>
    <row r="28" spans="4:6">
      <c r="D28" s="22" t="s">
        <v>482</v>
      </c>
      <c r="E28" s="22" t="s">
        <v>425</v>
      </c>
      <c r="F28" s="22">
        <v>2</v>
      </c>
    </row>
    <row r="29" spans="4:6">
      <c r="D29" s="22" t="s">
        <v>483</v>
      </c>
      <c r="E29" s="22" t="s">
        <v>425</v>
      </c>
      <c r="F29" s="22">
        <v>2</v>
      </c>
    </row>
    <row r="30" spans="4:6">
      <c r="D30" s="22" t="s">
        <v>484</v>
      </c>
      <c r="E30" s="22" t="s">
        <v>425</v>
      </c>
      <c r="F30" s="22">
        <v>2</v>
      </c>
    </row>
    <row r="31" spans="4:6">
      <c r="D31" s="22" t="s">
        <v>485</v>
      </c>
      <c r="E31" s="22" t="s">
        <v>457</v>
      </c>
      <c r="F31" s="22">
        <v>3</v>
      </c>
    </row>
    <row r="32" spans="4:6">
      <c r="D32" s="22" t="s">
        <v>486</v>
      </c>
      <c r="E32" s="22" t="s">
        <v>453</v>
      </c>
      <c r="F32" s="22">
        <v>4</v>
      </c>
    </row>
    <row r="33" spans="4:6">
      <c r="D33" s="22" t="s">
        <v>487</v>
      </c>
      <c r="E33" s="22" t="s">
        <v>425</v>
      </c>
      <c r="F33" s="22">
        <v>2</v>
      </c>
    </row>
    <row r="34" spans="4:6">
      <c r="D34" s="22" t="s">
        <v>488</v>
      </c>
      <c r="E34" s="22" t="s">
        <v>425</v>
      </c>
      <c r="F34" s="22">
        <v>2</v>
      </c>
    </row>
    <row r="35" spans="4:6">
      <c r="D35" s="22" t="s">
        <v>489</v>
      </c>
      <c r="E35" s="22" t="s">
        <v>457</v>
      </c>
      <c r="F35" s="22">
        <v>3</v>
      </c>
    </row>
    <row r="36" spans="4:6">
      <c r="D36" s="22" t="s">
        <v>490</v>
      </c>
      <c r="E36" s="22" t="s">
        <v>457</v>
      </c>
      <c r="F36" s="22">
        <v>3</v>
      </c>
    </row>
    <row r="37" spans="4:6">
      <c r="D37" s="22" t="s">
        <v>491</v>
      </c>
      <c r="E37" s="22" t="s">
        <v>453</v>
      </c>
      <c r="F37" s="22">
        <v>4</v>
      </c>
    </row>
    <row r="38" spans="4:6">
      <c r="D38" s="22" t="s">
        <v>492</v>
      </c>
      <c r="E38" s="22" t="s">
        <v>457</v>
      </c>
      <c r="F38" s="22">
        <v>3</v>
      </c>
    </row>
    <row r="39" spans="4:6">
      <c r="D39" s="22" t="s">
        <v>493</v>
      </c>
      <c r="E39" s="22" t="s">
        <v>457</v>
      </c>
      <c r="F39" s="22">
        <v>3</v>
      </c>
    </row>
    <row r="40" spans="4:6">
      <c r="D40" s="22" t="s">
        <v>494</v>
      </c>
      <c r="E40" s="22" t="s">
        <v>457</v>
      </c>
      <c r="F40" s="22">
        <v>3</v>
      </c>
    </row>
    <row r="41" spans="4:6">
      <c r="D41" s="22" t="s">
        <v>495</v>
      </c>
      <c r="E41" s="22" t="s">
        <v>457</v>
      </c>
      <c r="F41" s="22">
        <v>3</v>
      </c>
    </row>
    <row r="42" spans="4:6">
      <c r="D42" s="22" t="s">
        <v>496</v>
      </c>
      <c r="E42" s="22" t="s">
        <v>453</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79"/>
  <sheetViews>
    <sheetView showGridLines="0" zoomScale="70" zoomScaleNormal="70" workbookViewId="0">
      <selection activeCell="G7" sqref="G7:G8"/>
    </sheetView>
  </sheetViews>
  <sheetFormatPr baseColWidth="10" defaultColWidth="11.42578125" defaultRowHeight="15"/>
  <cols>
    <col min="1" max="1" width="18.42578125" style="298" customWidth="1"/>
    <col min="2" max="2" width="35.85546875" style="298" customWidth="1"/>
    <col min="3" max="3" width="40.28515625" style="297" customWidth="1"/>
    <col min="4" max="4" width="16.85546875" style="299" customWidth="1"/>
    <col min="5" max="5" width="18.5703125" style="300" customWidth="1"/>
    <col min="6" max="6" width="18.28515625" style="300" bestFit="1" customWidth="1"/>
    <col min="7" max="7" width="18.28515625" style="297" bestFit="1" customWidth="1"/>
    <col min="8" max="8" width="32.7109375" style="297" customWidth="1"/>
    <col min="9" max="9" width="16.5703125" style="297" customWidth="1"/>
    <col min="10" max="10" width="14.28515625" style="297" customWidth="1"/>
    <col min="11" max="11" width="17.7109375" style="311" customWidth="1"/>
    <col min="12" max="12" width="17.5703125" style="311" customWidth="1"/>
    <col min="13" max="13" width="48.28515625" style="297" customWidth="1"/>
    <col min="14" max="169" width="11.42578125" style="296"/>
    <col min="170" max="16384" width="11.42578125" style="297"/>
  </cols>
  <sheetData>
    <row r="1" spans="1:271" s="291" customFormat="1" ht="16.5" customHeight="1">
      <c r="A1" s="637"/>
      <c r="B1" s="638"/>
      <c r="C1" s="641"/>
      <c r="D1" s="641"/>
      <c r="E1" s="641"/>
      <c r="F1" s="641"/>
      <c r="G1" s="641"/>
      <c r="H1" s="641"/>
      <c r="I1" s="641"/>
      <c r="J1" s="642"/>
      <c r="K1" s="632"/>
      <c r="L1" s="632"/>
      <c r="M1" s="633"/>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c r="DV1" s="290"/>
      <c r="DW1" s="290"/>
      <c r="DX1" s="290"/>
      <c r="DY1" s="290"/>
      <c r="DZ1" s="290"/>
      <c r="EA1" s="290"/>
      <c r="EB1" s="290"/>
      <c r="EC1" s="290"/>
      <c r="ED1" s="290"/>
      <c r="EE1" s="290"/>
      <c r="EF1" s="290"/>
      <c r="EG1" s="290"/>
      <c r="EH1" s="290"/>
      <c r="EI1" s="290"/>
      <c r="EJ1" s="290"/>
      <c r="EK1" s="290"/>
      <c r="EL1" s="290"/>
      <c r="EM1" s="290"/>
      <c r="EN1" s="290"/>
      <c r="EO1" s="290"/>
      <c r="EP1" s="290"/>
      <c r="EQ1" s="290"/>
      <c r="ER1" s="290"/>
      <c r="ES1" s="290"/>
      <c r="ET1" s="290"/>
      <c r="EU1" s="290"/>
      <c r="EV1" s="290"/>
      <c r="EW1" s="290"/>
      <c r="EX1" s="290"/>
      <c r="EY1" s="290"/>
      <c r="EZ1" s="290"/>
      <c r="FA1" s="290"/>
      <c r="FB1" s="290"/>
      <c r="FC1" s="290"/>
      <c r="FD1" s="290"/>
      <c r="FE1" s="290"/>
      <c r="FF1" s="290"/>
      <c r="FG1" s="290"/>
      <c r="FH1" s="290"/>
      <c r="FI1" s="290"/>
      <c r="FJ1" s="290"/>
      <c r="FK1" s="290"/>
      <c r="FL1" s="290"/>
      <c r="FM1" s="290"/>
      <c r="FN1" s="290"/>
      <c r="FO1" s="290"/>
      <c r="FP1" s="290"/>
      <c r="FQ1" s="290"/>
      <c r="FR1" s="290"/>
      <c r="FS1" s="290"/>
      <c r="FT1" s="290"/>
      <c r="FU1" s="290"/>
      <c r="FV1" s="290"/>
      <c r="FW1" s="290"/>
      <c r="FX1" s="290"/>
      <c r="FY1" s="290"/>
      <c r="FZ1" s="290"/>
      <c r="GA1" s="290"/>
      <c r="GB1" s="290"/>
      <c r="GC1" s="290"/>
      <c r="GD1" s="290"/>
      <c r="GE1" s="290"/>
      <c r="GF1" s="290"/>
      <c r="GG1" s="290"/>
      <c r="GH1" s="290"/>
      <c r="GI1" s="290"/>
      <c r="GJ1" s="290"/>
      <c r="GK1" s="290"/>
      <c r="GL1" s="290"/>
      <c r="GM1" s="290"/>
      <c r="GN1" s="290"/>
      <c r="GO1" s="290"/>
      <c r="GP1" s="290"/>
      <c r="GQ1" s="290"/>
      <c r="GR1" s="290"/>
      <c r="GS1" s="290"/>
      <c r="GT1" s="290"/>
      <c r="GU1" s="290"/>
      <c r="GV1" s="290"/>
      <c r="GW1" s="290"/>
      <c r="GX1" s="290"/>
      <c r="GY1" s="290"/>
      <c r="GZ1" s="290"/>
      <c r="HA1" s="290"/>
      <c r="HB1" s="290"/>
      <c r="HC1" s="290"/>
      <c r="HD1" s="290"/>
      <c r="HE1" s="290"/>
      <c r="HF1" s="290"/>
      <c r="HG1" s="290"/>
      <c r="HH1" s="290"/>
      <c r="HI1" s="290"/>
      <c r="HJ1" s="290"/>
      <c r="HK1" s="290"/>
      <c r="HL1" s="290"/>
      <c r="HM1" s="290"/>
      <c r="HN1" s="290"/>
      <c r="HO1" s="290"/>
      <c r="HP1" s="290"/>
      <c r="HQ1" s="290"/>
      <c r="HR1" s="290"/>
      <c r="HS1" s="290"/>
      <c r="HT1" s="290"/>
      <c r="HU1" s="290"/>
      <c r="HV1" s="290"/>
      <c r="HW1" s="290"/>
      <c r="HX1" s="290"/>
      <c r="HY1" s="290"/>
      <c r="HZ1" s="290"/>
      <c r="IA1" s="290"/>
      <c r="IB1" s="290"/>
      <c r="IC1" s="290"/>
      <c r="ID1" s="290"/>
      <c r="IE1" s="290"/>
      <c r="IF1" s="290"/>
      <c r="IG1" s="290"/>
      <c r="IH1" s="290"/>
      <c r="II1" s="290"/>
      <c r="IJ1" s="290"/>
      <c r="IK1" s="290"/>
      <c r="IL1" s="290"/>
      <c r="IM1" s="290"/>
      <c r="IN1" s="290"/>
      <c r="IO1" s="290"/>
      <c r="IP1" s="290"/>
      <c r="IQ1" s="290"/>
      <c r="IR1" s="290"/>
      <c r="IS1" s="290"/>
      <c r="IT1" s="290"/>
      <c r="IU1" s="290"/>
      <c r="IV1" s="290"/>
      <c r="IW1" s="290"/>
      <c r="IX1" s="290"/>
      <c r="IY1" s="290"/>
      <c r="IZ1" s="290"/>
      <c r="JA1" s="290"/>
      <c r="JB1" s="290"/>
      <c r="JC1" s="290"/>
      <c r="JD1" s="290"/>
      <c r="JE1" s="290"/>
      <c r="JF1" s="290"/>
      <c r="JG1" s="290"/>
      <c r="JH1" s="290"/>
      <c r="JI1" s="290"/>
      <c r="JJ1" s="290"/>
      <c r="JK1" s="290"/>
    </row>
    <row r="2" spans="1:271" s="291" customFormat="1" ht="39.75" customHeight="1">
      <c r="A2" s="639"/>
      <c r="B2" s="640"/>
      <c r="C2" s="643"/>
      <c r="D2" s="643"/>
      <c r="E2" s="643"/>
      <c r="F2" s="643"/>
      <c r="G2" s="643"/>
      <c r="H2" s="643"/>
      <c r="I2" s="643"/>
      <c r="J2" s="644"/>
      <c r="K2" s="634"/>
      <c r="L2" s="634"/>
      <c r="M2" s="635"/>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290"/>
      <c r="DP2" s="290"/>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c r="ES2" s="290"/>
      <c r="ET2" s="290"/>
      <c r="EU2" s="290"/>
      <c r="EV2" s="290"/>
      <c r="EW2" s="290"/>
      <c r="EX2" s="290"/>
      <c r="EY2" s="290"/>
      <c r="EZ2" s="290"/>
      <c r="FA2" s="290"/>
      <c r="FB2" s="290"/>
      <c r="FC2" s="290"/>
      <c r="FD2" s="290"/>
      <c r="FE2" s="290"/>
      <c r="FF2" s="290"/>
      <c r="FG2" s="290"/>
      <c r="FH2" s="290"/>
      <c r="FI2" s="290"/>
      <c r="FJ2" s="290"/>
      <c r="FK2" s="290"/>
      <c r="FL2" s="290"/>
      <c r="FM2" s="290"/>
      <c r="FN2" s="290"/>
      <c r="FO2" s="290"/>
      <c r="FP2" s="290"/>
      <c r="FQ2" s="290"/>
      <c r="FR2" s="290"/>
      <c r="FS2" s="290"/>
      <c r="FT2" s="290"/>
      <c r="FU2" s="290"/>
      <c r="FV2" s="290"/>
      <c r="FW2" s="290"/>
      <c r="FX2" s="290"/>
      <c r="FY2" s="290"/>
      <c r="FZ2" s="290"/>
      <c r="GA2" s="290"/>
      <c r="GB2" s="290"/>
      <c r="GC2" s="290"/>
      <c r="GD2" s="290"/>
      <c r="GE2" s="290"/>
      <c r="GF2" s="290"/>
      <c r="GG2" s="290"/>
      <c r="GH2" s="290"/>
      <c r="GI2" s="290"/>
      <c r="GJ2" s="290"/>
      <c r="GK2" s="290"/>
      <c r="GL2" s="290"/>
      <c r="GM2" s="290"/>
      <c r="GN2" s="290"/>
      <c r="GO2" s="290"/>
      <c r="GP2" s="290"/>
      <c r="GQ2" s="290"/>
      <c r="GR2" s="290"/>
      <c r="GS2" s="290"/>
      <c r="GT2" s="290"/>
      <c r="GU2" s="290"/>
      <c r="GV2" s="290"/>
      <c r="GW2" s="290"/>
      <c r="GX2" s="290"/>
      <c r="GY2" s="290"/>
      <c r="GZ2" s="290"/>
      <c r="HA2" s="290"/>
      <c r="HB2" s="290"/>
      <c r="HC2" s="290"/>
      <c r="HD2" s="290"/>
      <c r="HE2" s="290"/>
      <c r="HF2" s="290"/>
      <c r="HG2" s="290"/>
      <c r="HH2" s="290"/>
      <c r="HI2" s="290"/>
      <c r="HJ2" s="290"/>
      <c r="HK2" s="290"/>
      <c r="HL2" s="290"/>
      <c r="HM2" s="290"/>
      <c r="HN2" s="290"/>
      <c r="HO2" s="290"/>
      <c r="HP2" s="290"/>
      <c r="HQ2" s="290"/>
      <c r="HR2" s="290"/>
      <c r="HS2" s="290"/>
      <c r="HT2" s="290"/>
      <c r="HU2" s="290"/>
      <c r="HV2" s="290"/>
      <c r="HW2" s="290"/>
      <c r="HX2" s="290"/>
      <c r="HY2" s="290"/>
      <c r="HZ2" s="290"/>
      <c r="IA2" s="290"/>
      <c r="IB2" s="290"/>
      <c r="IC2" s="290"/>
      <c r="ID2" s="290"/>
      <c r="IE2" s="290"/>
      <c r="IF2" s="290"/>
      <c r="IG2" s="290"/>
      <c r="IH2" s="290"/>
      <c r="II2" s="290"/>
      <c r="IJ2" s="290"/>
      <c r="IK2" s="290"/>
      <c r="IL2" s="290"/>
      <c r="IM2" s="290"/>
      <c r="IN2" s="290"/>
      <c r="IO2" s="290"/>
      <c r="IP2" s="290"/>
      <c r="IQ2" s="290"/>
      <c r="IR2" s="290"/>
      <c r="IS2" s="290"/>
      <c r="IT2" s="290"/>
      <c r="IU2" s="290"/>
      <c r="IV2" s="290"/>
      <c r="IW2" s="290"/>
      <c r="IX2" s="290"/>
      <c r="IY2" s="290"/>
      <c r="IZ2" s="290"/>
      <c r="JA2" s="290"/>
      <c r="JB2" s="290"/>
      <c r="JC2" s="290"/>
      <c r="JD2" s="290"/>
      <c r="JE2" s="290"/>
      <c r="JF2" s="290"/>
      <c r="JG2" s="290"/>
      <c r="JH2" s="290"/>
      <c r="JI2" s="290"/>
      <c r="JJ2" s="290"/>
      <c r="JK2" s="290"/>
    </row>
    <row r="3" spans="1:271" s="291" customFormat="1" ht="3" customHeight="1">
      <c r="A3" s="301"/>
      <c r="B3" s="1"/>
      <c r="C3" s="643"/>
      <c r="D3" s="643"/>
      <c r="E3" s="643"/>
      <c r="F3" s="643"/>
      <c r="G3" s="643"/>
      <c r="H3" s="643"/>
      <c r="I3" s="643"/>
      <c r="J3" s="644"/>
      <c r="K3" s="634"/>
      <c r="L3" s="634"/>
      <c r="M3" s="635"/>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290"/>
      <c r="IX3" s="290"/>
      <c r="IY3" s="290"/>
      <c r="IZ3" s="290"/>
      <c r="JA3" s="290"/>
      <c r="JB3" s="290"/>
      <c r="JC3" s="290"/>
      <c r="JD3" s="290"/>
      <c r="JE3" s="290"/>
      <c r="JF3" s="290"/>
      <c r="JG3" s="290"/>
      <c r="JH3" s="290"/>
      <c r="JI3" s="290"/>
      <c r="JJ3" s="290"/>
      <c r="JK3" s="290"/>
    </row>
    <row r="4" spans="1:271" s="291" customFormat="1" ht="40.9" customHeight="1">
      <c r="A4" s="636" t="s">
        <v>269</v>
      </c>
      <c r="B4" s="469"/>
      <c r="C4" s="532" t="s">
        <v>5</v>
      </c>
      <c r="D4" s="532"/>
      <c r="E4" s="532"/>
      <c r="F4" s="532"/>
      <c r="G4" s="532"/>
      <c r="H4" s="532"/>
      <c r="I4" s="532"/>
      <c r="J4" s="532"/>
      <c r="K4" s="532"/>
      <c r="L4" s="532"/>
      <c r="M4" s="645"/>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90"/>
      <c r="DV4" s="290"/>
      <c r="DW4" s="290"/>
      <c r="DX4" s="290"/>
      <c r="DY4" s="290"/>
      <c r="DZ4" s="290"/>
      <c r="EA4" s="290"/>
      <c r="EB4" s="290"/>
      <c r="EC4" s="290"/>
      <c r="ED4" s="290"/>
      <c r="EE4" s="290"/>
      <c r="EF4" s="290"/>
      <c r="EG4" s="290"/>
      <c r="EH4" s="290"/>
      <c r="EI4" s="290"/>
      <c r="EJ4" s="290"/>
      <c r="EK4" s="290"/>
      <c r="EL4" s="290"/>
      <c r="EM4" s="290"/>
      <c r="EN4" s="290"/>
      <c r="EO4" s="290"/>
      <c r="EP4" s="290"/>
      <c r="EQ4" s="290"/>
      <c r="ER4" s="290"/>
      <c r="ES4" s="290"/>
      <c r="ET4" s="290"/>
      <c r="EU4" s="290"/>
      <c r="EV4" s="290"/>
      <c r="EW4" s="290"/>
      <c r="EX4" s="290"/>
      <c r="EY4" s="290"/>
      <c r="EZ4" s="290"/>
      <c r="FA4" s="290"/>
      <c r="FB4" s="290"/>
      <c r="FC4" s="290"/>
      <c r="FD4" s="290"/>
      <c r="FE4" s="290"/>
      <c r="FF4" s="290"/>
      <c r="FG4" s="290"/>
      <c r="FH4" s="290"/>
      <c r="FI4" s="290"/>
      <c r="FJ4" s="290"/>
      <c r="FK4" s="290"/>
      <c r="FL4" s="290"/>
      <c r="FM4" s="290"/>
      <c r="FN4" s="290"/>
      <c r="FO4" s="290"/>
      <c r="FP4" s="290"/>
      <c r="FQ4" s="290"/>
      <c r="FR4" s="290"/>
      <c r="FS4" s="290"/>
      <c r="FT4" s="290"/>
      <c r="FU4" s="290"/>
      <c r="FV4" s="290"/>
      <c r="FW4" s="290"/>
      <c r="FX4" s="290"/>
      <c r="FY4" s="290"/>
      <c r="FZ4" s="290"/>
      <c r="GA4" s="290"/>
      <c r="GB4" s="290"/>
      <c r="GC4" s="290"/>
      <c r="GD4" s="290"/>
      <c r="GE4" s="290"/>
      <c r="GF4" s="290"/>
      <c r="GG4" s="290"/>
      <c r="GH4" s="290"/>
      <c r="GI4" s="290"/>
      <c r="GJ4" s="290"/>
      <c r="GK4" s="290"/>
      <c r="GL4" s="290"/>
      <c r="GM4" s="290"/>
      <c r="GN4" s="290"/>
      <c r="GO4" s="290"/>
      <c r="GP4" s="290"/>
      <c r="GQ4" s="290"/>
      <c r="GR4" s="290"/>
      <c r="GS4" s="290"/>
      <c r="GT4" s="290"/>
      <c r="GU4" s="290"/>
      <c r="GV4" s="290"/>
      <c r="GW4" s="290"/>
      <c r="GX4" s="290"/>
      <c r="GY4" s="290"/>
      <c r="GZ4" s="290"/>
      <c r="HA4" s="290"/>
      <c r="HB4" s="290"/>
      <c r="HC4" s="290"/>
      <c r="HD4" s="290"/>
      <c r="HE4" s="290"/>
      <c r="HF4" s="290"/>
      <c r="HG4" s="290"/>
      <c r="HH4" s="290"/>
      <c r="HI4" s="290"/>
      <c r="HJ4" s="290"/>
      <c r="HK4" s="290"/>
      <c r="HL4" s="290"/>
      <c r="HM4" s="290"/>
      <c r="HN4" s="290"/>
      <c r="HO4" s="290"/>
      <c r="HP4" s="290"/>
      <c r="HQ4" s="290"/>
      <c r="HR4" s="290"/>
      <c r="HS4" s="290"/>
      <c r="HT4" s="290"/>
      <c r="HU4" s="290"/>
      <c r="HV4" s="290"/>
      <c r="HW4" s="290"/>
      <c r="HX4" s="290"/>
      <c r="HY4" s="290"/>
      <c r="HZ4" s="290"/>
      <c r="IA4" s="290"/>
      <c r="IB4" s="290"/>
      <c r="IC4" s="290"/>
      <c r="ID4" s="290"/>
      <c r="IE4" s="290"/>
      <c r="IF4" s="290"/>
      <c r="IG4" s="290"/>
      <c r="IH4" s="290"/>
      <c r="II4" s="290"/>
      <c r="IJ4" s="290"/>
      <c r="IK4" s="290"/>
      <c r="IL4" s="290"/>
      <c r="IM4" s="290"/>
      <c r="IN4" s="290"/>
      <c r="IO4" s="290"/>
      <c r="IP4" s="290"/>
      <c r="IQ4" s="290"/>
      <c r="IR4" s="290"/>
      <c r="IS4" s="290"/>
      <c r="IT4" s="290"/>
      <c r="IU4" s="290"/>
      <c r="IV4" s="290"/>
      <c r="IW4" s="290"/>
      <c r="IX4" s="290"/>
      <c r="IY4" s="290"/>
      <c r="IZ4" s="290"/>
      <c r="JA4" s="290"/>
      <c r="JB4" s="290"/>
      <c r="JC4" s="290"/>
      <c r="JD4" s="290"/>
      <c r="JE4" s="290"/>
      <c r="JF4" s="290"/>
      <c r="JG4" s="290"/>
      <c r="JH4" s="290"/>
      <c r="JI4" s="290"/>
      <c r="JJ4" s="290"/>
      <c r="JK4" s="290"/>
    </row>
    <row r="5" spans="1:271" s="291" customFormat="1" ht="62.45" customHeight="1">
      <c r="A5" s="636" t="s">
        <v>270</v>
      </c>
      <c r="B5" s="469"/>
      <c r="C5" s="533" t="s">
        <v>37</v>
      </c>
      <c r="D5" s="533"/>
      <c r="E5" s="533"/>
      <c r="F5" s="533"/>
      <c r="G5" s="533"/>
      <c r="H5" s="533"/>
      <c r="I5" s="533"/>
      <c r="J5" s="533"/>
      <c r="K5" s="533"/>
      <c r="L5" s="533"/>
      <c r="M5" s="646"/>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c r="DM5" s="290"/>
      <c r="DN5" s="290"/>
      <c r="DO5" s="290"/>
      <c r="DP5" s="290"/>
      <c r="DQ5" s="290"/>
      <c r="DR5" s="290"/>
      <c r="DS5" s="290"/>
      <c r="DT5" s="290"/>
      <c r="DU5" s="290"/>
      <c r="DV5" s="290"/>
      <c r="DW5" s="290"/>
      <c r="DX5" s="290"/>
      <c r="DY5" s="290"/>
      <c r="DZ5" s="290"/>
      <c r="EA5" s="290"/>
      <c r="EB5" s="290"/>
      <c r="EC5" s="290"/>
      <c r="ED5" s="290"/>
      <c r="EE5" s="290"/>
      <c r="EF5" s="290"/>
      <c r="EG5" s="290"/>
      <c r="EH5" s="290"/>
      <c r="EI5" s="290"/>
      <c r="EJ5" s="290"/>
      <c r="EK5" s="290"/>
      <c r="EL5" s="290"/>
      <c r="EM5" s="290"/>
      <c r="EN5" s="290"/>
      <c r="EO5" s="290"/>
      <c r="EP5" s="290"/>
      <c r="EQ5" s="290"/>
      <c r="ER5" s="290"/>
      <c r="ES5" s="290"/>
      <c r="ET5" s="290"/>
      <c r="EU5" s="290"/>
      <c r="EV5" s="290"/>
      <c r="EW5" s="290"/>
      <c r="EX5" s="290"/>
      <c r="EY5" s="290"/>
      <c r="EZ5" s="290"/>
      <c r="FA5" s="290"/>
      <c r="FB5" s="290"/>
      <c r="FC5" s="290"/>
      <c r="FD5" s="290"/>
      <c r="FE5" s="290"/>
      <c r="FF5" s="290"/>
      <c r="FG5" s="290"/>
      <c r="FH5" s="290"/>
      <c r="FI5" s="290"/>
      <c r="FJ5" s="290"/>
      <c r="FK5" s="290"/>
      <c r="FL5" s="290"/>
      <c r="FM5" s="290"/>
      <c r="FN5" s="290"/>
      <c r="FO5" s="290"/>
      <c r="FP5" s="290"/>
      <c r="FQ5" s="290"/>
      <c r="FR5" s="290"/>
      <c r="FS5" s="290"/>
      <c r="FT5" s="290"/>
      <c r="FU5" s="290"/>
      <c r="FV5" s="290"/>
      <c r="FW5" s="290"/>
      <c r="FX5" s="290"/>
      <c r="FY5" s="290"/>
      <c r="FZ5" s="290"/>
      <c r="GA5" s="290"/>
      <c r="GB5" s="290"/>
      <c r="GC5" s="290"/>
      <c r="GD5" s="290"/>
      <c r="GE5" s="290"/>
      <c r="GF5" s="290"/>
      <c r="GG5" s="290"/>
      <c r="GH5" s="290"/>
      <c r="GI5" s="290"/>
      <c r="GJ5" s="290"/>
      <c r="GK5" s="290"/>
      <c r="GL5" s="290"/>
      <c r="GM5" s="290"/>
      <c r="GN5" s="290"/>
      <c r="GO5" s="290"/>
      <c r="GP5" s="290"/>
      <c r="GQ5" s="290"/>
      <c r="GR5" s="290"/>
      <c r="GS5" s="290"/>
      <c r="GT5" s="290"/>
      <c r="GU5" s="290"/>
      <c r="GV5" s="290"/>
      <c r="GW5" s="290"/>
      <c r="GX5" s="290"/>
      <c r="GY5" s="290"/>
      <c r="GZ5" s="290"/>
      <c r="HA5" s="290"/>
      <c r="HB5" s="290"/>
      <c r="HC5" s="290"/>
      <c r="HD5" s="290"/>
      <c r="HE5" s="290"/>
      <c r="HF5" s="290"/>
      <c r="HG5" s="290"/>
      <c r="HH5" s="290"/>
      <c r="HI5" s="290"/>
      <c r="HJ5" s="290"/>
      <c r="HK5" s="290"/>
      <c r="HL5" s="290"/>
      <c r="HM5" s="290"/>
      <c r="HN5" s="290"/>
      <c r="HO5" s="290"/>
      <c r="HP5" s="290"/>
      <c r="HQ5" s="290"/>
      <c r="HR5" s="290"/>
      <c r="HS5" s="290"/>
      <c r="HT5" s="290"/>
      <c r="HU5" s="290"/>
      <c r="HV5" s="290"/>
      <c r="HW5" s="290"/>
      <c r="HX5" s="290"/>
      <c r="HY5" s="290"/>
      <c r="HZ5" s="290"/>
      <c r="IA5" s="290"/>
      <c r="IB5" s="290"/>
      <c r="IC5" s="290"/>
      <c r="ID5" s="290"/>
      <c r="IE5" s="290"/>
      <c r="IF5" s="290"/>
      <c r="IG5" s="290"/>
      <c r="IH5" s="290"/>
      <c r="II5" s="290"/>
      <c r="IJ5" s="290"/>
      <c r="IK5" s="290"/>
      <c r="IL5" s="290"/>
      <c r="IM5" s="290"/>
      <c r="IN5" s="290"/>
      <c r="IO5" s="290"/>
      <c r="IP5" s="290"/>
      <c r="IQ5" s="290"/>
      <c r="IR5" s="290"/>
      <c r="IS5" s="290"/>
      <c r="IT5" s="290"/>
      <c r="IU5" s="290"/>
      <c r="IV5" s="290"/>
      <c r="IW5" s="290"/>
      <c r="IX5" s="290"/>
      <c r="IY5" s="290"/>
      <c r="IZ5" s="290"/>
      <c r="JA5" s="290"/>
      <c r="JB5" s="290"/>
      <c r="JC5" s="290"/>
      <c r="JD5" s="290"/>
      <c r="JE5" s="290"/>
      <c r="JF5" s="290"/>
      <c r="JG5" s="290"/>
      <c r="JH5" s="290"/>
      <c r="JI5" s="290"/>
      <c r="JJ5" s="290"/>
      <c r="JK5" s="290"/>
    </row>
    <row r="6" spans="1:271" s="291" customFormat="1" ht="40.9" customHeight="1">
      <c r="A6" s="636" t="s">
        <v>271</v>
      </c>
      <c r="B6" s="469"/>
      <c r="C6" s="655" t="s">
        <v>272</v>
      </c>
      <c r="D6" s="656"/>
      <c r="E6" s="656"/>
      <c r="F6" s="656"/>
      <c r="G6" s="656"/>
      <c r="H6" s="656"/>
      <c r="I6" s="656"/>
      <c r="J6" s="656"/>
      <c r="K6" s="656"/>
      <c r="L6" s="656"/>
      <c r="M6" s="657"/>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G6" s="290"/>
      <c r="DH6" s="290"/>
      <c r="DI6" s="290"/>
      <c r="DJ6" s="290"/>
      <c r="DK6" s="290"/>
      <c r="DL6" s="290"/>
      <c r="DM6" s="290"/>
      <c r="DN6" s="290"/>
      <c r="DO6" s="290"/>
      <c r="DP6" s="290"/>
      <c r="DQ6" s="290"/>
      <c r="DR6" s="290"/>
      <c r="DS6" s="290"/>
      <c r="DT6" s="290"/>
      <c r="DU6" s="290"/>
      <c r="DV6" s="290"/>
      <c r="DW6" s="290"/>
      <c r="DX6" s="290"/>
      <c r="DY6" s="290"/>
      <c r="DZ6" s="290"/>
      <c r="EA6" s="290"/>
      <c r="EB6" s="290"/>
      <c r="EC6" s="290"/>
      <c r="ED6" s="290"/>
      <c r="EE6" s="290"/>
      <c r="EF6" s="290"/>
      <c r="EG6" s="290"/>
      <c r="EH6" s="290"/>
      <c r="EI6" s="290"/>
      <c r="EJ6" s="290"/>
      <c r="EK6" s="290"/>
      <c r="EL6" s="290"/>
      <c r="EM6" s="290"/>
      <c r="EN6" s="290"/>
      <c r="EO6" s="290"/>
      <c r="EP6" s="290"/>
      <c r="EQ6" s="290"/>
      <c r="ER6" s="290"/>
      <c r="ES6" s="290"/>
      <c r="ET6" s="290"/>
      <c r="EU6" s="290"/>
      <c r="EV6" s="290"/>
      <c r="EW6" s="290"/>
      <c r="EX6" s="290"/>
      <c r="EY6" s="290"/>
      <c r="EZ6" s="290"/>
      <c r="FA6" s="290"/>
      <c r="FB6" s="290"/>
      <c r="FC6" s="290"/>
      <c r="FD6" s="290"/>
      <c r="FE6" s="290"/>
      <c r="FF6" s="290"/>
      <c r="FG6" s="290"/>
      <c r="FH6" s="290"/>
      <c r="FI6" s="290"/>
      <c r="FJ6" s="290"/>
      <c r="FK6" s="290"/>
      <c r="FL6" s="290"/>
      <c r="FM6" s="290"/>
      <c r="FN6" s="290"/>
      <c r="FO6" s="290"/>
      <c r="FP6" s="290"/>
      <c r="FQ6" s="290"/>
      <c r="FR6" s="290"/>
      <c r="FS6" s="290"/>
      <c r="FT6" s="290"/>
      <c r="FU6" s="290"/>
      <c r="FV6" s="290"/>
      <c r="FW6" s="290"/>
      <c r="FX6" s="290"/>
      <c r="FY6" s="290"/>
      <c r="FZ6" s="290"/>
      <c r="GA6" s="290"/>
      <c r="GB6" s="290"/>
      <c r="GC6" s="290"/>
      <c r="GD6" s="290"/>
      <c r="GE6" s="290"/>
      <c r="GF6" s="290"/>
      <c r="GG6" s="290"/>
      <c r="GH6" s="290"/>
      <c r="GI6" s="290"/>
      <c r="GJ6" s="290"/>
      <c r="GK6" s="290"/>
      <c r="GL6" s="290"/>
      <c r="GM6" s="290"/>
      <c r="GN6" s="290"/>
      <c r="GO6" s="290"/>
      <c r="GP6" s="290"/>
      <c r="GQ6" s="290"/>
      <c r="GR6" s="290"/>
      <c r="GS6" s="290"/>
      <c r="GT6" s="290"/>
      <c r="GU6" s="290"/>
      <c r="GV6" s="290"/>
      <c r="GW6" s="290"/>
      <c r="GX6" s="290"/>
      <c r="GY6" s="290"/>
      <c r="GZ6" s="290"/>
      <c r="HA6" s="290"/>
      <c r="HB6" s="290"/>
      <c r="HC6" s="290"/>
      <c r="HD6" s="290"/>
      <c r="HE6" s="290"/>
      <c r="HF6" s="290"/>
      <c r="HG6" s="290"/>
      <c r="HH6" s="290"/>
      <c r="HI6" s="290"/>
      <c r="HJ6" s="290"/>
      <c r="HK6" s="290"/>
      <c r="HL6" s="290"/>
      <c r="HM6" s="290"/>
      <c r="HN6" s="290"/>
      <c r="HO6" s="290"/>
      <c r="HP6" s="290"/>
      <c r="HQ6" s="290"/>
      <c r="HR6" s="290"/>
      <c r="HS6" s="290"/>
      <c r="HT6" s="290"/>
      <c r="HU6" s="290"/>
      <c r="HV6" s="290"/>
      <c r="HW6" s="290"/>
      <c r="HX6" s="290"/>
      <c r="HY6" s="290"/>
      <c r="HZ6" s="290"/>
      <c r="IA6" s="290"/>
      <c r="IB6" s="290"/>
      <c r="IC6" s="290"/>
      <c r="ID6" s="290"/>
      <c r="IE6" s="290"/>
      <c r="IF6" s="290"/>
      <c r="IG6" s="290"/>
      <c r="IH6" s="290"/>
      <c r="II6" s="290"/>
      <c r="IJ6" s="290"/>
      <c r="IK6" s="290"/>
      <c r="IL6" s="290"/>
      <c r="IM6" s="290"/>
      <c r="IN6" s="290"/>
      <c r="IO6" s="290"/>
      <c r="IP6" s="290"/>
      <c r="IQ6" s="290"/>
      <c r="IR6" s="290"/>
      <c r="IS6" s="290"/>
      <c r="IT6" s="290"/>
      <c r="IU6" s="290"/>
      <c r="IV6" s="290"/>
      <c r="IW6" s="290"/>
      <c r="IX6" s="290"/>
      <c r="IY6" s="290"/>
      <c r="IZ6" s="290"/>
      <c r="JA6" s="290"/>
      <c r="JB6" s="290"/>
      <c r="JC6" s="290"/>
      <c r="JD6" s="290"/>
      <c r="JE6" s="290"/>
      <c r="JF6" s="290"/>
      <c r="JG6" s="290"/>
      <c r="JH6" s="290"/>
      <c r="JI6" s="290"/>
      <c r="JJ6" s="290"/>
      <c r="JK6" s="290"/>
    </row>
    <row r="7" spans="1:271" s="23" customFormat="1" ht="40.5" customHeight="1">
      <c r="A7" s="650" t="s">
        <v>497</v>
      </c>
      <c r="B7" s="651"/>
      <c r="C7" s="652"/>
      <c r="D7" s="653" t="s">
        <v>498</v>
      </c>
      <c r="E7" s="653"/>
      <c r="F7" s="653"/>
      <c r="G7" s="654" t="s">
        <v>499</v>
      </c>
      <c r="H7" s="626" t="s">
        <v>500</v>
      </c>
      <c r="I7" s="628" t="s">
        <v>501</v>
      </c>
      <c r="J7" s="629"/>
      <c r="K7" s="630" t="s">
        <v>502</v>
      </c>
      <c r="L7" s="631"/>
      <c r="M7" s="649" t="s">
        <v>503</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c r="A8" s="302" t="s">
        <v>43</v>
      </c>
      <c r="B8" s="35" t="s">
        <v>211</v>
      </c>
      <c r="C8" s="35" t="s">
        <v>213</v>
      </c>
      <c r="D8" s="28" t="s">
        <v>223</v>
      </c>
      <c r="E8" s="28" t="s">
        <v>504</v>
      </c>
      <c r="F8" s="28" t="s">
        <v>505</v>
      </c>
      <c r="G8" s="654"/>
      <c r="H8" s="627"/>
      <c r="I8" s="29" t="s">
        <v>506</v>
      </c>
      <c r="J8" s="29" t="s">
        <v>507</v>
      </c>
      <c r="K8" s="309" t="s">
        <v>508</v>
      </c>
      <c r="L8" s="309" t="s">
        <v>509</v>
      </c>
      <c r="M8" s="649"/>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93" customFormat="1" ht="21.75" customHeight="1" thickTop="1" thickBot="1">
      <c r="A9" s="647"/>
      <c r="B9" s="648"/>
      <c r="C9" s="648"/>
      <c r="D9" s="648"/>
      <c r="E9" s="648"/>
      <c r="F9" s="648"/>
      <c r="G9" s="648"/>
      <c r="H9" s="303"/>
      <c r="I9" s="303"/>
      <c r="J9" s="303"/>
      <c r="K9" s="310"/>
      <c r="L9" s="310"/>
      <c r="M9" s="304"/>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292"/>
      <c r="DE9" s="292"/>
      <c r="DF9" s="292"/>
      <c r="DG9" s="292"/>
      <c r="DH9" s="292"/>
      <c r="DI9" s="292"/>
      <c r="DJ9" s="292"/>
      <c r="DK9" s="292"/>
      <c r="DL9" s="292"/>
      <c r="DM9" s="292"/>
      <c r="DN9" s="292"/>
      <c r="DO9" s="292"/>
      <c r="DP9" s="292"/>
      <c r="DQ9" s="292"/>
      <c r="DR9" s="292"/>
      <c r="DS9" s="292"/>
      <c r="DT9" s="292"/>
      <c r="DU9" s="292"/>
      <c r="DV9" s="292"/>
      <c r="DW9" s="292"/>
      <c r="DX9" s="292"/>
      <c r="DY9" s="292"/>
      <c r="DZ9" s="292"/>
      <c r="EA9" s="292"/>
      <c r="EB9" s="292"/>
      <c r="EC9" s="292"/>
      <c r="ED9" s="292"/>
      <c r="EE9" s="292"/>
      <c r="EF9" s="292"/>
      <c r="EG9" s="292"/>
      <c r="EH9" s="292"/>
      <c r="EI9" s="292"/>
      <c r="EJ9" s="292"/>
      <c r="EK9" s="292"/>
      <c r="EL9" s="292"/>
      <c r="EM9" s="292"/>
      <c r="EN9" s="292"/>
      <c r="EO9" s="292"/>
      <c r="EP9" s="292"/>
      <c r="EQ9" s="292"/>
      <c r="ER9" s="292"/>
      <c r="ES9" s="292"/>
      <c r="ET9" s="292"/>
      <c r="EU9" s="292"/>
      <c r="EV9" s="292"/>
      <c r="EW9" s="292"/>
      <c r="EX9" s="292"/>
      <c r="EY9" s="292"/>
      <c r="EZ9" s="292"/>
      <c r="FA9" s="292"/>
      <c r="FB9" s="292"/>
      <c r="FC9" s="292"/>
      <c r="FD9" s="292"/>
      <c r="FE9" s="292"/>
      <c r="FF9" s="292"/>
      <c r="FG9" s="292"/>
      <c r="FH9" s="292"/>
      <c r="FI9" s="292"/>
      <c r="FJ9" s="292"/>
      <c r="FK9" s="292"/>
      <c r="FL9" s="292"/>
      <c r="FM9" s="292"/>
    </row>
    <row r="10" spans="1:271" s="295" customFormat="1" ht="15" customHeight="1">
      <c r="A10" s="617">
        <f>'7- Mapa Final'!A10</f>
        <v>1</v>
      </c>
      <c r="B10" s="617" t="str">
        <f>'7- Mapa Final'!B10</f>
        <v>Vencimiento del término para la contestación de las demandas interpuestas en contra de la Rama Judicial que conforman el pasivo contingente litigioso de la entidad</v>
      </c>
      <c r="C10" s="617" t="str">
        <f>'7- Mapa Final'!C10</f>
        <v>Cuando el apoderado a quien se le reparte la demanda instaurada en contra de la entidad, admitida y notificada personalmente, omite contestarla dentro del término legalmente establecido</v>
      </c>
      <c r="D10" s="618" t="str">
        <f>'7- Mapa Final'!J10</f>
        <v>Muy Baja - 1</v>
      </c>
      <c r="E10" s="622" t="str">
        <f>'7- Mapa Final'!K10</f>
        <v>Menor - 2</v>
      </c>
      <c r="F10" s="620" t="str">
        <f>'7- Mapa Final'!M10</f>
        <v>Bajo - 2</v>
      </c>
      <c r="G10" s="444" t="s">
        <v>394</v>
      </c>
      <c r="H10" s="615" t="s">
        <v>510</v>
      </c>
      <c r="I10" s="613" t="s">
        <v>7</v>
      </c>
      <c r="J10" s="613"/>
      <c r="K10" s="614">
        <v>45293</v>
      </c>
      <c r="L10" s="614">
        <v>45382</v>
      </c>
      <c r="M10" s="615" t="s">
        <v>511</v>
      </c>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c r="CE10" s="294"/>
      <c r="CF10" s="294"/>
      <c r="CG10" s="294"/>
      <c r="CH10" s="294"/>
      <c r="CI10" s="294"/>
      <c r="CJ10" s="294"/>
      <c r="CK10" s="294"/>
      <c r="CL10" s="294"/>
      <c r="CM10" s="294"/>
      <c r="CN10" s="294"/>
      <c r="CO10" s="294"/>
      <c r="CP10" s="294"/>
      <c r="CQ10" s="294"/>
      <c r="CR10" s="294"/>
      <c r="CS10" s="294"/>
      <c r="CT10" s="294"/>
      <c r="CU10" s="294"/>
      <c r="CV10" s="294"/>
      <c r="CW10" s="294"/>
      <c r="CX10" s="294"/>
      <c r="CY10" s="294"/>
      <c r="CZ10" s="294"/>
      <c r="DA10" s="294"/>
      <c r="DB10" s="294"/>
      <c r="DC10" s="294"/>
      <c r="DD10" s="294"/>
      <c r="DE10" s="294"/>
      <c r="DF10" s="294"/>
      <c r="DG10" s="294"/>
      <c r="DH10" s="294"/>
      <c r="DI10" s="294"/>
      <c r="DJ10" s="294"/>
      <c r="DK10" s="294"/>
      <c r="DL10" s="294"/>
      <c r="DM10" s="294"/>
      <c r="DN10" s="294"/>
      <c r="DO10" s="294"/>
      <c r="DP10" s="294"/>
      <c r="DQ10" s="294"/>
      <c r="DR10" s="294"/>
      <c r="DS10" s="294"/>
      <c r="DT10" s="294"/>
      <c r="DU10" s="294"/>
      <c r="DV10" s="294"/>
      <c r="DW10" s="294"/>
      <c r="DX10" s="294"/>
      <c r="DY10" s="294"/>
      <c r="DZ10" s="294"/>
      <c r="EA10" s="294"/>
      <c r="EB10" s="294"/>
      <c r="EC10" s="294"/>
      <c r="ED10" s="294"/>
      <c r="EE10" s="294"/>
      <c r="EF10" s="294"/>
      <c r="EG10" s="294"/>
      <c r="EH10" s="294"/>
      <c r="EI10" s="294"/>
      <c r="EJ10" s="294"/>
      <c r="EK10" s="294"/>
      <c r="EL10" s="294"/>
      <c r="EM10" s="294"/>
      <c r="EN10" s="294"/>
      <c r="EO10" s="294"/>
      <c r="EP10" s="294"/>
      <c r="EQ10" s="294"/>
      <c r="ER10" s="294"/>
      <c r="ES10" s="294"/>
      <c r="ET10" s="294"/>
      <c r="EU10" s="294"/>
      <c r="EV10" s="294"/>
      <c r="EW10" s="294"/>
      <c r="EX10" s="294"/>
      <c r="EY10" s="294"/>
      <c r="EZ10" s="294"/>
      <c r="FA10" s="294"/>
      <c r="FB10" s="294"/>
      <c r="FC10" s="294"/>
      <c r="FD10" s="294"/>
      <c r="FE10" s="294"/>
      <c r="FF10" s="294"/>
      <c r="FG10" s="294"/>
      <c r="FH10" s="294"/>
      <c r="FI10" s="294"/>
      <c r="FJ10" s="294"/>
      <c r="FK10" s="294"/>
      <c r="FL10" s="294"/>
      <c r="FM10" s="294"/>
    </row>
    <row r="11" spans="1:271" s="295" customFormat="1" ht="13.5" customHeight="1">
      <c r="A11" s="617"/>
      <c r="B11" s="617"/>
      <c r="C11" s="617"/>
      <c r="D11" s="619"/>
      <c r="E11" s="623"/>
      <c r="F11" s="620"/>
      <c r="G11" s="445"/>
      <c r="H11" s="615"/>
      <c r="I11" s="613"/>
      <c r="J11" s="613"/>
      <c r="K11" s="614"/>
      <c r="L11" s="614"/>
      <c r="M11" s="615"/>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c r="CQ11" s="294"/>
      <c r="CR11" s="294"/>
      <c r="CS11" s="294"/>
      <c r="CT11" s="294"/>
      <c r="CU11" s="294"/>
      <c r="CV11" s="294"/>
      <c r="CW11" s="294"/>
      <c r="CX11" s="294"/>
      <c r="CY11" s="294"/>
      <c r="CZ11" s="294"/>
      <c r="DA11" s="294"/>
      <c r="DB11" s="294"/>
      <c r="DC11" s="294"/>
      <c r="DD11" s="294"/>
      <c r="DE11" s="294"/>
      <c r="DF11" s="294"/>
      <c r="DG11" s="294"/>
      <c r="DH11" s="294"/>
      <c r="DI11" s="294"/>
      <c r="DJ11" s="294"/>
      <c r="DK11" s="294"/>
      <c r="DL11" s="294"/>
      <c r="DM11" s="294"/>
      <c r="DN11" s="294"/>
      <c r="DO11" s="294"/>
      <c r="DP11" s="294"/>
      <c r="DQ11" s="294"/>
      <c r="DR11" s="294"/>
      <c r="DS11" s="294"/>
      <c r="DT11" s="294"/>
      <c r="DU11" s="294"/>
      <c r="DV11" s="294"/>
      <c r="DW11" s="294"/>
      <c r="DX11" s="294"/>
      <c r="DY11" s="294"/>
      <c r="DZ11" s="294"/>
      <c r="EA11" s="294"/>
      <c r="EB11" s="294"/>
      <c r="EC11" s="294"/>
      <c r="ED11" s="294"/>
      <c r="EE11" s="294"/>
      <c r="EF11" s="294"/>
      <c r="EG11" s="294"/>
      <c r="EH11" s="294"/>
      <c r="EI11" s="294"/>
      <c r="EJ11" s="294"/>
      <c r="EK11" s="294"/>
      <c r="EL11" s="294"/>
      <c r="EM11" s="294"/>
      <c r="EN11" s="294"/>
      <c r="EO11" s="294"/>
      <c r="EP11" s="294"/>
      <c r="EQ11" s="294"/>
      <c r="ER11" s="294"/>
      <c r="ES11" s="294"/>
      <c r="ET11" s="294"/>
      <c r="EU11" s="294"/>
      <c r="EV11" s="294"/>
      <c r="EW11" s="294"/>
      <c r="EX11" s="294"/>
      <c r="EY11" s="294"/>
      <c r="EZ11" s="294"/>
      <c r="FA11" s="294"/>
      <c r="FB11" s="294"/>
      <c r="FC11" s="294"/>
      <c r="FD11" s="294"/>
      <c r="FE11" s="294"/>
      <c r="FF11" s="294"/>
      <c r="FG11" s="294"/>
      <c r="FH11" s="294"/>
      <c r="FI11" s="294"/>
      <c r="FJ11" s="294"/>
      <c r="FK11" s="294"/>
      <c r="FL11" s="294"/>
      <c r="FM11" s="294"/>
    </row>
    <row r="12" spans="1:271" s="295" customFormat="1" ht="13.5" customHeight="1">
      <c r="A12" s="617"/>
      <c r="B12" s="617"/>
      <c r="C12" s="617"/>
      <c r="D12" s="619"/>
      <c r="E12" s="623"/>
      <c r="F12" s="620"/>
      <c r="G12" s="445"/>
      <c r="H12" s="615"/>
      <c r="I12" s="613"/>
      <c r="J12" s="613"/>
      <c r="K12" s="614"/>
      <c r="L12" s="614"/>
      <c r="M12" s="615"/>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294"/>
      <c r="CF12" s="294"/>
      <c r="CG12" s="294"/>
      <c r="CH12" s="294"/>
      <c r="CI12" s="294"/>
      <c r="CJ12" s="294"/>
      <c r="CK12" s="294"/>
      <c r="CL12" s="294"/>
      <c r="CM12" s="294"/>
      <c r="CN12" s="294"/>
      <c r="CO12" s="294"/>
      <c r="CP12" s="294"/>
      <c r="CQ12" s="294"/>
      <c r="CR12" s="294"/>
      <c r="CS12" s="294"/>
      <c r="CT12" s="294"/>
      <c r="CU12" s="294"/>
      <c r="CV12" s="294"/>
      <c r="CW12" s="294"/>
      <c r="CX12" s="294"/>
      <c r="CY12" s="294"/>
      <c r="CZ12" s="294"/>
      <c r="DA12" s="294"/>
      <c r="DB12" s="294"/>
      <c r="DC12" s="294"/>
      <c r="DD12" s="294"/>
      <c r="DE12" s="294"/>
      <c r="DF12" s="294"/>
      <c r="DG12" s="294"/>
      <c r="DH12" s="294"/>
      <c r="DI12" s="294"/>
      <c r="DJ12" s="294"/>
      <c r="DK12" s="294"/>
      <c r="DL12" s="294"/>
      <c r="DM12" s="294"/>
      <c r="DN12" s="294"/>
      <c r="DO12" s="294"/>
      <c r="DP12" s="294"/>
      <c r="DQ12" s="294"/>
      <c r="DR12" s="294"/>
      <c r="DS12" s="294"/>
      <c r="DT12" s="294"/>
      <c r="DU12" s="294"/>
      <c r="DV12" s="294"/>
      <c r="DW12" s="294"/>
      <c r="DX12" s="294"/>
      <c r="DY12" s="294"/>
      <c r="DZ12" s="294"/>
      <c r="EA12" s="294"/>
      <c r="EB12" s="294"/>
      <c r="EC12" s="294"/>
      <c r="ED12" s="294"/>
      <c r="EE12" s="294"/>
      <c r="EF12" s="294"/>
      <c r="EG12" s="294"/>
      <c r="EH12" s="294"/>
      <c r="EI12" s="294"/>
      <c r="EJ12" s="294"/>
      <c r="EK12" s="294"/>
      <c r="EL12" s="294"/>
      <c r="EM12" s="294"/>
      <c r="EN12" s="294"/>
      <c r="EO12" s="294"/>
      <c r="EP12" s="294"/>
      <c r="EQ12" s="294"/>
      <c r="ER12" s="294"/>
      <c r="ES12" s="294"/>
      <c r="ET12" s="294"/>
      <c r="EU12" s="294"/>
      <c r="EV12" s="294"/>
      <c r="EW12" s="294"/>
      <c r="EX12" s="294"/>
      <c r="EY12" s="294"/>
      <c r="EZ12" s="294"/>
      <c r="FA12" s="294"/>
      <c r="FB12" s="294"/>
      <c r="FC12" s="294"/>
      <c r="FD12" s="294"/>
      <c r="FE12" s="294"/>
      <c r="FF12" s="294"/>
      <c r="FG12" s="294"/>
      <c r="FH12" s="294"/>
      <c r="FI12" s="294"/>
      <c r="FJ12" s="294"/>
      <c r="FK12" s="294"/>
      <c r="FL12" s="294"/>
      <c r="FM12" s="294"/>
    </row>
    <row r="13" spans="1:271" s="295" customFormat="1" ht="13.5" customHeight="1">
      <c r="A13" s="617"/>
      <c r="B13" s="617"/>
      <c r="C13" s="617"/>
      <c r="D13" s="619"/>
      <c r="E13" s="623"/>
      <c r="F13" s="620"/>
      <c r="G13" s="445"/>
      <c r="H13" s="615"/>
      <c r="I13" s="613"/>
      <c r="J13" s="613"/>
      <c r="K13" s="614"/>
      <c r="L13" s="614"/>
      <c r="M13" s="615"/>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294"/>
      <c r="DF13" s="294"/>
      <c r="DG13" s="294"/>
      <c r="DH13" s="294"/>
      <c r="DI13" s="294"/>
      <c r="DJ13" s="294"/>
      <c r="DK13" s="294"/>
      <c r="DL13" s="294"/>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294"/>
      <c r="EP13" s="294"/>
      <c r="EQ13" s="294"/>
      <c r="ER13" s="294"/>
      <c r="ES13" s="294"/>
      <c r="ET13" s="294"/>
      <c r="EU13" s="294"/>
      <c r="EV13" s="294"/>
      <c r="EW13" s="294"/>
      <c r="EX13" s="294"/>
      <c r="EY13" s="294"/>
      <c r="EZ13" s="294"/>
      <c r="FA13" s="294"/>
      <c r="FB13" s="294"/>
      <c r="FC13" s="294"/>
      <c r="FD13" s="294"/>
      <c r="FE13" s="294"/>
      <c r="FF13" s="294"/>
      <c r="FG13" s="294"/>
      <c r="FH13" s="294"/>
      <c r="FI13" s="294"/>
      <c r="FJ13" s="294"/>
      <c r="FK13" s="294"/>
      <c r="FL13" s="294"/>
      <c r="FM13" s="294"/>
    </row>
    <row r="14" spans="1:271" s="295" customFormat="1" ht="13.5" customHeight="1">
      <c r="A14" s="617"/>
      <c r="B14" s="617"/>
      <c r="C14" s="617"/>
      <c r="D14" s="619"/>
      <c r="E14" s="623"/>
      <c r="F14" s="620"/>
      <c r="G14" s="445"/>
      <c r="H14" s="615"/>
      <c r="I14" s="613"/>
      <c r="J14" s="613"/>
      <c r="K14" s="614"/>
      <c r="L14" s="614"/>
      <c r="M14" s="615"/>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c r="CB14" s="294"/>
      <c r="CC14" s="294"/>
      <c r="CD14" s="294"/>
      <c r="CE14" s="294"/>
      <c r="CF14" s="294"/>
      <c r="CG14" s="294"/>
      <c r="CH14" s="294"/>
      <c r="CI14" s="294"/>
      <c r="CJ14" s="294"/>
      <c r="CK14" s="294"/>
      <c r="CL14" s="294"/>
      <c r="CM14" s="294"/>
      <c r="CN14" s="294"/>
      <c r="CO14" s="294"/>
      <c r="CP14" s="294"/>
      <c r="CQ14" s="294"/>
      <c r="CR14" s="294"/>
      <c r="CS14" s="294"/>
      <c r="CT14" s="294"/>
      <c r="CU14" s="294"/>
      <c r="CV14" s="294"/>
      <c r="CW14" s="294"/>
      <c r="CX14" s="294"/>
      <c r="CY14" s="294"/>
      <c r="CZ14" s="294"/>
      <c r="DA14" s="294"/>
      <c r="DB14" s="294"/>
      <c r="DC14" s="294"/>
      <c r="DD14" s="294"/>
      <c r="DE14" s="294"/>
      <c r="DF14" s="294"/>
      <c r="DG14" s="294"/>
      <c r="DH14" s="294"/>
      <c r="DI14" s="294"/>
      <c r="DJ14" s="294"/>
      <c r="DK14" s="294"/>
      <c r="DL14" s="294"/>
      <c r="DM14" s="294"/>
      <c r="DN14" s="294"/>
      <c r="DO14" s="294"/>
      <c r="DP14" s="294"/>
      <c r="DQ14" s="294"/>
      <c r="DR14" s="294"/>
      <c r="DS14" s="294"/>
      <c r="DT14" s="294"/>
      <c r="DU14" s="294"/>
      <c r="DV14" s="294"/>
      <c r="DW14" s="294"/>
      <c r="DX14" s="294"/>
      <c r="DY14" s="294"/>
      <c r="DZ14" s="294"/>
      <c r="EA14" s="294"/>
      <c r="EB14" s="294"/>
      <c r="EC14" s="294"/>
      <c r="ED14" s="294"/>
      <c r="EE14" s="294"/>
      <c r="EF14" s="294"/>
      <c r="EG14" s="294"/>
      <c r="EH14" s="294"/>
      <c r="EI14" s="294"/>
      <c r="EJ14" s="294"/>
      <c r="EK14" s="294"/>
      <c r="EL14" s="294"/>
      <c r="EM14" s="294"/>
      <c r="EN14" s="294"/>
      <c r="EO14" s="294"/>
      <c r="EP14" s="294"/>
      <c r="EQ14" s="294"/>
      <c r="ER14" s="294"/>
      <c r="ES14" s="294"/>
      <c r="ET14" s="294"/>
      <c r="EU14" s="294"/>
      <c r="EV14" s="294"/>
      <c r="EW14" s="294"/>
      <c r="EX14" s="294"/>
      <c r="EY14" s="294"/>
      <c r="EZ14" s="294"/>
      <c r="FA14" s="294"/>
      <c r="FB14" s="294"/>
      <c r="FC14" s="294"/>
      <c r="FD14" s="294"/>
      <c r="FE14" s="294"/>
      <c r="FF14" s="294"/>
      <c r="FG14" s="294"/>
      <c r="FH14" s="294"/>
      <c r="FI14" s="294"/>
      <c r="FJ14" s="294"/>
      <c r="FK14" s="294"/>
      <c r="FL14" s="294"/>
      <c r="FM14" s="294"/>
    </row>
    <row r="15" spans="1:271" s="295" customFormat="1" ht="13.5" customHeight="1">
      <c r="A15" s="617"/>
      <c r="B15" s="617"/>
      <c r="C15" s="617"/>
      <c r="D15" s="619"/>
      <c r="E15" s="623"/>
      <c r="F15" s="620"/>
      <c r="G15" s="445"/>
      <c r="H15" s="615"/>
      <c r="I15" s="613"/>
      <c r="J15" s="613"/>
      <c r="K15" s="614"/>
      <c r="L15" s="614"/>
      <c r="M15" s="615"/>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c r="CP15" s="294"/>
      <c r="CQ15" s="294"/>
      <c r="CR15" s="294"/>
      <c r="CS15" s="294"/>
      <c r="CT15" s="294"/>
      <c r="CU15" s="294"/>
      <c r="CV15" s="294"/>
      <c r="CW15" s="294"/>
      <c r="CX15" s="294"/>
      <c r="CY15" s="294"/>
      <c r="CZ15" s="294"/>
      <c r="DA15" s="294"/>
      <c r="DB15" s="294"/>
      <c r="DC15" s="294"/>
      <c r="DD15" s="294"/>
      <c r="DE15" s="294"/>
      <c r="DF15" s="294"/>
      <c r="DG15" s="294"/>
      <c r="DH15" s="294"/>
      <c r="DI15" s="294"/>
      <c r="DJ15" s="294"/>
      <c r="DK15" s="294"/>
      <c r="DL15" s="294"/>
      <c r="DM15" s="294"/>
      <c r="DN15" s="294"/>
      <c r="DO15" s="294"/>
      <c r="DP15" s="294"/>
      <c r="DQ15" s="294"/>
      <c r="DR15" s="294"/>
      <c r="DS15" s="294"/>
      <c r="DT15" s="294"/>
      <c r="DU15" s="294"/>
      <c r="DV15" s="294"/>
      <c r="DW15" s="294"/>
      <c r="DX15" s="294"/>
      <c r="DY15" s="294"/>
      <c r="DZ15" s="294"/>
      <c r="EA15" s="294"/>
      <c r="EB15" s="294"/>
      <c r="EC15" s="294"/>
      <c r="ED15" s="294"/>
      <c r="EE15" s="294"/>
      <c r="EF15" s="294"/>
      <c r="EG15" s="294"/>
      <c r="EH15" s="294"/>
      <c r="EI15" s="294"/>
      <c r="EJ15" s="294"/>
      <c r="EK15" s="294"/>
      <c r="EL15" s="294"/>
      <c r="EM15" s="294"/>
      <c r="EN15" s="294"/>
      <c r="EO15" s="294"/>
      <c r="EP15" s="294"/>
      <c r="EQ15" s="294"/>
      <c r="ER15" s="294"/>
      <c r="ES15" s="294"/>
      <c r="ET15" s="294"/>
      <c r="EU15" s="294"/>
      <c r="EV15" s="294"/>
      <c r="EW15" s="294"/>
      <c r="EX15" s="294"/>
      <c r="EY15" s="294"/>
      <c r="EZ15" s="294"/>
      <c r="FA15" s="294"/>
      <c r="FB15" s="294"/>
      <c r="FC15" s="294"/>
      <c r="FD15" s="294"/>
      <c r="FE15" s="294"/>
      <c r="FF15" s="294"/>
      <c r="FG15" s="294"/>
      <c r="FH15" s="294"/>
      <c r="FI15" s="294"/>
      <c r="FJ15" s="294"/>
      <c r="FK15" s="294"/>
      <c r="FL15" s="294"/>
      <c r="FM15" s="294"/>
    </row>
    <row r="16" spans="1:271" s="295" customFormat="1" ht="13.5" customHeight="1">
      <c r="A16" s="617"/>
      <c r="B16" s="617"/>
      <c r="C16" s="617"/>
      <c r="D16" s="619"/>
      <c r="E16" s="623"/>
      <c r="F16" s="620"/>
      <c r="G16" s="445"/>
      <c r="H16" s="615"/>
      <c r="I16" s="613"/>
      <c r="J16" s="613"/>
      <c r="K16" s="614"/>
      <c r="L16" s="614"/>
      <c r="M16" s="615"/>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294"/>
      <c r="DE16" s="294"/>
      <c r="DF16" s="294"/>
      <c r="DG16" s="294"/>
      <c r="DH16" s="294"/>
      <c r="DI16" s="294"/>
      <c r="DJ16" s="294"/>
      <c r="DK16" s="294"/>
      <c r="DL16" s="294"/>
      <c r="DM16" s="294"/>
      <c r="DN16" s="294"/>
      <c r="DO16" s="294"/>
      <c r="DP16" s="294"/>
      <c r="DQ16" s="294"/>
      <c r="DR16" s="294"/>
      <c r="DS16" s="294"/>
      <c r="DT16" s="294"/>
      <c r="DU16" s="294"/>
      <c r="DV16" s="294"/>
      <c r="DW16" s="294"/>
      <c r="DX16" s="294"/>
      <c r="DY16" s="294"/>
      <c r="DZ16" s="294"/>
      <c r="EA16" s="294"/>
      <c r="EB16" s="294"/>
      <c r="EC16" s="294"/>
      <c r="ED16" s="294"/>
      <c r="EE16" s="294"/>
      <c r="EF16" s="294"/>
      <c r="EG16" s="294"/>
      <c r="EH16" s="294"/>
      <c r="EI16" s="294"/>
      <c r="EJ16" s="294"/>
      <c r="EK16" s="294"/>
      <c r="EL16" s="294"/>
      <c r="EM16" s="294"/>
      <c r="EN16" s="294"/>
      <c r="EO16" s="294"/>
      <c r="EP16" s="294"/>
      <c r="EQ16" s="294"/>
      <c r="ER16" s="294"/>
      <c r="ES16" s="294"/>
      <c r="ET16" s="294"/>
      <c r="EU16" s="294"/>
      <c r="EV16" s="294"/>
      <c r="EW16" s="294"/>
      <c r="EX16" s="294"/>
      <c r="EY16" s="294"/>
      <c r="EZ16" s="294"/>
      <c r="FA16" s="294"/>
      <c r="FB16" s="294"/>
      <c r="FC16" s="294"/>
      <c r="FD16" s="294"/>
      <c r="FE16" s="294"/>
      <c r="FF16" s="294"/>
      <c r="FG16" s="294"/>
      <c r="FH16" s="294"/>
      <c r="FI16" s="294"/>
      <c r="FJ16" s="294"/>
      <c r="FK16" s="294"/>
      <c r="FL16" s="294"/>
      <c r="FM16" s="294"/>
    </row>
    <row r="17" spans="1:169" s="295" customFormat="1" ht="13.5" customHeight="1">
      <c r="A17" s="617"/>
      <c r="B17" s="617"/>
      <c r="C17" s="617"/>
      <c r="D17" s="619"/>
      <c r="E17" s="623"/>
      <c r="F17" s="620"/>
      <c r="G17" s="445"/>
      <c r="H17" s="615"/>
      <c r="I17" s="613"/>
      <c r="J17" s="613"/>
      <c r="K17" s="614"/>
      <c r="L17" s="614"/>
      <c r="M17" s="615"/>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c r="CT17" s="294"/>
      <c r="CU17" s="294"/>
      <c r="CV17" s="294"/>
      <c r="CW17" s="294"/>
      <c r="CX17" s="294"/>
      <c r="CY17" s="294"/>
      <c r="CZ17" s="294"/>
      <c r="DA17" s="294"/>
      <c r="DB17" s="294"/>
      <c r="DC17" s="294"/>
      <c r="DD17" s="294"/>
      <c r="DE17" s="294"/>
      <c r="DF17" s="294"/>
      <c r="DG17" s="294"/>
      <c r="DH17" s="294"/>
      <c r="DI17" s="294"/>
      <c r="DJ17" s="294"/>
      <c r="DK17" s="294"/>
      <c r="DL17" s="294"/>
      <c r="DM17" s="294"/>
      <c r="DN17" s="294"/>
      <c r="DO17" s="294"/>
      <c r="DP17" s="294"/>
      <c r="DQ17" s="294"/>
      <c r="DR17" s="294"/>
      <c r="DS17" s="294"/>
      <c r="DT17" s="294"/>
      <c r="DU17" s="294"/>
      <c r="DV17" s="294"/>
      <c r="DW17" s="294"/>
      <c r="DX17" s="294"/>
      <c r="DY17" s="294"/>
      <c r="DZ17" s="294"/>
      <c r="EA17" s="294"/>
      <c r="EB17" s="294"/>
      <c r="EC17" s="294"/>
      <c r="ED17" s="294"/>
      <c r="EE17" s="294"/>
      <c r="EF17" s="294"/>
      <c r="EG17" s="294"/>
      <c r="EH17" s="294"/>
      <c r="EI17" s="294"/>
      <c r="EJ17" s="294"/>
      <c r="EK17" s="294"/>
      <c r="EL17" s="294"/>
      <c r="EM17" s="294"/>
      <c r="EN17" s="294"/>
      <c r="EO17" s="294"/>
      <c r="EP17" s="294"/>
      <c r="EQ17" s="294"/>
      <c r="ER17" s="294"/>
      <c r="ES17" s="294"/>
      <c r="ET17" s="294"/>
      <c r="EU17" s="294"/>
      <c r="EV17" s="294"/>
      <c r="EW17" s="294"/>
      <c r="EX17" s="294"/>
      <c r="EY17" s="294"/>
      <c r="EZ17" s="294"/>
      <c r="FA17" s="294"/>
      <c r="FB17" s="294"/>
      <c r="FC17" s="294"/>
      <c r="FD17" s="294"/>
      <c r="FE17" s="294"/>
      <c r="FF17" s="294"/>
      <c r="FG17" s="294"/>
      <c r="FH17" s="294"/>
      <c r="FI17" s="294"/>
      <c r="FJ17" s="294"/>
      <c r="FK17" s="294"/>
      <c r="FL17" s="294"/>
      <c r="FM17" s="294"/>
    </row>
    <row r="18" spans="1:169" s="295" customFormat="1" ht="13.5" customHeight="1">
      <c r="A18" s="617"/>
      <c r="B18" s="617"/>
      <c r="C18" s="617"/>
      <c r="D18" s="619"/>
      <c r="E18" s="623"/>
      <c r="F18" s="620"/>
      <c r="G18" s="445"/>
      <c r="H18" s="615"/>
      <c r="I18" s="613"/>
      <c r="J18" s="613"/>
      <c r="K18" s="614"/>
      <c r="L18" s="614"/>
      <c r="M18" s="615"/>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294"/>
      <c r="CP18" s="294"/>
      <c r="CQ18" s="294"/>
      <c r="CR18" s="294"/>
      <c r="CS18" s="294"/>
      <c r="CT18" s="294"/>
      <c r="CU18" s="294"/>
      <c r="CV18" s="294"/>
      <c r="CW18" s="294"/>
      <c r="CX18" s="294"/>
      <c r="CY18" s="294"/>
      <c r="CZ18" s="294"/>
      <c r="DA18" s="294"/>
      <c r="DB18" s="294"/>
      <c r="DC18" s="294"/>
      <c r="DD18" s="294"/>
      <c r="DE18" s="294"/>
      <c r="DF18" s="294"/>
      <c r="DG18" s="294"/>
      <c r="DH18" s="294"/>
      <c r="DI18" s="294"/>
      <c r="DJ18" s="294"/>
      <c r="DK18" s="294"/>
      <c r="DL18" s="294"/>
      <c r="DM18" s="294"/>
      <c r="DN18" s="294"/>
      <c r="DO18" s="294"/>
      <c r="DP18" s="294"/>
      <c r="DQ18" s="294"/>
      <c r="DR18" s="294"/>
      <c r="DS18" s="294"/>
      <c r="DT18" s="294"/>
      <c r="DU18" s="294"/>
      <c r="DV18" s="294"/>
      <c r="DW18" s="294"/>
      <c r="DX18" s="294"/>
      <c r="DY18" s="294"/>
      <c r="DZ18" s="294"/>
      <c r="EA18" s="294"/>
      <c r="EB18" s="294"/>
      <c r="EC18" s="294"/>
      <c r="ED18" s="294"/>
      <c r="EE18" s="294"/>
      <c r="EF18" s="294"/>
      <c r="EG18" s="294"/>
      <c r="EH18" s="294"/>
      <c r="EI18" s="294"/>
      <c r="EJ18" s="294"/>
      <c r="EK18" s="294"/>
      <c r="EL18" s="294"/>
      <c r="EM18" s="294"/>
      <c r="EN18" s="294"/>
      <c r="EO18" s="294"/>
      <c r="EP18" s="294"/>
      <c r="EQ18" s="294"/>
      <c r="ER18" s="294"/>
      <c r="ES18" s="294"/>
      <c r="ET18" s="294"/>
      <c r="EU18" s="294"/>
      <c r="EV18" s="294"/>
      <c r="EW18" s="294"/>
      <c r="EX18" s="294"/>
      <c r="EY18" s="294"/>
      <c r="EZ18" s="294"/>
      <c r="FA18" s="294"/>
      <c r="FB18" s="294"/>
      <c r="FC18" s="294"/>
      <c r="FD18" s="294"/>
      <c r="FE18" s="294"/>
      <c r="FF18" s="294"/>
      <c r="FG18" s="294"/>
      <c r="FH18" s="294"/>
      <c r="FI18" s="294"/>
      <c r="FJ18" s="294"/>
      <c r="FK18" s="294"/>
      <c r="FL18" s="294"/>
      <c r="FM18" s="294"/>
    </row>
    <row r="19" spans="1:169" s="295" customFormat="1" ht="73.5" customHeight="1">
      <c r="A19" s="617"/>
      <c r="B19" s="617"/>
      <c r="C19" s="617"/>
      <c r="D19" s="619"/>
      <c r="E19" s="623"/>
      <c r="F19" s="620"/>
      <c r="G19" s="546"/>
      <c r="H19" s="615"/>
      <c r="I19" s="613"/>
      <c r="J19" s="613"/>
      <c r="K19" s="614"/>
      <c r="L19" s="614"/>
      <c r="M19" s="615"/>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c r="CT19" s="294"/>
      <c r="CU19" s="294"/>
      <c r="CV19" s="294"/>
      <c r="CW19" s="294"/>
      <c r="CX19" s="294"/>
      <c r="CY19" s="294"/>
      <c r="CZ19" s="294"/>
      <c r="DA19" s="294"/>
      <c r="DB19" s="294"/>
      <c r="DC19" s="294"/>
      <c r="DD19" s="294"/>
      <c r="DE19" s="294"/>
      <c r="DF19" s="294"/>
      <c r="DG19" s="294"/>
      <c r="DH19" s="294"/>
      <c r="DI19" s="294"/>
      <c r="DJ19" s="294"/>
      <c r="DK19" s="294"/>
      <c r="DL19" s="294"/>
      <c r="DM19" s="294"/>
      <c r="DN19" s="294"/>
      <c r="DO19" s="294"/>
      <c r="DP19" s="294"/>
      <c r="DQ19" s="294"/>
      <c r="DR19" s="294"/>
      <c r="DS19" s="294"/>
      <c r="DT19" s="294"/>
      <c r="DU19" s="294"/>
      <c r="DV19" s="294"/>
      <c r="DW19" s="294"/>
      <c r="DX19" s="294"/>
      <c r="DY19" s="294"/>
      <c r="DZ19" s="294"/>
      <c r="EA19" s="294"/>
      <c r="EB19" s="294"/>
      <c r="EC19" s="294"/>
      <c r="ED19" s="294"/>
      <c r="EE19" s="294"/>
      <c r="EF19" s="294"/>
      <c r="EG19" s="294"/>
      <c r="EH19" s="294"/>
      <c r="EI19" s="294"/>
      <c r="EJ19" s="294"/>
      <c r="EK19" s="294"/>
      <c r="EL19" s="294"/>
      <c r="EM19" s="294"/>
      <c r="EN19" s="294"/>
      <c r="EO19" s="294"/>
      <c r="EP19" s="294"/>
      <c r="EQ19" s="294"/>
      <c r="ER19" s="294"/>
      <c r="ES19" s="294"/>
      <c r="ET19" s="294"/>
      <c r="EU19" s="294"/>
      <c r="EV19" s="294"/>
      <c r="EW19" s="294"/>
      <c r="EX19" s="294"/>
      <c r="EY19" s="294"/>
      <c r="EZ19" s="294"/>
      <c r="FA19" s="294"/>
      <c r="FB19" s="294"/>
      <c r="FC19" s="294"/>
      <c r="FD19" s="294"/>
      <c r="FE19" s="294"/>
      <c r="FF19" s="294"/>
      <c r="FG19" s="294"/>
      <c r="FH19" s="294"/>
      <c r="FI19" s="294"/>
      <c r="FJ19" s="294"/>
      <c r="FK19" s="294"/>
      <c r="FL19" s="294"/>
      <c r="FM19" s="294"/>
    </row>
    <row r="20" spans="1:169" s="295" customFormat="1" ht="12.75" customHeight="1">
      <c r="A20" s="616">
        <f>'7- Mapa Final'!A20</f>
        <v>2</v>
      </c>
      <c r="B20" s="616" t="str">
        <f>'7- Mapa Final'!B20</f>
        <v>Insuficiente saneamiento de la cartera en condiciones desfavorables para la Rama Judicial</v>
      </c>
      <c r="C20" s="616" t="str">
        <f>'7- Mapa Final'!C20</f>
        <v>Posibilidad de incumplimiento de las metas establecidas por la falta de personal para la actualización de la información y cumplimiento oportuno de los términos de duración de las etapas de los procesos</v>
      </c>
      <c r="D20" s="618" t="str">
        <f>'7- Mapa Final'!J20</f>
        <v>Muy Baja - 1</v>
      </c>
      <c r="E20" s="622" t="str">
        <f>'7- Mapa Final'!K20</f>
        <v>Menor - 2</v>
      </c>
      <c r="F20" s="620" t="str">
        <f>'7- Mapa Final'!M20</f>
        <v>Bajo - 2</v>
      </c>
      <c r="G20" s="445" t="s">
        <v>394</v>
      </c>
      <c r="H20" s="615"/>
      <c r="I20" s="613" t="s">
        <v>7</v>
      </c>
      <c r="J20" s="613" t="s">
        <v>7</v>
      </c>
      <c r="K20" s="614">
        <v>45293</v>
      </c>
      <c r="L20" s="614">
        <v>45373</v>
      </c>
      <c r="M20" s="621" t="s">
        <v>512</v>
      </c>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s="294"/>
      <c r="CR20" s="294"/>
      <c r="CS20" s="294"/>
      <c r="CT20" s="294"/>
      <c r="CU20" s="294"/>
      <c r="CV20" s="294"/>
      <c r="CW20" s="294"/>
      <c r="CX20" s="294"/>
      <c r="CY20" s="294"/>
      <c r="CZ20" s="294"/>
      <c r="DA20" s="294"/>
      <c r="DB20" s="294"/>
      <c r="DC20" s="294"/>
      <c r="DD20" s="294"/>
      <c r="DE20" s="294"/>
      <c r="DF20" s="294"/>
      <c r="DG20" s="294"/>
      <c r="DH20" s="294"/>
      <c r="DI20" s="294"/>
      <c r="DJ20" s="294"/>
      <c r="DK20" s="294"/>
      <c r="DL20" s="294"/>
      <c r="DM20" s="294"/>
      <c r="DN20" s="294"/>
      <c r="DO20" s="294"/>
      <c r="DP20" s="294"/>
      <c r="DQ20" s="294"/>
      <c r="DR20" s="294"/>
      <c r="DS20" s="294"/>
      <c r="DT20" s="294"/>
      <c r="DU20" s="294"/>
      <c r="DV20" s="294"/>
      <c r="DW20" s="294"/>
      <c r="DX20" s="294"/>
      <c r="DY20" s="294"/>
      <c r="DZ20" s="294"/>
      <c r="EA20" s="294"/>
      <c r="EB20" s="294"/>
      <c r="EC20" s="294"/>
      <c r="ED20" s="294"/>
      <c r="EE20" s="294"/>
      <c r="EF20" s="294"/>
      <c r="EG20" s="294"/>
      <c r="EH20" s="294"/>
      <c r="EI20" s="294"/>
      <c r="EJ20" s="294"/>
      <c r="EK20" s="294"/>
      <c r="EL20" s="294"/>
      <c r="EM20" s="294"/>
      <c r="EN20" s="294"/>
      <c r="EO20" s="294"/>
      <c r="EP20" s="294"/>
      <c r="EQ20" s="294"/>
      <c r="ER20" s="294"/>
      <c r="ES20" s="294"/>
      <c r="ET20" s="294"/>
      <c r="EU20" s="294"/>
      <c r="EV20" s="294"/>
      <c r="EW20" s="294"/>
      <c r="EX20" s="294"/>
      <c r="EY20" s="294"/>
      <c r="EZ20" s="294"/>
      <c r="FA20" s="294"/>
      <c r="FB20" s="294"/>
      <c r="FC20" s="294"/>
      <c r="FD20" s="294"/>
      <c r="FE20" s="294"/>
      <c r="FF20" s="294"/>
      <c r="FG20" s="294"/>
      <c r="FH20" s="294"/>
      <c r="FI20" s="294"/>
      <c r="FJ20" s="294"/>
      <c r="FK20" s="294"/>
      <c r="FL20" s="294"/>
      <c r="FM20" s="294"/>
    </row>
    <row r="21" spans="1:169" s="295" customFormat="1" ht="12.75" customHeight="1">
      <c r="A21" s="616"/>
      <c r="B21" s="616"/>
      <c r="C21" s="616"/>
      <c r="D21" s="619"/>
      <c r="E21" s="623"/>
      <c r="F21" s="620"/>
      <c r="G21" s="445"/>
      <c r="H21" s="624"/>
      <c r="I21" s="613"/>
      <c r="J21" s="613"/>
      <c r="K21" s="614"/>
      <c r="L21" s="614"/>
      <c r="M21" s="621"/>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c r="DD21" s="294"/>
      <c r="DE21" s="294"/>
      <c r="DF21" s="294"/>
      <c r="DG21" s="294"/>
      <c r="DH21" s="294"/>
      <c r="DI21" s="294"/>
      <c r="DJ21" s="294"/>
      <c r="DK21" s="294"/>
      <c r="DL21" s="294"/>
      <c r="DM21" s="294"/>
      <c r="DN21" s="294"/>
      <c r="DO21" s="294"/>
      <c r="DP21" s="294"/>
      <c r="DQ21" s="294"/>
      <c r="DR21" s="294"/>
      <c r="DS21" s="294"/>
      <c r="DT21" s="294"/>
      <c r="DU21" s="294"/>
      <c r="DV21" s="294"/>
      <c r="DW21" s="294"/>
      <c r="DX21" s="294"/>
      <c r="DY21" s="294"/>
      <c r="DZ21" s="294"/>
      <c r="EA21" s="294"/>
      <c r="EB21" s="294"/>
      <c r="EC21" s="294"/>
      <c r="ED21" s="294"/>
      <c r="EE21" s="294"/>
      <c r="EF21" s="294"/>
      <c r="EG21" s="294"/>
      <c r="EH21" s="294"/>
      <c r="EI21" s="294"/>
      <c r="EJ21" s="294"/>
      <c r="EK21" s="294"/>
      <c r="EL21" s="294"/>
      <c r="EM21" s="294"/>
      <c r="EN21" s="294"/>
      <c r="EO21" s="294"/>
      <c r="EP21" s="294"/>
      <c r="EQ21" s="294"/>
      <c r="ER21" s="294"/>
      <c r="ES21" s="294"/>
      <c r="ET21" s="294"/>
      <c r="EU21" s="294"/>
      <c r="EV21" s="294"/>
      <c r="EW21" s="294"/>
      <c r="EX21" s="294"/>
      <c r="EY21" s="294"/>
      <c r="EZ21" s="294"/>
      <c r="FA21" s="294"/>
      <c r="FB21" s="294"/>
      <c r="FC21" s="294"/>
      <c r="FD21" s="294"/>
      <c r="FE21" s="294"/>
      <c r="FF21" s="294"/>
      <c r="FG21" s="294"/>
      <c r="FH21" s="294"/>
      <c r="FI21" s="294"/>
      <c r="FJ21" s="294"/>
      <c r="FK21" s="294"/>
      <c r="FL21" s="294"/>
      <c r="FM21" s="294"/>
    </row>
    <row r="22" spans="1:169" s="295" customFormat="1" ht="12.75" customHeight="1">
      <c r="A22" s="616"/>
      <c r="B22" s="616"/>
      <c r="C22" s="616"/>
      <c r="D22" s="619"/>
      <c r="E22" s="623"/>
      <c r="F22" s="620"/>
      <c r="G22" s="445"/>
      <c r="H22" s="624"/>
      <c r="I22" s="613"/>
      <c r="J22" s="613"/>
      <c r="K22" s="614"/>
      <c r="L22" s="614"/>
      <c r="M22" s="621"/>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c r="DD22" s="294"/>
      <c r="DE22" s="294"/>
      <c r="DF22" s="294"/>
      <c r="DG22" s="294"/>
      <c r="DH22" s="294"/>
      <c r="DI22" s="294"/>
      <c r="DJ22" s="294"/>
      <c r="DK22" s="294"/>
      <c r="DL22" s="294"/>
      <c r="DM22" s="294"/>
      <c r="DN22" s="294"/>
      <c r="DO22" s="294"/>
      <c r="DP22" s="294"/>
      <c r="DQ22" s="294"/>
      <c r="DR22" s="294"/>
      <c r="DS22" s="294"/>
      <c r="DT22" s="294"/>
      <c r="DU22" s="294"/>
      <c r="DV22" s="294"/>
      <c r="DW22" s="294"/>
      <c r="DX22" s="294"/>
      <c r="DY22" s="294"/>
      <c r="DZ22" s="294"/>
      <c r="EA22" s="294"/>
      <c r="EB22" s="294"/>
      <c r="EC22" s="294"/>
      <c r="ED22" s="294"/>
      <c r="EE22" s="294"/>
      <c r="EF22" s="294"/>
      <c r="EG22" s="294"/>
      <c r="EH22" s="294"/>
      <c r="EI22" s="294"/>
      <c r="EJ22" s="294"/>
      <c r="EK22" s="294"/>
      <c r="EL22" s="294"/>
      <c r="EM22" s="294"/>
      <c r="EN22" s="294"/>
      <c r="EO22" s="294"/>
      <c r="EP22" s="294"/>
      <c r="EQ22" s="294"/>
      <c r="ER22" s="294"/>
      <c r="ES22" s="294"/>
      <c r="ET22" s="294"/>
      <c r="EU22" s="294"/>
      <c r="EV22" s="294"/>
      <c r="EW22" s="294"/>
      <c r="EX22" s="294"/>
      <c r="EY22" s="294"/>
      <c r="EZ22" s="294"/>
      <c r="FA22" s="294"/>
      <c r="FB22" s="294"/>
      <c r="FC22" s="294"/>
      <c r="FD22" s="294"/>
      <c r="FE22" s="294"/>
      <c r="FF22" s="294"/>
      <c r="FG22" s="294"/>
      <c r="FH22" s="294"/>
      <c r="FI22" s="294"/>
      <c r="FJ22" s="294"/>
      <c r="FK22" s="294"/>
      <c r="FL22" s="294"/>
      <c r="FM22" s="294"/>
    </row>
    <row r="23" spans="1:169" s="295" customFormat="1" ht="12.75" customHeight="1">
      <c r="A23" s="616"/>
      <c r="B23" s="616"/>
      <c r="C23" s="616"/>
      <c r="D23" s="619"/>
      <c r="E23" s="623"/>
      <c r="F23" s="620"/>
      <c r="G23" s="445"/>
      <c r="H23" s="624"/>
      <c r="I23" s="613"/>
      <c r="J23" s="613"/>
      <c r="K23" s="614"/>
      <c r="L23" s="614"/>
      <c r="M23" s="621"/>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c r="BU23" s="294"/>
      <c r="BV23" s="294"/>
      <c r="BW23" s="294"/>
      <c r="BX23" s="294"/>
      <c r="BY23" s="294"/>
      <c r="BZ23" s="294"/>
      <c r="CA23" s="294"/>
      <c r="CB23" s="294"/>
      <c r="CC23" s="294"/>
      <c r="CD23" s="294"/>
      <c r="CE23" s="294"/>
      <c r="CF23" s="294"/>
      <c r="CG23" s="294"/>
      <c r="CH23" s="294"/>
      <c r="CI23" s="294"/>
      <c r="CJ23" s="294"/>
      <c r="CK23" s="294"/>
      <c r="CL23" s="294"/>
      <c r="CM23" s="294"/>
      <c r="CN23" s="294"/>
      <c r="CO23" s="294"/>
      <c r="CP23" s="294"/>
      <c r="CQ23" s="294"/>
      <c r="CR23" s="294"/>
      <c r="CS23" s="294"/>
      <c r="CT23" s="294"/>
      <c r="CU23" s="294"/>
      <c r="CV23" s="294"/>
      <c r="CW23" s="294"/>
      <c r="CX23" s="294"/>
      <c r="CY23" s="294"/>
      <c r="CZ23" s="294"/>
      <c r="DA23" s="294"/>
      <c r="DB23" s="294"/>
      <c r="DC23" s="294"/>
      <c r="DD23" s="294"/>
      <c r="DE23" s="294"/>
      <c r="DF23" s="294"/>
      <c r="DG23" s="294"/>
      <c r="DH23" s="294"/>
      <c r="DI23" s="294"/>
      <c r="DJ23" s="294"/>
      <c r="DK23" s="294"/>
      <c r="DL23" s="294"/>
      <c r="DM23" s="294"/>
      <c r="DN23" s="294"/>
      <c r="DO23" s="294"/>
      <c r="DP23" s="294"/>
      <c r="DQ23" s="294"/>
      <c r="DR23" s="294"/>
      <c r="DS23" s="294"/>
      <c r="DT23" s="294"/>
      <c r="DU23" s="294"/>
      <c r="DV23" s="294"/>
      <c r="DW23" s="294"/>
      <c r="DX23" s="294"/>
      <c r="DY23" s="294"/>
      <c r="DZ23" s="294"/>
      <c r="EA23" s="294"/>
      <c r="EB23" s="294"/>
      <c r="EC23" s="294"/>
      <c r="ED23" s="294"/>
      <c r="EE23" s="294"/>
      <c r="EF23" s="294"/>
      <c r="EG23" s="294"/>
      <c r="EH23" s="294"/>
      <c r="EI23" s="294"/>
      <c r="EJ23" s="294"/>
      <c r="EK23" s="294"/>
      <c r="EL23" s="294"/>
      <c r="EM23" s="294"/>
      <c r="EN23" s="294"/>
      <c r="EO23" s="294"/>
      <c r="EP23" s="294"/>
      <c r="EQ23" s="294"/>
      <c r="ER23" s="294"/>
      <c r="ES23" s="294"/>
      <c r="ET23" s="294"/>
      <c r="EU23" s="294"/>
      <c r="EV23" s="294"/>
      <c r="EW23" s="294"/>
      <c r="EX23" s="294"/>
      <c r="EY23" s="294"/>
      <c r="EZ23" s="294"/>
      <c r="FA23" s="294"/>
      <c r="FB23" s="294"/>
      <c r="FC23" s="294"/>
      <c r="FD23" s="294"/>
      <c r="FE23" s="294"/>
      <c r="FF23" s="294"/>
      <c r="FG23" s="294"/>
      <c r="FH23" s="294"/>
      <c r="FI23" s="294"/>
      <c r="FJ23" s="294"/>
      <c r="FK23" s="294"/>
      <c r="FL23" s="294"/>
      <c r="FM23" s="294"/>
    </row>
    <row r="24" spans="1:169" s="295" customFormat="1" ht="13.5" customHeight="1">
      <c r="A24" s="616"/>
      <c r="B24" s="616"/>
      <c r="C24" s="616"/>
      <c r="D24" s="619"/>
      <c r="E24" s="623"/>
      <c r="F24" s="620"/>
      <c r="G24" s="445"/>
      <c r="H24" s="624"/>
      <c r="I24" s="613"/>
      <c r="J24" s="613"/>
      <c r="K24" s="614"/>
      <c r="L24" s="614"/>
      <c r="M24" s="621"/>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294"/>
      <c r="CM24" s="294"/>
      <c r="CN24" s="294"/>
      <c r="CO24" s="294"/>
      <c r="CP24" s="294"/>
      <c r="CQ24" s="294"/>
      <c r="CR24" s="294"/>
      <c r="CS24" s="294"/>
      <c r="CT24" s="294"/>
      <c r="CU24" s="294"/>
      <c r="CV24" s="294"/>
      <c r="CW24" s="294"/>
      <c r="CX24" s="294"/>
      <c r="CY24" s="294"/>
      <c r="CZ24" s="294"/>
      <c r="DA24" s="294"/>
      <c r="DB24" s="294"/>
      <c r="DC24" s="294"/>
      <c r="DD24" s="294"/>
      <c r="DE24" s="294"/>
      <c r="DF24" s="294"/>
      <c r="DG24" s="294"/>
      <c r="DH24" s="294"/>
      <c r="DI24" s="294"/>
      <c r="DJ24" s="294"/>
      <c r="DK24" s="294"/>
      <c r="DL24" s="294"/>
      <c r="DM24" s="294"/>
      <c r="DN24" s="294"/>
      <c r="DO24" s="294"/>
      <c r="DP24" s="294"/>
      <c r="DQ24" s="294"/>
      <c r="DR24" s="294"/>
      <c r="DS24" s="294"/>
      <c r="DT24" s="294"/>
      <c r="DU24" s="294"/>
      <c r="DV24" s="294"/>
      <c r="DW24" s="294"/>
      <c r="DX24" s="294"/>
      <c r="DY24" s="294"/>
      <c r="DZ24" s="294"/>
      <c r="EA24" s="294"/>
      <c r="EB24" s="294"/>
      <c r="EC24" s="294"/>
      <c r="ED24" s="294"/>
      <c r="EE24" s="294"/>
      <c r="EF24" s="294"/>
      <c r="EG24" s="294"/>
      <c r="EH24" s="294"/>
      <c r="EI24" s="294"/>
      <c r="EJ24" s="294"/>
      <c r="EK24" s="294"/>
      <c r="EL24" s="294"/>
      <c r="EM24" s="294"/>
      <c r="EN24" s="294"/>
      <c r="EO24" s="294"/>
      <c r="EP24" s="294"/>
      <c r="EQ24" s="294"/>
      <c r="ER24" s="294"/>
      <c r="ES24" s="294"/>
      <c r="ET24" s="294"/>
      <c r="EU24" s="294"/>
      <c r="EV24" s="294"/>
      <c r="EW24" s="294"/>
      <c r="EX24" s="294"/>
      <c r="EY24" s="294"/>
      <c r="EZ24" s="294"/>
      <c r="FA24" s="294"/>
      <c r="FB24" s="294"/>
      <c r="FC24" s="294"/>
      <c r="FD24" s="294"/>
      <c r="FE24" s="294"/>
      <c r="FF24" s="294"/>
      <c r="FG24" s="294"/>
      <c r="FH24" s="294"/>
      <c r="FI24" s="294"/>
      <c r="FJ24" s="294"/>
      <c r="FK24" s="294"/>
      <c r="FL24" s="294"/>
      <c r="FM24" s="294"/>
    </row>
    <row r="25" spans="1:169">
      <c r="A25" s="616"/>
      <c r="B25" s="616"/>
      <c r="C25" s="616"/>
      <c r="D25" s="619"/>
      <c r="E25" s="623"/>
      <c r="F25" s="620"/>
      <c r="G25" s="445"/>
      <c r="H25" s="624"/>
      <c r="I25" s="613"/>
      <c r="J25" s="613"/>
      <c r="K25" s="614"/>
      <c r="L25" s="614"/>
      <c r="M25" s="621"/>
      <c r="N25" s="294"/>
      <c r="O25" s="294"/>
    </row>
    <row r="26" spans="1:169">
      <c r="A26" s="616"/>
      <c r="B26" s="616"/>
      <c r="C26" s="616"/>
      <c r="D26" s="619"/>
      <c r="E26" s="623"/>
      <c r="F26" s="620"/>
      <c r="G26" s="445"/>
      <c r="H26" s="624"/>
      <c r="I26" s="613"/>
      <c r="J26" s="613"/>
      <c r="K26" s="614"/>
      <c r="L26" s="614"/>
      <c r="M26" s="621"/>
      <c r="N26" s="294"/>
      <c r="O26" s="294"/>
    </row>
    <row r="27" spans="1:169">
      <c r="A27" s="616"/>
      <c r="B27" s="616"/>
      <c r="C27" s="616"/>
      <c r="D27" s="619"/>
      <c r="E27" s="623"/>
      <c r="F27" s="620"/>
      <c r="G27" s="445"/>
      <c r="H27" s="624"/>
      <c r="I27" s="613"/>
      <c r="J27" s="613"/>
      <c r="K27" s="614"/>
      <c r="L27" s="614"/>
      <c r="M27" s="621"/>
      <c r="N27" s="294"/>
      <c r="O27" s="294"/>
    </row>
    <row r="28" spans="1:169">
      <c r="A28" s="616"/>
      <c r="B28" s="616"/>
      <c r="C28" s="616"/>
      <c r="D28" s="619"/>
      <c r="E28" s="623"/>
      <c r="F28" s="620"/>
      <c r="G28" s="445"/>
      <c r="H28" s="624"/>
      <c r="I28" s="613"/>
      <c r="J28" s="613"/>
      <c r="K28" s="614"/>
      <c r="L28" s="614"/>
      <c r="M28" s="621"/>
      <c r="N28" s="294"/>
      <c r="O28" s="294"/>
    </row>
    <row r="29" spans="1:169" ht="34.5" customHeight="1">
      <c r="A29" s="616"/>
      <c r="B29" s="616"/>
      <c r="C29" s="616"/>
      <c r="D29" s="619"/>
      <c r="E29" s="623"/>
      <c r="F29" s="620"/>
      <c r="G29" s="546"/>
      <c r="H29" s="624"/>
      <c r="I29" s="613"/>
      <c r="J29" s="613"/>
      <c r="K29" s="614"/>
      <c r="L29" s="614"/>
      <c r="M29" s="621"/>
      <c r="N29" s="294"/>
      <c r="O29" s="294"/>
    </row>
    <row r="30" spans="1:169" s="295" customFormat="1" ht="53.25" customHeight="1">
      <c r="A30" s="616">
        <f>'7- Mapa Final'!A30</f>
        <v>3</v>
      </c>
      <c r="B30" s="616" t="str">
        <f>'7- Mapa Final'!B30</f>
        <v xml:space="preserve">Liquidaciones erradas o fuera de términos  de sentencias   o acuerdos </v>
      </c>
      <c r="C30" s="616" t="str">
        <f>'7- Mapa Final'!C30</f>
        <v xml:space="preserve">Falta de oportunidad o menores o mayores valores  establecidos como obligación de la Entidad </v>
      </c>
      <c r="D30" s="618" t="str">
        <f>'7- Mapa Final'!J30</f>
        <v>Media - 3</v>
      </c>
      <c r="E30" s="622" t="str">
        <f>'7- Mapa Final'!K30</f>
        <v>Mayor - 4</v>
      </c>
      <c r="F30" s="620" t="str">
        <f>'7- Mapa Final'!M30</f>
        <v>Alto - 12</v>
      </c>
      <c r="G30" s="445" t="s">
        <v>395</v>
      </c>
      <c r="H30" s="625" t="s">
        <v>513</v>
      </c>
      <c r="I30" s="613" t="s">
        <v>514</v>
      </c>
      <c r="J30" s="613"/>
      <c r="K30" s="614">
        <v>45292</v>
      </c>
      <c r="L30" s="614">
        <v>45382</v>
      </c>
      <c r="M30" s="621" t="s">
        <v>515</v>
      </c>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4"/>
      <c r="DD30" s="294"/>
      <c r="DE30" s="294"/>
      <c r="DF30" s="294"/>
      <c r="DG30" s="294"/>
      <c r="DH30" s="294"/>
      <c r="DI30" s="294"/>
      <c r="DJ30" s="294"/>
      <c r="DK30" s="294"/>
      <c r="DL30" s="294"/>
      <c r="DM30" s="294"/>
      <c r="DN30" s="294"/>
      <c r="DO30" s="294"/>
      <c r="DP30" s="294"/>
      <c r="DQ30" s="294"/>
      <c r="DR30" s="294"/>
      <c r="DS30" s="294"/>
      <c r="DT30" s="294"/>
      <c r="DU30" s="294"/>
      <c r="DV30" s="294"/>
      <c r="DW30" s="294"/>
      <c r="DX30" s="294"/>
      <c r="DY30" s="294"/>
      <c r="DZ30" s="294"/>
      <c r="EA30" s="294"/>
      <c r="EB30" s="294"/>
      <c r="EC30" s="294"/>
      <c r="ED30" s="294"/>
      <c r="EE30" s="294"/>
      <c r="EF30" s="294"/>
      <c r="EG30" s="294"/>
      <c r="EH30" s="294"/>
      <c r="EI30" s="294"/>
      <c r="EJ30" s="294"/>
      <c r="EK30" s="294"/>
      <c r="EL30" s="294"/>
      <c r="EM30" s="294"/>
      <c r="EN30" s="294"/>
      <c r="EO30" s="294"/>
      <c r="EP30" s="294"/>
      <c r="EQ30" s="294"/>
      <c r="ER30" s="294"/>
      <c r="ES30" s="294"/>
      <c r="ET30" s="294"/>
      <c r="EU30" s="294"/>
      <c r="EV30" s="294"/>
      <c r="EW30" s="294"/>
      <c r="EX30" s="294"/>
      <c r="EY30" s="294"/>
      <c r="EZ30" s="294"/>
      <c r="FA30" s="294"/>
      <c r="FB30" s="294"/>
      <c r="FC30" s="294"/>
      <c r="FD30" s="294"/>
      <c r="FE30" s="294"/>
      <c r="FF30" s="294"/>
      <c r="FG30" s="294"/>
      <c r="FH30" s="294"/>
      <c r="FI30" s="294"/>
      <c r="FJ30" s="294"/>
      <c r="FK30" s="294"/>
      <c r="FL30" s="294"/>
      <c r="FM30" s="294"/>
    </row>
    <row r="31" spans="1:169" s="295" customFormat="1" ht="27" customHeight="1">
      <c r="A31" s="616"/>
      <c r="B31" s="616"/>
      <c r="C31" s="616"/>
      <c r="D31" s="619"/>
      <c r="E31" s="623"/>
      <c r="F31" s="620"/>
      <c r="G31" s="445"/>
      <c r="H31" s="625"/>
      <c r="I31" s="613"/>
      <c r="J31" s="613"/>
      <c r="K31" s="614"/>
      <c r="L31" s="614"/>
      <c r="M31" s="621"/>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294"/>
      <c r="DD31" s="294"/>
      <c r="DE31" s="294"/>
      <c r="DF31" s="294"/>
      <c r="DG31" s="294"/>
      <c r="DH31" s="294"/>
      <c r="DI31" s="294"/>
      <c r="DJ31" s="294"/>
      <c r="DK31" s="294"/>
      <c r="DL31" s="294"/>
      <c r="DM31" s="294"/>
      <c r="DN31" s="294"/>
      <c r="DO31" s="294"/>
      <c r="DP31" s="294"/>
      <c r="DQ31" s="294"/>
      <c r="DR31" s="294"/>
      <c r="DS31" s="294"/>
      <c r="DT31" s="294"/>
      <c r="DU31" s="294"/>
      <c r="DV31" s="294"/>
      <c r="DW31" s="294"/>
      <c r="DX31" s="294"/>
      <c r="DY31" s="294"/>
      <c r="DZ31" s="294"/>
      <c r="EA31" s="294"/>
      <c r="EB31" s="294"/>
      <c r="EC31" s="294"/>
      <c r="ED31" s="294"/>
      <c r="EE31" s="294"/>
      <c r="EF31" s="294"/>
      <c r="EG31" s="294"/>
      <c r="EH31" s="294"/>
      <c r="EI31" s="294"/>
      <c r="EJ31" s="294"/>
      <c r="EK31" s="294"/>
      <c r="EL31" s="294"/>
      <c r="EM31" s="294"/>
      <c r="EN31" s="294"/>
      <c r="EO31" s="294"/>
      <c r="EP31" s="294"/>
      <c r="EQ31" s="294"/>
      <c r="ER31" s="294"/>
      <c r="ES31" s="294"/>
      <c r="ET31" s="294"/>
      <c r="EU31" s="294"/>
      <c r="EV31" s="294"/>
      <c r="EW31" s="294"/>
      <c r="EX31" s="294"/>
      <c r="EY31" s="294"/>
      <c r="EZ31" s="294"/>
      <c r="FA31" s="294"/>
      <c r="FB31" s="294"/>
      <c r="FC31" s="294"/>
      <c r="FD31" s="294"/>
      <c r="FE31" s="294"/>
      <c r="FF31" s="294"/>
      <c r="FG31" s="294"/>
      <c r="FH31" s="294"/>
      <c r="FI31" s="294"/>
      <c r="FJ31" s="294"/>
      <c r="FK31" s="294"/>
      <c r="FL31" s="294"/>
      <c r="FM31" s="294"/>
    </row>
    <row r="32" spans="1:169" s="295" customFormat="1" ht="12.75" customHeight="1">
      <c r="A32" s="616"/>
      <c r="B32" s="616"/>
      <c r="C32" s="616"/>
      <c r="D32" s="619"/>
      <c r="E32" s="623"/>
      <c r="F32" s="620"/>
      <c r="G32" s="445"/>
      <c r="H32" s="625"/>
      <c r="I32" s="613"/>
      <c r="J32" s="613"/>
      <c r="K32" s="614"/>
      <c r="L32" s="614"/>
      <c r="M32" s="621"/>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294"/>
      <c r="CE32" s="294"/>
      <c r="CF32" s="294"/>
      <c r="CG32" s="294"/>
      <c r="CH32" s="294"/>
      <c r="CI32" s="294"/>
      <c r="CJ32" s="294"/>
      <c r="CK32" s="294"/>
      <c r="CL32" s="294"/>
      <c r="CM32" s="294"/>
      <c r="CN32" s="294"/>
      <c r="CO32" s="294"/>
      <c r="CP32" s="294"/>
      <c r="CQ32" s="294"/>
      <c r="CR32" s="294"/>
      <c r="CS32" s="294"/>
      <c r="CT32" s="294"/>
      <c r="CU32" s="294"/>
      <c r="CV32" s="294"/>
      <c r="CW32" s="294"/>
      <c r="CX32" s="294"/>
      <c r="CY32" s="294"/>
      <c r="CZ32" s="294"/>
      <c r="DA32" s="294"/>
      <c r="DB32" s="294"/>
      <c r="DC32" s="294"/>
      <c r="DD32" s="294"/>
      <c r="DE32" s="294"/>
      <c r="DF32" s="294"/>
      <c r="DG32" s="294"/>
      <c r="DH32" s="294"/>
      <c r="DI32" s="294"/>
      <c r="DJ32" s="294"/>
      <c r="DK32" s="294"/>
      <c r="DL32" s="294"/>
      <c r="DM32" s="294"/>
      <c r="DN32" s="294"/>
      <c r="DO32" s="294"/>
      <c r="DP32" s="294"/>
      <c r="DQ32" s="294"/>
      <c r="DR32" s="294"/>
      <c r="DS32" s="294"/>
      <c r="DT32" s="294"/>
      <c r="DU32" s="294"/>
      <c r="DV32" s="294"/>
      <c r="DW32" s="294"/>
      <c r="DX32" s="294"/>
      <c r="DY32" s="294"/>
      <c r="DZ32" s="294"/>
      <c r="EA32" s="294"/>
      <c r="EB32" s="294"/>
      <c r="EC32" s="294"/>
      <c r="ED32" s="294"/>
      <c r="EE32" s="294"/>
      <c r="EF32" s="294"/>
      <c r="EG32" s="294"/>
      <c r="EH32" s="294"/>
      <c r="EI32" s="294"/>
      <c r="EJ32" s="294"/>
      <c r="EK32" s="294"/>
      <c r="EL32" s="294"/>
      <c r="EM32" s="294"/>
      <c r="EN32" s="294"/>
      <c r="EO32" s="294"/>
      <c r="EP32" s="294"/>
      <c r="EQ32" s="294"/>
      <c r="ER32" s="294"/>
      <c r="ES32" s="294"/>
      <c r="ET32" s="294"/>
      <c r="EU32" s="294"/>
      <c r="EV32" s="294"/>
      <c r="EW32" s="294"/>
      <c r="EX32" s="294"/>
      <c r="EY32" s="294"/>
      <c r="EZ32" s="294"/>
      <c r="FA32" s="294"/>
      <c r="FB32" s="294"/>
      <c r="FC32" s="294"/>
      <c r="FD32" s="294"/>
      <c r="FE32" s="294"/>
      <c r="FF32" s="294"/>
      <c r="FG32" s="294"/>
      <c r="FH32" s="294"/>
      <c r="FI32" s="294"/>
      <c r="FJ32" s="294"/>
      <c r="FK32" s="294"/>
      <c r="FL32" s="294"/>
      <c r="FM32" s="294"/>
    </row>
    <row r="33" spans="1:169" s="295" customFormat="1" ht="48" customHeight="1">
      <c r="A33" s="616"/>
      <c r="B33" s="616"/>
      <c r="C33" s="616"/>
      <c r="D33" s="619"/>
      <c r="E33" s="623"/>
      <c r="F33" s="620"/>
      <c r="G33" s="445"/>
      <c r="H33" s="625" t="s">
        <v>516</v>
      </c>
      <c r="I33" s="613"/>
      <c r="J33" s="613"/>
      <c r="K33" s="614"/>
      <c r="L33" s="614"/>
      <c r="M33" s="621"/>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c r="CB33" s="294"/>
      <c r="CC33" s="294"/>
      <c r="CD33" s="294"/>
      <c r="CE33" s="294"/>
      <c r="CF33" s="294"/>
      <c r="CG33" s="294"/>
      <c r="CH33" s="294"/>
      <c r="CI33" s="294"/>
      <c r="CJ33" s="294"/>
      <c r="CK33" s="294"/>
      <c r="CL33" s="294"/>
      <c r="CM33" s="294"/>
      <c r="CN33" s="294"/>
      <c r="CO33" s="294"/>
      <c r="CP33" s="294"/>
      <c r="CQ33" s="294"/>
      <c r="CR33" s="294"/>
      <c r="CS33" s="294"/>
      <c r="CT33" s="294"/>
      <c r="CU33" s="294"/>
      <c r="CV33" s="294"/>
      <c r="CW33" s="294"/>
      <c r="CX33" s="294"/>
      <c r="CY33" s="294"/>
      <c r="CZ33" s="294"/>
      <c r="DA33" s="294"/>
      <c r="DB33" s="294"/>
      <c r="DC33" s="294"/>
      <c r="DD33" s="294"/>
      <c r="DE33" s="294"/>
      <c r="DF33" s="294"/>
      <c r="DG33" s="294"/>
      <c r="DH33" s="294"/>
      <c r="DI33" s="294"/>
      <c r="DJ33" s="294"/>
      <c r="DK33" s="294"/>
      <c r="DL33" s="294"/>
      <c r="DM33" s="294"/>
      <c r="DN33" s="294"/>
      <c r="DO33" s="294"/>
      <c r="DP33" s="294"/>
      <c r="DQ33" s="294"/>
      <c r="DR33" s="294"/>
      <c r="DS33" s="294"/>
      <c r="DT33" s="294"/>
      <c r="DU33" s="294"/>
      <c r="DV33" s="294"/>
      <c r="DW33" s="294"/>
      <c r="DX33" s="294"/>
      <c r="DY33" s="294"/>
      <c r="DZ33" s="294"/>
      <c r="EA33" s="294"/>
      <c r="EB33" s="294"/>
      <c r="EC33" s="294"/>
      <c r="ED33" s="294"/>
      <c r="EE33" s="294"/>
      <c r="EF33" s="294"/>
      <c r="EG33" s="294"/>
      <c r="EH33" s="294"/>
      <c r="EI33" s="294"/>
      <c r="EJ33" s="294"/>
      <c r="EK33" s="294"/>
      <c r="EL33" s="294"/>
      <c r="EM33" s="294"/>
      <c r="EN33" s="294"/>
      <c r="EO33" s="294"/>
      <c r="EP33" s="294"/>
      <c r="EQ33" s="294"/>
      <c r="ER33" s="294"/>
      <c r="ES33" s="294"/>
      <c r="ET33" s="294"/>
      <c r="EU33" s="294"/>
      <c r="EV33" s="294"/>
      <c r="EW33" s="294"/>
      <c r="EX33" s="294"/>
      <c r="EY33" s="294"/>
      <c r="EZ33" s="294"/>
      <c r="FA33" s="294"/>
      <c r="FB33" s="294"/>
      <c r="FC33" s="294"/>
      <c r="FD33" s="294"/>
      <c r="FE33" s="294"/>
      <c r="FF33" s="294"/>
      <c r="FG33" s="294"/>
      <c r="FH33" s="294"/>
      <c r="FI33" s="294"/>
      <c r="FJ33" s="294"/>
      <c r="FK33" s="294"/>
      <c r="FL33" s="294"/>
      <c r="FM33" s="294"/>
    </row>
    <row r="34" spans="1:169" s="295" customFormat="1" ht="31.5" customHeight="1">
      <c r="A34" s="616"/>
      <c r="B34" s="616"/>
      <c r="C34" s="616"/>
      <c r="D34" s="619"/>
      <c r="E34" s="623"/>
      <c r="F34" s="620"/>
      <c r="G34" s="445"/>
      <c r="H34" s="625"/>
      <c r="I34" s="613"/>
      <c r="J34" s="613"/>
      <c r="K34" s="614"/>
      <c r="L34" s="614"/>
      <c r="M34" s="621"/>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c r="CB34" s="294"/>
      <c r="CC34" s="294"/>
      <c r="CD34" s="294"/>
      <c r="CE34" s="294"/>
      <c r="CF34" s="294"/>
      <c r="CG34" s="294"/>
      <c r="CH34" s="294"/>
      <c r="CI34" s="294"/>
      <c r="CJ34" s="294"/>
      <c r="CK34" s="294"/>
      <c r="CL34" s="294"/>
      <c r="CM34" s="294"/>
      <c r="CN34" s="294"/>
      <c r="CO34" s="294"/>
      <c r="CP34" s="294"/>
      <c r="CQ34" s="294"/>
      <c r="CR34" s="294"/>
      <c r="CS34" s="294"/>
      <c r="CT34" s="294"/>
      <c r="CU34" s="294"/>
      <c r="CV34" s="294"/>
      <c r="CW34" s="294"/>
      <c r="CX34" s="294"/>
      <c r="CY34" s="294"/>
      <c r="CZ34" s="294"/>
      <c r="DA34" s="294"/>
      <c r="DB34" s="294"/>
      <c r="DC34" s="294"/>
      <c r="DD34" s="294"/>
      <c r="DE34" s="294"/>
      <c r="DF34" s="294"/>
      <c r="DG34" s="294"/>
      <c r="DH34" s="294"/>
      <c r="DI34" s="294"/>
      <c r="DJ34" s="294"/>
      <c r="DK34" s="294"/>
      <c r="DL34" s="294"/>
      <c r="DM34" s="294"/>
      <c r="DN34" s="294"/>
      <c r="DO34" s="294"/>
      <c r="DP34" s="294"/>
      <c r="DQ34" s="294"/>
      <c r="DR34" s="294"/>
      <c r="DS34" s="294"/>
      <c r="DT34" s="294"/>
      <c r="DU34" s="294"/>
      <c r="DV34" s="294"/>
      <c r="DW34" s="294"/>
      <c r="DX34" s="294"/>
      <c r="DY34" s="294"/>
      <c r="DZ34" s="294"/>
      <c r="EA34" s="294"/>
      <c r="EB34" s="294"/>
      <c r="EC34" s="294"/>
      <c r="ED34" s="294"/>
      <c r="EE34" s="294"/>
      <c r="EF34" s="294"/>
      <c r="EG34" s="294"/>
      <c r="EH34" s="294"/>
      <c r="EI34" s="294"/>
      <c r="EJ34" s="294"/>
      <c r="EK34" s="294"/>
      <c r="EL34" s="294"/>
      <c r="EM34" s="294"/>
      <c r="EN34" s="294"/>
      <c r="EO34" s="294"/>
      <c r="EP34" s="294"/>
      <c r="EQ34" s="294"/>
      <c r="ER34" s="294"/>
      <c r="ES34" s="294"/>
      <c r="ET34" s="294"/>
      <c r="EU34" s="294"/>
      <c r="EV34" s="294"/>
      <c r="EW34" s="294"/>
      <c r="EX34" s="294"/>
      <c r="EY34" s="294"/>
      <c r="EZ34" s="294"/>
      <c r="FA34" s="294"/>
      <c r="FB34" s="294"/>
      <c r="FC34" s="294"/>
      <c r="FD34" s="294"/>
      <c r="FE34" s="294"/>
      <c r="FF34" s="294"/>
      <c r="FG34" s="294"/>
      <c r="FH34" s="294"/>
      <c r="FI34" s="294"/>
      <c r="FJ34" s="294"/>
      <c r="FK34" s="294"/>
      <c r="FL34" s="294"/>
      <c r="FM34" s="294"/>
    </row>
    <row r="35" spans="1:169" ht="37.5" customHeight="1">
      <c r="A35" s="616"/>
      <c r="B35" s="616"/>
      <c r="C35" s="616"/>
      <c r="D35" s="619"/>
      <c r="E35" s="623"/>
      <c r="F35" s="620"/>
      <c r="G35" s="445"/>
      <c r="H35" s="625"/>
      <c r="I35" s="613"/>
      <c r="J35" s="613"/>
      <c r="K35" s="614"/>
      <c r="L35" s="614"/>
      <c r="M35" s="621"/>
      <c r="N35" s="294"/>
      <c r="O35" s="294"/>
    </row>
    <row r="36" spans="1:169" ht="38.25">
      <c r="A36" s="616"/>
      <c r="B36" s="616"/>
      <c r="C36" s="616"/>
      <c r="D36" s="619"/>
      <c r="E36" s="623"/>
      <c r="F36" s="620"/>
      <c r="G36" s="445"/>
      <c r="H36" s="306" t="s">
        <v>517</v>
      </c>
      <c r="I36" s="613"/>
      <c r="J36" s="613"/>
      <c r="K36" s="614"/>
      <c r="L36" s="614"/>
      <c r="M36" s="621"/>
      <c r="N36" s="294"/>
      <c r="O36" s="294"/>
    </row>
    <row r="37" spans="1:169">
      <c r="A37" s="616"/>
      <c r="B37" s="616"/>
      <c r="C37" s="616"/>
      <c r="D37" s="619"/>
      <c r="E37" s="623"/>
      <c r="F37" s="620"/>
      <c r="G37" s="445"/>
      <c r="H37" s="308"/>
      <c r="I37" s="613"/>
      <c r="J37" s="613"/>
      <c r="K37" s="614"/>
      <c r="L37" s="614"/>
      <c r="M37" s="621"/>
      <c r="N37" s="294"/>
      <c r="O37" s="294"/>
    </row>
    <row r="38" spans="1:169">
      <c r="A38" s="616"/>
      <c r="B38" s="616"/>
      <c r="C38" s="616"/>
      <c r="D38" s="619"/>
      <c r="E38" s="623"/>
      <c r="F38" s="620"/>
      <c r="G38" s="445"/>
      <c r="H38" s="308"/>
      <c r="I38" s="613"/>
      <c r="J38" s="613"/>
      <c r="K38" s="614"/>
      <c r="L38" s="614"/>
      <c r="M38" s="621"/>
      <c r="N38" s="294"/>
      <c r="O38" s="294"/>
    </row>
    <row r="39" spans="1:169">
      <c r="A39" s="616"/>
      <c r="B39" s="616"/>
      <c r="C39" s="616"/>
      <c r="D39" s="619"/>
      <c r="E39" s="623"/>
      <c r="F39" s="620"/>
      <c r="G39" s="546"/>
      <c r="H39" s="308"/>
      <c r="I39" s="613"/>
      <c r="J39" s="613"/>
      <c r="K39" s="614"/>
      <c r="L39" s="614"/>
      <c r="M39" s="621"/>
      <c r="N39" s="294"/>
      <c r="O39" s="294"/>
    </row>
    <row r="40" spans="1:169" s="295" customFormat="1" ht="12.75" customHeight="1">
      <c r="A40" s="616">
        <f>'7- Mapa Final'!A40</f>
        <v>4</v>
      </c>
      <c r="B40" s="616" t="str">
        <f>'7- Mapa Final'!B40</f>
        <v xml:space="preserve">Recibir dádivas o beneficios a nombre propio o de terceros para  no actuar con la debida diligencia en los procesos en  contra la entidad  o divulgar información privilegiada </v>
      </c>
      <c r="C40" s="616" t="str">
        <f>'7- Mapa Final'!C40</f>
        <v>Retrasar, desviar, omitir actuaciones o suministrar información privilegiada .</v>
      </c>
      <c r="D40" s="618" t="str">
        <f>'7- Mapa Final'!J40</f>
        <v>Muy Baja - 1</v>
      </c>
      <c r="E40" s="622" t="str">
        <f>'7- Mapa Final'!K40</f>
        <v>Mayor - 4</v>
      </c>
      <c r="F40" s="620" t="str">
        <f>'7- Mapa Final'!M40</f>
        <v>Alto  - 4</v>
      </c>
      <c r="G40" s="445" t="s">
        <v>394</v>
      </c>
      <c r="H40" s="621"/>
      <c r="I40" s="613" t="s">
        <v>7</v>
      </c>
      <c r="J40" s="613"/>
      <c r="K40" s="614">
        <v>45293</v>
      </c>
      <c r="L40" s="614">
        <v>45382</v>
      </c>
      <c r="M40" s="615" t="s">
        <v>518</v>
      </c>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c r="BY40" s="294"/>
      <c r="BZ40" s="294"/>
      <c r="CA40" s="294"/>
      <c r="CB40" s="294"/>
      <c r="CC40" s="294"/>
      <c r="CD40" s="294"/>
      <c r="CE40" s="294"/>
      <c r="CF40" s="294"/>
      <c r="CG40" s="294"/>
      <c r="CH40" s="294"/>
      <c r="CI40" s="294"/>
      <c r="CJ40" s="294"/>
      <c r="CK40" s="294"/>
      <c r="CL40" s="294"/>
      <c r="CM40" s="294"/>
      <c r="CN40" s="294"/>
      <c r="CO40" s="294"/>
      <c r="CP40" s="294"/>
      <c r="CQ40" s="294"/>
      <c r="CR40" s="294"/>
      <c r="CS40" s="294"/>
      <c r="CT40" s="294"/>
      <c r="CU40" s="294"/>
      <c r="CV40" s="294"/>
      <c r="CW40" s="294"/>
      <c r="CX40" s="294"/>
      <c r="CY40" s="294"/>
      <c r="CZ40" s="294"/>
      <c r="DA40" s="294"/>
      <c r="DB40" s="294"/>
      <c r="DC40" s="294"/>
      <c r="DD40" s="294"/>
      <c r="DE40" s="294"/>
      <c r="DF40" s="294"/>
      <c r="DG40" s="294"/>
      <c r="DH40" s="294"/>
      <c r="DI40" s="294"/>
      <c r="DJ40" s="294"/>
      <c r="DK40" s="294"/>
      <c r="DL40" s="294"/>
      <c r="DM40" s="294"/>
      <c r="DN40" s="294"/>
      <c r="DO40" s="294"/>
      <c r="DP40" s="294"/>
      <c r="DQ40" s="294"/>
      <c r="DR40" s="294"/>
      <c r="DS40" s="294"/>
      <c r="DT40" s="294"/>
      <c r="DU40" s="294"/>
      <c r="DV40" s="294"/>
      <c r="DW40" s="294"/>
      <c r="DX40" s="294"/>
      <c r="DY40" s="294"/>
      <c r="DZ40" s="294"/>
      <c r="EA40" s="294"/>
      <c r="EB40" s="294"/>
      <c r="EC40" s="294"/>
      <c r="ED40" s="294"/>
      <c r="EE40" s="294"/>
      <c r="EF40" s="294"/>
      <c r="EG40" s="294"/>
      <c r="EH40" s="294"/>
      <c r="EI40" s="294"/>
      <c r="EJ40" s="294"/>
      <c r="EK40" s="294"/>
      <c r="EL40" s="294"/>
      <c r="EM40" s="294"/>
      <c r="EN40" s="294"/>
      <c r="EO40" s="294"/>
      <c r="EP40" s="294"/>
      <c r="EQ40" s="294"/>
      <c r="ER40" s="294"/>
      <c r="ES40" s="294"/>
      <c r="ET40" s="294"/>
      <c r="EU40" s="294"/>
      <c r="EV40" s="294"/>
      <c r="EW40" s="294"/>
      <c r="EX40" s="294"/>
      <c r="EY40" s="294"/>
      <c r="EZ40" s="294"/>
      <c r="FA40" s="294"/>
      <c r="FB40" s="294"/>
      <c r="FC40" s="294"/>
      <c r="FD40" s="294"/>
      <c r="FE40" s="294"/>
      <c r="FF40" s="294"/>
      <c r="FG40" s="294"/>
      <c r="FH40" s="294"/>
      <c r="FI40" s="294"/>
      <c r="FJ40" s="294"/>
      <c r="FK40" s="294"/>
      <c r="FL40" s="294"/>
      <c r="FM40" s="294"/>
    </row>
    <row r="41" spans="1:169" s="295" customFormat="1" ht="12.75" customHeight="1">
      <c r="A41" s="616"/>
      <c r="B41" s="616"/>
      <c r="C41" s="616"/>
      <c r="D41" s="619"/>
      <c r="E41" s="623"/>
      <c r="F41" s="620"/>
      <c r="G41" s="445"/>
      <c r="H41" s="621"/>
      <c r="I41" s="613"/>
      <c r="J41" s="613"/>
      <c r="K41" s="614"/>
      <c r="L41" s="614"/>
      <c r="M41" s="615"/>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294"/>
      <c r="BW41" s="294"/>
      <c r="BX41" s="294"/>
      <c r="BY41" s="294"/>
      <c r="BZ41" s="294"/>
      <c r="CA41" s="294"/>
      <c r="CB41" s="294"/>
      <c r="CC41" s="294"/>
      <c r="CD41" s="294"/>
      <c r="CE41" s="294"/>
      <c r="CF41" s="294"/>
      <c r="CG41" s="294"/>
      <c r="CH41" s="294"/>
      <c r="CI41" s="294"/>
      <c r="CJ41" s="294"/>
      <c r="CK41" s="294"/>
      <c r="CL41" s="294"/>
      <c r="CM41" s="294"/>
      <c r="CN41" s="294"/>
      <c r="CO41" s="294"/>
      <c r="CP41" s="294"/>
      <c r="CQ41" s="294"/>
      <c r="CR41" s="294"/>
      <c r="CS41" s="294"/>
      <c r="CT41" s="294"/>
      <c r="CU41" s="294"/>
      <c r="CV41" s="294"/>
      <c r="CW41" s="294"/>
      <c r="CX41" s="294"/>
      <c r="CY41" s="294"/>
      <c r="CZ41" s="294"/>
      <c r="DA41" s="294"/>
      <c r="DB41" s="294"/>
      <c r="DC41" s="294"/>
      <c r="DD41" s="294"/>
      <c r="DE41" s="294"/>
      <c r="DF41" s="294"/>
      <c r="DG41" s="294"/>
      <c r="DH41" s="294"/>
      <c r="DI41" s="294"/>
      <c r="DJ41" s="294"/>
      <c r="DK41" s="294"/>
      <c r="DL41" s="294"/>
      <c r="DM41" s="294"/>
      <c r="DN41" s="294"/>
      <c r="DO41" s="294"/>
      <c r="DP41" s="294"/>
      <c r="DQ41" s="294"/>
      <c r="DR41" s="294"/>
      <c r="DS41" s="294"/>
      <c r="DT41" s="294"/>
      <c r="DU41" s="294"/>
      <c r="DV41" s="294"/>
      <c r="DW41" s="294"/>
      <c r="DX41" s="294"/>
      <c r="DY41" s="294"/>
      <c r="DZ41" s="294"/>
      <c r="EA41" s="294"/>
      <c r="EB41" s="294"/>
      <c r="EC41" s="294"/>
      <c r="ED41" s="294"/>
      <c r="EE41" s="294"/>
      <c r="EF41" s="294"/>
      <c r="EG41" s="294"/>
      <c r="EH41" s="294"/>
      <c r="EI41" s="294"/>
      <c r="EJ41" s="294"/>
      <c r="EK41" s="294"/>
      <c r="EL41" s="294"/>
      <c r="EM41" s="294"/>
      <c r="EN41" s="294"/>
      <c r="EO41" s="294"/>
      <c r="EP41" s="294"/>
      <c r="EQ41" s="294"/>
      <c r="ER41" s="294"/>
      <c r="ES41" s="294"/>
      <c r="ET41" s="294"/>
      <c r="EU41" s="294"/>
      <c r="EV41" s="294"/>
      <c r="EW41" s="294"/>
      <c r="EX41" s="294"/>
      <c r="EY41" s="294"/>
      <c r="EZ41" s="294"/>
      <c r="FA41" s="294"/>
      <c r="FB41" s="294"/>
      <c r="FC41" s="294"/>
      <c r="FD41" s="294"/>
      <c r="FE41" s="294"/>
      <c r="FF41" s="294"/>
      <c r="FG41" s="294"/>
      <c r="FH41" s="294"/>
      <c r="FI41" s="294"/>
      <c r="FJ41" s="294"/>
      <c r="FK41" s="294"/>
      <c r="FL41" s="294"/>
      <c r="FM41" s="294"/>
    </row>
    <row r="42" spans="1:169" s="295" customFormat="1" ht="12.75" customHeight="1">
      <c r="A42" s="616"/>
      <c r="B42" s="616"/>
      <c r="C42" s="616"/>
      <c r="D42" s="619"/>
      <c r="E42" s="623"/>
      <c r="F42" s="620"/>
      <c r="G42" s="445"/>
      <c r="H42" s="621"/>
      <c r="I42" s="613"/>
      <c r="J42" s="613"/>
      <c r="K42" s="614"/>
      <c r="L42" s="614"/>
      <c r="M42" s="615"/>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294"/>
      <c r="CH42" s="294"/>
      <c r="CI42" s="294"/>
      <c r="CJ42" s="294"/>
      <c r="CK42" s="294"/>
      <c r="CL42" s="294"/>
      <c r="CM42" s="294"/>
      <c r="CN42" s="294"/>
      <c r="CO42" s="294"/>
      <c r="CP42" s="294"/>
      <c r="CQ42" s="294"/>
      <c r="CR42" s="294"/>
      <c r="CS42" s="294"/>
      <c r="CT42" s="294"/>
      <c r="CU42" s="294"/>
      <c r="CV42" s="294"/>
      <c r="CW42" s="294"/>
      <c r="CX42" s="294"/>
      <c r="CY42" s="294"/>
      <c r="CZ42" s="294"/>
      <c r="DA42" s="294"/>
      <c r="DB42" s="294"/>
      <c r="DC42" s="294"/>
      <c r="DD42" s="294"/>
      <c r="DE42" s="294"/>
      <c r="DF42" s="294"/>
      <c r="DG42" s="294"/>
      <c r="DH42" s="294"/>
      <c r="DI42" s="294"/>
      <c r="DJ42" s="294"/>
      <c r="DK42" s="294"/>
      <c r="DL42" s="294"/>
      <c r="DM42" s="294"/>
      <c r="DN42" s="294"/>
      <c r="DO42" s="294"/>
      <c r="DP42" s="294"/>
      <c r="DQ42" s="294"/>
      <c r="DR42" s="294"/>
      <c r="DS42" s="294"/>
      <c r="DT42" s="294"/>
      <c r="DU42" s="294"/>
      <c r="DV42" s="294"/>
      <c r="DW42" s="294"/>
      <c r="DX42" s="294"/>
      <c r="DY42" s="294"/>
      <c r="DZ42" s="294"/>
      <c r="EA42" s="294"/>
      <c r="EB42" s="294"/>
      <c r="EC42" s="294"/>
      <c r="ED42" s="294"/>
      <c r="EE42" s="294"/>
      <c r="EF42" s="294"/>
      <c r="EG42" s="294"/>
      <c r="EH42" s="294"/>
      <c r="EI42" s="294"/>
      <c r="EJ42" s="294"/>
      <c r="EK42" s="294"/>
      <c r="EL42" s="294"/>
      <c r="EM42" s="294"/>
      <c r="EN42" s="294"/>
      <c r="EO42" s="294"/>
      <c r="EP42" s="294"/>
      <c r="EQ42" s="294"/>
      <c r="ER42" s="294"/>
      <c r="ES42" s="294"/>
      <c r="ET42" s="294"/>
      <c r="EU42" s="294"/>
      <c r="EV42" s="294"/>
      <c r="EW42" s="294"/>
      <c r="EX42" s="294"/>
      <c r="EY42" s="294"/>
      <c r="EZ42" s="294"/>
      <c r="FA42" s="294"/>
      <c r="FB42" s="294"/>
      <c r="FC42" s="294"/>
      <c r="FD42" s="294"/>
      <c r="FE42" s="294"/>
      <c r="FF42" s="294"/>
      <c r="FG42" s="294"/>
      <c r="FH42" s="294"/>
      <c r="FI42" s="294"/>
      <c r="FJ42" s="294"/>
      <c r="FK42" s="294"/>
      <c r="FL42" s="294"/>
      <c r="FM42" s="294"/>
    </row>
    <row r="43" spans="1:169" s="295" customFormat="1" ht="12.75" customHeight="1">
      <c r="A43" s="616"/>
      <c r="B43" s="616"/>
      <c r="C43" s="616"/>
      <c r="D43" s="619"/>
      <c r="E43" s="623"/>
      <c r="F43" s="620"/>
      <c r="G43" s="445"/>
      <c r="H43" s="621"/>
      <c r="I43" s="613"/>
      <c r="J43" s="613"/>
      <c r="K43" s="614"/>
      <c r="L43" s="614"/>
      <c r="M43" s="615"/>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c r="CB43" s="294"/>
      <c r="CC43" s="294"/>
      <c r="CD43" s="294"/>
      <c r="CE43" s="294"/>
      <c r="CF43" s="294"/>
      <c r="CG43" s="294"/>
      <c r="CH43" s="294"/>
      <c r="CI43" s="294"/>
      <c r="CJ43" s="294"/>
      <c r="CK43" s="294"/>
      <c r="CL43" s="294"/>
      <c r="CM43" s="294"/>
      <c r="CN43" s="294"/>
      <c r="CO43" s="294"/>
      <c r="CP43" s="294"/>
      <c r="CQ43" s="294"/>
      <c r="CR43" s="294"/>
      <c r="CS43" s="294"/>
      <c r="CT43" s="294"/>
      <c r="CU43" s="294"/>
      <c r="CV43" s="294"/>
      <c r="CW43" s="294"/>
      <c r="CX43" s="294"/>
      <c r="CY43" s="294"/>
      <c r="CZ43" s="294"/>
      <c r="DA43" s="294"/>
      <c r="DB43" s="294"/>
      <c r="DC43" s="294"/>
      <c r="DD43" s="294"/>
      <c r="DE43" s="294"/>
      <c r="DF43" s="294"/>
      <c r="DG43" s="294"/>
      <c r="DH43" s="294"/>
      <c r="DI43" s="294"/>
      <c r="DJ43" s="294"/>
      <c r="DK43" s="294"/>
      <c r="DL43" s="294"/>
      <c r="DM43" s="294"/>
      <c r="DN43" s="294"/>
      <c r="DO43" s="294"/>
      <c r="DP43" s="294"/>
      <c r="DQ43" s="294"/>
      <c r="DR43" s="294"/>
      <c r="DS43" s="294"/>
      <c r="DT43" s="294"/>
      <c r="DU43" s="294"/>
      <c r="DV43" s="294"/>
      <c r="DW43" s="294"/>
      <c r="DX43" s="294"/>
      <c r="DY43" s="294"/>
      <c r="DZ43" s="294"/>
      <c r="EA43" s="294"/>
      <c r="EB43" s="294"/>
      <c r="EC43" s="294"/>
      <c r="ED43" s="294"/>
      <c r="EE43" s="294"/>
      <c r="EF43" s="294"/>
      <c r="EG43" s="294"/>
      <c r="EH43" s="294"/>
      <c r="EI43" s="294"/>
      <c r="EJ43" s="294"/>
      <c r="EK43" s="294"/>
      <c r="EL43" s="294"/>
      <c r="EM43" s="294"/>
      <c r="EN43" s="294"/>
      <c r="EO43" s="294"/>
      <c r="EP43" s="294"/>
      <c r="EQ43" s="294"/>
      <c r="ER43" s="294"/>
      <c r="ES43" s="294"/>
      <c r="ET43" s="294"/>
      <c r="EU43" s="294"/>
      <c r="EV43" s="294"/>
      <c r="EW43" s="294"/>
      <c r="EX43" s="294"/>
      <c r="EY43" s="294"/>
      <c r="EZ43" s="294"/>
      <c r="FA43" s="294"/>
      <c r="FB43" s="294"/>
      <c r="FC43" s="294"/>
      <c r="FD43" s="294"/>
      <c r="FE43" s="294"/>
      <c r="FF43" s="294"/>
      <c r="FG43" s="294"/>
      <c r="FH43" s="294"/>
      <c r="FI43" s="294"/>
      <c r="FJ43" s="294"/>
      <c r="FK43" s="294"/>
      <c r="FL43" s="294"/>
      <c r="FM43" s="294"/>
    </row>
    <row r="44" spans="1:169" s="295" customFormat="1" ht="13.5" customHeight="1">
      <c r="A44" s="616"/>
      <c r="B44" s="616"/>
      <c r="C44" s="616"/>
      <c r="D44" s="619"/>
      <c r="E44" s="623"/>
      <c r="F44" s="620"/>
      <c r="G44" s="445"/>
      <c r="H44" s="621"/>
      <c r="I44" s="613"/>
      <c r="J44" s="613"/>
      <c r="K44" s="614"/>
      <c r="L44" s="614"/>
      <c r="M44" s="615"/>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294"/>
      <c r="BV44" s="294"/>
      <c r="BW44" s="294"/>
      <c r="BX44" s="294"/>
      <c r="BY44" s="294"/>
      <c r="BZ44" s="294"/>
      <c r="CA44" s="294"/>
      <c r="CB44" s="294"/>
      <c r="CC44" s="294"/>
      <c r="CD44" s="294"/>
      <c r="CE44" s="294"/>
      <c r="CF44" s="294"/>
      <c r="CG44" s="294"/>
      <c r="CH44" s="294"/>
      <c r="CI44" s="294"/>
      <c r="CJ44" s="294"/>
      <c r="CK44" s="294"/>
      <c r="CL44" s="294"/>
      <c r="CM44" s="294"/>
      <c r="CN44" s="294"/>
      <c r="CO44" s="294"/>
      <c r="CP44" s="294"/>
      <c r="CQ44" s="294"/>
      <c r="CR44" s="294"/>
      <c r="CS44" s="294"/>
      <c r="CT44" s="294"/>
      <c r="CU44" s="294"/>
      <c r="CV44" s="294"/>
      <c r="CW44" s="294"/>
      <c r="CX44" s="294"/>
      <c r="CY44" s="294"/>
      <c r="CZ44" s="294"/>
      <c r="DA44" s="294"/>
      <c r="DB44" s="294"/>
      <c r="DC44" s="294"/>
      <c r="DD44" s="294"/>
      <c r="DE44" s="294"/>
      <c r="DF44" s="294"/>
      <c r="DG44" s="294"/>
      <c r="DH44" s="294"/>
      <c r="DI44" s="294"/>
      <c r="DJ44" s="294"/>
      <c r="DK44" s="294"/>
      <c r="DL44" s="294"/>
      <c r="DM44" s="294"/>
      <c r="DN44" s="294"/>
      <c r="DO44" s="294"/>
      <c r="DP44" s="294"/>
      <c r="DQ44" s="294"/>
      <c r="DR44" s="294"/>
      <c r="DS44" s="294"/>
      <c r="DT44" s="294"/>
      <c r="DU44" s="294"/>
      <c r="DV44" s="294"/>
      <c r="DW44" s="294"/>
      <c r="DX44" s="294"/>
      <c r="DY44" s="294"/>
      <c r="DZ44" s="294"/>
      <c r="EA44" s="294"/>
      <c r="EB44" s="294"/>
      <c r="EC44" s="294"/>
      <c r="ED44" s="294"/>
      <c r="EE44" s="294"/>
      <c r="EF44" s="294"/>
      <c r="EG44" s="294"/>
      <c r="EH44" s="294"/>
      <c r="EI44" s="294"/>
      <c r="EJ44" s="294"/>
      <c r="EK44" s="294"/>
      <c r="EL44" s="294"/>
      <c r="EM44" s="294"/>
      <c r="EN44" s="294"/>
      <c r="EO44" s="294"/>
      <c r="EP44" s="294"/>
      <c r="EQ44" s="294"/>
      <c r="ER44" s="294"/>
      <c r="ES44" s="294"/>
      <c r="ET44" s="294"/>
      <c r="EU44" s="294"/>
      <c r="EV44" s="294"/>
      <c r="EW44" s="294"/>
      <c r="EX44" s="294"/>
      <c r="EY44" s="294"/>
      <c r="EZ44" s="294"/>
      <c r="FA44" s="294"/>
      <c r="FB44" s="294"/>
      <c r="FC44" s="294"/>
      <c r="FD44" s="294"/>
      <c r="FE44" s="294"/>
      <c r="FF44" s="294"/>
      <c r="FG44" s="294"/>
      <c r="FH44" s="294"/>
      <c r="FI44" s="294"/>
      <c r="FJ44" s="294"/>
      <c r="FK44" s="294"/>
      <c r="FL44" s="294"/>
      <c r="FM44" s="294"/>
    </row>
    <row r="45" spans="1:169">
      <c r="A45" s="616"/>
      <c r="B45" s="616"/>
      <c r="C45" s="616"/>
      <c r="D45" s="619"/>
      <c r="E45" s="623"/>
      <c r="F45" s="620"/>
      <c r="G45" s="445"/>
      <c r="H45" s="621"/>
      <c r="I45" s="613"/>
      <c r="J45" s="613"/>
      <c r="K45" s="614"/>
      <c r="L45" s="614"/>
      <c r="M45" s="615"/>
      <c r="N45" s="294"/>
      <c r="O45" s="294"/>
    </row>
    <row r="46" spans="1:169">
      <c r="A46" s="616"/>
      <c r="B46" s="616"/>
      <c r="C46" s="616"/>
      <c r="D46" s="619"/>
      <c r="E46" s="623"/>
      <c r="F46" s="620"/>
      <c r="G46" s="445"/>
      <c r="H46" s="621"/>
      <c r="I46" s="613"/>
      <c r="J46" s="613"/>
      <c r="K46" s="614"/>
      <c r="L46" s="614"/>
      <c r="M46" s="615"/>
      <c r="N46" s="294"/>
      <c r="O46" s="294"/>
    </row>
    <row r="47" spans="1:169">
      <c r="A47" s="616"/>
      <c r="B47" s="616"/>
      <c r="C47" s="616"/>
      <c r="D47" s="619"/>
      <c r="E47" s="623"/>
      <c r="F47" s="620"/>
      <c r="G47" s="445"/>
      <c r="H47" s="621"/>
      <c r="I47" s="613"/>
      <c r="J47" s="613"/>
      <c r="K47" s="614"/>
      <c r="L47" s="614"/>
      <c r="M47" s="615"/>
      <c r="N47" s="294"/>
      <c r="O47" s="294"/>
    </row>
    <row r="48" spans="1:169">
      <c r="A48" s="616"/>
      <c r="B48" s="616"/>
      <c r="C48" s="616"/>
      <c r="D48" s="619"/>
      <c r="E48" s="623"/>
      <c r="F48" s="620"/>
      <c r="G48" s="445"/>
      <c r="H48" s="621"/>
      <c r="I48" s="613"/>
      <c r="J48" s="613"/>
      <c r="K48" s="614"/>
      <c r="L48" s="614"/>
      <c r="M48" s="615"/>
      <c r="N48" s="294"/>
      <c r="O48" s="294"/>
    </row>
    <row r="49" spans="1:169">
      <c r="A49" s="616"/>
      <c r="B49" s="616"/>
      <c r="C49" s="616"/>
      <c r="D49" s="619"/>
      <c r="E49" s="623"/>
      <c r="F49" s="620"/>
      <c r="G49" s="546"/>
      <c r="H49" s="621"/>
      <c r="I49" s="613"/>
      <c r="J49" s="613"/>
      <c r="K49" s="614"/>
      <c r="L49" s="614"/>
      <c r="M49" s="615"/>
      <c r="N49" s="294"/>
      <c r="O49" s="294"/>
    </row>
    <row r="50" spans="1:169" ht="15" customHeight="1">
      <c r="A50" s="616">
        <v>5</v>
      </c>
      <c r="B50" s="658" t="s">
        <v>336</v>
      </c>
      <c r="C50" s="658" t="str">
        <f>'5- Identificación de Riesgos'!C50</f>
        <v>Cuando un tercero o el mismo obligado, ofrece, promete, entrega, acepta o solicita una ventaja dentro del procedimiento de cobro coactivo, a través de dádivas o beneficios, para que no se adelante en debida forma el cobro de las obligaciones a favor de la Rama Judicial.</v>
      </c>
      <c r="D50" s="618" t="str">
        <f>'7- Mapa Final'!J50</f>
        <v>Muy Baja - 1</v>
      </c>
      <c r="E50" s="622" t="str">
        <f>'7- Mapa Final'!K50</f>
        <v>Menor - 2</v>
      </c>
      <c r="F50" s="620" t="str">
        <f>'7- Mapa Final'!M50</f>
        <v>Bajo - 2</v>
      </c>
      <c r="G50" s="445" t="s">
        <v>394</v>
      </c>
      <c r="H50" s="659" t="s">
        <v>396</v>
      </c>
      <c r="I50" s="613" t="s">
        <v>7</v>
      </c>
      <c r="J50" s="613" t="s">
        <v>7</v>
      </c>
      <c r="K50" s="614">
        <v>45293</v>
      </c>
      <c r="L50" s="614">
        <v>45373</v>
      </c>
      <c r="M50" s="621" t="s">
        <v>519</v>
      </c>
      <c r="N50" s="294"/>
      <c r="O50" s="294"/>
    </row>
    <row r="51" spans="1:169">
      <c r="A51" s="616"/>
      <c r="B51" s="658"/>
      <c r="C51" s="658"/>
      <c r="D51" s="619"/>
      <c r="E51" s="623"/>
      <c r="F51" s="620"/>
      <c r="G51" s="445"/>
      <c r="H51" s="659"/>
      <c r="I51" s="613"/>
      <c r="J51" s="613"/>
      <c r="K51" s="614"/>
      <c r="L51" s="614"/>
      <c r="M51" s="621"/>
      <c r="N51" s="294"/>
      <c r="O51" s="294"/>
    </row>
    <row r="52" spans="1:169">
      <c r="A52" s="616"/>
      <c r="B52" s="658"/>
      <c r="C52" s="658"/>
      <c r="D52" s="619"/>
      <c r="E52" s="623"/>
      <c r="F52" s="620"/>
      <c r="G52" s="445"/>
      <c r="H52" s="659"/>
      <c r="I52" s="613"/>
      <c r="J52" s="613"/>
      <c r="K52" s="614"/>
      <c r="L52" s="614"/>
      <c r="M52" s="621"/>
      <c r="N52" s="294"/>
      <c r="O52" s="294"/>
    </row>
    <row r="53" spans="1:169">
      <c r="A53" s="616"/>
      <c r="B53" s="658"/>
      <c r="C53" s="658"/>
      <c r="D53" s="619"/>
      <c r="E53" s="623"/>
      <c r="F53" s="620"/>
      <c r="G53" s="445"/>
      <c r="H53" s="659"/>
      <c r="I53" s="613"/>
      <c r="J53" s="613"/>
      <c r="K53" s="614"/>
      <c r="L53" s="614"/>
      <c r="M53" s="621"/>
      <c r="N53" s="294"/>
      <c r="O53" s="294"/>
    </row>
    <row r="54" spans="1:169">
      <c r="A54" s="616"/>
      <c r="B54" s="658"/>
      <c r="C54" s="658"/>
      <c r="D54" s="619"/>
      <c r="E54" s="623"/>
      <c r="F54" s="620"/>
      <c r="G54" s="445"/>
      <c r="H54" s="659"/>
      <c r="I54" s="613"/>
      <c r="J54" s="613"/>
      <c r="K54" s="614"/>
      <c r="L54" s="614"/>
      <c r="M54" s="621"/>
      <c r="N54" s="294"/>
      <c r="O54" s="294"/>
    </row>
    <row r="55" spans="1:169">
      <c r="A55" s="616"/>
      <c r="B55" s="658"/>
      <c r="C55" s="658"/>
      <c r="D55" s="619"/>
      <c r="E55" s="623"/>
      <c r="F55" s="620"/>
      <c r="G55" s="553"/>
      <c r="H55" s="659"/>
      <c r="I55" s="613"/>
      <c r="J55" s="613"/>
      <c r="K55" s="614"/>
      <c r="L55" s="614"/>
      <c r="M55" s="621"/>
      <c r="N55" s="294"/>
      <c r="O55" s="294"/>
    </row>
    <row r="56" spans="1:169">
      <c r="A56" s="616"/>
      <c r="B56" s="658"/>
      <c r="C56" s="658"/>
      <c r="D56" s="619"/>
      <c r="E56" s="623"/>
      <c r="F56" s="620"/>
      <c r="G56" s="553"/>
      <c r="H56" s="659" t="s">
        <v>520</v>
      </c>
      <c r="I56" s="613"/>
      <c r="J56" s="613"/>
      <c r="K56" s="614"/>
      <c r="L56" s="614"/>
      <c r="M56" s="621"/>
      <c r="N56" s="294"/>
      <c r="O56" s="294"/>
    </row>
    <row r="57" spans="1:169">
      <c r="A57" s="616"/>
      <c r="B57" s="658"/>
      <c r="C57" s="658"/>
      <c r="D57" s="619"/>
      <c r="E57" s="623"/>
      <c r="F57" s="620"/>
      <c r="G57" s="553"/>
      <c r="H57" s="621"/>
      <c r="I57" s="613"/>
      <c r="J57" s="613"/>
      <c r="K57" s="614"/>
      <c r="L57" s="614"/>
      <c r="M57" s="621"/>
      <c r="N57" s="294"/>
      <c r="O57" s="294"/>
    </row>
    <row r="58" spans="1:169">
      <c r="A58" s="616"/>
      <c r="B58" s="658"/>
      <c r="C58" s="658"/>
      <c r="D58" s="619"/>
      <c r="E58" s="623"/>
      <c r="F58" s="620"/>
      <c r="G58" s="553"/>
      <c r="H58" s="621"/>
      <c r="I58" s="613"/>
      <c r="J58" s="613"/>
      <c r="K58" s="614"/>
      <c r="L58" s="614"/>
      <c r="M58" s="621"/>
      <c r="N58" s="294"/>
      <c r="O58" s="294"/>
    </row>
    <row r="59" spans="1:169">
      <c r="A59" s="616"/>
      <c r="B59" s="658"/>
      <c r="C59" s="658"/>
      <c r="D59" s="619"/>
      <c r="E59" s="623"/>
      <c r="F59" s="620"/>
      <c r="G59" s="554"/>
      <c r="H59" s="621"/>
      <c r="I59" s="613"/>
      <c r="J59" s="613"/>
      <c r="K59" s="614"/>
      <c r="L59" s="614"/>
      <c r="M59" s="621"/>
      <c r="N59" s="294"/>
      <c r="O59" s="294"/>
    </row>
    <row r="60" spans="1:169" s="295" customFormat="1" ht="161.25" customHeight="1">
      <c r="A60" s="616">
        <f>'7- Mapa Final'!A60</f>
        <v>6</v>
      </c>
      <c r="B60" s="617" t="str">
        <f>'7- Mapa Final'!B60</f>
        <v>Ofrecer, prometer, entregar, aceptar o solicitar una ventaja indebida para provocar  actuaciones jurídicas de los procesos de repetición por fuera del marco legal atendiendo intereses propios o de terceros.</v>
      </c>
      <c r="C60" s="617" t="str">
        <f>'7- Mapa Final'!C60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60" s="618" t="str">
        <f>'7- Mapa Final'!J60</f>
        <v>Muy Baja - 1</v>
      </c>
      <c r="E60" s="622" t="str">
        <f>'7- Mapa Final'!K60</f>
        <v>Menor - 2</v>
      </c>
      <c r="F60" s="620" t="str">
        <f>'7- Mapa Final'!M60</f>
        <v>Bajo - 2</v>
      </c>
      <c r="G60" s="445" t="s">
        <v>395</v>
      </c>
      <c r="H60" s="621" t="s">
        <v>521</v>
      </c>
      <c r="I60" s="613" t="s">
        <v>7</v>
      </c>
      <c r="J60" s="613"/>
      <c r="K60" s="614">
        <v>45293</v>
      </c>
      <c r="L60" s="614">
        <v>45382</v>
      </c>
      <c r="M60" s="615" t="s">
        <v>518</v>
      </c>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294"/>
      <c r="CD60" s="294"/>
      <c r="CE60" s="294"/>
      <c r="CF60" s="294"/>
      <c r="CG60" s="294"/>
      <c r="CH60" s="294"/>
      <c r="CI60" s="294"/>
      <c r="CJ60" s="294"/>
      <c r="CK60" s="294"/>
      <c r="CL60" s="294"/>
      <c r="CM60" s="294"/>
      <c r="CN60" s="294"/>
      <c r="CO60" s="294"/>
      <c r="CP60" s="294"/>
      <c r="CQ60" s="294"/>
      <c r="CR60" s="294"/>
      <c r="CS60" s="294"/>
      <c r="CT60" s="294"/>
      <c r="CU60" s="294"/>
      <c r="CV60" s="294"/>
      <c r="CW60" s="294"/>
      <c r="CX60" s="294"/>
      <c r="CY60" s="294"/>
      <c r="CZ60" s="294"/>
      <c r="DA60" s="294"/>
      <c r="DB60" s="294"/>
      <c r="DC60" s="294"/>
      <c r="DD60" s="294"/>
      <c r="DE60" s="294"/>
      <c r="DF60" s="294"/>
      <c r="DG60" s="294"/>
      <c r="DH60" s="294"/>
      <c r="DI60" s="294"/>
      <c r="DJ60" s="294"/>
      <c r="DK60" s="294"/>
      <c r="DL60" s="294"/>
      <c r="DM60" s="294"/>
      <c r="DN60" s="294"/>
      <c r="DO60" s="294"/>
      <c r="DP60" s="294"/>
      <c r="DQ60" s="294"/>
      <c r="DR60" s="294"/>
      <c r="DS60" s="294"/>
      <c r="DT60" s="294"/>
      <c r="DU60" s="294"/>
      <c r="DV60" s="294"/>
      <c r="DW60" s="294"/>
      <c r="DX60" s="294"/>
      <c r="DY60" s="294"/>
      <c r="DZ60" s="294"/>
      <c r="EA60" s="294"/>
      <c r="EB60" s="294"/>
      <c r="EC60" s="294"/>
      <c r="ED60" s="294"/>
      <c r="EE60" s="294"/>
      <c r="EF60" s="294"/>
      <c r="EG60" s="294"/>
      <c r="EH60" s="294"/>
      <c r="EI60" s="294"/>
      <c r="EJ60" s="294"/>
      <c r="EK60" s="294"/>
      <c r="EL60" s="294"/>
      <c r="EM60" s="294"/>
      <c r="EN60" s="294"/>
      <c r="EO60" s="294"/>
      <c r="EP60" s="294"/>
      <c r="EQ60" s="294"/>
      <c r="ER60" s="294"/>
      <c r="ES60" s="294"/>
      <c r="ET60" s="294"/>
      <c r="EU60" s="294"/>
      <c r="EV60" s="294"/>
      <c r="EW60" s="294"/>
      <c r="EX60" s="294"/>
      <c r="EY60" s="294"/>
      <c r="EZ60" s="294"/>
      <c r="FA60" s="294"/>
      <c r="FB60" s="294"/>
      <c r="FC60" s="294"/>
      <c r="FD60" s="294"/>
      <c r="FE60" s="294"/>
      <c r="FF60" s="294"/>
      <c r="FG60" s="294"/>
      <c r="FH60" s="294"/>
      <c r="FI60" s="294"/>
      <c r="FJ60" s="294"/>
      <c r="FK60" s="294"/>
      <c r="FL60" s="294"/>
      <c r="FM60" s="294"/>
    </row>
    <row r="61" spans="1:169" s="295" customFormat="1" ht="12.75" customHeight="1">
      <c r="A61" s="616"/>
      <c r="B61" s="617"/>
      <c r="C61" s="617"/>
      <c r="D61" s="619"/>
      <c r="E61" s="623"/>
      <c r="F61" s="620"/>
      <c r="G61" s="445"/>
      <c r="H61" s="621"/>
      <c r="I61" s="613"/>
      <c r="J61" s="613"/>
      <c r="K61" s="614"/>
      <c r="L61" s="614"/>
      <c r="M61" s="615"/>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c r="BY61" s="294"/>
      <c r="BZ61" s="294"/>
      <c r="CA61" s="294"/>
      <c r="CB61" s="294"/>
      <c r="CC61" s="294"/>
      <c r="CD61" s="294"/>
      <c r="CE61" s="294"/>
      <c r="CF61" s="294"/>
      <c r="CG61" s="294"/>
      <c r="CH61" s="294"/>
      <c r="CI61" s="294"/>
      <c r="CJ61" s="294"/>
      <c r="CK61" s="294"/>
      <c r="CL61" s="294"/>
      <c r="CM61" s="294"/>
      <c r="CN61" s="294"/>
      <c r="CO61" s="294"/>
      <c r="CP61" s="294"/>
      <c r="CQ61" s="294"/>
      <c r="CR61" s="294"/>
      <c r="CS61" s="294"/>
      <c r="CT61" s="294"/>
      <c r="CU61" s="294"/>
      <c r="CV61" s="294"/>
      <c r="CW61" s="294"/>
      <c r="CX61" s="294"/>
      <c r="CY61" s="294"/>
      <c r="CZ61" s="294"/>
      <c r="DA61" s="294"/>
      <c r="DB61" s="294"/>
      <c r="DC61" s="294"/>
      <c r="DD61" s="294"/>
      <c r="DE61" s="294"/>
      <c r="DF61" s="294"/>
      <c r="DG61" s="294"/>
      <c r="DH61" s="294"/>
      <c r="DI61" s="294"/>
      <c r="DJ61" s="294"/>
      <c r="DK61" s="294"/>
      <c r="DL61" s="294"/>
      <c r="DM61" s="294"/>
      <c r="DN61" s="294"/>
      <c r="DO61" s="294"/>
      <c r="DP61" s="294"/>
      <c r="DQ61" s="294"/>
      <c r="DR61" s="294"/>
      <c r="DS61" s="294"/>
      <c r="DT61" s="294"/>
      <c r="DU61" s="294"/>
      <c r="DV61" s="294"/>
      <c r="DW61" s="294"/>
      <c r="DX61" s="294"/>
      <c r="DY61" s="294"/>
      <c r="DZ61" s="294"/>
      <c r="EA61" s="294"/>
      <c r="EB61" s="294"/>
      <c r="EC61" s="294"/>
      <c r="ED61" s="294"/>
      <c r="EE61" s="294"/>
      <c r="EF61" s="294"/>
      <c r="EG61" s="294"/>
      <c r="EH61" s="294"/>
      <c r="EI61" s="294"/>
      <c r="EJ61" s="294"/>
      <c r="EK61" s="294"/>
      <c r="EL61" s="294"/>
      <c r="EM61" s="294"/>
      <c r="EN61" s="294"/>
      <c r="EO61" s="294"/>
      <c r="EP61" s="294"/>
      <c r="EQ61" s="294"/>
      <c r="ER61" s="294"/>
      <c r="ES61" s="294"/>
      <c r="ET61" s="294"/>
      <c r="EU61" s="294"/>
      <c r="EV61" s="294"/>
      <c r="EW61" s="294"/>
      <c r="EX61" s="294"/>
      <c r="EY61" s="294"/>
      <c r="EZ61" s="294"/>
      <c r="FA61" s="294"/>
      <c r="FB61" s="294"/>
      <c r="FC61" s="294"/>
      <c r="FD61" s="294"/>
      <c r="FE61" s="294"/>
      <c r="FF61" s="294"/>
      <c r="FG61" s="294"/>
      <c r="FH61" s="294"/>
      <c r="FI61" s="294"/>
      <c r="FJ61" s="294"/>
      <c r="FK61" s="294"/>
      <c r="FL61" s="294"/>
      <c r="FM61" s="294"/>
    </row>
    <row r="62" spans="1:169" s="295" customFormat="1" ht="12.75" customHeight="1">
      <c r="A62" s="616"/>
      <c r="B62" s="617"/>
      <c r="C62" s="617"/>
      <c r="D62" s="619"/>
      <c r="E62" s="623"/>
      <c r="F62" s="620"/>
      <c r="G62" s="445"/>
      <c r="H62" s="621"/>
      <c r="I62" s="613"/>
      <c r="J62" s="613"/>
      <c r="K62" s="614"/>
      <c r="L62" s="614"/>
      <c r="M62" s="615"/>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294"/>
      <c r="DF62" s="294"/>
      <c r="DG62" s="294"/>
      <c r="DH62" s="294"/>
      <c r="DI62" s="294"/>
      <c r="DJ62" s="294"/>
      <c r="DK62" s="294"/>
      <c r="DL62" s="294"/>
      <c r="DM62" s="294"/>
      <c r="DN62" s="294"/>
      <c r="DO62" s="294"/>
      <c r="DP62" s="294"/>
      <c r="DQ62" s="294"/>
      <c r="DR62" s="294"/>
      <c r="DS62" s="294"/>
      <c r="DT62" s="294"/>
      <c r="DU62" s="294"/>
      <c r="DV62" s="294"/>
      <c r="DW62" s="294"/>
      <c r="DX62" s="294"/>
      <c r="DY62" s="294"/>
      <c r="DZ62" s="294"/>
      <c r="EA62" s="294"/>
      <c r="EB62" s="294"/>
      <c r="EC62" s="294"/>
      <c r="ED62" s="294"/>
      <c r="EE62" s="294"/>
      <c r="EF62" s="294"/>
      <c r="EG62" s="294"/>
      <c r="EH62" s="294"/>
      <c r="EI62" s="294"/>
      <c r="EJ62" s="294"/>
      <c r="EK62" s="294"/>
      <c r="EL62" s="294"/>
      <c r="EM62" s="294"/>
      <c r="EN62" s="294"/>
      <c r="EO62" s="294"/>
      <c r="EP62" s="294"/>
      <c r="EQ62" s="294"/>
      <c r="ER62" s="294"/>
      <c r="ES62" s="294"/>
      <c r="ET62" s="294"/>
      <c r="EU62" s="294"/>
      <c r="EV62" s="294"/>
      <c r="EW62" s="294"/>
      <c r="EX62" s="294"/>
      <c r="EY62" s="294"/>
      <c r="EZ62" s="294"/>
      <c r="FA62" s="294"/>
      <c r="FB62" s="294"/>
      <c r="FC62" s="294"/>
      <c r="FD62" s="294"/>
      <c r="FE62" s="294"/>
      <c r="FF62" s="294"/>
      <c r="FG62" s="294"/>
      <c r="FH62" s="294"/>
      <c r="FI62" s="294"/>
      <c r="FJ62" s="294"/>
      <c r="FK62" s="294"/>
      <c r="FL62" s="294"/>
      <c r="FM62" s="294"/>
    </row>
    <row r="63" spans="1:169" s="295" customFormat="1" ht="12.75" customHeight="1">
      <c r="A63" s="616"/>
      <c r="B63" s="617"/>
      <c r="C63" s="617"/>
      <c r="D63" s="619"/>
      <c r="E63" s="623"/>
      <c r="F63" s="620"/>
      <c r="G63" s="445"/>
      <c r="H63" s="621"/>
      <c r="I63" s="613"/>
      <c r="J63" s="613"/>
      <c r="K63" s="614"/>
      <c r="L63" s="614"/>
      <c r="M63" s="615"/>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294"/>
      <c r="CK63" s="294"/>
      <c r="CL63" s="294"/>
      <c r="CM63" s="294"/>
      <c r="CN63" s="294"/>
      <c r="CO63" s="294"/>
      <c r="CP63" s="294"/>
      <c r="CQ63" s="294"/>
      <c r="CR63" s="294"/>
      <c r="CS63" s="294"/>
      <c r="CT63" s="294"/>
      <c r="CU63" s="294"/>
      <c r="CV63" s="294"/>
      <c r="CW63" s="294"/>
      <c r="CX63" s="294"/>
      <c r="CY63" s="294"/>
      <c r="CZ63" s="294"/>
      <c r="DA63" s="294"/>
      <c r="DB63" s="294"/>
      <c r="DC63" s="294"/>
      <c r="DD63" s="294"/>
      <c r="DE63" s="294"/>
      <c r="DF63" s="294"/>
      <c r="DG63" s="294"/>
      <c r="DH63" s="294"/>
      <c r="DI63" s="294"/>
      <c r="DJ63" s="294"/>
      <c r="DK63" s="294"/>
      <c r="DL63" s="294"/>
      <c r="DM63" s="294"/>
      <c r="DN63" s="294"/>
      <c r="DO63" s="294"/>
      <c r="DP63" s="294"/>
      <c r="DQ63" s="294"/>
      <c r="DR63" s="294"/>
      <c r="DS63" s="294"/>
      <c r="DT63" s="294"/>
      <c r="DU63" s="294"/>
      <c r="DV63" s="294"/>
      <c r="DW63" s="294"/>
      <c r="DX63" s="294"/>
      <c r="DY63" s="294"/>
      <c r="DZ63" s="294"/>
      <c r="EA63" s="294"/>
      <c r="EB63" s="294"/>
      <c r="EC63" s="294"/>
      <c r="ED63" s="294"/>
      <c r="EE63" s="294"/>
      <c r="EF63" s="294"/>
      <c r="EG63" s="294"/>
      <c r="EH63" s="294"/>
      <c r="EI63" s="294"/>
      <c r="EJ63" s="294"/>
      <c r="EK63" s="294"/>
      <c r="EL63" s="294"/>
      <c r="EM63" s="294"/>
      <c r="EN63" s="294"/>
      <c r="EO63" s="294"/>
      <c r="EP63" s="294"/>
      <c r="EQ63" s="294"/>
      <c r="ER63" s="294"/>
      <c r="ES63" s="294"/>
      <c r="ET63" s="294"/>
      <c r="EU63" s="294"/>
      <c r="EV63" s="294"/>
      <c r="EW63" s="294"/>
      <c r="EX63" s="294"/>
      <c r="EY63" s="294"/>
      <c r="EZ63" s="294"/>
      <c r="FA63" s="294"/>
      <c r="FB63" s="294"/>
      <c r="FC63" s="294"/>
      <c r="FD63" s="294"/>
      <c r="FE63" s="294"/>
      <c r="FF63" s="294"/>
      <c r="FG63" s="294"/>
      <c r="FH63" s="294"/>
      <c r="FI63" s="294"/>
      <c r="FJ63" s="294"/>
      <c r="FK63" s="294"/>
      <c r="FL63" s="294"/>
      <c r="FM63" s="294"/>
    </row>
    <row r="64" spans="1:169" s="295" customFormat="1" ht="13.5" customHeight="1">
      <c r="A64" s="616"/>
      <c r="B64" s="617"/>
      <c r="C64" s="617"/>
      <c r="D64" s="619"/>
      <c r="E64" s="623"/>
      <c r="F64" s="620"/>
      <c r="G64" s="445"/>
      <c r="H64" s="621"/>
      <c r="I64" s="613"/>
      <c r="J64" s="613"/>
      <c r="K64" s="614"/>
      <c r="L64" s="614"/>
      <c r="M64" s="615"/>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294"/>
      <c r="CK64" s="294"/>
      <c r="CL64" s="294"/>
      <c r="CM64" s="294"/>
      <c r="CN64" s="294"/>
      <c r="CO64" s="294"/>
      <c r="CP64" s="294"/>
      <c r="CQ64" s="294"/>
      <c r="CR64" s="294"/>
      <c r="CS64" s="294"/>
      <c r="CT64" s="294"/>
      <c r="CU64" s="294"/>
      <c r="CV64" s="294"/>
      <c r="CW64" s="294"/>
      <c r="CX64" s="294"/>
      <c r="CY64" s="294"/>
      <c r="CZ64" s="294"/>
      <c r="DA64" s="294"/>
      <c r="DB64" s="294"/>
      <c r="DC64" s="294"/>
      <c r="DD64" s="294"/>
      <c r="DE64" s="294"/>
      <c r="DF64" s="294"/>
      <c r="DG64" s="294"/>
      <c r="DH64" s="294"/>
      <c r="DI64" s="294"/>
      <c r="DJ64" s="294"/>
      <c r="DK64" s="294"/>
      <c r="DL64" s="294"/>
      <c r="DM64" s="294"/>
      <c r="DN64" s="294"/>
      <c r="DO64" s="294"/>
      <c r="DP64" s="294"/>
      <c r="DQ64" s="294"/>
      <c r="DR64" s="294"/>
      <c r="DS64" s="294"/>
      <c r="DT64" s="294"/>
      <c r="DU64" s="294"/>
      <c r="DV64" s="294"/>
      <c r="DW64" s="294"/>
      <c r="DX64" s="294"/>
      <c r="DY64" s="294"/>
      <c r="DZ64" s="294"/>
      <c r="EA64" s="294"/>
      <c r="EB64" s="294"/>
      <c r="EC64" s="294"/>
      <c r="ED64" s="294"/>
      <c r="EE64" s="294"/>
      <c r="EF64" s="294"/>
      <c r="EG64" s="294"/>
      <c r="EH64" s="294"/>
      <c r="EI64" s="294"/>
      <c r="EJ64" s="294"/>
      <c r="EK64" s="294"/>
      <c r="EL64" s="294"/>
      <c r="EM64" s="294"/>
      <c r="EN64" s="294"/>
      <c r="EO64" s="294"/>
      <c r="EP64" s="294"/>
      <c r="EQ64" s="294"/>
      <c r="ER64" s="294"/>
      <c r="ES64" s="294"/>
      <c r="ET64" s="294"/>
      <c r="EU64" s="294"/>
      <c r="EV64" s="294"/>
      <c r="EW64" s="294"/>
      <c r="EX64" s="294"/>
      <c r="EY64" s="294"/>
      <c r="EZ64" s="294"/>
      <c r="FA64" s="294"/>
      <c r="FB64" s="294"/>
      <c r="FC64" s="294"/>
      <c r="FD64" s="294"/>
      <c r="FE64" s="294"/>
      <c r="FF64" s="294"/>
      <c r="FG64" s="294"/>
      <c r="FH64" s="294"/>
      <c r="FI64" s="294"/>
      <c r="FJ64" s="294"/>
      <c r="FK64" s="294"/>
      <c r="FL64" s="294"/>
      <c r="FM64" s="294"/>
    </row>
    <row r="65" spans="1:15">
      <c r="A65" s="616"/>
      <c r="B65" s="617"/>
      <c r="C65" s="617"/>
      <c r="D65" s="619"/>
      <c r="E65" s="623"/>
      <c r="F65" s="620"/>
      <c r="G65" s="445"/>
      <c r="H65" s="621"/>
      <c r="I65" s="613"/>
      <c r="J65" s="613"/>
      <c r="K65" s="614"/>
      <c r="L65" s="614"/>
      <c r="M65" s="615"/>
      <c r="N65" s="294"/>
      <c r="O65" s="294"/>
    </row>
    <row r="66" spans="1:15">
      <c r="A66" s="616"/>
      <c r="B66" s="617"/>
      <c r="C66" s="617"/>
      <c r="D66" s="619"/>
      <c r="E66" s="623"/>
      <c r="F66" s="620"/>
      <c r="G66" s="445"/>
      <c r="H66" s="621"/>
      <c r="I66" s="613"/>
      <c r="J66" s="613"/>
      <c r="K66" s="614"/>
      <c r="L66" s="614"/>
      <c r="M66" s="615"/>
      <c r="N66" s="294"/>
      <c r="O66" s="294"/>
    </row>
    <row r="67" spans="1:15">
      <c r="A67" s="616"/>
      <c r="B67" s="617"/>
      <c r="C67" s="617"/>
      <c r="D67" s="619"/>
      <c r="E67" s="623"/>
      <c r="F67" s="620"/>
      <c r="G67" s="445"/>
      <c r="H67" s="621"/>
      <c r="I67" s="613"/>
      <c r="J67" s="613"/>
      <c r="K67" s="614"/>
      <c r="L67" s="614"/>
      <c r="M67" s="615"/>
      <c r="N67" s="294"/>
      <c r="O67" s="294"/>
    </row>
    <row r="68" spans="1:15">
      <c r="A68" s="616"/>
      <c r="B68" s="617"/>
      <c r="C68" s="617"/>
      <c r="D68" s="619"/>
      <c r="E68" s="623"/>
      <c r="F68" s="620"/>
      <c r="G68" s="445"/>
      <c r="H68" s="621"/>
      <c r="I68" s="613"/>
      <c r="J68" s="613"/>
      <c r="K68" s="614"/>
      <c r="L68" s="614"/>
      <c r="M68" s="615"/>
      <c r="N68" s="294"/>
      <c r="O68" s="294"/>
    </row>
    <row r="69" spans="1:15" ht="15.75" customHeight="1">
      <c r="A69" s="616"/>
      <c r="B69" s="617"/>
      <c r="C69" s="617"/>
      <c r="D69" s="619"/>
      <c r="E69" s="623"/>
      <c r="F69" s="620"/>
      <c r="G69" s="546"/>
      <c r="H69" s="621"/>
      <c r="I69" s="613"/>
      <c r="J69" s="613"/>
      <c r="K69" s="614"/>
      <c r="L69" s="614"/>
      <c r="M69" s="615"/>
      <c r="N69" s="294"/>
      <c r="O69" s="294"/>
    </row>
    <row r="70" spans="1:15">
      <c r="A70" s="616">
        <f>'7- Mapa Final'!A70</f>
        <v>7</v>
      </c>
      <c r="B70" s="616" t="str">
        <f>'7- Mapa Final'!B70</f>
        <v>Ofrecer, prometer, entregar, aceptar o solicitar una ventaja a cambio de una indebida gestión en el tramite de la liquidación de las cuentas de cobro por concepto de Sentencias en contra de la Rama Judicial.</v>
      </c>
      <c r="C70" s="616" t="str">
        <f>'7- Mapa Final'!C70</f>
        <v>Cuando el beneficiario, apoderado o un tercero, ofrece, promete, entrega, acepta o solicita una ventaja dentro del procedimiento de liquidación de una cuenta de cobro por concepto de sentencias adversas a la Rama Judicial.</v>
      </c>
      <c r="D70" s="618" t="str">
        <f>'7- Mapa Final'!J70</f>
        <v>Muy Baja - 1</v>
      </c>
      <c r="E70" s="622" t="str">
        <f>'7- Mapa Final'!K70</f>
        <v>Leve - 1</v>
      </c>
      <c r="F70" s="620" t="str">
        <f>'7- Mapa Final'!M70</f>
        <v>Bajo - 1</v>
      </c>
      <c r="G70" s="445" t="s">
        <v>395</v>
      </c>
      <c r="H70" s="621" t="s">
        <v>522</v>
      </c>
      <c r="I70" s="613" t="s">
        <v>7</v>
      </c>
      <c r="J70" s="613"/>
      <c r="K70" s="614">
        <v>45292</v>
      </c>
      <c r="L70" s="614">
        <v>45382</v>
      </c>
      <c r="M70" s="621" t="s">
        <v>523</v>
      </c>
    </row>
    <row r="71" spans="1:15">
      <c r="A71" s="616"/>
      <c r="B71" s="616"/>
      <c r="C71" s="616"/>
      <c r="D71" s="619"/>
      <c r="E71" s="623"/>
      <c r="F71" s="620"/>
      <c r="G71" s="445"/>
      <c r="H71" s="621"/>
      <c r="I71" s="613"/>
      <c r="J71" s="613"/>
      <c r="K71" s="614"/>
      <c r="L71" s="614"/>
      <c r="M71" s="621"/>
    </row>
    <row r="72" spans="1:15">
      <c r="A72" s="616"/>
      <c r="B72" s="616"/>
      <c r="C72" s="616"/>
      <c r="D72" s="619"/>
      <c r="E72" s="623"/>
      <c r="F72" s="620"/>
      <c r="G72" s="445"/>
      <c r="H72" s="621"/>
      <c r="I72" s="613"/>
      <c r="J72" s="613"/>
      <c r="K72" s="614"/>
      <c r="L72" s="614"/>
      <c r="M72" s="621"/>
    </row>
    <row r="73" spans="1:15">
      <c r="A73" s="616"/>
      <c r="B73" s="616"/>
      <c r="C73" s="616"/>
      <c r="D73" s="619"/>
      <c r="E73" s="623"/>
      <c r="F73" s="620"/>
      <c r="G73" s="445"/>
      <c r="H73" s="621"/>
      <c r="I73" s="613"/>
      <c r="J73" s="613"/>
      <c r="K73" s="614"/>
      <c r="L73" s="614"/>
      <c r="M73" s="621"/>
    </row>
    <row r="74" spans="1:15">
      <c r="A74" s="616"/>
      <c r="B74" s="616"/>
      <c r="C74" s="616"/>
      <c r="D74" s="619"/>
      <c r="E74" s="623"/>
      <c r="F74" s="620"/>
      <c r="G74" s="445"/>
      <c r="H74" s="621"/>
      <c r="I74" s="613"/>
      <c r="J74" s="613"/>
      <c r="K74" s="614"/>
      <c r="L74" s="614"/>
      <c r="M74" s="621"/>
    </row>
    <row r="75" spans="1:15">
      <c r="A75" s="616"/>
      <c r="B75" s="616"/>
      <c r="C75" s="616"/>
      <c r="D75" s="619"/>
      <c r="E75" s="623"/>
      <c r="F75" s="620"/>
      <c r="G75" s="445"/>
      <c r="H75" s="621"/>
      <c r="I75" s="613"/>
      <c r="J75" s="613"/>
      <c r="K75" s="614"/>
      <c r="L75" s="614"/>
      <c r="M75" s="621"/>
    </row>
    <row r="76" spans="1:15">
      <c r="A76" s="616"/>
      <c r="B76" s="616"/>
      <c r="C76" s="616"/>
      <c r="D76" s="619"/>
      <c r="E76" s="623"/>
      <c r="F76" s="620"/>
      <c r="G76" s="445"/>
      <c r="H76" s="621"/>
      <c r="I76" s="613"/>
      <c r="J76" s="613"/>
      <c r="K76" s="614"/>
      <c r="L76" s="614"/>
      <c r="M76" s="621"/>
    </row>
    <row r="77" spans="1:15">
      <c r="A77" s="616"/>
      <c r="B77" s="616"/>
      <c r="C77" s="616"/>
      <c r="D77" s="619"/>
      <c r="E77" s="623"/>
      <c r="F77" s="620"/>
      <c r="G77" s="445"/>
      <c r="H77" s="621"/>
      <c r="I77" s="613"/>
      <c r="J77" s="613"/>
      <c r="K77" s="614"/>
      <c r="L77" s="614"/>
      <c r="M77" s="621"/>
    </row>
    <row r="78" spans="1:15">
      <c r="A78" s="616"/>
      <c r="B78" s="616"/>
      <c r="C78" s="616"/>
      <c r="D78" s="619"/>
      <c r="E78" s="623"/>
      <c r="F78" s="620"/>
      <c r="G78" s="445"/>
      <c r="H78" s="621"/>
      <c r="I78" s="613"/>
      <c r="J78" s="613"/>
      <c r="K78" s="614"/>
      <c r="L78" s="614"/>
      <c r="M78" s="621"/>
    </row>
    <row r="79" spans="1:15">
      <c r="A79" s="616"/>
      <c r="B79" s="616"/>
      <c r="C79" s="616"/>
      <c r="D79" s="619"/>
      <c r="E79" s="623"/>
      <c r="F79" s="620"/>
      <c r="G79" s="546"/>
      <c r="H79" s="621"/>
      <c r="I79" s="613"/>
      <c r="J79" s="613"/>
      <c r="K79" s="614"/>
      <c r="L79" s="614"/>
      <c r="M79" s="621"/>
    </row>
  </sheetData>
  <mergeCells count="110">
    <mergeCell ref="E60:E69"/>
    <mergeCell ref="K70:K79"/>
    <mergeCell ref="L70:L79"/>
    <mergeCell ref="M70:M79"/>
    <mergeCell ref="F70:F79"/>
    <mergeCell ref="G70:G79"/>
    <mergeCell ref="H70:H79"/>
    <mergeCell ref="I70:I79"/>
    <mergeCell ref="J70:J79"/>
    <mergeCell ref="A70:A79"/>
    <mergeCell ref="B70:B79"/>
    <mergeCell ref="C70:C79"/>
    <mergeCell ref="D70:D79"/>
    <mergeCell ref="E70:E79"/>
    <mergeCell ref="M7:M8"/>
    <mergeCell ref="A6:B6"/>
    <mergeCell ref="A7:C7"/>
    <mergeCell ref="D7:F7"/>
    <mergeCell ref="G7:G8"/>
    <mergeCell ref="C6:M6"/>
    <mergeCell ref="A50:A59"/>
    <mergeCell ref="B50:B59"/>
    <mergeCell ref="C50:C59"/>
    <mergeCell ref="D50:D59"/>
    <mergeCell ref="E50:E59"/>
    <mergeCell ref="K50:K59"/>
    <mergeCell ref="L50:L59"/>
    <mergeCell ref="M50:M59"/>
    <mergeCell ref="H50:H55"/>
    <mergeCell ref="H56:H59"/>
    <mergeCell ref="F50:F59"/>
    <mergeCell ref="G50:G59"/>
    <mergeCell ref="I50:I59"/>
    <mergeCell ref="J50:J59"/>
    <mergeCell ref="J30:J39"/>
    <mergeCell ref="K30:K39"/>
    <mergeCell ref="L30:L39"/>
    <mergeCell ref="M30:M39"/>
    <mergeCell ref="K1:M3"/>
    <mergeCell ref="A4:B4"/>
    <mergeCell ref="A5:B5"/>
    <mergeCell ref="A1:B2"/>
    <mergeCell ref="C1:J3"/>
    <mergeCell ref="C4:M4"/>
    <mergeCell ref="C5:M5"/>
    <mergeCell ref="A9:G9"/>
    <mergeCell ref="A10:A19"/>
    <mergeCell ref="C10:C19"/>
    <mergeCell ref="L10:L19"/>
    <mergeCell ref="M10:M19"/>
    <mergeCell ref="F10:F19"/>
    <mergeCell ref="G10:G19"/>
    <mergeCell ref="H10:H19"/>
    <mergeCell ref="I10:I19"/>
    <mergeCell ref="J10:J19"/>
    <mergeCell ref="K10:K19"/>
    <mergeCell ref="B10:B19"/>
    <mergeCell ref="D10:D19"/>
    <mergeCell ref="E10:E19"/>
    <mergeCell ref="H7:H8"/>
    <mergeCell ref="I7:J7"/>
    <mergeCell ref="K7:L7"/>
    <mergeCell ref="J20:J29"/>
    <mergeCell ref="K20:K29"/>
    <mergeCell ref="L20:L29"/>
    <mergeCell ref="M20:M29"/>
    <mergeCell ref="I40:I49"/>
    <mergeCell ref="A30:A39"/>
    <mergeCell ref="A20:A29"/>
    <mergeCell ref="C20:C29"/>
    <mergeCell ref="B30:B39"/>
    <mergeCell ref="C30:C39"/>
    <mergeCell ref="D20:D29"/>
    <mergeCell ref="E20:E29"/>
    <mergeCell ref="D30:D39"/>
    <mergeCell ref="E30:E39"/>
    <mergeCell ref="B20:B29"/>
    <mergeCell ref="F20:F29"/>
    <mergeCell ref="F30:F39"/>
    <mergeCell ref="G20:G29"/>
    <mergeCell ref="H20:H29"/>
    <mergeCell ref="I20:I29"/>
    <mergeCell ref="G30:G39"/>
    <mergeCell ref="I30:I39"/>
    <mergeCell ref="H30:H32"/>
    <mergeCell ref="H33:H35"/>
    <mergeCell ref="J40:J49"/>
    <mergeCell ref="K40:K49"/>
    <mergeCell ref="L40:L49"/>
    <mergeCell ref="M40:M49"/>
    <mergeCell ref="A60:A69"/>
    <mergeCell ref="B60:B69"/>
    <mergeCell ref="C60:C69"/>
    <mergeCell ref="D60:D69"/>
    <mergeCell ref="K60:K69"/>
    <mergeCell ref="L60:L69"/>
    <mergeCell ref="M60:M69"/>
    <mergeCell ref="F60:F69"/>
    <mergeCell ref="G60:G69"/>
    <mergeCell ref="H60:H69"/>
    <mergeCell ref="I60:I69"/>
    <mergeCell ref="J60:J69"/>
    <mergeCell ref="A40:A49"/>
    <mergeCell ref="B40:B49"/>
    <mergeCell ref="C40:C49"/>
    <mergeCell ref="D40:D49"/>
    <mergeCell ref="E40:E49"/>
    <mergeCell ref="F40:F49"/>
    <mergeCell ref="G40:G49"/>
    <mergeCell ref="H40:H49"/>
  </mergeCells>
  <conditionalFormatting sqref="A7:B7">
    <cfRule type="containsText" dxfId="261" priority="849" operator="containsText" text="3- Moderado">
      <formula>NOT(ISERROR(SEARCH("3- Moderado",A7)))</formula>
    </cfRule>
    <cfRule type="containsText" dxfId="260" priority="850" operator="containsText" text="6- Moderado">
      <formula>NOT(ISERROR(SEARCH("6- Moderado",A7)))</formula>
    </cfRule>
    <cfRule type="containsText" dxfId="259" priority="851" operator="containsText" text="4- Moderado">
      <formula>NOT(ISERROR(SEARCH("4- Moderado",A7)))</formula>
    </cfRule>
    <cfRule type="containsText" dxfId="258" priority="852" operator="containsText" text="3- Bajo">
      <formula>NOT(ISERROR(SEARCH("3- Bajo",A7)))</formula>
    </cfRule>
    <cfRule type="containsText" dxfId="257" priority="853" operator="containsText" text="4- Bajo">
      <formula>NOT(ISERROR(SEARCH("4- Bajo",A7)))</formula>
    </cfRule>
    <cfRule type="containsText" dxfId="256" priority="854" operator="containsText" text="1- Bajo">
      <formula>NOT(ISERROR(SEARCH("1- Bajo",A7)))</formula>
    </cfRule>
  </conditionalFormatting>
  <conditionalFormatting sqref="A10:E10 A20:E20">
    <cfRule type="containsText" dxfId="255" priority="825" operator="containsText" text="3- Moderado">
      <formula>NOT(ISERROR(SEARCH("3- Moderado",A10)))</formula>
    </cfRule>
    <cfRule type="containsText" dxfId="254" priority="826" operator="containsText" text="6- Moderado">
      <formula>NOT(ISERROR(SEARCH("6- Moderado",A10)))</formula>
    </cfRule>
    <cfRule type="containsText" dxfId="253" priority="827" operator="containsText" text="4- Moderado">
      <formula>NOT(ISERROR(SEARCH("4- Moderado",A10)))</formula>
    </cfRule>
    <cfRule type="containsText" dxfId="252" priority="828" operator="containsText" text="3- Bajo">
      <formula>NOT(ISERROR(SEARCH("3- Bajo",A10)))</formula>
    </cfRule>
    <cfRule type="containsText" dxfId="251" priority="829" operator="containsText" text="4- Bajo">
      <formula>NOT(ISERROR(SEARCH("4- Bajo",A10)))</formula>
    </cfRule>
    <cfRule type="containsText" dxfId="250" priority="830" operator="containsText" text="1- Bajo">
      <formula>NOT(ISERROR(SEARCH("1- Bajo",A10)))</formula>
    </cfRule>
  </conditionalFormatting>
  <conditionalFormatting sqref="A30:E30">
    <cfRule type="containsText" dxfId="249" priority="163" operator="containsText" text="3- Moderado">
      <formula>NOT(ISERROR(SEARCH("3- Moderado",A30)))</formula>
    </cfRule>
    <cfRule type="containsText" dxfId="248" priority="164" operator="containsText" text="6- Moderado">
      <formula>NOT(ISERROR(SEARCH("6- Moderado",A30)))</formula>
    </cfRule>
    <cfRule type="containsText" dxfId="247" priority="165" operator="containsText" text="4- Moderado">
      <formula>NOT(ISERROR(SEARCH("4- Moderado",A30)))</formula>
    </cfRule>
    <cfRule type="containsText" dxfId="246" priority="166" operator="containsText" text="3- Bajo">
      <formula>NOT(ISERROR(SEARCH("3- Bajo",A30)))</formula>
    </cfRule>
    <cfRule type="containsText" dxfId="245" priority="167" operator="containsText" text="4- Bajo">
      <formula>NOT(ISERROR(SEARCH("4- Bajo",A30)))</formula>
    </cfRule>
    <cfRule type="containsText" dxfId="244" priority="168" operator="containsText" text="1- Bajo">
      <formula>NOT(ISERROR(SEARCH("1- Bajo",A30)))</formula>
    </cfRule>
  </conditionalFormatting>
  <conditionalFormatting sqref="A40:E40">
    <cfRule type="containsText" dxfId="243" priority="135" operator="containsText" text="3- Moderado">
      <formula>NOT(ISERROR(SEARCH("3- Moderado",A40)))</formula>
    </cfRule>
    <cfRule type="containsText" dxfId="242" priority="136" operator="containsText" text="6- Moderado">
      <formula>NOT(ISERROR(SEARCH("6- Moderado",A40)))</formula>
    </cfRule>
    <cfRule type="containsText" dxfId="241" priority="137" operator="containsText" text="4- Moderado">
      <formula>NOT(ISERROR(SEARCH("4- Moderado",A40)))</formula>
    </cfRule>
    <cfRule type="containsText" dxfId="240" priority="138" operator="containsText" text="3- Bajo">
      <formula>NOT(ISERROR(SEARCH("3- Bajo",A40)))</formula>
    </cfRule>
    <cfRule type="containsText" dxfId="239" priority="139" operator="containsText" text="4- Bajo">
      <formula>NOT(ISERROR(SEARCH("4- Bajo",A40)))</formula>
    </cfRule>
    <cfRule type="containsText" dxfId="238" priority="140" operator="containsText" text="1- Bajo">
      <formula>NOT(ISERROR(SEARCH("1- Bajo",A40)))</formula>
    </cfRule>
  </conditionalFormatting>
  <conditionalFormatting sqref="A60:D60 A70:E70">
    <cfRule type="containsText" dxfId="237" priority="79" operator="containsText" text="3- Moderado">
      <formula>NOT(ISERROR(SEARCH("3- Moderado",A60)))</formula>
    </cfRule>
    <cfRule type="containsText" dxfId="236" priority="80" operator="containsText" text="6- Moderado">
      <formula>NOT(ISERROR(SEARCH("6- Moderado",A60)))</formula>
    </cfRule>
    <cfRule type="containsText" dxfId="235" priority="81" operator="containsText" text="4- Moderado">
      <formula>NOT(ISERROR(SEARCH("4- Moderado",A60)))</formula>
    </cfRule>
    <cfRule type="containsText" dxfId="234" priority="82" operator="containsText" text="3- Bajo">
      <formula>NOT(ISERROR(SEARCH("3- Bajo",A60)))</formula>
    </cfRule>
    <cfRule type="containsText" dxfId="233" priority="83" operator="containsText" text="4- Bajo">
      <formula>NOT(ISERROR(SEARCH("4- Bajo",A60)))</formula>
    </cfRule>
    <cfRule type="containsText" dxfId="232" priority="84" operator="containsText" text="1- Bajo">
      <formula>NOT(ISERROR(SEARCH("1- Bajo",A60)))</formula>
    </cfRule>
  </conditionalFormatting>
  <conditionalFormatting sqref="C8:F8">
    <cfRule type="containsText" dxfId="231" priority="181" operator="containsText" text="3- Moderado">
      <formula>NOT(ISERROR(SEARCH("3- Moderado",C8)))</formula>
    </cfRule>
    <cfRule type="containsText" dxfId="230" priority="182" operator="containsText" text="6- Moderado">
      <formula>NOT(ISERROR(SEARCH("6- Moderado",C8)))</formula>
    </cfRule>
    <cfRule type="containsText" dxfId="229" priority="183" operator="containsText" text="4- Moderado">
      <formula>NOT(ISERROR(SEARCH("4- Moderado",C8)))</formula>
    </cfRule>
    <cfRule type="containsText" dxfId="228" priority="184" operator="containsText" text="3- Bajo">
      <formula>NOT(ISERROR(SEARCH("3- Bajo",C8)))</formula>
    </cfRule>
    <cfRule type="containsText" dxfId="227" priority="185" operator="containsText" text="4- Bajo">
      <formula>NOT(ISERROR(SEARCH("4- Bajo",C8)))</formula>
    </cfRule>
    <cfRule type="containsText" dxfId="226" priority="186" operator="containsText" text="1- Bajo">
      <formula>NOT(ISERROR(SEARCH("1- Bajo",C8)))</formula>
    </cfRule>
  </conditionalFormatting>
  <conditionalFormatting sqref="D10:D79">
    <cfRule type="containsText" dxfId="225" priority="73" operator="containsText" text="Muy Alta">
      <formula>NOT(ISERROR(SEARCH("Muy Alta",D10)))</formula>
    </cfRule>
    <cfRule type="containsText" dxfId="224" priority="74" operator="containsText" text="Alta">
      <formula>NOT(ISERROR(SEARCH("Alta",D10)))</formula>
    </cfRule>
    <cfRule type="containsText" dxfId="223" priority="75" operator="containsText" text="Baja">
      <formula>NOT(ISERROR(SEARCH("Baja",D10)))</formula>
    </cfRule>
    <cfRule type="containsText" dxfId="222" priority="76" operator="containsText" text="Muy Baja">
      <formula>NOT(ISERROR(SEARCH("Muy Baja",D10)))</formula>
    </cfRule>
    <cfRule type="containsText" dxfId="221" priority="78" operator="containsText" text="Media">
      <formula>NOT(ISERROR(SEARCH("Media",D10)))</formula>
    </cfRule>
  </conditionalFormatting>
  <conditionalFormatting sqref="E10:E79">
    <cfRule type="containsText" dxfId="220" priority="69" operator="containsText" text="Catastrófico">
      <formula>NOT(ISERROR(SEARCH("Catastrófico",E10)))</formula>
    </cfRule>
    <cfRule type="containsText" dxfId="219" priority="70" operator="containsText" text="Mayor">
      <formula>NOT(ISERROR(SEARCH("Mayor",E10)))</formula>
    </cfRule>
    <cfRule type="containsText" dxfId="218" priority="71" operator="containsText" text="Menor">
      <formula>NOT(ISERROR(SEARCH("Menor",E10)))</formula>
    </cfRule>
    <cfRule type="containsText" dxfId="217" priority="72" operator="containsText" text="Leve">
      <formula>NOT(ISERROR(SEARCH("Leve",E10)))</formula>
    </cfRule>
  </conditionalFormatting>
  <conditionalFormatting sqref="E10:F79">
    <cfRule type="containsText" dxfId="216" priority="77" operator="containsText" text="Moderado">
      <formula>NOT(ISERROR(SEARCH("Moderado",E10)))</formula>
    </cfRule>
  </conditionalFormatting>
  <conditionalFormatting sqref="F10:F29">
    <cfRule type="colorScale" priority="1502">
      <colorScale>
        <cfvo type="min"/>
        <cfvo type="max"/>
        <color rgb="FFFF7128"/>
        <color rgb="FFFFEF9C"/>
      </colorScale>
    </cfRule>
  </conditionalFormatting>
  <conditionalFormatting sqref="F10:F79">
    <cfRule type="containsText" dxfId="215" priority="92" operator="containsText" text="Bajo">
      <formula>NOT(ISERROR(SEARCH("Bajo",F10)))</formula>
    </cfRule>
    <cfRule type="containsText" dxfId="214" priority="93" operator="containsText" text="Moderado">
      <formula>NOT(ISERROR(SEARCH("Moderado",F10)))</formula>
    </cfRule>
    <cfRule type="containsText" dxfId="213" priority="94" operator="containsText" text="Alto">
      <formula>NOT(ISERROR(SEARCH("Alto",F10)))</formula>
    </cfRule>
    <cfRule type="containsText" dxfId="212" priority="95" operator="containsText" text="Extremo">
      <formula>NOT(ISERROR(SEARCH("Extremo",F10)))</formula>
    </cfRule>
  </conditionalFormatting>
  <conditionalFormatting sqref="F30:F39">
    <cfRule type="colorScale" priority="180">
      <colorScale>
        <cfvo type="min"/>
        <cfvo type="max"/>
        <color rgb="FFFF7128"/>
        <color rgb="FFFFEF9C"/>
      </colorScale>
    </cfRule>
  </conditionalFormatting>
  <conditionalFormatting sqref="F40:F49">
    <cfRule type="colorScale" priority="152">
      <colorScale>
        <cfvo type="min"/>
        <cfvo type="max"/>
        <color rgb="FFFF7128"/>
        <color rgb="FFFFEF9C"/>
      </colorScale>
    </cfRule>
  </conditionalFormatting>
  <conditionalFormatting sqref="F50:F79">
    <cfRule type="colorScale" priority="96">
      <colorScale>
        <cfvo type="min"/>
        <cfvo type="max"/>
        <color rgb="FFFF7128"/>
        <color rgb="FFFFEF9C"/>
      </colorScale>
    </cfRule>
  </conditionalFormatting>
  <conditionalFormatting sqref="D50">
    <cfRule type="containsText" dxfId="211" priority="7" operator="containsText" text="3- Moderado">
      <formula>NOT(ISERROR(SEARCH("3- Moderado",D50)))</formula>
    </cfRule>
    <cfRule type="containsText" dxfId="210" priority="8" operator="containsText" text="6- Moderado">
      <formula>NOT(ISERROR(SEARCH("6- Moderado",D50)))</formula>
    </cfRule>
    <cfRule type="containsText" dxfId="209" priority="9" operator="containsText" text="4- Moderado">
      <formula>NOT(ISERROR(SEARCH("4- Moderado",D50)))</formula>
    </cfRule>
    <cfRule type="containsText" dxfId="208" priority="10" operator="containsText" text="3- Bajo">
      <formula>NOT(ISERROR(SEARCH("3- Bajo",D50)))</formula>
    </cfRule>
    <cfRule type="containsText" dxfId="207" priority="11" operator="containsText" text="4- Bajo">
      <formula>NOT(ISERROR(SEARCH("4- Bajo",D50)))</formula>
    </cfRule>
    <cfRule type="containsText" dxfId="206" priority="12" operator="containsText" text="1- Bajo">
      <formula>NOT(ISERROR(SEARCH("1- Bajo",D50)))</formula>
    </cfRule>
  </conditionalFormatting>
  <conditionalFormatting sqref="E50 E60">
    <cfRule type="containsText" dxfId="205" priority="1" operator="containsText" text="3- Moderado">
      <formula>NOT(ISERROR(SEARCH("3- Moderado",E50)))</formula>
    </cfRule>
    <cfRule type="containsText" dxfId="204" priority="2" operator="containsText" text="6- Moderado">
      <formula>NOT(ISERROR(SEARCH("6- Moderado",E50)))</formula>
    </cfRule>
    <cfRule type="containsText" dxfId="203" priority="3" operator="containsText" text="4- Moderado">
      <formula>NOT(ISERROR(SEARCH("4- Moderado",E50)))</formula>
    </cfRule>
    <cfRule type="containsText" dxfId="202" priority="4" operator="containsText" text="3- Bajo">
      <formula>NOT(ISERROR(SEARCH("3- Bajo",E50)))</formula>
    </cfRule>
    <cfRule type="containsText" dxfId="201" priority="5" operator="containsText" text="4- Bajo">
      <formula>NOT(ISERROR(SEARCH("4- Bajo",E50)))</formula>
    </cfRule>
    <cfRule type="containsText" dxfId="200" priority="6" operator="containsText" text="1- Bajo">
      <formula>NOT(ISERROR(SEARCH("1- Bajo",E50)))</formula>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paperSize="5" scale="50" fitToWidth="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54A156-B401-41F8-A9E3-A387948E8585}">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opLeftCell="A31" zoomScale="55" zoomScaleNormal="55" workbookViewId="0">
      <selection activeCell="G10" sqref="G10:G7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6"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style="313" customWidth="1"/>
    <col min="12" max="12" width="17.5703125" style="313" customWidth="1"/>
    <col min="13" max="13" width="48.28515625" customWidth="1"/>
    <col min="14" max="169" width="11.42578125" style="2"/>
  </cols>
  <sheetData>
    <row r="1" spans="1:271" s="19" customFormat="1" ht="16.5" customHeight="1">
      <c r="A1" s="664"/>
      <c r="B1" s="665"/>
      <c r="C1" s="667"/>
      <c r="D1" s="667"/>
      <c r="E1" s="667"/>
      <c r="F1" s="667"/>
      <c r="G1" s="667"/>
      <c r="H1" s="667"/>
      <c r="I1" s="667"/>
      <c r="J1" s="668"/>
      <c r="K1" s="634"/>
      <c r="L1" s="634"/>
      <c r="M1" s="634"/>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66"/>
      <c r="B2" s="640"/>
      <c r="C2" s="643"/>
      <c r="D2" s="643"/>
      <c r="E2" s="643"/>
      <c r="F2" s="643"/>
      <c r="G2" s="643"/>
      <c r="H2" s="643"/>
      <c r="I2" s="643"/>
      <c r="J2" s="644"/>
      <c r="K2" s="634"/>
      <c r="L2" s="634"/>
      <c r="M2" s="634"/>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43"/>
      <c r="D3" s="643"/>
      <c r="E3" s="643"/>
      <c r="F3" s="643"/>
      <c r="G3" s="643"/>
      <c r="H3" s="643"/>
      <c r="I3" s="643"/>
      <c r="J3" s="644"/>
      <c r="K3" s="634"/>
      <c r="L3" s="634"/>
      <c r="M3" s="634"/>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69" t="s">
        <v>269</v>
      </c>
      <c r="B4" s="469"/>
      <c r="C4" s="532" t="s">
        <v>5</v>
      </c>
      <c r="D4" s="532"/>
      <c r="E4" s="532"/>
      <c r="F4" s="532"/>
      <c r="G4" s="532"/>
      <c r="H4" s="532"/>
      <c r="I4" s="532"/>
      <c r="J4" s="532"/>
      <c r="K4" s="532"/>
      <c r="L4" s="532"/>
      <c r="M4" s="532"/>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69" t="s">
        <v>270</v>
      </c>
      <c r="B5" s="469"/>
      <c r="C5" s="533" t="s">
        <v>37</v>
      </c>
      <c r="D5" s="533"/>
      <c r="E5" s="533"/>
      <c r="F5" s="533"/>
      <c r="G5" s="533"/>
      <c r="H5" s="533"/>
      <c r="I5" s="533"/>
      <c r="J5" s="533"/>
      <c r="K5" s="533"/>
      <c r="L5" s="533"/>
      <c r="M5" s="533"/>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69" t="s">
        <v>271</v>
      </c>
      <c r="B6" s="469"/>
      <c r="C6" s="655" t="s">
        <v>272</v>
      </c>
      <c r="D6" s="656"/>
      <c r="E6" s="656"/>
      <c r="F6" s="656"/>
      <c r="G6" s="656"/>
      <c r="H6" s="656"/>
      <c r="I6" s="656"/>
      <c r="J6" s="656"/>
      <c r="K6" s="656"/>
      <c r="L6" s="656"/>
      <c r="M6" s="669"/>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70" t="s">
        <v>497</v>
      </c>
      <c r="B7" s="651"/>
      <c r="C7" s="652"/>
      <c r="D7" s="653" t="s">
        <v>498</v>
      </c>
      <c r="E7" s="653"/>
      <c r="F7" s="653"/>
      <c r="G7" s="654" t="s">
        <v>499</v>
      </c>
      <c r="H7" s="626" t="s">
        <v>500</v>
      </c>
      <c r="I7" s="628" t="s">
        <v>501</v>
      </c>
      <c r="J7" s="629"/>
      <c r="K7" s="630" t="s">
        <v>502</v>
      </c>
      <c r="L7" s="631"/>
      <c r="M7" s="663" t="s">
        <v>524</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c r="A8" s="35" t="s">
        <v>43</v>
      </c>
      <c r="B8" s="35" t="s">
        <v>211</v>
      </c>
      <c r="C8" s="35" t="s">
        <v>213</v>
      </c>
      <c r="D8" s="28" t="s">
        <v>223</v>
      </c>
      <c r="E8" s="28" t="s">
        <v>504</v>
      </c>
      <c r="F8" s="28" t="s">
        <v>505</v>
      </c>
      <c r="G8" s="654"/>
      <c r="H8" s="627"/>
      <c r="I8" s="29" t="s">
        <v>506</v>
      </c>
      <c r="J8" s="29" t="s">
        <v>507</v>
      </c>
      <c r="K8" s="309" t="s">
        <v>508</v>
      </c>
      <c r="L8" s="309" t="s">
        <v>509</v>
      </c>
      <c r="M8" s="663"/>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61"/>
      <c r="B9" s="662"/>
      <c r="C9" s="662"/>
      <c r="D9" s="662"/>
      <c r="E9" s="662"/>
      <c r="F9" s="662"/>
      <c r="G9" s="662"/>
      <c r="H9" s="30"/>
      <c r="I9" s="30"/>
      <c r="J9" s="30"/>
      <c r="K9" s="312"/>
      <c r="L9" s="312"/>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16">
        <f>'7- Mapa Final'!A10</f>
        <v>1</v>
      </c>
      <c r="B10" s="616" t="str">
        <f>'7- Mapa Final'!B10</f>
        <v>Vencimiento del término para la contestación de las demandas interpuestas en contra de la Rama Judicial que conforman el pasivo contingente litigioso de la entidad</v>
      </c>
      <c r="C10" s="616" t="str">
        <f>'7- Mapa Final'!C10</f>
        <v>Cuando el apoderado a quien se le reparte la demanda instaurada en contra de la entidad, admitida y notificada personalmente, omite contestarla dentro del término legalmente establecido</v>
      </c>
      <c r="D10" s="618" t="str">
        <f>'7- Mapa Final'!J10</f>
        <v>Muy Baja - 1</v>
      </c>
      <c r="E10" s="622" t="str">
        <f>'7- Mapa Final'!K10</f>
        <v>Menor - 2</v>
      </c>
      <c r="F10" s="620" t="str">
        <f>'7- Mapa Final'!M10</f>
        <v>Bajo - 2</v>
      </c>
      <c r="G10" s="444" t="s">
        <v>394</v>
      </c>
      <c r="H10" s="615" t="s">
        <v>510</v>
      </c>
      <c r="I10" s="613" t="s">
        <v>7</v>
      </c>
      <c r="J10" s="613"/>
      <c r="K10" s="614">
        <v>45383</v>
      </c>
      <c r="L10" s="614">
        <v>45473</v>
      </c>
      <c r="M10" s="615" t="s">
        <v>511</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16"/>
      <c r="B11" s="616"/>
      <c r="C11" s="616"/>
      <c r="D11" s="619"/>
      <c r="E11" s="623"/>
      <c r="F11" s="620"/>
      <c r="G11" s="445"/>
      <c r="H11" s="615"/>
      <c r="I11" s="613"/>
      <c r="J11" s="613"/>
      <c r="K11" s="614"/>
      <c r="L11" s="614"/>
      <c r="M11" s="615"/>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16"/>
      <c r="B12" s="616"/>
      <c r="C12" s="616"/>
      <c r="D12" s="619"/>
      <c r="E12" s="623"/>
      <c r="F12" s="620"/>
      <c r="G12" s="445"/>
      <c r="H12" s="615"/>
      <c r="I12" s="613"/>
      <c r="J12" s="613"/>
      <c r="K12" s="614"/>
      <c r="L12" s="614"/>
      <c r="M12" s="615"/>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16"/>
      <c r="B13" s="616"/>
      <c r="C13" s="616"/>
      <c r="D13" s="619"/>
      <c r="E13" s="623"/>
      <c r="F13" s="620"/>
      <c r="G13" s="445"/>
      <c r="H13" s="615"/>
      <c r="I13" s="613"/>
      <c r="J13" s="613"/>
      <c r="K13" s="614"/>
      <c r="L13" s="614"/>
      <c r="M13" s="615"/>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16"/>
      <c r="B14" s="616"/>
      <c r="C14" s="616"/>
      <c r="D14" s="619"/>
      <c r="E14" s="623"/>
      <c r="F14" s="620"/>
      <c r="G14" s="445"/>
      <c r="H14" s="615"/>
      <c r="I14" s="613"/>
      <c r="J14" s="613"/>
      <c r="K14" s="614"/>
      <c r="L14" s="614"/>
      <c r="M14" s="61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16"/>
      <c r="B15" s="616"/>
      <c r="C15" s="616"/>
      <c r="D15" s="619"/>
      <c r="E15" s="623"/>
      <c r="F15" s="620"/>
      <c r="G15" s="445"/>
      <c r="H15" s="615"/>
      <c r="I15" s="613"/>
      <c r="J15" s="613"/>
      <c r="K15" s="614"/>
      <c r="L15" s="614"/>
      <c r="M15" s="615"/>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16"/>
      <c r="B16" s="616"/>
      <c r="C16" s="616"/>
      <c r="D16" s="619"/>
      <c r="E16" s="623"/>
      <c r="F16" s="620"/>
      <c r="G16" s="445"/>
      <c r="H16" s="615"/>
      <c r="I16" s="613"/>
      <c r="J16" s="613"/>
      <c r="K16" s="614"/>
      <c r="L16" s="614"/>
      <c r="M16" s="615"/>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16"/>
      <c r="B17" s="616"/>
      <c r="C17" s="616"/>
      <c r="D17" s="619"/>
      <c r="E17" s="623"/>
      <c r="F17" s="620"/>
      <c r="G17" s="445"/>
      <c r="H17" s="615"/>
      <c r="I17" s="613"/>
      <c r="J17" s="613"/>
      <c r="K17" s="614"/>
      <c r="L17" s="614"/>
      <c r="M17" s="615"/>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16"/>
      <c r="B18" s="616"/>
      <c r="C18" s="616"/>
      <c r="D18" s="619"/>
      <c r="E18" s="623"/>
      <c r="F18" s="620"/>
      <c r="G18" s="445"/>
      <c r="H18" s="615"/>
      <c r="I18" s="613"/>
      <c r="J18" s="613"/>
      <c r="K18" s="614"/>
      <c r="L18" s="614"/>
      <c r="M18" s="615"/>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72.75" customHeight="1">
      <c r="A19" s="616"/>
      <c r="B19" s="616"/>
      <c r="C19" s="616"/>
      <c r="D19" s="619"/>
      <c r="E19" s="623"/>
      <c r="F19" s="620"/>
      <c r="G19" s="546"/>
      <c r="H19" s="615"/>
      <c r="I19" s="613"/>
      <c r="J19" s="613"/>
      <c r="K19" s="614"/>
      <c r="L19" s="614"/>
      <c r="M19" s="615"/>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16">
        <f>'7- Mapa Final'!A20</f>
        <v>2</v>
      </c>
      <c r="B20" s="616" t="str">
        <f>'7- Mapa Final'!B20</f>
        <v>Insuficiente saneamiento de la cartera en condiciones desfavorables para la Rama Judicial</v>
      </c>
      <c r="C20" s="616" t="str">
        <f>'7- Mapa Final'!C20</f>
        <v>Posibilidad de incumplimiento de las metas establecidas por la falta de personal para la actualización de la información y cumplimiento oportuno de los términos de duración de las etapas de los procesos</v>
      </c>
      <c r="D20" s="618" t="str">
        <f>'7- Mapa Final'!J20</f>
        <v>Muy Baja - 1</v>
      </c>
      <c r="E20" s="622" t="str">
        <f>'7- Mapa Final'!K20</f>
        <v>Menor - 2</v>
      </c>
      <c r="F20" s="620" t="str">
        <f>'7- Mapa Final'!M20</f>
        <v>Bajo - 2</v>
      </c>
      <c r="G20" s="445" t="s">
        <v>394</v>
      </c>
      <c r="H20" s="615" t="s">
        <v>525</v>
      </c>
      <c r="I20" s="613" t="s">
        <v>7</v>
      </c>
      <c r="J20" s="613" t="s">
        <v>7</v>
      </c>
      <c r="K20" s="614">
        <v>45383</v>
      </c>
      <c r="L20" s="614">
        <v>45471</v>
      </c>
      <c r="M20" s="621" t="s">
        <v>526</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16"/>
      <c r="B21" s="616"/>
      <c r="C21" s="616"/>
      <c r="D21" s="619"/>
      <c r="E21" s="623"/>
      <c r="F21" s="620"/>
      <c r="G21" s="445"/>
      <c r="H21" s="624"/>
      <c r="I21" s="613"/>
      <c r="J21" s="613"/>
      <c r="K21" s="614"/>
      <c r="L21" s="614"/>
      <c r="M21" s="621"/>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16"/>
      <c r="B22" s="616"/>
      <c r="C22" s="616"/>
      <c r="D22" s="619"/>
      <c r="E22" s="623"/>
      <c r="F22" s="620"/>
      <c r="G22" s="445"/>
      <c r="H22" s="624"/>
      <c r="I22" s="613"/>
      <c r="J22" s="613"/>
      <c r="K22" s="614"/>
      <c r="L22" s="614"/>
      <c r="M22" s="621"/>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16"/>
      <c r="B23" s="616"/>
      <c r="C23" s="616"/>
      <c r="D23" s="619"/>
      <c r="E23" s="623"/>
      <c r="F23" s="620"/>
      <c r="G23" s="445"/>
      <c r="H23" s="624"/>
      <c r="I23" s="613"/>
      <c r="J23" s="613"/>
      <c r="K23" s="614"/>
      <c r="L23" s="614"/>
      <c r="M23" s="621"/>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16"/>
      <c r="B24" s="616"/>
      <c r="C24" s="616"/>
      <c r="D24" s="619"/>
      <c r="E24" s="623"/>
      <c r="F24" s="620"/>
      <c r="G24" s="445"/>
      <c r="H24" s="624"/>
      <c r="I24" s="613"/>
      <c r="J24" s="613"/>
      <c r="K24" s="614"/>
      <c r="L24" s="614"/>
      <c r="M24" s="621"/>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16"/>
      <c r="B25" s="616"/>
      <c r="C25" s="616"/>
      <c r="D25" s="619"/>
      <c r="E25" s="623"/>
      <c r="F25" s="620"/>
      <c r="G25" s="445"/>
      <c r="H25" s="624"/>
      <c r="I25" s="613"/>
      <c r="J25" s="613"/>
      <c r="K25" s="614"/>
      <c r="L25" s="614"/>
      <c r="M25" s="621"/>
      <c r="N25" s="34"/>
      <c r="O25" s="34"/>
    </row>
    <row r="26" spans="1:169">
      <c r="A26" s="616"/>
      <c r="B26" s="616"/>
      <c r="C26" s="616"/>
      <c r="D26" s="619"/>
      <c r="E26" s="623"/>
      <c r="F26" s="620"/>
      <c r="G26" s="445"/>
      <c r="H26" s="624"/>
      <c r="I26" s="613"/>
      <c r="J26" s="613"/>
      <c r="K26" s="614"/>
      <c r="L26" s="614"/>
      <c r="M26" s="621"/>
      <c r="N26" s="34"/>
      <c r="O26" s="34"/>
    </row>
    <row r="27" spans="1:169">
      <c r="A27" s="616"/>
      <c r="B27" s="616"/>
      <c r="C27" s="616"/>
      <c r="D27" s="619"/>
      <c r="E27" s="623"/>
      <c r="F27" s="620"/>
      <c r="G27" s="445"/>
      <c r="H27" s="624"/>
      <c r="I27" s="613"/>
      <c r="J27" s="613"/>
      <c r="K27" s="614"/>
      <c r="L27" s="614"/>
      <c r="M27" s="621"/>
      <c r="N27" s="34"/>
      <c r="O27" s="34"/>
    </row>
    <row r="28" spans="1:169">
      <c r="A28" s="616"/>
      <c r="B28" s="616"/>
      <c r="C28" s="616"/>
      <c r="D28" s="619"/>
      <c r="E28" s="623"/>
      <c r="F28" s="620"/>
      <c r="G28" s="445"/>
      <c r="H28" s="624"/>
      <c r="I28" s="613"/>
      <c r="J28" s="613"/>
      <c r="K28" s="614"/>
      <c r="L28" s="614"/>
      <c r="M28" s="621"/>
      <c r="N28" s="34"/>
      <c r="O28" s="34"/>
    </row>
    <row r="29" spans="1:169" ht="33" customHeight="1">
      <c r="A29" s="616"/>
      <c r="B29" s="616"/>
      <c r="C29" s="616"/>
      <c r="D29" s="619"/>
      <c r="E29" s="623"/>
      <c r="F29" s="620"/>
      <c r="G29" s="546"/>
      <c r="H29" s="624"/>
      <c r="I29" s="613"/>
      <c r="J29" s="613"/>
      <c r="K29" s="614"/>
      <c r="L29" s="614"/>
      <c r="M29" s="621"/>
      <c r="N29" s="34"/>
      <c r="O29" s="34"/>
    </row>
    <row r="30" spans="1:169" s="26" customFormat="1" ht="45.75" customHeight="1">
      <c r="A30" s="616">
        <f>'7- Mapa Final'!A30</f>
        <v>3</v>
      </c>
      <c r="B30" s="616" t="str">
        <f>'7- Mapa Final'!B30</f>
        <v xml:space="preserve">Liquidaciones erradas o fuera de términos  de sentencias   o acuerdos </v>
      </c>
      <c r="C30" s="616" t="str">
        <f>'7- Mapa Final'!C30</f>
        <v xml:space="preserve">Falta de oportunidad o menores o mayores valores  establecidos como obligación de la Entidad </v>
      </c>
      <c r="D30" s="618" t="str">
        <f>'7- Mapa Final'!J30</f>
        <v>Media - 3</v>
      </c>
      <c r="E30" s="622" t="str">
        <f>'7- Mapa Final'!K30</f>
        <v>Mayor - 4</v>
      </c>
      <c r="F30" s="620" t="str">
        <f>'7- Mapa Final'!M30</f>
        <v>Alto - 12</v>
      </c>
      <c r="G30" s="445" t="s">
        <v>395</v>
      </c>
      <c r="H30" s="625" t="s">
        <v>513</v>
      </c>
      <c r="I30" s="613" t="s">
        <v>7</v>
      </c>
      <c r="J30" s="613"/>
      <c r="K30" s="614">
        <v>45383</v>
      </c>
      <c r="L30" s="614">
        <v>45473</v>
      </c>
      <c r="M30" s="621" t="s">
        <v>527</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20.25" customHeight="1">
      <c r="A31" s="616"/>
      <c r="B31" s="616"/>
      <c r="C31" s="616"/>
      <c r="D31" s="619"/>
      <c r="E31" s="623"/>
      <c r="F31" s="620"/>
      <c r="G31" s="445"/>
      <c r="H31" s="625"/>
      <c r="I31" s="613"/>
      <c r="J31" s="613"/>
      <c r="K31" s="614"/>
      <c r="L31" s="614"/>
      <c r="M31" s="613"/>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26.25" customHeight="1">
      <c r="A32" s="616"/>
      <c r="B32" s="616"/>
      <c r="C32" s="616"/>
      <c r="D32" s="619"/>
      <c r="E32" s="623"/>
      <c r="F32" s="620"/>
      <c r="G32" s="445"/>
      <c r="H32" s="625"/>
      <c r="I32" s="613"/>
      <c r="J32" s="613"/>
      <c r="K32" s="614"/>
      <c r="L32" s="614"/>
      <c r="M32" s="613"/>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46.5" customHeight="1">
      <c r="A33" s="616"/>
      <c r="B33" s="616"/>
      <c r="C33" s="616"/>
      <c r="D33" s="619"/>
      <c r="E33" s="623"/>
      <c r="F33" s="620"/>
      <c r="G33" s="445"/>
      <c r="H33" s="625" t="s">
        <v>516</v>
      </c>
      <c r="I33" s="613"/>
      <c r="J33" s="613"/>
      <c r="K33" s="614"/>
      <c r="L33" s="614"/>
      <c r="M33" s="613"/>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29.25" customHeight="1">
      <c r="A34" s="616"/>
      <c r="B34" s="616"/>
      <c r="C34" s="616"/>
      <c r="D34" s="619"/>
      <c r="E34" s="623"/>
      <c r="F34" s="620"/>
      <c r="G34" s="445"/>
      <c r="H34" s="625"/>
      <c r="I34" s="613"/>
      <c r="J34" s="613"/>
      <c r="K34" s="614"/>
      <c r="L34" s="614"/>
      <c r="M34" s="613"/>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53.25" customHeight="1">
      <c r="A35" s="616"/>
      <c r="B35" s="616"/>
      <c r="C35" s="616"/>
      <c r="D35" s="619"/>
      <c r="E35" s="623"/>
      <c r="F35" s="620"/>
      <c r="G35" s="445"/>
      <c r="H35" s="625"/>
      <c r="I35" s="613"/>
      <c r="J35" s="613"/>
      <c r="K35" s="614"/>
      <c r="L35" s="614"/>
      <c r="M35" s="613"/>
      <c r="N35" s="34"/>
      <c r="O35" s="34"/>
    </row>
    <row r="36" spans="1:169" ht="48" customHeight="1">
      <c r="A36" s="616"/>
      <c r="B36" s="616"/>
      <c r="C36" s="616"/>
      <c r="D36" s="619"/>
      <c r="E36" s="623"/>
      <c r="F36" s="620"/>
      <c r="G36" s="445"/>
      <c r="H36" s="307" t="s">
        <v>517</v>
      </c>
      <c r="I36" s="613"/>
      <c r="J36" s="613"/>
      <c r="K36" s="614"/>
      <c r="L36" s="614"/>
      <c r="M36" s="613"/>
      <c r="N36" s="34"/>
      <c r="O36" s="34"/>
    </row>
    <row r="37" spans="1:169">
      <c r="A37" s="616"/>
      <c r="B37" s="616"/>
      <c r="C37" s="616"/>
      <c r="D37" s="619"/>
      <c r="E37" s="623"/>
      <c r="F37" s="620"/>
      <c r="G37" s="445"/>
      <c r="H37" s="305"/>
      <c r="I37" s="613"/>
      <c r="J37" s="613"/>
      <c r="K37" s="614"/>
      <c r="L37" s="614"/>
      <c r="M37" s="613"/>
      <c r="N37" s="34"/>
      <c r="O37" s="34"/>
    </row>
    <row r="38" spans="1:169">
      <c r="A38" s="616"/>
      <c r="B38" s="616"/>
      <c r="C38" s="616"/>
      <c r="D38" s="619"/>
      <c r="E38" s="623"/>
      <c r="F38" s="620"/>
      <c r="G38" s="445"/>
      <c r="H38" s="305"/>
      <c r="I38" s="613"/>
      <c r="J38" s="613"/>
      <c r="K38" s="614"/>
      <c r="L38" s="614"/>
      <c r="M38" s="613"/>
      <c r="N38" s="34"/>
      <c r="O38" s="34"/>
    </row>
    <row r="39" spans="1:169">
      <c r="A39" s="616"/>
      <c r="B39" s="616"/>
      <c r="C39" s="616"/>
      <c r="D39" s="619"/>
      <c r="E39" s="623"/>
      <c r="F39" s="620"/>
      <c r="G39" s="546"/>
      <c r="H39" s="305"/>
      <c r="I39" s="613"/>
      <c r="J39" s="613"/>
      <c r="K39" s="614"/>
      <c r="L39" s="614"/>
      <c r="M39" s="613"/>
      <c r="N39" s="34"/>
      <c r="O39" s="34"/>
    </row>
    <row r="40" spans="1:169" s="26" customFormat="1" ht="12.75" customHeight="1">
      <c r="A40" s="616">
        <f>'7- Mapa Final'!A40</f>
        <v>4</v>
      </c>
      <c r="B40" s="616" t="str">
        <f>'7- Mapa Final'!B40</f>
        <v xml:space="preserve">Recibir dádivas o beneficios a nombre propio o de terceros para  no actuar con la debida diligencia en los procesos en  contra la entidad  o divulgar información privilegiada </v>
      </c>
      <c r="C40" s="616" t="str">
        <f>'7- Mapa Final'!C40</f>
        <v>Retrasar, desviar, omitir actuaciones o suministrar información privilegiada .</v>
      </c>
      <c r="D40" s="618" t="str">
        <f>'7- Mapa Final'!J40</f>
        <v>Muy Baja - 1</v>
      </c>
      <c r="E40" s="622" t="str">
        <f>'7- Mapa Final'!K40</f>
        <v>Mayor - 4</v>
      </c>
      <c r="F40" s="620" t="str">
        <f>'7- Mapa Final'!M40</f>
        <v>Alto  - 4</v>
      </c>
      <c r="G40" s="445" t="s">
        <v>394</v>
      </c>
      <c r="H40" s="613"/>
      <c r="I40" s="613" t="s">
        <v>7</v>
      </c>
      <c r="J40" s="613"/>
      <c r="K40" s="614">
        <v>45383</v>
      </c>
      <c r="L40" s="614">
        <v>45473</v>
      </c>
      <c r="M40" s="615" t="s">
        <v>518</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16"/>
      <c r="B41" s="616"/>
      <c r="C41" s="616"/>
      <c r="D41" s="619"/>
      <c r="E41" s="623"/>
      <c r="F41" s="620"/>
      <c r="G41" s="445"/>
      <c r="H41" s="613"/>
      <c r="I41" s="613"/>
      <c r="J41" s="613"/>
      <c r="K41" s="614"/>
      <c r="L41" s="614"/>
      <c r="M41" s="615"/>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16"/>
      <c r="B42" s="616"/>
      <c r="C42" s="616"/>
      <c r="D42" s="619"/>
      <c r="E42" s="623"/>
      <c r="F42" s="620"/>
      <c r="G42" s="445"/>
      <c r="H42" s="613"/>
      <c r="I42" s="613"/>
      <c r="J42" s="613"/>
      <c r="K42" s="614"/>
      <c r="L42" s="614"/>
      <c r="M42" s="615"/>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616"/>
      <c r="B43" s="616"/>
      <c r="C43" s="616"/>
      <c r="D43" s="619"/>
      <c r="E43" s="623"/>
      <c r="F43" s="620"/>
      <c r="G43" s="445"/>
      <c r="H43" s="613"/>
      <c r="I43" s="613"/>
      <c r="J43" s="613"/>
      <c r="K43" s="614"/>
      <c r="L43" s="614"/>
      <c r="M43" s="615"/>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616"/>
      <c r="B44" s="616"/>
      <c r="C44" s="616"/>
      <c r="D44" s="619"/>
      <c r="E44" s="623"/>
      <c r="F44" s="620"/>
      <c r="G44" s="445"/>
      <c r="H44" s="613"/>
      <c r="I44" s="613"/>
      <c r="J44" s="613"/>
      <c r="K44" s="614"/>
      <c r="L44" s="614"/>
      <c r="M44" s="615"/>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16"/>
      <c r="B45" s="616"/>
      <c r="C45" s="616"/>
      <c r="D45" s="619"/>
      <c r="E45" s="623"/>
      <c r="F45" s="620"/>
      <c r="G45" s="445"/>
      <c r="H45" s="613"/>
      <c r="I45" s="613"/>
      <c r="J45" s="613"/>
      <c r="K45" s="614"/>
      <c r="L45" s="614"/>
      <c r="M45" s="615"/>
      <c r="N45" s="34"/>
      <c r="O45" s="34"/>
    </row>
    <row r="46" spans="1:169">
      <c r="A46" s="616"/>
      <c r="B46" s="616"/>
      <c r="C46" s="616"/>
      <c r="D46" s="619"/>
      <c r="E46" s="623"/>
      <c r="F46" s="620"/>
      <c r="G46" s="445"/>
      <c r="H46" s="613"/>
      <c r="I46" s="613"/>
      <c r="J46" s="613"/>
      <c r="K46" s="614"/>
      <c r="L46" s="614"/>
      <c r="M46" s="615"/>
      <c r="N46" s="34"/>
      <c r="O46" s="34"/>
    </row>
    <row r="47" spans="1:169">
      <c r="A47" s="616"/>
      <c r="B47" s="616"/>
      <c r="C47" s="616"/>
      <c r="D47" s="619"/>
      <c r="E47" s="623"/>
      <c r="F47" s="620"/>
      <c r="G47" s="445"/>
      <c r="H47" s="613"/>
      <c r="I47" s="613"/>
      <c r="J47" s="613"/>
      <c r="K47" s="614"/>
      <c r="L47" s="614"/>
      <c r="M47" s="615"/>
      <c r="N47" s="34"/>
      <c r="O47" s="34"/>
    </row>
    <row r="48" spans="1:169">
      <c r="A48" s="616"/>
      <c r="B48" s="616"/>
      <c r="C48" s="616"/>
      <c r="D48" s="619"/>
      <c r="E48" s="623"/>
      <c r="F48" s="620"/>
      <c r="G48" s="445"/>
      <c r="H48" s="613"/>
      <c r="I48" s="613"/>
      <c r="J48" s="613"/>
      <c r="K48" s="614"/>
      <c r="L48" s="614"/>
      <c r="M48" s="615"/>
      <c r="N48" s="34"/>
      <c r="O48" s="34"/>
    </row>
    <row r="49" spans="1:169">
      <c r="A49" s="616"/>
      <c r="B49" s="616"/>
      <c r="C49" s="616"/>
      <c r="D49" s="619"/>
      <c r="E49" s="623"/>
      <c r="F49" s="620"/>
      <c r="G49" s="546"/>
      <c r="H49" s="613"/>
      <c r="I49" s="613"/>
      <c r="J49" s="613"/>
      <c r="K49" s="614"/>
      <c r="L49" s="614"/>
      <c r="M49" s="615"/>
      <c r="N49" s="34"/>
      <c r="O49" s="34"/>
    </row>
    <row r="50" spans="1:169">
      <c r="A50" s="616">
        <v>5</v>
      </c>
      <c r="B50" s="660" t="s">
        <v>528</v>
      </c>
      <c r="C50" s="660" t="str">
        <f>'5- Identificación de Riesgos'!C50</f>
        <v>Cuando un tercero o el mismo obligado, ofrece, promete, entrega, acepta o solicita una ventaja dentro del procedimiento de cobro coactivo, a través de dádivas o beneficios, para que no se adelante en debida forma el cobro de las obligaciones a favor de la Rama Judicial.</v>
      </c>
      <c r="D50" s="618" t="str">
        <f>'7- Mapa Final'!J50</f>
        <v>Muy Baja - 1</v>
      </c>
      <c r="E50" s="622" t="str">
        <f>'7- Mapa Final'!K50</f>
        <v>Menor - 2</v>
      </c>
      <c r="F50" s="620" t="str">
        <f>'7- Mapa Final'!M50</f>
        <v>Bajo - 2</v>
      </c>
      <c r="G50" s="445" t="s">
        <v>394</v>
      </c>
      <c r="H50" s="659" t="s">
        <v>396</v>
      </c>
      <c r="I50" s="613" t="s">
        <v>7</v>
      </c>
      <c r="J50" s="613" t="s">
        <v>7</v>
      </c>
      <c r="K50" s="614">
        <v>45383</v>
      </c>
      <c r="L50" s="614">
        <v>45471</v>
      </c>
      <c r="M50" s="621" t="s">
        <v>519</v>
      </c>
      <c r="N50" s="34"/>
      <c r="O50" s="34"/>
    </row>
    <row r="51" spans="1:169">
      <c r="A51" s="616"/>
      <c r="B51" s="660"/>
      <c r="C51" s="660"/>
      <c r="D51" s="619"/>
      <c r="E51" s="623"/>
      <c r="F51" s="620"/>
      <c r="G51" s="445"/>
      <c r="H51" s="659"/>
      <c r="I51" s="613"/>
      <c r="J51" s="613"/>
      <c r="K51" s="614"/>
      <c r="L51" s="614"/>
      <c r="M51" s="621"/>
      <c r="N51" s="34"/>
      <c r="O51" s="34"/>
    </row>
    <row r="52" spans="1:169">
      <c r="A52" s="616"/>
      <c r="B52" s="660"/>
      <c r="C52" s="660"/>
      <c r="D52" s="619"/>
      <c r="E52" s="623"/>
      <c r="F52" s="620"/>
      <c r="G52" s="445"/>
      <c r="H52" s="659"/>
      <c r="I52" s="613"/>
      <c r="J52" s="613"/>
      <c r="K52" s="614"/>
      <c r="L52" s="614"/>
      <c r="M52" s="621"/>
      <c r="N52" s="34"/>
      <c r="O52" s="34"/>
    </row>
    <row r="53" spans="1:169">
      <c r="A53" s="616"/>
      <c r="B53" s="660"/>
      <c r="C53" s="660"/>
      <c r="D53" s="619"/>
      <c r="E53" s="623"/>
      <c r="F53" s="620"/>
      <c r="G53" s="445"/>
      <c r="H53" s="659"/>
      <c r="I53" s="613"/>
      <c r="J53" s="613"/>
      <c r="K53" s="614"/>
      <c r="L53" s="614"/>
      <c r="M53" s="621"/>
      <c r="N53" s="34"/>
      <c r="O53" s="34"/>
    </row>
    <row r="54" spans="1:169">
      <c r="A54" s="616"/>
      <c r="B54" s="660"/>
      <c r="C54" s="660"/>
      <c r="D54" s="619"/>
      <c r="E54" s="623"/>
      <c r="F54" s="620"/>
      <c r="G54" s="445"/>
      <c r="H54" s="659"/>
      <c r="I54" s="613"/>
      <c r="J54" s="613"/>
      <c r="K54" s="614"/>
      <c r="L54" s="614"/>
      <c r="M54" s="621"/>
      <c r="N54" s="34"/>
      <c r="O54" s="34"/>
    </row>
    <row r="55" spans="1:169">
      <c r="A55" s="616"/>
      <c r="B55" s="660"/>
      <c r="C55" s="660"/>
      <c r="D55" s="619"/>
      <c r="E55" s="623"/>
      <c r="F55" s="620"/>
      <c r="G55" s="553"/>
      <c r="H55" s="659"/>
      <c r="I55" s="613"/>
      <c r="J55" s="613"/>
      <c r="K55" s="614"/>
      <c r="L55" s="614"/>
      <c r="M55" s="621"/>
      <c r="N55" s="34"/>
      <c r="O55" s="34"/>
    </row>
    <row r="56" spans="1:169">
      <c r="A56" s="616"/>
      <c r="B56" s="660"/>
      <c r="C56" s="660"/>
      <c r="D56" s="619"/>
      <c r="E56" s="623"/>
      <c r="F56" s="620"/>
      <c r="G56" s="553"/>
      <c r="H56" s="659" t="s">
        <v>520</v>
      </c>
      <c r="I56" s="613"/>
      <c r="J56" s="613"/>
      <c r="K56" s="614"/>
      <c r="L56" s="614"/>
      <c r="M56" s="621"/>
      <c r="N56" s="34"/>
      <c r="O56" s="34"/>
    </row>
    <row r="57" spans="1:169">
      <c r="A57" s="616"/>
      <c r="B57" s="660"/>
      <c r="C57" s="660"/>
      <c r="D57" s="619"/>
      <c r="E57" s="623"/>
      <c r="F57" s="620"/>
      <c r="G57" s="553"/>
      <c r="H57" s="621"/>
      <c r="I57" s="613"/>
      <c r="J57" s="613"/>
      <c r="K57" s="614"/>
      <c r="L57" s="614"/>
      <c r="M57" s="621"/>
      <c r="N57" s="34"/>
      <c r="O57" s="34"/>
    </row>
    <row r="58" spans="1:169">
      <c r="A58" s="616"/>
      <c r="B58" s="660"/>
      <c r="C58" s="660"/>
      <c r="D58" s="619"/>
      <c r="E58" s="623"/>
      <c r="F58" s="620"/>
      <c r="G58" s="553"/>
      <c r="H58" s="621"/>
      <c r="I58" s="613"/>
      <c r="J58" s="613"/>
      <c r="K58" s="614"/>
      <c r="L58" s="614"/>
      <c r="M58" s="621"/>
      <c r="N58" s="34"/>
      <c r="O58" s="34"/>
    </row>
    <row r="59" spans="1:169">
      <c r="A59" s="616"/>
      <c r="B59" s="660"/>
      <c r="C59" s="660"/>
      <c r="D59" s="619"/>
      <c r="E59" s="623"/>
      <c r="F59" s="620"/>
      <c r="G59" s="554"/>
      <c r="H59" s="621"/>
      <c r="I59" s="613"/>
      <c r="J59" s="613"/>
      <c r="K59" s="614"/>
      <c r="L59" s="614"/>
      <c r="M59" s="621"/>
      <c r="N59" s="34"/>
      <c r="O59" s="34"/>
    </row>
    <row r="60" spans="1:169" s="26" customFormat="1" ht="12.75" customHeight="1">
      <c r="A60" s="616">
        <f>'7- Mapa Final'!A60</f>
        <v>6</v>
      </c>
      <c r="B60" s="616" t="str">
        <f>'7- Mapa Final'!B60</f>
        <v>Ofrecer, prometer, entregar, aceptar o solicitar una ventaja indebida para provocar  actuaciones jurídicas de los procesos de repetición por fuera del marco legal atendiendo intereses propios o de terceros.</v>
      </c>
      <c r="C60" s="616" t="str">
        <f>'7- Mapa Final'!C60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60" s="618" t="str">
        <f>'7- Mapa Final'!J60</f>
        <v>Muy Baja - 1</v>
      </c>
      <c r="E60" s="622" t="str">
        <f>'7- Mapa Final'!K60</f>
        <v>Menor - 2</v>
      </c>
      <c r="F60" s="620" t="str">
        <f>'7- Mapa Final'!M60</f>
        <v>Bajo - 2</v>
      </c>
      <c r="G60" s="445" t="s">
        <v>395</v>
      </c>
      <c r="H60" s="613"/>
      <c r="I60" s="613" t="s">
        <v>7</v>
      </c>
      <c r="J60" s="613"/>
      <c r="K60" s="614">
        <v>45383</v>
      </c>
      <c r="L60" s="614">
        <v>45473</v>
      </c>
      <c r="M60" s="615" t="s">
        <v>518</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16"/>
      <c r="B61" s="616"/>
      <c r="C61" s="616"/>
      <c r="D61" s="619"/>
      <c r="E61" s="623"/>
      <c r="F61" s="620"/>
      <c r="G61" s="445"/>
      <c r="H61" s="613"/>
      <c r="I61" s="613"/>
      <c r="J61" s="613"/>
      <c r="K61" s="614"/>
      <c r="L61" s="614"/>
      <c r="M61" s="615"/>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16"/>
      <c r="B62" s="616"/>
      <c r="C62" s="616"/>
      <c r="D62" s="619"/>
      <c r="E62" s="623"/>
      <c r="F62" s="620"/>
      <c r="G62" s="445"/>
      <c r="H62" s="613"/>
      <c r="I62" s="613"/>
      <c r="J62" s="613"/>
      <c r="K62" s="614"/>
      <c r="L62" s="614"/>
      <c r="M62" s="615"/>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616"/>
      <c r="B63" s="616"/>
      <c r="C63" s="616"/>
      <c r="D63" s="619"/>
      <c r="E63" s="623"/>
      <c r="F63" s="620"/>
      <c r="G63" s="445"/>
      <c r="H63" s="613"/>
      <c r="I63" s="613"/>
      <c r="J63" s="613"/>
      <c r="K63" s="614"/>
      <c r="L63" s="614"/>
      <c r="M63" s="615"/>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616"/>
      <c r="B64" s="616"/>
      <c r="C64" s="616"/>
      <c r="D64" s="619"/>
      <c r="E64" s="623"/>
      <c r="F64" s="620"/>
      <c r="G64" s="445"/>
      <c r="H64" s="613"/>
      <c r="I64" s="613"/>
      <c r="J64" s="613"/>
      <c r="K64" s="614"/>
      <c r="L64" s="614"/>
      <c r="M64" s="615"/>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616"/>
      <c r="B65" s="616"/>
      <c r="C65" s="616"/>
      <c r="D65" s="619"/>
      <c r="E65" s="623"/>
      <c r="F65" s="620"/>
      <c r="G65" s="445"/>
      <c r="H65" s="613"/>
      <c r="I65" s="613"/>
      <c r="J65" s="613"/>
      <c r="K65" s="614"/>
      <c r="L65" s="614"/>
      <c r="M65" s="615"/>
      <c r="N65" s="34"/>
      <c r="O65" s="34"/>
    </row>
    <row r="66" spans="1:15">
      <c r="A66" s="616"/>
      <c r="B66" s="616"/>
      <c r="C66" s="616"/>
      <c r="D66" s="619"/>
      <c r="E66" s="623"/>
      <c r="F66" s="620"/>
      <c r="G66" s="445"/>
      <c r="H66" s="613"/>
      <c r="I66" s="613"/>
      <c r="J66" s="613"/>
      <c r="K66" s="614"/>
      <c r="L66" s="614"/>
      <c r="M66" s="615"/>
      <c r="N66" s="34"/>
      <c r="O66" s="34"/>
    </row>
    <row r="67" spans="1:15">
      <c r="A67" s="616"/>
      <c r="B67" s="616"/>
      <c r="C67" s="616"/>
      <c r="D67" s="619"/>
      <c r="E67" s="623"/>
      <c r="F67" s="620"/>
      <c r="G67" s="445"/>
      <c r="H67" s="613"/>
      <c r="I67" s="613"/>
      <c r="J67" s="613"/>
      <c r="K67" s="614"/>
      <c r="L67" s="614"/>
      <c r="M67" s="615"/>
      <c r="N67" s="34"/>
      <c r="O67" s="34"/>
    </row>
    <row r="68" spans="1:15">
      <c r="A68" s="616"/>
      <c r="B68" s="616"/>
      <c r="C68" s="616"/>
      <c r="D68" s="619"/>
      <c r="E68" s="623"/>
      <c r="F68" s="620"/>
      <c r="G68" s="445"/>
      <c r="H68" s="613"/>
      <c r="I68" s="613"/>
      <c r="J68" s="613"/>
      <c r="K68" s="614"/>
      <c r="L68" s="614"/>
      <c r="M68" s="615"/>
      <c r="N68" s="34"/>
      <c r="O68" s="34"/>
    </row>
    <row r="69" spans="1:15" ht="15.75" customHeight="1">
      <c r="A69" s="616"/>
      <c r="B69" s="616"/>
      <c r="C69" s="616"/>
      <c r="D69" s="619"/>
      <c r="E69" s="623"/>
      <c r="F69" s="620"/>
      <c r="G69" s="546"/>
      <c r="H69" s="613"/>
      <c r="I69" s="613"/>
      <c r="J69" s="613"/>
      <c r="K69" s="614"/>
      <c r="L69" s="614"/>
      <c r="M69" s="615"/>
      <c r="N69" s="34"/>
      <c r="O69" s="34"/>
    </row>
    <row r="70" spans="1:15">
      <c r="A70" s="616">
        <f>'7- Mapa Final'!A70</f>
        <v>7</v>
      </c>
      <c r="B70" s="616" t="str">
        <f>'7- Mapa Final'!B70</f>
        <v>Ofrecer, prometer, entregar, aceptar o solicitar una ventaja a cambio de una indebida gestión en el tramite de la liquidación de las cuentas de cobro por concepto de Sentencias en contra de la Rama Judicial.</v>
      </c>
      <c r="C70" s="616" t="str">
        <f>'7- Mapa Final'!C70</f>
        <v>Cuando el beneficiario, apoderado o un tercero, ofrece, promete, entrega, acepta o solicita una ventaja dentro del procedimiento de liquidación de una cuenta de cobro por concepto de sentencias adversas a la Rama Judicial.</v>
      </c>
      <c r="D70" s="618" t="str">
        <f>'7- Mapa Final'!J70</f>
        <v>Muy Baja - 1</v>
      </c>
      <c r="E70" s="622" t="str">
        <f>'7- Mapa Final'!K70</f>
        <v>Leve - 1</v>
      </c>
      <c r="F70" s="620" t="str">
        <f>'7- Mapa Final'!M70</f>
        <v>Bajo - 1</v>
      </c>
      <c r="G70" s="445" t="s">
        <v>395</v>
      </c>
      <c r="H70" s="621" t="s">
        <v>529</v>
      </c>
      <c r="I70" s="613" t="s">
        <v>7</v>
      </c>
      <c r="J70" s="613"/>
      <c r="K70" s="614">
        <v>45383</v>
      </c>
      <c r="L70" s="614">
        <v>45473</v>
      </c>
      <c r="M70" s="621" t="s">
        <v>530</v>
      </c>
    </row>
    <row r="71" spans="1:15">
      <c r="A71" s="616"/>
      <c r="B71" s="616"/>
      <c r="C71" s="616"/>
      <c r="D71" s="619"/>
      <c r="E71" s="623"/>
      <c r="F71" s="620"/>
      <c r="G71" s="445"/>
      <c r="H71" s="621"/>
      <c r="I71" s="613"/>
      <c r="J71" s="613"/>
      <c r="K71" s="614"/>
      <c r="L71" s="614"/>
      <c r="M71" s="621"/>
    </row>
    <row r="72" spans="1:15">
      <c r="A72" s="616"/>
      <c r="B72" s="616"/>
      <c r="C72" s="616"/>
      <c r="D72" s="619"/>
      <c r="E72" s="623"/>
      <c r="F72" s="620"/>
      <c r="G72" s="445"/>
      <c r="H72" s="621"/>
      <c r="I72" s="613"/>
      <c r="J72" s="613"/>
      <c r="K72" s="614"/>
      <c r="L72" s="614"/>
      <c r="M72" s="621"/>
    </row>
    <row r="73" spans="1:15">
      <c r="A73" s="616"/>
      <c r="B73" s="616"/>
      <c r="C73" s="616"/>
      <c r="D73" s="619"/>
      <c r="E73" s="623"/>
      <c r="F73" s="620"/>
      <c r="G73" s="445"/>
      <c r="H73" s="621"/>
      <c r="I73" s="613"/>
      <c r="J73" s="613"/>
      <c r="K73" s="614"/>
      <c r="L73" s="614"/>
      <c r="M73" s="621"/>
    </row>
    <row r="74" spans="1:15">
      <c r="A74" s="616"/>
      <c r="B74" s="616"/>
      <c r="C74" s="616"/>
      <c r="D74" s="619"/>
      <c r="E74" s="623"/>
      <c r="F74" s="620"/>
      <c r="G74" s="445"/>
      <c r="H74" s="621"/>
      <c r="I74" s="613"/>
      <c r="J74" s="613"/>
      <c r="K74" s="614"/>
      <c r="L74" s="614"/>
      <c r="M74" s="621"/>
    </row>
    <row r="75" spans="1:15">
      <c r="A75" s="616"/>
      <c r="B75" s="616"/>
      <c r="C75" s="616"/>
      <c r="D75" s="619"/>
      <c r="E75" s="623"/>
      <c r="F75" s="620"/>
      <c r="G75" s="445"/>
      <c r="H75" s="621"/>
      <c r="I75" s="613"/>
      <c r="J75" s="613"/>
      <c r="K75" s="614"/>
      <c r="L75" s="614"/>
      <c r="M75" s="621"/>
    </row>
    <row r="76" spans="1:15">
      <c r="A76" s="616"/>
      <c r="B76" s="616"/>
      <c r="C76" s="616"/>
      <c r="D76" s="619"/>
      <c r="E76" s="623"/>
      <c r="F76" s="620"/>
      <c r="G76" s="445"/>
      <c r="H76" s="621"/>
      <c r="I76" s="613"/>
      <c r="J76" s="613"/>
      <c r="K76" s="614"/>
      <c r="L76" s="614"/>
      <c r="M76" s="621"/>
    </row>
    <row r="77" spans="1:15">
      <c r="A77" s="616"/>
      <c r="B77" s="616"/>
      <c r="C77" s="616"/>
      <c r="D77" s="619"/>
      <c r="E77" s="623"/>
      <c r="F77" s="620"/>
      <c r="G77" s="445"/>
      <c r="H77" s="621"/>
      <c r="I77" s="613"/>
      <c r="J77" s="613"/>
      <c r="K77" s="614"/>
      <c r="L77" s="614"/>
      <c r="M77" s="621"/>
    </row>
    <row r="78" spans="1:15">
      <c r="A78" s="616"/>
      <c r="B78" s="616"/>
      <c r="C78" s="616"/>
      <c r="D78" s="619"/>
      <c r="E78" s="623"/>
      <c r="F78" s="620"/>
      <c r="G78" s="445"/>
      <c r="H78" s="621"/>
      <c r="I78" s="613"/>
      <c r="J78" s="613"/>
      <c r="K78" s="614"/>
      <c r="L78" s="614"/>
      <c r="M78" s="621"/>
    </row>
    <row r="79" spans="1:15">
      <c r="A79" s="616"/>
      <c r="B79" s="616"/>
      <c r="C79" s="616"/>
      <c r="D79" s="619"/>
      <c r="E79" s="623"/>
      <c r="F79" s="620"/>
      <c r="G79" s="546"/>
      <c r="H79" s="621"/>
      <c r="I79" s="613"/>
      <c r="J79" s="613"/>
      <c r="K79" s="614"/>
      <c r="L79" s="614"/>
      <c r="M79" s="621"/>
    </row>
  </sheetData>
  <mergeCells count="110">
    <mergeCell ref="A70:A79"/>
    <mergeCell ref="B70:B79"/>
    <mergeCell ref="C70:C79"/>
    <mergeCell ref="D70:D79"/>
    <mergeCell ref="E70:E79"/>
    <mergeCell ref="A60:A69"/>
    <mergeCell ref="B60:B69"/>
    <mergeCell ref="C60:C69"/>
    <mergeCell ref="D60:D69"/>
    <mergeCell ref="E60:E69"/>
    <mergeCell ref="M10:M19"/>
    <mergeCell ref="A7:C7"/>
    <mergeCell ref="D7:F7"/>
    <mergeCell ref="G7:G8"/>
    <mergeCell ref="H7:H8"/>
    <mergeCell ref="I7:J7"/>
    <mergeCell ref="E50:E59"/>
    <mergeCell ref="K70:K79"/>
    <mergeCell ref="L70:L79"/>
    <mergeCell ref="M70:M79"/>
    <mergeCell ref="F70:F79"/>
    <mergeCell ref="G70:G79"/>
    <mergeCell ref="H70:H79"/>
    <mergeCell ref="I70:I79"/>
    <mergeCell ref="J70:J79"/>
    <mergeCell ref="F60:F69"/>
    <mergeCell ref="K50:K59"/>
    <mergeCell ref="L50:L59"/>
    <mergeCell ref="M50:M59"/>
    <mergeCell ref="H50:H55"/>
    <mergeCell ref="H56:H59"/>
    <mergeCell ref="F50:F59"/>
    <mergeCell ref="G50:G59"/>
    <mergeCell ref="I50:I59"/>
    <mergeCell ref="A1:B2"/>
    <mergeCell ref="C1:J3"/>
    <mergeCell ref="K1:M3"/>
    <mergeCell ref="A4:B4"/>
    <mergeCell ref="C4:M4"/>
    <mergeCell ref="A5:B5"/>
    <mergeCell ref="C5:M5"/>
    <mergeCell ref="A6:B6"/>
    <mergeCell ref="C6:M6"/>
    <mergeCell ref="K7:L7"/>
    <mergeCell ref="A9:G9"/>
    <mergeCell ref="A10:A19"/>
    <mergeCell ref="B10:B19"/>
    <mergeCell ref="C10:C19"/>
    <mergeCell ref="D10:D19"/>
    <mergeCell ref="E10:E19"/>
    <mergeCell ref="F10:F19"/>
    <mergeCell ref="M20:M29"/>
    <mergeCell ref="G20:G29"/>
    <mergeCell ref="H20:H29"/>
    <mergeCell ref="I20:I29"/>
    <mergeCell ref="J20:J29"/>
    <mergeCell ref="K20:K29"/>
    <mergeCell ref="L20:L29"/>
    <mergeCell ref="D20:D29"/>
    <mergeCell ref="E20:E29"/>
    <mergeCell ref="G10:G19"/>
    <mergeCell ref="M7:M8"/>
    <mergeCell ref="H10:H19"/>
    <mergeCell ref="I10:I19"/>
    <mergeCell ref="J10:J19"/>
    <mergeCell ref="K10:K19"/>
    <mergeCell ref="L10:L19"/>
    <mergeCell ref="M30:M39"/>
    <mergeCell ref="F20:F29"/>
    <mergeCell ref="J30:J39"/>
    <mergeCell ref="K30:K39"/>
    <mergeCell ref="A20:A29"/>
    <mergeCell ref="B20:B29"/>
    <mergeCell ref="C20:C29"/>
    <mergeCell ref="M60:M69"/>
    <mergeCell ref="G60:G69"/>
    <mergeCell ref="H60:H69"/>
    <mergeCell ref="I60:I69"/>
    <mergeCell ref="J60:J69"/>
    <mergeCell ref="K60:K69"/>
    <mergeCell ref="L60:L69"/>
    <mergeCell ref="A40:A49"/>
    <mergeCell ref="M40:M49"/>
    <mergeCell ref="G40:G49"/>
    <mergeCell ref="H40:H49"/>
    <mergeCell ref="I40:I49"/>
    <mergeCell ref="J40:J49"/>
    <mergeCell ref="K40:K49"/>
    <mergeCell ref="L40:L49"/>
    <mergeCell ref="B40:B49"/>
    <mergeCell ref="A30:A39"/>
    <mergeCell ref="C40:C49"/>
    <mergeCell ref="D40:D49"/>
    <mergeCell ref="E40:E49"/>
    <mergeCell ref="F40:F49"/>
    <mergeCell ref="A50:A59"/>
    <mergeCell ref="B50:B59"/>
    <mergeCell ref="C50:C59"/>
    <mergeCell ref="D50:D59"/>
    <mergeCell ref="L30:L39"/>
    <mergeCell ref="B30:B39"/>
    <mergeCell ref="C30:C39"/>
    <mergeCell ref="D30:D39"/>
    <mergeCell ref="E30:E39"/>
    <mergeCell ref="F30:F39"/>
    <mergeCell ref="G30:G39"/>
    <mergeCell ref="I30:I39"/>
    <mergeCell ref="J50:J59"/>
    <mergeCell ref="H30:H32"/>
    <mergeCell ref="H33:H35"/>
  </mergeCells>
  <conditionalFormatting sqref="A7:B7">
    <cfRule type="containsText" dxfId="199" priority="251" operator="containsText" text="3- Moderado">
      <formula>NOT(ISERROR(SEARCH("3- Moderado",A7)))</formula>
    </cfRule>
    <cfRule type="containsText" dxfId="198" priority="252" operator="containsText" text="6- Moderado">
      <formula>NOT(ISERROR(SEARCH("6- Moderado",A7)))</formula>
    </cfRule>
    <cfRule type="containsText" dxfId="197" priority="253" operator="containsText" text="4- Moderado">
      <formula>NOT(ISERROR(SEARCH("4- Moderado",A7)))</formula>
    </cfRule>
    <cfRule type="containsText" dxfId="196" priority="254" operator="containsText" text="3- Bajo">
      <formula>NOT(ISERROR(SEARCH("3- Bajo",A7)))</formula>
    </cfRule>
    <cfRule type="containsText" dxfId="195" priority="255" operator="containsText" text="4- Bajo">
      <formula>NOT(ISERROR(SEARCH("4- Bajo",A7)))</formula>
    </cfRule>
    <cfRule type="containsText" dxfId="194" priority="256" operator="containsText" text="1- Bajo">
      <formula>NOT(ISERROR(SEARCH("1- Bajo",A7)))</formula>
    </cfRule>
  </conditionalFormatting>
  <conditionalFormatting sqref="A10:E10">
    <cfRule type="containsText" dxfId="193" priority="245" operator="containsText" text="3- Moderado">
      <formula>NOT(ISERROR(SEARCH("3- Moderado",A10)))</formula>
    </cfRule>
    <cfRule type="containsText" dxfId="192" priority="246" operator="containsText" text="6- Moderado">
      <formula>NOT(ISERROR(SEARCH("6- Moderado",A10)))</formula>
    </cfRule>
    <cfRule type="containsText" dxfId="191" priority="247" operator="containsText" text="4- Moderado">
      <formula>NOT(ISERROR(SEARCH("4- Moderado",A10)))</formula>
    </cfRule>
    <cfRule type="containsText" dxfId="190" priority="248" operator="containsText" text="3- Bajo">
      <formula>NOT(ISERROR(SEARCH("3- Bajo",A10)))</formula>
    </cfRule>
    <cfRule type="containsText" dxfId="189" priority="249" operator="containsText" text="4- Bajo">
      <formula>NOT(ISERROR(SEARCH("4- Bajo",A10)))</formula>
    </cfRule>
    <cfRule type="containsText" dxfId="188" priority="250" operator="containsText" text="1- Bajo">
      <formula>NOT(ISERROR(SEARCH("1- Bajo",A10)))</formula>
    </cfRule>
  </conditionalFormatting>
  <conditionalFormatting sqref="A30:E30">
    <cfRule type="containsText" dxfId="187" priority="199" operator="containsText" text="3- Moderado">
      <formula>NOT(ISERROR(SEARCH("3- Moderado",A30)))</formula>
    </cfRule>
    <cfRule type="containsText" dxfId="186" priority="200" operator="containsText" text="6- Moderado">
      <formula>NOT(ISERROR(SEARCH("6- Moderado",A30)))</formula>
    </cfRule>
    <cfRule type="containsText" dxfId="185" priority="201" operator="containsText" text="4- Moderado">
      <formula>NOT(ISERROR(SEARCH("4- Moderado",A30)))</formula>
    </cfRule>
    <cfRule type="containsText" dxfId="184" priority="202" operator="containsText" text="3- Bajo">
      <formula>NOT(ISERROR(SEARCH("3- Bajo",A30)))</formula>
    </cfRule>
    <cfRule type="containsText" dxfId="183" priority="203" operator="containsText" text="4- Bajo">
      <formula>NOT(ISERROR(SEARCH("4- Bajo",A30)))</formula>
    </cfRule>
    <cfRule type="containsText" dxfId="182" priority="204" operator="containsText" text="1- Bajo">
      <formula>NOT(ISERROR(SEARCH("1- Bajo",A30)))</formula>
    </cfRule>
  </conditionalFormatting>
  <conditionalFormatting sqref="A40:E40">
    <cfRule type="containsText" dxfId="181" priority="171" operator="containsText" text="3- Moderado">
      <formula>NOT(ISERROR(SEARCH("3- Moderado",A40)))</formula>
    </cfRule>
    <cfRule type="containsText" dxfId="180" priority="172" operator="containsText" text="6- Moderado">
      <formula>NOT(ISERROR(SEARCH("6- Moderado",A40)))</formula>
    </cfRule>
    <cfRule type="containsText" dxfId="179" priority="173" operator="containsText" text="4- Moderado">
      <formula>NOT(ISERROR(SEARCH("4- Moderado",A40)))</formula>
    </cfRule>
    <cfRule type="containsText" dxfId="178" priority="174" operator="containsText" text="3- Bajo">
      <formula>NOT(ISERROR(SEARCH("3- Bajo",A40)))</formula>
    </cfRule>
    <cfRule type="containsText" dxfId="177" priority="175" operator="containsText" text="4- Bajo">
      <formula>NOT(ISERROR(SEARCH("4- Bajo",A40)))</formula>
    </cfRule>
    <cfRule type="containsText" dxfId="176" priority="176" operator="containsText" text="1- Bajo">
      <formula>NOT(ISERROR(SEARCH("1- Bajo",A40)))</formula>
    </cfRule>
  </conditionalFormatting>
  <conditionalFormatting sqref="A60:E60 A70:E70">
    <cfRule type="containsText" dxfId="175" priority="115" operator="containsText" text="3- Moderado">
      <formula>NOT(ISERROR(SEARCH("3- Moderado",A60)))</formula>
    </cfRule>
    <cfRule type="containsText" dxfId="174" priority="116" operator="containsText" text="6- Moderado">
      <formula>NOT(ISERROR(SEARCH("6- Moderado",A60)))</formula>
    </cfRule>
    <cfRule type="containsText" dxfId="173" priority="117" operator="containsText" text="4- Moderado">
      <formula>NOT(ISERROR(SEARCH("4- Moderado",A60)))</formula>
    </cfRule>
    <cfRule type="containsText" dxfId="172" priority="118" operator="containsText" text="3- Bajo">
      <formula>NOT(ISERROR(SEARCH("3- Bajo",A60)))</formula>
    </cfRule>
    <cfRule type="containsText" dxfId="171" priority="119" operator="containsText" text="4- Bajo">
      <formula>NOT(ISERROR(SEARCH("4- Bajo",A60)))</formula>
    </cfRule>
    <cfRule type="containsText" dxfId="170" priority="120" operator="containsText" text="1- Bajo">
      <formula>NOT(ISERROR(SEARCH("1- Bajo",A60)))</formula>
    </cfRule>
  </conditionalFormatting>
  <conditionalFormatting sqref="C8:F8">
    <cfRule type="containsText" dxfId="169" priority="217" operator="containsText" text="3- Moderado">
      <formula>NOT(ISERROR(SEARCH("3- Moderado",C8)))</formula>
    </cfRule>
    <cfRule type="containsText" dxfId="168" priority="218" operator="containsText" text="6- Moderado">
      <formula>NOT(ISERROR(SEARCH("6- Moderado",C8)))</formula>
    </cfRule>
    <cfRule type="containsText" dxfId="167" priority="219" operator="containsText" text="4- Moderado">
      <formula>NOT(ISERROR(SEARCH("4- Moderado",C8)))</formula>
    </cfRule>
    <cfRule type="containsText" dxfId="166" priority="220" operator="containsText" text="3- Bajo">
      <formula>NOT(ISERROR(SEARCH("3- Bajo",C8)))</formula>
    </cfRule>
    <cfRule type="containsText" dxfId="165" priority="221" operator="containsText" text="4- Bajo">
      <formula>NOT(ISERROR(SEARCH("4- Bajo",C8)))</formula>
    </cfRule>
    <cfRule type="containsText" dxfId="164" priority="222" operator="containsText" text="1- Bajo">
      <formula>NOT(ISERROR(SEARCH("1- Bajo",C8)))</formula>
    </cfRule>
  </conditionalFormatting>
  <conditionalFormatting sqref="D10:D19 D30:D49 D60:D79">
    <cfRule type="containsText" dxfId="163" priority="109" operator="containsText" text="Muy Alta">
      <formula>NOT(ISERROR(SEARCH("Muy Alta",D10)))</formula>
    </cfRule>
    <cfRule type="containsText" dxfId="162" priority="110" operator="containsText" text="Alta">
      <formula>NOT(ISERROR(SEARCH("Alta",D10)))</formula>
    </cfRule>
    <cfRule type="containsText" dxfId="161" priority="111" operator="containsText" text="Baja">
      <formula>NOT(ISERROR(SEARCH("Baja",D10)))</formula>
    </cfRule>
    <cfRule type="containsText" dxfId="160" priority="112" operator="containsText" text="Muy Baja">
      <formula>NOT(ISERROR(SEARCH("Muy Baja",D10)))</formula>
    </cfRule>
    <cfRule type="containsText" dxfId="159" priority="114" operator="containsText" text="Media">
      <formula>NOT(ISERROR(SEARCH("Media",D10)))</formula>
    </cfRule>
  </conditionalFormatting>
  <conditionalFormatting sqref="E10:E19 E30:E49 E60:E79">
    <cfRule type="containsText" dxfId="158" priority="105" operator="containsText" text="Catastrófico">
      <formula>NOT(ISERROR(SEARCH("Catastrófico",E10)))</formula>
    </cfRule>
    <cfRule type="containsText" dxfId="157" priority="106" operator="containsText" text="Mayor">
      <formula>NOT(ISERROR(SEARCH("Mayor",E10)))</formula>
    </cfRule>
    <cfRule type="containsText" dxfId="156" priority="107" operator="containsText" text="Menor">
      <formula>NOT(ISERROR(SEARCH("Menor",E10)))</formula>
    </cfRule>
    <cfRule type="containsText" dxfId="155" priority="108" operator="containsText" text="Leve">
      <formula>NOT(ISERROR(SEARCH("Leve",E10)))</formula>
    </cfRule>
  </conditionalFormatting>
  <conditionalFormatting sqref="E10:F19 E30:F49 E60:F79">
    <cfRule type="containsText" dxfId="154" priority="113" operator="containsText" text="Moderado">
      <formula>NOT(ISERROR(SEARCH("Moderado",E10)))</formula>
    </cfRule>
  </conditionalFormatting>
  <conditionalFormatting sqref="F10:F19">
    <cfRule type="colorScale" priority="262">
      <colorScale>
        <cfvo type="min"/>
        <cfvo type="max"/>
        <color rgb="FFFF7128"/>
        <color rgb="FFFFEF9C"/>
      </colorScale>
    </cfRule>
  </conditionalFormatting>
  <conditionalFormatting sqref="F10:F19 F30:F49 F60:F79">
    <cfRule type="containsText" dxfId="153" priority="128" operator="containsText" text="Bajo">
      <formula>NOT(ISERROR(SEARCH("Bajo",F10)))</formula>
    </cfRule>
    <cfRule type="containsText" dxfId="152" priority="129" operator="containsText" text="Moderado">
      <formula>NOT(ISERROR(SEARCH("Moderado",F10)))</formula>
    </cfRule>
    <cfRule type="containsText" dxfId="151" priority="130" operator="containsText" text="Alto">
      <formula>NOT(ISERROR(SEARCH("Alto",F10)))</formula>
    </cfRule>
    <cfRule type="containsText" dxfId="150" priority="131" operator="containsText" text="Extremo">
      <formula>NOT(ISERROR(SEARCH("Extremo",F10)))</formula>
    </cfRule>
  </conditionalFormatting>
  <conditionalFormatting sqref="F30:F39">
    <cfRule type="colorScale" priority="216">
      <colorScale>
        <cfvo type="min"/>
        <cfvo type="max"/>
        <color rgb="FFFF7128"/>
        <color rgb="FFFFEF9C"/>
      </colorScale>
    </cfRule>
  </conditionalFormatting>
  <conditionalFormatting sqref="F40:F49">
    <cfRule type="colorScale" priority="188">
      <colorScale>
        <cfvo type="min"/>
        <cfvo type="max"/>
        <color rgb="FFFF7128"/>
        <color rgb="FFFFEF9C"/>
      </colorScale>
    </cfRule>
  </conditionalFormatting>
  <conditionalFormatting sqref="F60:F79">
    <cfRule type="colorScale" priority="132">
      <colorScale>
        <cfvo type="min"/>
        <cfvo type="max"/>
        <color rgb="FFFF7128"/>
        <color rgb="FFFFEF9C"/>
      </colorScale>
    </cfRule>
  </conditionalFormatting>
  <conditionalFormatting sqref="A20:E20">
    <cfRule type="containsText" dxfId="149" priority="42" operator="containsText" text="3- Moderado">
      <formula>NOT(ISERROR(SEARCH("3- Moderado",A20)))</formula>
    </cfRule>
    <cfRule type="containsText" dxfId="148" priority="43" operator="containsText" text="6- Moderado">
      <formula>NOT(ISERROR(SEARCH("6- Moderado",A20)))</formula>
    </cfRule>
    <cfRule type="containsText" dxfId="147" priority="44" operator="containsText" text="4- Moderado">
      <formula>NOT(ISERROR(SEARCH("4- Moderado",A20)))</formula>
    </cfRule>
    <cfRule type="containsText" dxfId="146" priority="45" operator="containsText" text="3- Bajo">
      <formula>NOT(ISERROR(SEARCH("3- Bajo",A20)))</formula>
    </cfRule>
    <cfRule type="containsText" dxfId="145" priority="46" operator="containsText" text="4- Bajo">
      <formula>NOT(ISERROR(SEARCH("4- Bajo",A20)))</formula>
    </cfRule>
    <cfRule type="containsText" dxfId="144" priority="47" operator="containsText" text="1- Bajo">
      <formula>NOT(ISERROR(SEARCH("1- Bajo",A20)))</formula>
    </cfRule>
  </conditionalFormatting>
  <conditionalFormatting sqref="D20:D29">
    <cfRule type="containsText" dxfId="143" priority="32" operator="containsText" text="Muy Alta">
      <formula>NOT(ISERROR(SEARCH("Muy Alta",D20)))</formula>
    </cfRule>
    <cfRule type="containsText" dxfId="142" priority="33" operator="containsText" text="Alta">
      <formula>NOT(ISERROR(SEARCH("Alta",D20)))</formula>
    </cfRule>
    <cfRule type="containsText" dxfId="141" priority="34" operator="containsText" text="Baja">
      <formula>NOT(ISERROR(SEARCH("Baja",D20)))</formula>
    </cfRule>
    <cfRule type="containsText" dxfId="140" priority="35" operator="containsText" text="Muy Baja">
      <formula>NOT(ISERROR(SEARCH("Muy Baja",D20)))</formula>
    </cfRule>
    <cfRule type="containsText" dxfId="139" priority="37" operator="containsText" text="Media">
      <formula>NOT(ISERROR(SEARCH("Media",D20)))</formula>
    </cfRule>
  </conditionalFormatting>
  <conditionalFormatting sqref="E20:E29">
    <cfRule type="containsText" dxfId="138" priority="28" operator="containsText" text="Catastrófico">
      <formula>NOT(ISERROR(SEARCH("Catastrófico",E20)))</formula>
    </cfRule>
    <cfRule type="containsText" dxfId="137" priority="29" operator="containsText" text="Mayor">
      <formula>NOT(ISERROR(SEARCH("Mayor",E20)))</formula>
    </cfRule>
    <cfRule type="containsText" dxfId="136" priority="30" operator="containsText" text="Menor">
      <formula>NOT(ISERROR(SEARCH("Menor",E20)))</formula>
    </cfRule>
    <cfRule type="containsText" dxfId="135" priority="31" operator="containsText" text="Leve">
      <formula>NOT(ISERROR(SEARCH("Leve",E20)))</formula>
    </cfRule>
  </conditionalFormatting>
  <conditionalFormatting sqref="E20:F29">
    <cfRule type="containsText" dxfId="134" priority="36" operator="containsText" text="Moderado">
      <formula>NOT(ISERROR(SEARCH("Moderado",E20)))</formula>
    </cfRule>
  </conditionalFormatting>
  <conditionalFormatting sqref="F20:F29">
    <cfRule type="colorScale" priority="48">
      <colorScale>
        <cfvo type="min"/>
        <cfvo type="max"/>
        <color rgb="FFFF7128"/>
        <color rgb="FFFFEF9C"/>
      </colorScale>
    </cfRule>
  </conditionalFormatting>
  <conditionalFormatting sqref="F20:F29">
    <cfRule type="containsText" dxfId="133" priority="38" operator="containsText" text="Bajo">
      <formula>NOT(ISERROR(SEARCH("Bajo",F20)))</formula>
    </cfRule>
    <cfRule type="containsText" dxfId="132" priority="39" operator="containsText" text="Moderado">
      <formula>NOT(ISERROR(SEARCH("Moderado",F20)))</formula>
    </cfRule>
    <cfRule type="containsText" dxfId="131" priority="40" operator="containsText" text="Alto">
      <formula>NOT(ISERROR(SEARCH("Alto",F20)))</formula>
    </cfRule>
    <cfRule type="containsText" dxfId="130" priority="41" operator="containsText" text="Extremo">
      <formula>NOT(ISERROR(SEARCH("Extremo",F20)))</formula>
    </cfRule>
  </conditionalFormatting>
  <conditionalFormatting sqref="D50:D59">
    <cfRule type="containsText" dxfId="129" priority="17" operator="containsText" text="Muy Alta">
      <formula>NOT(ISERROR(SEARCH("Muy Alta",D50)))</formula>
    </cfRule>
    <cfRule type="containsText" dxfId="128" priority="18" operator="containsText" text="Alta">
      <formula>NOT(ISERROR(SEARCH("Alta",D50)))</formula>
    </cfRule>
    <cfRule type="containsText" dxfId="127" priority="19" operator="containsText" text="Baja">
      <formula>NOT(ISERROR(SEARCH("Baja",D50)))</formula>
    </cfRule>
    <cfRule type="containsText" dxfId="126" priority="20" operator="containsText" text="Muy Baja">
      <formula>NOT(ISERROR(SEARCH("Muy Baja",D50)))</formula>
    </cfRule>
    <cfRule type="containsText" dxfId="125" priority="22" operator="containsText" text="Media">
      <formula>NOT(ISERROR(SEARCH("Media",D50)))</formula>
    </cfRule>
  </conditionalFormatting>
  <conditionalFormatting sqref="E50:E59">
    <cfRule type="containsText" dxfId="124" priority="13" operator="containsText" text="Catastrófico">
      <formula>NOT(ISERROR(SEARCH("Catastrófico",E50)))</formula>
    </cfRule>
    <cfRule type="containsText" dxfId="123" priority="14" operator="containsText" text="Mayor">
      <formula>NOT(ISERROR(SEARCH("Mayor",E50)))</formula>
    </cfRule>
    <cfRule type="containsText" dxfId="122" priority="15" operator="containsText" text="Menor">
      <formula>NOT(ISERROR(SEARCH("Menor",E50)))</formula>
    </cfRule>
    <cfRule type="containsText" dxfId="121" priority="16" operator="containsText" text="Leve">
      <formula>NOT(ISERROR(SEARCH("Leve",E50)))</formula>
    </cfRule>
  </conditionalFormatting>
  <conditionalFormatting sqref="E50:F59">
    <cfRule type="containsText" dxfId="120" priority="21" operator="containsText" text="Moderado">
      <formula>NOT(ISERROR(SEARCH("Moderado",E50)))</formula>
    </cfRule>
  </conditionalFormatting>
  <conditionalFormatting sqref="F50:F59">
    <cfRule type="containsText" dxfId="119" priority="23" operator="containsText" text="Bajo">
      <formula>NOT(ISERROR(SEARCH("Bajo",F50)))</formula>
    </cfRule>
    <cfRule type="containsText" dxfId="118" priority="24" operator="containsText" text="Moderado">
      <formula>NOT(ISERROR(SEARCH("Moderado",F50)))</formula>
    </cfRule>
    <cfRule type="containsText" dxfId="117" priority="25" operator="containsText" text="Alto">
      <formula>NOT(ISERROR(SEARCH("Alto",F50)))</formula>
    </cfRule>
    <cfRule type="containsText" dxfId="116" priority="26" operator="containsText" text="Extremo">
      <formula>NOT(ISERROR(SEARCH("Extremo",F50)))</formula>
    </cfRule>
  </conditionalFormatting>
  <conditionalFormatting sqref="F50:F59">
    <cfRule type="colorScale" priority="27">
      <colorScale>
        <cfvo type="min"/>
        <cfvo type="max"/>
        <color rgb="FFFF7128"/>
        <color rgb="FFFFEF9C"/>
      </colorScale>
    </cfRule>
  </conditionalFormatting>
  <conditionalFormatting sqref="D50">
    <cfRule type="containsText" dxfId="115" priority="7" operator="containsText" text="3- Moderado">
      <formula>NOT(ISERROR(SEARCH("3- Moderado",D50)))</formula>
    </cfRule>
    <cfRule type="containsText" dxfId="114" priority="8" operator="containsText" text="6- Moderado">
      <formula>NOT(ISERROR(SEARCH("6- Moderado",D50)))</formula>
    </cfRule>
    <cfRule type="containsText" dxfId="113" priority="9" operator="containsText" text="4- Moderado">
      <formula>NOT(ISERROR(SEARCH("4- Moderado",D50)))</formula>
    </cfRule>
    <cfRule type="containsText" dxfId="112" priority="10" operator="containsText" text="3- Bajo">
      <formula>NOT(ISERROR(SEARCH("3- Bajo",D50)))</formula>
    </cfRule>
    <cfRule type="containsText" dxfId="111" priority="11" operator="containsText" text="4- Bajo">
      <formula>NOT(ISERROR(SEARCH("4- Bajo",D50)))</formula>
    </cfRule>
    <cfRule type="containsText" dxfId="110" priority="12" operator="containsText" text="1- Bajo">
      <formula>NOT(ISERROR(SEARCH("1- Bajo",D50)))</formula>
    </cfRule>
  </conditionalFormatting>
  <conditionalFormatting sqref="E50">
    <cfRule type="containsText" dxfId="109" priority="1" operator="containsText" text="3- Moderado">
      <formula>NOT(ISERROR(SEARCH("3- Moderado",E50)))</formula>
    </cfRule>
    <cfRule type="containsText" dxfId="108" priority="2" operator="containsText" text="6- Moderado">
      <formula>NOT(ISERROR(SEARCH("6- Moderado",E50)))</formula>
    </cfRule>
    <cfRule type="containsText" dxfId="107" priority="3" operator="containsText" text="4- Moderado">
      <formula>NOT(ISERROR(SEARCH("4- Moderado",E50)))</formula>
    </cfRule>
    <cfRule type="containsText" dxfId="106" priority="4" operator="containsText" text="3- Bajo">
      <formula>NOT(ISERROR(SEARCH("3- Bajo",E50)))</formula>
    </cfRule>
    <cfRule type="containsText" dxfId="105" priority="5" operator="containsText" text="4- Bajo">
      <formula>NOT(ISERROR(SEARCH("4- Bajo",E50)))</formula>
    </cfRule>
    <cfRule type="containsText" dxfId="104" priority="6" operator="containsText" text="1- Bajo">
      <formula>NOT(ISERROR(SEARCH("1- Bajo",E50)))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2932D5-7CC9-4674-B2D5-44873185AFEB}">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opLeftCell="A36" zoomScale="55" zoomScaleNormal="55" workbookViewId="0">
      <selection activeCell="G10" sqref="G10:G7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6"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style="313" customWidth="1"/>
    <col min="12" max="12" width="17.5703125" style="313" customWidth="1"/>
    <col min="13" max="13" width="48.28515625" customWidth="1"/>
    <col min="14" max="169" width="11.42578125" style="2"/>
  </cols>
  <sheetData>
    <row r="1" spans="1:271" s="19" customFormat="1" ht="16.5" customHeight="1">
      <c r="A1" s="664"/>
      <c r="B1" s="665"/>
      <c r="C1" s="667"/>
      <c r="D1" s="667"/>
      <c r="E1" s="667"/>
      <c r="F1" s="667"/>
      <c r="G1" s="667"/>
      <c r="H1" s="667"/>
      <c r="I1" s="667"/>
      <c r="J1" s="668"/>
      <c r="K1" s="634"/>
      <c r="L1" s="634"/>
      <c r="M1" s="634"/>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66"/>
      <c r="B2" s="640"/>
      <c r="C2" s="643"/>
      <c r="D2" s="643"/>
      <c r="E2" s="643"/>
      <c r="F2" s="643"/>
      <c r="G2" s="643"/>
      <c r="H2" s="643"/>
      <c r="I2" s="643"/>
      <c r="J2" s="644"/>
      <c r="K2" s="634"/>
      <c r="L2" s="634"/>
      <c r="M2" s="634"/>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43"/>
      <c r="D3" s="643"/>
      <c r="E3" s="643"/>
      <c r="F3" s="643"/>
      <c r="G3" s="643"/>
      <c r="H3" s="643"/>
      <c r="I3" s="643"/>
      <c r="J3" s="644"/>
      <c r="K3" s="634"/>
      <c r="L3" s="634"/>
      <c r="M3" s="634"/>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69" t="s">
        <v>269</v>
      </c>
      <c r="B4" s="469"/>
      <c r="C4" s="532" t="s">
        <v>5</v>
      </c>
      <c r="D4" s="532"/>
      <c r="E4" s="532"/>
      <c r="F4" s="532"/>
      <c r="G4" s="532"/>
      <c r="H4" s="532"/>
      <c r="I4" s="532"/>
      <c r="J4" s="532"/>
      <c r="K4" s="532"/>
      <c r="L4" s="532"/>
      <c r="M4" s="532"/>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69" t="s">
        <v>270</v>
      </c>
      <c r="B5" s="469"/>
      <c r="C5" s="533" t="s">
        <v>37</v>
      </c>
      <c r="D5" s="533"/>
      <c r="E5" s="533"/>
      <c r="F5" s="533"/>
      <c r="G5" s="533"/>
      <c r="H5" s="533"/>
      <c r="I5" s="533"/>
      <c r="J5" s="533"/>
      <c r="K5" s="533"/>
      <c r="L5" s="533"/>
      <c r="M5" s="533"/>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69" t="s">
        <v>271</v>
      </c>
      <c r="B6" s="469"/>
      <c r="C6" s="655" t="s">
        <v>272</v>
      </c>
      <c r="D6" s="656"/>
      <c r="E6" s="656"/>
      <c r="F6" s="656"/>
      <c r="G6" s="656"/>
      <c r="H6" s="656"/>
      <c r="I6" s="656"/>
      <c r="J6" s="656"/>
      <c r="K6" s="656"/>
      <c r="L6" s="656"/>
      <c r="M6" s="669"/>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70" t="s">
        <v>497</v>
      </c>
      <c r="B7" s="651"/>
      <c r="C7" s="652"/>
      <c r="D7" s="653" t="s">
        <v>498</v>
      </c>
      <c r="E7" s="653"/>
      <c r="F7" s="653"/>
      <c r="G7" s="654" t="s">
        <v>499</v>
      </c>
      <c r="H7" s="626" t="s">
        <v>500</v>
      </c>
      <c r="I7" s="628" t="s">
        <v>501</v>
      </c>
      <c r="J7" s="629"/>
      <c r="K7" s="630" t="s">
        <v>502</v>
      </c>
      <c r="L7" s="631"/>
      <c r="M7" s="663" t="s">
        <v>531</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c r="A8" s="35" t="s">
        <v>43</v>
      </c>
      <c r="B8" s="35" t="s">
        <v>211</v>
      </c>
      <c r="C8" s="35" t="s">
        <v>213</v>
      </c>
      <c r="D8" s="28" t="s">
        <v>223</v>
      </c>
      <c r="E8" s="28" t="s">
        <v>504</v>
      </c>
      <c r="F8" s="28" t="s">
        <v>505</v>
      </c>
      <c r="G8" s="654"/>
      <c r="H8" s="627"/>
      <c r="I8" s="29" t="s">
        <v>506</v>
      </c>
      <c r="J8" s="29" t="s">
        <v>507</v>
      </c>
      <c r="K8" s="309" t="s">
        <v>508</v>
      </c>
      <c r="L8" s="309" t="s">
        <v>509</v>
      </c>
      <c r="M8" s="663"/>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61"/>
      <c r="B9" s="662"/>
      <c r="C9" s="662"/>
      <c r="D9" s="662"/>
      <c r="E9" s="662"/>
      <c r="F9" s="662"/>
      <c r="G9" s="662"/>
      <c r="H9" s="30"/>
      <c r="I9" s="30"/>
      <c r="J9" s="30"/>
      <c r="K9" s="312"/>
      <c r="L9" s="312"/>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16">
        <f>'7- Mapa Final'!A10</f>
        <v>1</v>
      </c>
      <c r="B10" s="616" t="str">
        <f>'7- Mapa Final'!B10</f>
        <v>Vencimiento del término para la contestación de las demandas interpuestas en contra de la Rama Judicial que conforman el pasivo contingente litigioso de la entidad</v>
      </c>
      <c r="C10" s="616" t="str">
        <f>'7- Mapa Final'!C10</f>
        <v>Cuando el apoderado a quien se le reparte la demanda instaurada en contra de la entidad, admitida y notificada personalmente, omite contestarla dentro del término legalmente establecido</v>
      </c>
      <c r="D10" s="618" t="str">
        <f>'7- Mapa Final'!J10</f>
        <v>Muy Baja - 1</v>
      </c>
      <c r="E10" s="622" t="str">
        <f>'7- Mapa Final'!K10</f>
        <v>Menor - 2</v>
      </c>
      <c r="F10" s="620" t="str">
        <f>'7- Mapa Final'!M10</f>
        <v>Bajo - 2</v>
      </c>
      <c r="G10" s="444" t="s">
        <v>394</v>
      </c>
      <c r="H10" s="613"/>
      <c r="I10" s="613" t="s">
        <v>7</v>
      </c>
      <c r="J10" s="613"/>
      <c r="K10" s="614">
        <v>45474</v>
      </c>
      <c r="L10" s="614">
        <v>45565</v>
      </c>
      <c r="M10" s="621" t="s">
        <v>532</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16"/>
      <c r="B11" s="616"/>
      <c r="C11" s="616"/>
      <c r="D11" s="619"/>
      <c r="E11" s="623"/>
      <c r="F11" s="620"/>
      <c r="G11" s="445"/>
      <c r="H11" s="613"/>
      <c r="I11" s="613"/>
      <c r="J11" s="613"/>
      <c r="K11" s="614"/>
      <c r="L11" s="614"/>
      <c r="M11" s="613"/>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16"/>
      <c r="B12" s="616"/>
      <c r="C12" s="616"/>
      <c r="D12" s="619"/>
      <c r="E12" s="623"/>
      <c r="F12" s="620"/>
      <c r="G12" s="445"/>
      <c r="H12" s="613"/>
      <c r="I12" s="613"/>
      <c r="J12" s="613"/>
      <c r="K12" s="614"/>
      <c r="L12" s="614"/>
      <c r="M12" s="613"/>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16"/>
      <c r="B13" s="616"/>
      <c r="C13" s="616"/>
      <c r="D13" s="619"/>
      <c r="E13" s="623"/>
      <c r="F13" s="620"/>
      <c r="G13" s="445"/>
      <c r="H13" s="613"/>
      <c r="I13" s="613"/>
      <c r="J13" s="613"/>
      <c r="K13" s="614"/>
      <c r="L13" s="614"/>
      <c r="M13" s="613"/>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16"/>
      <c r="B14" s="616"/>
      <c r="C14" s="616"/>
      <c r="D14" s="619"/>
      <c r="E14" s="623"/>
      <c r="F14" s="620"/>
      <c r="G14" s="445"/>
      <c r="H14" s="613"/>
      <c r="I14" s="613"/>
      <c r="J14" s="613"/>
      <c r="K14" s="614"/>
      <c r="L14" s="614"/>
      <c r="M14" s="613"/>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16"/>
      <c r="B15" s="616"/>
      <c r="C15" s="616"/>
      <c r="D15" s="619"/>
      <c r="E15" s="623"/>
      <c r="F15" s="620"/>
      <c r="G15" s="445"/>
      <c r="H15" s="613"/>
      <c r="I15" s="613"/>
      <c r="J15" s="613"/>
      <c r="K15" s="614"/>
      <c r="L15" s="614"/>
      <c r="M15" s="613"/>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16"/>
      <c r="B16" s="616"/>
      <c r="C16" s="616"/>
      <c r="D16" s="619"/>
      <c r="E16" s="623"/>
      <c r="F16" s="620"/>
      <c r="G16" s="445"/>
      <c r="H16" s="613"/>
      <c r="I16" s="613"/>
      <c r="J16" s="613"/>
      <c r="K16" s="614"/>
      <c r="L16" s="614"/>
      <c r="M16" s="613"/>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16"/>
      <c r="B17" s="616"/>
      <c r="C17" s="616"/>
      <c r="D17" s="619"/>
      <c r="E17" s="623"/>
      <c r="F17" s="620"/>
      <c r="G17" s="445"/>
      <c r="H17" s="613"/>
      <c r="I17" s="613"/>
      <c r="J17" s="613"/>
      <c r="K17" s="614"/>
      <c r="L17" s="614"/>
      <c r="M17" s="613"/>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16"/>
      <c r="B18" s="616"/>
      <c r="C18" s="616"/>
      <c r="D18" s="619"/>
      <c r="E18" s="623"/>
      <c r="F18" s="620"/>
      <c r="G18" s="445"/>
      <c r="H18" s="613"/>
      <c r="I18" s="613"/>
      <c r="J18" s="613"/>
      <c r="K18" s="614"/>
      <c r="L18" s="614"/>
      <c r="M18" s="613"/>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12.75" customHeight="1">
      <c r="A19" s="616"/>
      <c r="B19" s="616"/>
      <c r="C19" s="616"/>
      <c r="D19" s="619"/>
      <c r="E19" s="623"/>
      <c r="F19" s="620"/>
      <c r="G19" s="546"/>
      <c r="H19" s="613"/>
      <c r="I19" s="613"/>
      <c r="J19" s="613"/>
      <c r="K19" s="614"/>
      <c r="L19" s="614"/>
      <c r="M19" s="613"/>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16">
        <f>'7- Mapa Final'!A20</f>
        <v>2</v>
      </c>
      <c r="B20" s="616" t="str">
        <f>'7- Mapa Final'!B20</f>
        <v>Insuficiente saneamiento de la cartera en condiciones desfavorables para la Rama Judicial</v>
      </c>
      <c r="C20" s="616" t="str">
        <f>'7- Mapa Final'!C20</f>
        <v>Posibilidad de incumplimiento de las metas establecidas por la falta de personal para la actualización de la información y cumplimiento oportuno de los términos de duración de las etapas de los procesos</v>
      </c>
      <c r="D20" s="618" t="str">
        <f>'7- Mapa Final'!J20</f>
        <v>Muy Baja - 1</v>
      </c>
      <c r="E20" s="622" t="str">
        <f>'7- Mapa Final'!K20</f>
        <v>Menor - 2</v>
      </c>
      <c r="F20" s="620" t="str">
        <f>'7- Mapa Final'!M20</f>
        <v>Bajo - 2</v>
      </c>
      <c r="G20" s="445" t="s">
        <v>394</v>
      </c>
      <c r="H20" s="615" t="s">
        <v>525</v>
      </c>
      <c r="I20" s="613" t="s">
        <v>7</v>
      </c>
      <c r="J20" s="613" t="s">
        <v>7</v>
      </c>
      <c r="K20" s="614">
        <v>45475</v>
      </c>
      <c r="L20" s="614">
        <v>45565</v>
      </c>
      <c r="M20" s="621" t="s">
        <v>533</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16"/>
      <c r="B21" s="616"/>
      <c r="C21" s="616"/>
      <c r="D21" s="619"/>
      <c r="E21" s="623"/>
      <c r="F21" s="620"/>
      <c r="G21" s="445"/>
      <c r="H21" s="624"/>
      <c r="I21" s="613"/>
      <c r="J21" s="613"/>
      <c r="K21" s="614"/>
      <c r="L21" s="614"/>
      <c r="M21" s="621"/>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16"/>
      <c r="B22" s="616"/>
      <c r="C22" s="616"/>
      <c r="D22" s="619"/>
      <c r="E22" s="623"/>
      <c r="F22" s="620"/>
      <c r="G22" s="445"/>
      <c r="H22" s="624"/>
      <c r="I22" s="613"/>
      <c r="J22" s="613"/>
      <c r="K22" s="614"/>
      <c r="L22" s="614"/>
      <c r="M22" s="621"/>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16"/>
      <c r="B23" s="616"/>
      <c r="C23" s="616"/>
      <c r="D23" s="619"/>
      <c r="E23" s="623"/>
      <c r="F23" s="620"/>
      <c r="G23" s="445"/>
      <c r="H23" s="624"/>
      <c r="I23" s="613"/>
      <c r="J23" s="613"/>
      <c r="K23" s="614"/>
      <c r="L23" s="614"/>
      <c r="M23" s="621"/>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16"/>
      <c r="B24" s="616"/>
      <c r="C24" s="616"/>
      <c r="D24" s="619"/>
      <c r="E24" s="623"/>
      <c r="F24" s="620"/>
      <c r="G24" s="445"/>
      <c r="H24" s="624"/>
      <c r="I24" s="613"/>
      <c r="J24" s="613"/>
      <c r="K24" s="614"/>
      <c r="L24" s="614"/>
      <c r="M24" s="621"/>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16"/>
      <c r="B25" s="616"/>
      <c r="C25" s="616"/>
      <c r="D25" s="619"/>
      <c r="E25" s="623"/>
      <c r="F25" s="620"/>
      <c r="G25" s="445"/>
      <c r="H25" s="624"/>
      <c r="I25" s="613"/>
      <c r="J25" s="613"/>
      <c r="K25" s="614"/>
      <c r="L25" s="614"/>
      <c r="M25" s="621"/>
      <c r="N25" s="34"/>
      <c r="O25" s="34"/>
    </row>
    <row r="26" spans="1:169">
      <c r="A26" s="616"/>
      <c r="B26" s="616"/>
      <c r="C26" s="616"/>
      <c r="D26" s="619"/>
      <c r="E26" s="623"/>
      <c r="F26" s="620"/>
      <c r="G26" s="445"/>
      <c r="H26" s="624"/>
      <c r="I26" s="613"/>
      <c r="J26" s="613"/>
      <c r="K26" s="614"/>
      <c r="L26" s="614"/>
      <c r="M26" s="621"/>
      <c r="N26" s="34"/>
      <c r="O26" s="34"/>
    </row>
    <row r="27" spans="1:169">
      <c r="A27" s="616"/>
      <c r="B27" s="616"/>
      <c r="C27" s="616"/>
      <c r="D27" s="619"/>
      <c r="E27" s="623"/>
      <c r="F27" s="620"/>
      <c r="G27" s="445"/>
      <c r="H27" s="624"/>
      <c r="I27" s="613"/>
      <c r="J27" s="613"/>
      <c r="K27" s="614"/>
      <c r="L27" s="614"/>
      <c r="M27" s="621"/>
      <c r="N27" s="34"/>
      <c r="O27" s="34"/>
    </row>
    <row r="28" spans="1:169">
      <c r="A28" s="616"/>
      <c r="B28" s="616"/>
      <c r="C28" s="616"/>
      <c r="D28" s="619"/>
      <c r="E28" s="623"/>
      <c r="F28" s="620"/>
      <c r="G28" s="445"/>
      <c r="H28" s="624"/>
      <c r="I28" s="613"/>
      <c r="J28" s="613"/>
      <c r="K28" s="614"/>
      <c r="L28" s="614"/>
      <c r="M28" s="621"/>
      <c r="N28" s="34"/>
      <c r="O28" s="34"/>
    </row>
    <row r="29" spans="1:169" ht="43.5" customHeight="1">
      <c r="A29" s="616"/>
      <c r="B29" s="616"/>
      <c r="C29" s="616"/>
      <c r="D29" s="619"/>
      <c r="E29" s="623"/>
      <c r="F29" s="620"/>
      <c r="G29" s="546"/>
      <c r="H29" s="624"/>
      <c r="I29" s="613"/>
      <c r="J29" s="613"/>
      <c r="K29" s="614"/>
      <c r="L29" s="614"/>
      <c r="M29" s="621"/>
      <c r="N29" s="34"/>
      <c r="O29" s="34"/>
    </row>
    <row r="30" spans="1:169" s="26" customFormat="1" ht="31.5" customHeight="1">
      <c r="A30" s="616">
        <f>'7- Mapa Final'!A30</f>
        <v>3</v>
      </c>
      <c r="B30" s="616" t="str">
        <f>'7- Mapa Final'!B30</f>
        <v xml:space="preserve">Liquidaciones erradas o fuera de términos  de sentencias   o acuerdos </v>
      </c>
      <c r="C30" s="616" t="str">
        <f>'7- Mapa Final'!C30</f>
        <v xml:space="preserve">Falta de oportunidad o menores o mayores valores  establecidos como obligación de la Entidad </v>
      </c>
      <c r="D30" s="618" t="str">
        <f>'7- Mapa Final'!J30</f>
        <v>Media - 3</v>
      </c>
      <c r="E30" s="622" t="str">
        <f>'7- Mapa Final'!K30</f>
        <v>Mayor - 4</v>
      </c>
      <c r="F30" s="620" t="str">
        <f>'7- Mapa Final'!M30</f>
        <v>Alto - 12</v>
      </c>
      <c r="G30" s="445" t="s">
        <v>395</v>
      </c>
      <c r="H30" s="615" t="s">
        <v>513</v>
      </c>
      <c r="I30" s="613" t="s">
        <v>7</v>
      </c>
      <c r="J30" s="613"/>
      <c r="K30" s="614">
        <v>45474</v>
      </c>
      <c r="L30" s="614">
        <v>45565</v>
      </c>
      <c r="M30" s="615" t="s">
        <v>534</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34.5" customHeight="1">
      <c r="A31" s="616"/>
      <c r="B31" s="616"/>
      <c r="C31" s="616"/>
      <c r="D31" s="619"/>
      <c r="E31" s="623"/>
      <c r="F31" s="620"/>
      <c r="G31" s="445"/>
      <c r="H31" s="615"/>
      <c r="I31" s="613"/>
      <c r="J31" s="613"/>
      <c r="K31" s="614"/>
      <c r="L31" s="614"/>
      <c r="M31" s="62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41.25" customHeight="1">
      <c r="A32" s="616"/>
      <c r="B32" s="616"/>
      <c r="C32" s="616"/>
      <c r="D32" s="619"/>
      <c r="E32" s="623"/>
      <c r="F32" s="620"/>
      <c r="G32" s="445"/>
      <c r="H32" s="615"/>
      <c r="I32" s="613"/>
      <c r="J32" s="613"/>
      <c r="K32" s="614"/>
      <c r="L32" s="614"/>
      <c r="M32" s="62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47.25" customHeight="1">
      <c r="A33" s="616"/>
      <c r="B33" s="616"/>
      <c r="C33" s="616"/>
      <c r="D33" s="619"/>
      <c r="E33" s="623"/>
      <c r="F33" s="620"/>
      <c r="G33" s="445"/>
      <c r="H33" s="615" t="s">
        <v>516</v>
      </c>
      <c r="I33" s="613"/>
      <c r="J33" s="613"/>
      <c r="K33" s="614"/>
      <c r="L33" s="614"/>
      <c r="M33" s="62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49.5" customHeight="1">
      <c r="A34" s="616"/>
      <c r="B34" s="616"/>
      <c r="C34" s="616"/>
      <c r="D34" s="619"/>
      <c r="E34" s="623"/>
      <c r="F34" s="620"/>
      <c r="G34" s="445"/>
      <c r="H34" s="615"/>
      <c r="I34" s="613"/>
      <c r="J34" s="613"/>
      <c r="K34" s="614"/>
      <c r="L34" s="614"/>
      <c r="M34" s="62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60" customHeight="1">
      <c r="A35" s="616"/>
      <c r="B35" s="616"/>
      <c r="C35" s="616"/>
      <c r="D35" s="619"/>
      <c r="E35" s="623"/>
      <c r="F35" s="620"/>
      <c r="G35" s="445"/>
      <c r="H35" s="615"/>
      <c r="I35" s="613"/>
      <c r="J35" s="613"/>
      <c r="K35" s="614"/>
      <c r="L35" s="614"/>
      <c r="M35" s="624"/>
      <c r="N35" s="34"/>
      <c r="O35" s="34"/>
    </row>
    <row r="36" spans="1:169" ht="47.25" customHeight="1">
      <c r="A36" s="616"/>
      <c r="B36" s="616"/>
      <c r="C36" s="616"/>
      <c r="D36" s="619"/>
      <c r="E36" s="623"/>
      <c r="F36" s="620"/>
      <c r="G36" s="445"/>
      <c r="H36" s="615" t="s">
        <v>517</v>
      </c>
      <c r="I36" s="613"/>
      <c r="J36" s="613"/>
      <c r="K36" s="614"/>
      <c r="L36" s="614"/>
      <c r="M36" s="624"/>
      <c r="N36" s="34"/>
      <c r="O36" s="34"/>
    </row>
    <row r="37" spans="1:169">
      <c r="A37" s="616"/>
      <c r="B37" s="616"/>
      <c r="C37" s="616"/>
      <c r="D37" s="619"/>
      <c r="E37" s="623"/>
      <c r="F37" s="620"/>
      <c r="G37" s="445"/>
      <c r="H37" s="615"/>
      <c r="I37" s="613"/>
      <c r="J37" s="613"/>
      <c r="K37" s="614"/>
      <c r="L37" s="614"/>
      <c r="M37" s="624"/>
      <c r="N37" s="34"/>
      <c r="O37" s="34"/>
    </row>
    <row r="38" spans="1:169">
      <c r="A38" s="616"/>
      <c r="B38" s="616"/>
      <c r="C38" s="616"/>
      <c r="D38" s="619"/>
      <c r="E38" s="623"/>
      <c r="F38" s="620"/>
      <c r="G38" s="445"/>
      <c r="H38" s="615"/>
      <c r="I38" s="613"/>
      <c r="J38" s="613"/>
      <c r="K38" s="614"/>
      <c r="L38" s="614"/>
      <c r="M38" s="624"/>
      <c r="N38" s="34"/>
      <c r="O38" s="34"/>
    </row>
    <row r="39" spans="1:169">
      <c r="A39" s="616"/>
      <c r="B39" s="616"/>
      <c r="C39" s="616"/>
      <c r="D39" s="619"/>
      <c r="E39" s="623"/>
      <c r="F39" s="620"/>
      <c r="G39" s="546"/>
      <c r="H39" s="615"/>
      <c r="I39" s="613"/>
      <c r="J39" s="613"/>
      <c r="K39" s="614"/>
      <c r="L39" s="614"/>
      <c r="M39" s="624"/>
      <c r="N39" s="34"/>
      <c r="O39" s="34"/>
    </row>
    <row r="40" spans="1:169" s="26" customFormat="1" ht="12.75" customHeight="1">
      <c r="A40" s="616">
        <f>'7- Mapa Final'!A40</f>
        <v>4</v>
      </c>
      <c r="B40" s="616" t="str">
        <f>'7- Mapa Final'!B40</f>
        <v xml:space="preserve">Recibir dádivas o beneficios a nombre propio o de terceros para  no actuar con la debida diligencia en los procesos en  contra la entidad  o divulgar información privilegiada </v>
      </c>
      <c r="C40" s="616" t="str">
        <f>'7- Mapa Final'!C40</f>
        <v>Retrasar, desviar, omitir actuaciones o suministrar información privilegiada .</v>
      </c>
      <c r="D40" s="618" t="str">
        <f>'7- Mapa Final'!J40</f>
        <v>Muy Baja - 1</v>
      </c>
      <c r="E40" s="622" t="str">
        <f>'7- Mapa Final'!K40</f>
        <v>Mayor - 4</v>
      </c>
      <c r="F40" s="620" t="str">
        <f>'7- Mapa Final'!M40</f>
        <v>Alto  - 4</v>
      </c>
      <c r="G40" s="445" t="s">
        <v>394</v>
      </c>
      <c r="H40" s="613"/>
      <c r="I40" s="613" t="s">
        <v>7</v>
      </c>
      <c r="J40" s="613"/>
      <c r="K40" s="614">
        <v>45474</v>
      </c>
      <c r="L40" s="614">
        <v>45565</v>
      </c>
      <c r="M40" s="615" t="s">
        <v>518</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16"/>
      <c r="B41" s="616"/>
      <c r="C41" s="616"/>
      <c r="D41" s="619"/>
      <c r="E41" s="623"/>
      <c r="F41" s="620"/>
      <c r="G41" s="445"/>
      <c r="H41" s="613"/>
      <c r="I41" s="613"/>
      <c r="J41" s="613"/>
      <c r="K41" s="614"/>
      <c r="L41" s="614"/>
      <c r="M41" s="615"/>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16"/>
      <c r="B42" s="616"/>
      <c r="C42" s="616"/>
      <c r="D42" s="619"/>
      <c r="E42" s="623"/>
      <c r="F42" s="620"/>
      <c r="G42" s="445"/>
      <c r="H42" s="613"/>
      <c r="I42" s="613"/>
      <c r="J42" s="613"/>
      <c r="K42" s="614"/>
      <c r="L42" s="614"/>
      <c r="M42" s="615"/>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616"/>
      <c r="B43" s="616"/>
      <c r="C43" s="616"/>
      <c r="D43" s="619"/>
      <c r="E43" s="623"/>
      <c r="F43" s="620"/>
      <c r="G43" s="445"/>
      <c r="H43" s="613"/>
      <c r="I43" s="613"/>
      <c r="J43" s="613"/>
      <c r="K43" s="614"/>
      <c r="L43" s="614"/>
      <c r="M43" s="615"/>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616"/>
      <c r="B44" s="616"/>
      <c r="C44" s="616"/>
      <c r="D44" s="619"/>
      <c r="E44" s="623"/>
      <c r="F44" s="620"/>
      <c r="G44" s="445"/>
      <c r="H44" s="613"/>
      <c r="I44" s="613"/>
      <c r="J44" s="613"/>
      <c r="K44" s="614"/>
      <c r="L44" s="614"/>
      <c r="M44" s="615"/>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16"/>
      <c r="B45" s="616"/>
      <c r="C45" s="616"/>
      <c r="D45" s="619"/>
      <c r="E45" s="623"/>
      <c r="F45" s="620"/>
      <c r="G45" s="445"/>
      <c r="H45" s="613"/>
      <c r="I45" s="613"/>
      <c r="J45" s="613"/>
      <c r="K45" s="614"/>
      <c r="L45" s="614"/>
      <c r="M45" s="615"/>
      <c r="N45" s="34"/>
      <c r="O45" s="34"/>
    </row>
    <row r="46" spans="1:169">
      <c r="A46" s="616"/>
      <c r="B46" s="616"/>
      <c r="C46" s="616"/>
      <c r="D46" s="619"/>
      <c r="E46" s="623"/>
      <c r="F46" s="620"/>
      <c r="G46" s="445"/>
      <c r="H46" s="613"/>
      <c r="I46" s="613"/>
      <c r="J46" s="613"/>
      <c r="K46" s="614"/>
      <c r="L46" s="614"/>
      <c r="M46" s="615"/>
      <c r="N46" s="34"/>
      <c r="O46" s="34"/>
    </row>
    <row r="47" spans="1:169">
      <c r="A47" s="616"/>
      <c r="B47" s="616"/>
      <c r="C47" s="616"/>
      <c r="D47" s="619"/>
      <c r="E47" s="623"/>
      <c r="F47" s="620"/>
      <c r="G47" s="445"/>
      <c r="H47" s="613"/>
      <c r="I47" s="613"/>
      <c r="J47" s="613"/>
      <c r="K47" s="614"/>
      <c r="L47" s="614"/>
      <c r="M47" s="615"/>
      <c r="N47" s="34"/>
      <c r="O47" s="34"/>
    </row>
    <row r="48" spans="1:169">
      <c r="A48" s="616"/>
      <c r="B48" s="616"/>
      <c r="C48" s="616"/>
      <c r="D48" s="619"/>
      <c r="E48" s="623"/>
      <c r="F48" s="620"/>
      <c r="G48" s="445"/>
      <c r="H48" s="613"/>
      <c r="I48" s="613"/>
      <c r="J48" s="613"/>
      <c r="K48" s="614"/>
      <c r="L48" s="614"/>
      <c r="M48" s="615"/>
      <c r="N48" s="34"/>
      <c r="O48" s="34"/>
    </row>
    <row r="49" spans="1:169">
      <c r="A49" s="616"/>
      <c r="B49" s="616"/>
      <c r="C49" s="616"/>
      <c r="D49" s="619"/>
      <c r="E49" s="623"/>
      <c r="F49" s="620"/>
      <c r="G49" s="546"/>
      <c r="H49" s="613"/>
      <c r="I49" s="613"/>
      <c r="J49" s="613"/>
      <c r="K49" s="614"/>
      <c r="L49" s="614"/>
      <c r="M49" s="615"/>
      <c r="N49" s="34"/>
      <c r="O49" s="34"/>
    </row>
    <row r="50" spans="1:169" s="26" customFormat="1" ht="12.75" customHeight="1">
      <c r="A50" s="616">
        <f>'7- Mapa Final'!A50</f>
        <v>5</v>
      </c>
      <c r="B50" s="616" t="str">
        <f>'7- Mapa Final'!B50</f>
        <v>Ofrecer, prometer, entregar, aceptar o solicitar una ventaja indebida a cambio de la deficiente gestión en el cobro coactivo de las obligaciones a favor de la Rama Judicial</v>
      </c>
      <c r="C50" s="616" t="str">
        <f>'7- Mapa Final'!C50</f>
        <v>Cuando un tercero o el mismo obligado, ofrece, promete, entrega, acepta o solicita una ventaja dentro del procedimiento de cobro coactivo, a través de dádivas o beneficios, para que no se adelante en debida forma el cobro de las obligaciones a favor de la Rama Judicial.</v>
      </c>
      <c r="D50" s="618" t="str">
        <f>'7- Mapa Final'!J50</f>
        <v>Muy Baja - 1</v>
      </c>
      <c r="E50" s="622" t="str">
        <f>'7- Mapa Final'!K50</f>
        <v>Menor - 2</v>
      </c>
      <c r="F50" s="620" t="str">
        <f>'7- Mapa Final'!M50</f>
        <v>Bajo - 2</v>
      </c>
      <c r="G50" s="445" t="s">
        <v>394</v>
      </c>
      <c r="H50" s="659" t="s">
        <v>396</v>
      </c>
      <c r="I50" s="613" t="s">
        <v>7</v>
      </c>
      <c r="J50" s="613" t="s">
        <v>7</v>
      </c>
      <c r="K50" s="614">
        <v>45475</v>
      </c>
      <c r="L50" s="614">
        <v>45565</v>
      </c>
      <c r="M50" s="621" t="s">
        <v>535</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616"/>
      <c r="B51" s="616"/>
      <c r="C51" s="616"/>
      <c r="D51" s="619"/>
      <c r="E51" s="623"/>
      <c r="F51" s="620"/>
      <c r="G51" s="445"/>
      <c r="H51" s="659"/>
      <c r="I51" s="613"/>
      <c r="J51" s="613"/>
      <c r="K51" s="614"/>
      <c r="L51" s="614"/>
      <c r="M51" s="621"/>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616"/>
      <c r="B52" s="616"/>
      <c r="C52" s="616"/>
      <c r="D52" s="619"/>
      <c r="E52" s="623"/>
      <c r="F52" s="620"/>
      <c r="G52" s="445"/>
      <c r="H52" s="659"/>
      <c r="I52" s="613"/>
      <c r="J52" s="613"/>
      <c r="K52" s="614"/>
      <c r="L52" s="614"/>
      <c r="M52" s="621"/>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616"/>
      <c r="B53" s="616"/>
      <c r="C53" s="616"/>
      <c r="D53" s="619"/>
      <c r="E53" s="623"/>
      <c r="F53" s="620"/>
      <c r="G53" s="445"/>
      <c r="H53" s="659"/>
      <c r="I53" s="613"/>
      <c r="J53" s="613"/>
      <c r="K53" s="614"/>
      <c r="L53" s="614"/>
      <c r="M53" s="621"/>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616"/>
      <c r="B54" s="616"/>
      <c r="C54" s="616"/>
      <c r="D54" s="619"/>
      <c r="E54" s="623"/>
      <c r="F54" s="620"/>
      <c r="G54" s="445"/>
      <c r="H54" s="659"/>
      <c r="I54" s="613"/>
      <c r="J54" s="613"/>
      <c r="K54" s="614"/>
      <c r="L54" s="614"/>
      <c r="M54" s="621"/>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616"/>
      <c r="B55" s="616"/>
      <c r="C55" s="616"/>
      <c r="D55" s="619"/>
      <c r="E55" s="623"/>
      <c r="F55" s="620"/>
      <c r="G55" s="553"/>
      <c r="H55" s="659"/>
      <c r="I55" s="613"/>
      <c r="J55" s="613"/>
      <c r="K55" s="614"/>
      <c r="L55" s="614"/>
      <c r="M55" s="621"/>
      <c r="N55" s="34"/>
      <c r="O55" s="34"/>
    </row>
    <row r="56" spans="1:169">
      <c r="A56" s="616"/>
      <c r="B56" s="616"/>
      <c r="C56" s="616"/>
      <c r="D56" s="619"/>
      <c r="E56" s="623"/>
      <c r="F56" s="620"/>
      <c r="G56" s="553"/>
      <c r="H56" s="659" t="s">
        <v>520</v>
      </c>
      <c r="I56" s="613"/>
      <c r="J56" s="613"/>
      <c r="K56" s="614"/>
      <c r="L56" s="614"/>
      <c r="M56" s="621"/>
      <c r="N56" s="34"/>
      <c r="O56" s="34"/>
    </row>
    <row r="57" spans="1:169">
      <c r="A57" s="616"/>
      <c r="B57" s="616"/>
      <c r="C57" s="616"/>
      <c r="D57" s="619"/>
      <c r="E57" s="623"/>
      <c r="F57" s="620"/>
      <c r="G57" s="553"/>
      <c r="H57" s="621"/>
      <c r="I57" s="613"/>
      <c r="J57" s="613"/>
      <c r="K57" s="614"/>
      <c r="L57" s="614"/>
      <c r="M57" s="621"/>
      <c r="N57" s="34"/>
      <c r="O57" s="34"/>
    </row>
    <row r="58" spans="1:169">
      <c r="A58" s="616"/>
      <c r="B58" s="616"/>
      <c r="C58" s="616"/>
      <c r="D58" s="619"/>
      <c r="E58" s="623"/>
      <c r="F58" s="620"/>
      <c r="G58" s="553"/>
      <c r="H58" s="621"/>
      <c r="I58" s="613"/>
      <c r="J58" s="613"/>
      <c r="K58" s="614"/>
      <c r="L58" s="614"/>
      <c r="M58" s="621"/>
      <c r="N58" s="34"/>
      <c r="O58" s="34"/>
    </row>
    <row r="59" spans="1:169" ht="15.75" customHeight="1">
      <c r="A59" s="616"/>
      <c r="B59" s="616"/>
      <c r="C59" s="616"/>
      <c r="D59" s="619"/>
      <c r="E59" s="623"/>
      <c r="F59" s="620"/>
      <c r="G59" s="554"/>
      <c r="H59" s="621"/>
      <c r="I59" s="613"/>
      <c r="J59" s="613"/>
      <c r="K59" s="614"/>
      <c r="L59" s="614"/>
      <c r="M59" s="621"/>
      <c r="N59" s="34"/>
      <c r="O59" s="34"/>
    </row>
    <row r="60" spans="1:169" s="26" customFormat="1" ht="12.75" customHeight="1">
      <c r="A60" s="616">
        <f>'7- Mapa Final'!A60</f>
        <v>6</v>
      </c>
      <c r="B60" s="616" t="str">
        <f>'7- Mapa Final'!B60</f>
        <v>Ofrecer, prometer, entregar, aceptar o solicitar una ventaja indebida para provocar  actuaciones jurídicas de los procesos de repetición por fuera del marco legal atendiendo intereses propios o de terceros.</v>
      </c>
      <c r="C60" s="616" t="str">
        <f>'7- Mapa Final'!C60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60" s="618" t="str">
        <f>'7- Mapa Final'!J60</f>
        <v>Muy Baja - 1</v>
      </c>
      <c r="E60" s="622" t="str">
        <f>'7- Mapa Final'!K60</f>
        <v>Menor - 2</v>
      </c>
      <c r="F60" s="620" t="str">
        <f>'7- Mapa Final'!M60</f>
        <v>Bajo - 2</v>
      </c>
      <c r="G60" s="445" t="s">
        <v>395</v>
      </c>
      <c r="H60" s="613"/>
      <c r="I60" s="613" t="s">
        <v>7</v>
      </c>
      <c r="J60" s="613"/>
      <c r="K60" s="614">
        <v>45474</v>
      </c>
      <c r="L60" s="614">
        <v>45565</v>
      </c>
      <c r="M60" s="615" t="s">
        <v>518</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16"/>
      <c r="B61" s="616"/>
      <c r="C61" s="616"/>
      <c r="D61" s="619"/>
      <c r="E61" s="623"/>
      <c r="F61" s="620"/>
      <c r="G61" s="445"/>
      <c r="H61" s="613"/>
      <c r="I61" s="613"/>
      <c r="J61" s="613"/>
      <c r="K61" s="614"/>
      <c r="L61" s="614"/>
      <c r="M61" s="615"/>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16"/>
      <c r="B62" s="616"/>
      <c r="C62" s="616"/>
      <c r="D62" s="619"/>
      <c r="E62" s="623"/>
      <c r="F62" s="620"/>
      <c r="G62" s="445"/>
      <c r="H62" s="613"/>
      <c r="I62" s="613"/>
      <c r="J62" s="613"/>
      <c r="K62" s="614"/>
      <c r="L62" s="614"/>
      <c r="M62" s="615"/>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616"/>
      <c r="B63" s="616"/>
      <c r="C63" s="616"/>
      <c r="D63" s="619"/>
      <c r="E63" s="623"/>
      <c r="F63" s="620"/>
      <c r="G63" s="445"/>
      <c r="H63" s="613"/>
      <c r="I63" s="613"/>
      <c r="J63" s="613"/>
      <c r="K63" s="614"/>
      <c r="L63" s="614"/>
      <c r="M63" s="615"/>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616"/>
      <c r="B64" s="616"/>
      <c r="C64" s="616"/>
      <c r="D64" s="619"/>
      <c r="E64" s="623"/>
      <c r="F64" s="620"/>
      <c r="G64" s="445"/>
      <c r="H64" s="613"/>
      <c r="I64" s="613"/>
      <c r="J64" s="613"/>
      <c r="K64" s="614"/>
      <c r="L64" s="614"/>
      <c r="M64" s="615"/>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616"/>
      <c r="B65" s="616"/>
      <c r="C65" s="616"/>
      <c r="D65" s="619"/>
      <c r="E65" s="623"/>
      <c r="F65" s="620"/>
      <c r="G65" s="445"/>
      <c r="H65" s="613"/>
      <c r="I65" s="613"/>
      <c r="J65" s="613"/>
      <c r="K65" s="614"/>
      <c r="L65" s="614"/>
      <c r="M65" s="615"/>
      <c r="N65" s="34"/>
      <c r="O65" s="34"/>
    </row>
    <row r="66" spans="1:15">
      <c r="A66" s="616"/>
      <c r="B66" s="616"/>
      <c r="C66" s="616"/>
      <c r="D66" s="619"/>
      <c r="E66" s="623"/>
      <c r="F66" s="620"/>
      <c r="G66" s="445"/>
      <c r="H66" s="613"/>
      <c r="I66" s="613"/>
      <c r="J66" s="613"/>
      <c r="K66" s="614"/>
      <c r="L66" s="614"/>
      <c r="M66" s="615"/>
      <c r="N66" s="34"/>
      <c r="O66" s="34"/>
    </row>
    <row r="67" spans="1:15">
      <c r="A67" s="616"/>
      <c r="B67" s="616"/>
      <c r="C67" s="616"/>
      <c r="D67" s="619"/>
      <c r="E67" s="623"/>
      <c r="F67" s="620"/>
      <c r="G67" s="445"/>
      <c r="H67" s="613"/>
      <c r="I67" s="613"/>
      <c r="J67" s="613"/>
      <c r="K67" s="614"/>
      <c r="L67" s="614"/>
      <c r="M67" s="615"/>
      <c r="N67" s="34"/>
      <c r="O67" s="34"/>
    </row>
    <row r="68" spans="1:15">
      <c r="A68" s="616"/>
      <c r="B68" s="616"/>
      <c r="C68" s="616"/>
      <c r="D68" s="619"/>
      <c r="E68" s="623"/>
      <c r="F68" s="620"/>
      <c r="G68" s="445"/>
      <c r="H68" s="613"/>
      <c r="I68" s="613"/>
      <c r="J68" s="613"/>
      <c r="K68" s="614"/>
      <c r="L68" s="614"/>
      <c r="M68" s="615"/>
      <c r="N68" s="34"/>
      <c r="O68" s="34"/>
    </row>
    <row r="69" spans="1:15" ht="15.75" customHeight="1">
      <c r="A69" s="616"/>
      <c r="B69" s="616"/>
      <c r="C69" s="616"/>
      <c r="D69" s="619"/>
      <c r="E69" s="623"/>
      <c r="F69" s="620"/>
      <c r="G69" s="546"/>
      <c r="H69" s="613"/>
      <c r="I69" s="613"/>
      <c r="J69" s="613"/>
      <c r="K69" s="614"/>
      <c r="L69" s="614"/>
      <c r="M69" s="615"/>
      <c r="N69" s="34"/>
      <c r="O69" s="34"/>
    </row>
    <row r="70" spans="1:15" ht="15" customHeight="1">
      <c r="A70" s="616">
        <f>'7- Mapa Final'!A70</f>
        <v>7</v>
      </c>
      <c r="B70" s="616" t="str">
        <f>'7- Mapa Final'!B70</f>
        <v>Ofrecer, prometer, entregar, aceptar o solicitar una ventaja a cambio de una indebida gestión en el tramite de la liquidación de las cuentas de cobro por concepto de Sentencias en contra de la Rama Judicial.</v>
      </c>
      <c r="C70" s="616" t="str">
        <f>'7- Mapa Final'!C70</f>
        <v>Cuando el beneficiario, apoderado o un tercero, ofrece, promete, entrega, acepta o solicita una ventaja dentro del procedimiento de liquidación de una cuenta de cobro por concepto de sentencias adversas a la Rama Judicial.</v>
      </c>
      <c r="D70" s="618" t="str">
        <f>'7- Mapa Final'!J70</f>
        <v>Muy Baja - 1</v>
      </c>
      <c r="E70" s="622" t="str">
        <f>'7- Mapa Final'!K70</f>
        <v>Leve - 1</v>
      </c>
      <c r="F70" s="620" t="str">
        <f>'7- Mapa Final'!M70</f>
        <v>Bajo - 1</v>
      </c>
      <c r="G70" s="445" t="s">
        <v>395</v>
      </c>
      <c r="H70" s="621" t="s">
        <v>529</v>
      </c>
      <c r="I70" s="613" t="s">
        <v>7</v>
      </c>
      <c r="J70" s="613"/>
      <c r="K70" s="614">
        <v>45474</v>
      </c>
      <c r="L70" s="614">
        <v>45565</v>
      </c>
      <c r="M70" s="621" t="s">
        <v>530</v>
      </c>
    </row>
    <row r="71" spans="1:15">
      <c r="A71" s="616"/>
      <c r="B71" s="616"/>
      <c r="C71" s="616"/>
      <c r="D71" s="619"/>
      <c r="E71" s="623"/>
      <c r="F71" s="620"/>
      <c r="G71" s="445"/>
      <c r="H71" s="621"/>
      <c r="I71" s="613"/>
      <c r="J71" s="613"/>
      <c r="K71" s="614"/>
      <c r="L71" s="614"/>
      <c r="M71" s="621"/>
    </row>
    <row r="72" spans="1:15">
      <c r="A72" s="616"/>
      <c r="B72" s="616"/>
      <c r="C72" s="616"/>
      <c r="D72" s="619"/>
      <c r="E72" s="623"/>
      <c r="F72" s="620"/>
      <c r="G72" s="445"/>
      <c r="H72" s="621"/>
      <c r="I72" s="613"/>
      <c r="J72" s="613"/>
      <c r="K72" s="614"/>
      <c r="L72" s="614"/>
      <c r="M72" s="621"/>
    </row>
    <row r="73" spans="1:15">
      <c r="A73" s="616"/>
      <c r="B73" s="616"/>
      <c r="C73" s="616"/>
      <c r="D73" s="619"/>
      <c r="E73" s="623"/>
      <c r="F73" s="620"/>
      <c r="G73" s="445"/>
      <c r="H73" s="621"/>
      <c r="I73" s="613"/>
      <c r="J73" s="613"/>
      <c r="K73" s="614"/>
      <c r="L73" s="614"/>
      <c r="M73" s="621"/>
    </row>
    <row r="74" spans="1:15">
      <c r="A74" s="616"/>
      <c r="B74" s="616"/>
      <c r="C74" s="616"/>
      <c r="D74" s="619"/>
      <c r="E74" s="623"/>
      <c r="F74" s="620"/>
      <c r="G74" s="445"/>
      <c r="H74" s="621"/>
      <c r="I74" s="613"/>
      <c r="J74" s="613"/>
      <c r="K74" s="614"/>
      <c r="L74" s="614"/>
      <c r="M74" s="621"/>
    </row>
    <row r="75" spans="1:15">
      <c r="A75" s="616"/>
      <c r="B75" s="616"/>
      <c r="C75" s="616"/>
      <c r="D75" s="619"/>
      <c r="E75" s="623"/>
      <c r="F75" s="620"/>
      <c r="G75" s="445"/>
      <c r="H75" s="621"/>
      <c r="I75" s="613"/>
      <c r="J75" s="613"/>
      <c r="K75" s="614"/>
      <c r="L75" s="614"/>
      <c r="M75" s="621"/>
    </row>
    <row r="76" spans="1:15">
      <c r="A76" s="616"/>
      <c r="B76" s="616"/>
      <c r="C76" s="616"/>
      <c r="D76" s="619"/>
      <c r="E76" s="623"/>
      <c r="F76" s="620"/>
      <c r="G76" s="445"/>
      <c r="H76" s="621"/>
      <c r="I76" s="613"/>
      <c r="J76" s="613"/>
      <c r="K76" s="614"/>
      <c r="L76" s="614"/>
      <c r="M76" s="621"/>
    </row>
    <row r="77" spans="1:15">
      <c r="A77" s="616"/>
      <c r="B77" s="616"/>
      <c r="C77" s="616"/>
      <c r="D77" s="619"/>
      <c r="E77" s="623"/>
      <c r="F77" s="620"/>
      <c r="G77" s="445"/>
      <c r="H77" s="621"/>
      <c r="I77" s="613"/>
      <c r="J77" s="613"/>
      <c r="K77" s="614"/>
      <c r="L77" s="614"/>
      <c r="M77" s="621"/>
    </row>
    <row r="78" spans="1:15">
      <c r="A78" s="616"/>
      <c r="B78" s="616"/>
      <c r="C78" s="616"/>
      <c r="D78" s="619"/>
      <c r="E78" s="623"/>
      <c r="F78" s="620"/>
      <c r="G78" s="445"/>
      <c r="H78" s="621"/>
      <c r="I78" s="613"/>
      <c r="J78" s="613"/>
      <c r="K78" s="614"/>
      <c r="L78" s="614"/>
      <c r="M78" s="621"/>
    </row>
    <row r="79" spans="1:15">
      <c r="A79" s="616"/>
      <c r="B79" s="616"/>
      <c r="C79" s="616"/>
      <c r="D79" s="619"/>
      <c r="E79" s="623"/>
      <c r="F79" s="620"/>
      <c r="G79" s="546"/>
      <c r="H79" s="621"/>
      <c r="I79" s="613"/>
      <c r="J79" s="613"/>
      <c r="K79" s="614"/>
      <c r="L79" s="614"/>
      <c r="M79" s="621"/>
    </row>
  </sheetData>
  <autoFilter ref="A8:JK8" xr:uid="{00000000-0001-0000-0C00-000000000000}"/>
  <mergeCells count="111">
    <mergeCell ref="K70:K79"/>
    <mergeCell ref="L70:L79"/>
    <mergeCell ref="M70:M79"/>
    <mergeCell ref="F70:F79"/>
    <mergeCell ref="G70:G79"/>
    <mergeCell ref="H70:H79"/>
    <mergeCell ref="I70:I79"/>
    <mergeCell ref="J70:J79"/>
    <mergeCell ref="A70:A79"/>
    <mergeCell ref="B70:B79"/>
    <mergeCell ref="C70:C79"/>
    <mergeCell ref="D70:D79"/>
    <mergeCell ref="E70:E79"/>
    <mergeCell ref="A20:A29"/>
    <mergeCell ref="B20:B29"/>
    <mergeCell ref="C20:C29"/>
    <mergeCell ref="D20:D29"/>
    <mergeCell ref="E20:E29"/>
    <mergeCell ref="G10:G19"/>
    <mergeCell ref="A1:B2"/>
    <mergeCell ref="C1:J3"/>
    <mergeCell ref="K1:M3"/>
    <mergeCell ref="A4:B4"/>
    <mergeCell ref="C4:M4"/>
    <mergeCell ref="A5:B5"/>
    <mergeCell ref="C5:M5"/>
    <mergeCell ref="A6:B6"/>
    <mergeCell ref="C6:M6"/>
    <mergeCell ref="M7:M8"/>
    <mergeCell ref="H10:H19"/>
    <mergeCell ref="I10:I19"/>
    <mergeCell ref="J10:J19"/>
    <mergeCell ref="K10:K19"/>
    <mergeCell ref="L10:L19"/>
    <mergeCell ref="M10:M19"/>
    <mergeCell ref="A7:C7"/>
    <mergeCell ref="D7:F7"/>
    <mergeCell ref="G7:G8"/>
    <mergeCell ref="H7:H8"/>
    <mergeCell ref="I7:J7"/>
    <mergeCell ref="K7:L7"/>
    <mergeCell ref="A9:G9"/>
    <mergeCell ref="A10:A19"/>
    <mergeCell ref="B10:B19"/>
    <mergeCell ref="C10:C19"/>
    <mergeCell ref="D10:D19"/>
    <mergeCell ref="E10:E19"/>
    <mergeCell ref="F10:F19"/>
    <mergeCell ref="A40:A49"/>
    <mergeCell ref="B40:B49"/>
    <mergeCell ref="C40:C49"/>
    <mergeCell ref="D40:D49"/>
    <mergeCell ref="E40:E49"/>
    <mergeCell ref="M20:M29"/>
    <mergeCell ref="A30:A39"/>
    <mergeCell ref="B30:B39"/>
    <mergeCell ref="C30:C39"/>
    <mergeCell ref="D30:D39"/>
    <mergeCell ref="E30:E39"/>
    <mergeCell ref="F30:F39"/>
    <mergeCell ref="G30:G39"/>
    <mergeCell ref="I30:I39"/>
    <mergeCell ref="G20:G29"/>
    <mergeCell ref="H20:H29"/>
    <mergeCell ref="I20:I29"/>
    <mergeCell ref="J20:J29"/>
    <mergeCell ref="K20:K29"/>
    <mergeCell ref="L20:L29"/>
    <mergeCell ref="F20:F29"/>
    <mergeCell ref="J30:J39"/>
    <mergeCell ref="K30:K39"/>
    <mergeCell ref="L30:L39"/>
    <mergeCell ref="M30:M39"/>
    <mergeCell ref="J50:J59"/>
    <mergeCell ref="K50:K59"/>
    <mergeCell ref="L50:L59"/>
    <mergeCell ref="M50:M59"/>
    <mergeCell ref="F40:F49"/>
    <mergeCell ref="M40:M49"/>
    <mergeCell ref="G40:G49"/>
    <mergeCell ref="H40:H49"/>
    <mergeCell ref="I40:I49"/>
    <mergeCell ref="J40:J49"/>
    <mergeCell ref="K40:K49"/>
    <mergeCell ref="L40:L49"/>
    <mergeCell ref="H50:H55"/>
    <mergeCell ref="H56:H59"/>
    <mergeCell ref="H30:H32"/>
    <mergeCell ref="H33:H35"/>
    <mergeCell ref="H36:H39"/>
    <mergeCell ref="M60:M69"/>
    <mergeCell ref="G60:G69"/>
    <mergeCell ref="H60:H69"/>
    <mergeCell ref="I60:I69"/>
    <mergeCell ref="J60:J69"/>
    <mergeCell ref="K60:K69"/>
    <mergeCell ref="L60:L69"/>
    <mergeCell ref="F60:F69"/>
    <mergeCell ref="A50:A59"/>
    <mergeCell ref="B50:B59"/>
    <mergeCell ref="C50:C59"/>
    <mergeCell ref="D50:D59"/>
    <mergeCell ref="E50:E59"/>
    <mergeCell ref="F50:F59"/>
    <mergeCell ref="A60:A69"/>
    <mergeCell ref="B60:B69"/>
    <mergeCell ref="C60:C69"/>
    <mergeCell ref="D60:D69"/>
    <mergeCell ref="E60:E69"/>
    <mergeCell ref="G50:G59"/>
    <mergeCell ref="I50:I59"/>
  </mergeCells>
  <conditionalFormatting sqref="A7:B7">
    <cfRule type="containsText" dxfId="103" priority="224" operator="containsText" text="3- Moderado">
      <formula>NOT(ISERROR(SEARCH("3- Moderado",A7)))</formula>
    </cfRule>
    <cfRule type="containsText" dxfId="102" priority="225" operator="containsText" text="6- Moderado">
      <formula>NOT(ISERROR(SEARCH("6- Moderado",A7)))</formula>
    </cfRule>
    <cfRule type="containsText" dxfId="101" priority="226" operator="containsText" text="4- Moderado">
      <formula>NOT(ISERROR(SEARCH("4- Moderado",A7)))</formula>
    </cfRule>
    <cfRule type="containsText" dxfId="100" priority="227" operator="containsText" text="3- Bajo">
      <formula>NOT(ISERROR(SEARCH("3- Bajo",A7)))</formula>
    </cfRule>
    <cfRule type="containsText" dxfId="99" priority="228" operator="containsText" text="4- Bajo">
      <formula>NOT(ISERROR(SEARCH("4- Bajo",A7)))</formula>
    </cfRule>
    <cfRule type="containsText" dxfId="98" priority="229" operator="containsText" text="1- Bajo">
      <formula>NOT(ISERROR(SEARCH("1- Bajo",A7)))</formula>
    </cfRule>
  </conditionalFormatting>
  <conditionalFormatting sqref="A10:E10 A30:E30 A40:E40 A50:E50 A60:E60 A70:E70">
    <cfRule type="containsText" dxfId="97" priority="218" operator="containsText" text="3- Moderado">
      <formula>NOT(ISERROR(SEARCH("3- Moderado",A10)))</formula>
    </cfRule>
    <cfRule type="containsText" dxfId="96" priority="219" operator="containsText" text="6- Moderado">
      <formula>NOT(ISERROR(SEARCH("6- Moderado",A10)))</formula>
    </cfRule>
    <cfRule type="containsText" dxfId="95" priority="220" operator="containsText" text="4- Moderado">
      <formula>NOT(ISERROR(SEARCH("4- Moderado",A10)))</formula>
    </cfRule>
    <cfRule type="containsText" dxfId="94" priority="221" operator="containsText" text="3- Bajo">
      <formula>NOT(ISERROR(SEARCH("3- Bajo",A10)))</formula>
    </cfRule>
    <cfRule type="containsText" dxfId="93" priority="222" operator="containsText" text="4- Bajo">
      <formula>NOT(ISERROR(SEARCH("4- Bajo",A10)))</formula>
    </cfRule>
    <cfRule type="containsText" dxfId="92" priority="223" operator="containsText" text="1- Bajo">
      <formula>NOT(ISERROR(SEARCH("1- Bajo",A10)))</formula>
    </cfRule>
  </conditionalFormatting>
  <conditionalFormatting sqref="C8:F8">
    <cfRule type="containsText" dxfId="91" priority="190" operator="containsText" text="3- Moderado">
      <formula>NOT(ISERROR(SEARCH("3- Moderado",C8)))</formula>
    </cfRule>
    <cfRule type="containsText" dxfId="90" priority="191" operator="containsText" text="6- Moderado">
      <formula>NOT(ISERROR(SEARCH("6- Moderado",C8)))</formula>
    </cfRule>
    <cfRule type="containsText" dxfId="89" priority="192" operator="containsText" text="4- Moderado">
      <formula>NOT(ISERROR(SEARCH("4- Moderado",C8)))</formula>
    </cfRule>
    <cfRule type="containsText" dxfId="88" priority="193" operator="containsText" text="3- Bajo">
      <formula>NOT(ISERROR(SEARCH("3- Bajo",C8)))</formula>
    </cfRule>
    <cfRule type="containsText" dxfId="87" priority="194" operator="containsText" text="4- Bajo">
      <formula>NOT(ISERROR(SEARCH("4- Bajo",C8)))</formula>
    </cfRule>
    <cfRule type="containsText" dxfId="86" priority="195" operator="containsText" text="1- Bajo">
      <formula>NOT(ISERROR(SEARCH("1- Bajo",C8)))</formula>
    </cfRule>
  </conditionalFormatting>
  <conditionalFormatting sqref="D10:D19 D30:D79">
    <cfRule type="containsText" dxfId="85" priority="82" operator="containsText" text="Muy Alta">
      <formula>NOT(ISERROR(SEARCH("Muy Alta",D10)))</formula>
    </cfRule>
    <cfRule type="containsText" dxfId="84" priority="83" operator="containsText" text="Alta">
      <formula>NOT(ISERROR(SEARCH("Alta",D10)))</formula>
    </cfRule>
    <cfRule type="containsText" dxfId="83" priority="84" operator="containsText" text="Baja">
      <formula>NOT(ISERROR(SEARCH("Baja",D10)))</formula>
    </cfRule>
    <cfRule type="containsText" dxfId="82" priority="85" operator="containsText" text="Muy Baja">
      <formula>NOT(ISERROR(SEARCH("Muy Baja",D10)))</formula>
    </cfRule>
    <cfRule type="containsText" dxfId="81" priority="87" operator="containsText" text="Media">
      <formula>NOT(ISERROR(SEARCH("Media",D10)))</formula>
    </cfRule>
  </conditionalFormatting>
  <conditionalFormatting sqref="E10:E19 E30:E79">
    <cfRule type="containsText" dxfId="80" priority="78" operator="containsText" text="Catastrófico">
      <formula>NOT(ISERROR(SEARCH("Catastrófico",E10)))</formula>
    </cfRule>
    <cfRule type="containsText" dxfId="79" priority="79" operator="containsText" text="Mayor">
      <formula>NOT(ISERROR(SEARCH("Mayor",E10)))</formula>
    </cfRule>
    <cfRule type="containsText" dxfId="78" priority="80" operator="containsText" text="Menor">
      <formula>NOT(ISERROR(SEARCH("Menor",E10)))</formula>
    </cfRule>
    <cfRule type="containsText" dxfId="77" priority="81" operator="containsText" text="Leve">
      <formula>NOT(ISERROR(SEARCH("Leve",E10)))</formula>
    </cfRule>
  </conditionalFormatting>
  <conditionalFormatting sqref="E10:F19 E30:F79">
    <cfRule type="containsText" dxfId="76" priority="86" operator="containsText" text="Moderado">
      <formula>NOT(ISERROR(SEARCH("Moderado",E10)))</formula>
    </cfRule>
  </conditionalFormatting>
  <conditionalFormatting sqref="F10:F19 F30:F79">
    <cfRule type="colorScale" priority="235">
      <colorScale>
        <cfvo type="min"/>
        <cfvo type="max"/>
        <color rgb="FFFF7128"/>
        <color rgb="FFFFEF9C"/>
      </colorScale>
    </cfRule>
  </conditionalFormatting>
  <conditionalFormatting sqref="F10:F19 F30:F79">
    <cfRule type="containsText" dxfId="75" priority="101" operator="containsText" text="Bajo">
      <formula>NOT(ISERROR(SEARCH("Bajo",F10)))</formula>
    </cfRule>
    <cfRule type="containsText" dxfId="74" priority="102" operator="containsText" text="Moderado">
      <formula>NOT(ISERROR(SEARCH("Moderado",F10)))</formula>
    </cfRule>
    <cfRule type="containsText" dxfId="73" priority="103" operator="containsText" text="Alto">
      <formula>NOT(ISERROR(SEARCH("Alto",F10)))</formula>
    </cfRule>
    <cfRule type="containsText" dxfId="72" priority="104" operator="containsText" text="Extremo">
      <formula>NOT(ISERROR(SEARCH("Extremo",F10)))</formula>
    </cfRule>
  </conditionalFormatting>
  <conditionalFormatting sqref="A20:E20">
    <cfRule type="containsText" dxfId="71" priority="15" operator="containsText" text="3- Moderado">
      <formula>NOT(ISERROR(SEARCH("3- Moderado",A20)))</formula>
    </cfRule>
    <cfRule type="containsText" dxfId="70" priority="16" operator="containsText" text="6- Moderado">
      <formula>NOT(ISERROR(SEARCH("6- Moderado",A20)))</formula>
    </cfRule>
    <cfRule type="containsText" dxfId="69" priority="17" operator="containsText" text="4- Moderado">
      <formula>NOT(ISERROR(SEARCH("4- Moderado",A20)))</formula>
    </cfRule>
    <cfRule type="containsText" dxfId="68" priority="18" operator="containsText" text="3- Bajo">
      <formula>NOT(ISERROR(SEARCH("3- Bajo",A20)))</formula>
    </cfRule>
    <cfRule type="containsText" dxfId="67" priority="19" operator="containsText" text="4- Bajo">
      <formula>NOT(ISERROR(SEARCH("4- Bajo",A20)))</formula>
    </cfRule>
    <cfRule type="containsText" dxfId="66" priority="20" operator="containsText" text="1- Bajo">
      <formula>NOT(ISERROR(SEARCH("1- Bajo",A20)))</formula>
    </cfRule>
  </conditionalFormatting>
  <conditionalFormatting sqref="D20:D29">
    <cfRule type="containsText" dxfId="65" priority="5" operator="containsText" text="Muy Alta">
      <formula>NOT(ISERROR(SEARCH("Muy Alta",D20)))</formula>
    </cfRule>
    <cfRule type="containsText" dxfId="64" priority="6" operator="containsText" text="Alta">
      <formula>NOT(ISERROR(SEARCH("Alta",D20)))</formula>
    </cfRule>
    <cfRule type="containsText" dxfId="63" priority="7" operator="containsText" text="Baja">
      <formula>NOT(ISERROR(SEARCH("Baja",D20)))</formula>
    </cfRule>
    <cfRule type="containsText" dxfId="62" priority="8" operator="containsText" text="Muy Baja">
      <formula>NOT(ISERROR(SEARCH("Muy Baja",D20)))</formula>
    </cfRule>
    <cfRule type="containsText" dxfId="61" priority="10" operator="containsText" text="Media">
      <formula>NOT(ISERROR(SEARCH("Media",D20)))</formula>
    </cfRule>
  </conditionalFormatting>
  <conditionalFormatting sqref="E20:E29">
    <cfRule type="containsText" dxfId="60" priority="1" operator="containsText" text="Catastrófico">
      <formula>NOT(ISERROR(SEARCH("Catastrófico",E20)))</formula>
    </cfRule>
    <cfRule type="containsText" dxfId="59" priority="2" operator="containsText" text="Mayor">
      <formula>NOT(ISERROR(SEARCH("Mayor",E20)))</formula>
    </cfRule>
    <cfRule type="containsText" dxfId="58" priority="3" operator="containsText" text="Menor">
      <formula>NOT(ISERROR(SEARCH("Menor",E20)))</formula>
    </cfRule>
    <cfRule type="containsText" dxfId="57" priority="4" operator="containsText" text="Leve">
      <formula>NOT(ISERROR(SEARCH("Leve",E20)))</formula>
    </cfRule>
  </conditionalFormatting>
  <conditionalFormatting sqref="E20:F29">
    <cfRule type="containsText" dxfId="56" priority="9" operator="containsText" text="Moderado">
      <formula>NOT(ISERROR(SEARCH("Moderado",E20)))</formula>
    </cfRule>
  </conditionalFormatting>
  <conditionalFormatting sqref="F20:F29">
    <cfRule type="colorScale" priority="21">
      <colorScale>
        <cfvo type="min"/>
        <cfvo type="max"/>
        <color rgb="FFFF7128"/>
        <color rgb="FFFFEF9C"/>
      </colorScale>
    </cfRule>
  </conditionalFormatting>
  <conditionalFormatting sqref="F20:F29">
    <cfRule type="containsText" dxfId="55" priority="11" operator="containsText" text="Bajo">
      <formula>NOT(ISERROR(SEARCH("Bajo",F20)))</formula>
    </cfRule>
    <cfRule type="containsText" dxfId="54" priority="12" operator="containsText" text="Moderado">
      <formula>NOT(ISERROR(SEARCH("Moderado",F20)))</formula>
    </cfRule>
    <cfRule type="containsText" dxfId="53" priority="13" operator="containsText" text="Alto">
      <formula>NOT(ISERROR(SEARCH("Alto",F20)))</formula>
    </cfRule>
    <cfRule type="containsText" dxfId="52" priority="14" operator="containsText" text="Extremo">
      <formula>NOT(ISERROR(SEARCH("Extremo",F20)))</formula>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94D587-7948-4326-A12A-EFD573E9E317}">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79"/>
  <sheetViews>
    <sheetView showGridLines="0" topLeftCell="A28" zoomScale="85" zoomScaleNormal="85" workbookViewId="0">
      <selection activeCell="C6" sqref="C6:M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6"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style="313" customWidth="1"/>
    <col min="12" max="12" width="17.5703125" style="313" customWidth="1"/>
    <col min="13" max="13" width="48.28515625" customWidth="1"/>
    <col min="14" max="169" width="11.42578125" style="2"/>
  </cols>
  <sheetData>
    <row r="1" spans="1:271" s="19" customFormat="1" ht="16.5" customHeight="1">
      <c r="A1" s="664"/>
      <c r="B1" s="665"/>
      <c r="C1" s="667"/>
      <c r="D1" s="667"/>
      <c r="E1" s="667"/>
      <c r="F1" s="667"/>
      <c r="G1" s="667"/>
      <c r="H1" s="667"/>
      <c r="I1" s="667"/>
      <c r="J1" s="668"/>
      <c r="K1" s="634"/>
      <c r="L1" s="634"/>
      <c r="M1" s="634"/>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66"/>
      <c r="B2" s="640"/>
      <c r="C2" s="643"/>
      <c r="D2" s="643"/>
      <c r="E2" s="643"/>
      <c r="F2" s="643"/>
      <c r="G2" s="643"/>
      <c r="H2" s="643"/>
      <c r="I2" s="643"/>
      <c r="J2" s="644"/>
      <c r="K2" s="634"/>
      <c r="L2" s="634"/>
      <c r="M2" s="634"/>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43"/>
      <c r="D3" s="643"/>
      <c r="E3" s="643"/>
      <c r="F3" s="643"/>
      <c r="G3" s="643"/>
      <c r="H3" s="643"/>
      <c r="I3" s="643"/>
      <c r="J3" s="644"/>
      <c r="K3" s="634"/>
      <c r="L3" s="634"/>
      <c r="M3" s="634"/>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69" t="s">
        <v>269</v>
      </c>
      <c r="B4" s="469"/>
      <c r="C4" s="532" t="s">
        <v>5</v>
      </c>
      <c r="D4" s="532"/>
      <c r="E4" s="532"/>
      <c r="F4" s="532"/>
      <c r="G4" s="532"/>
      <c r="H4" s="532"/>
      <c r="I4" s="532"/>
      <c r="J4" s="532"/>
      <c r="K4" s="532"/>
      <c r="L4" s="532"/>
      <c r="M4" s="532"/>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69" t="s">
        <v>270</v>
      </c>
      <c r="B5" s="469"/>
      <c r="C5" s="533" t="s">
        <v>37</v>
      </c>
      <c r="D5" s="533"/>
      <c r="E5" s="533"/>
      <c r="F5" s="533"/>
      <c r="G5" s="533"/>
      <c r="H5" s="533"/>
      <c r="I5" s="533"/>
      <c r="J5" s="533"/>
      <c r="K5" s="533"/>
      <c r="L5" s="533"/>
      <c r="M5" s="533"/>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69" t="s">
        <v>271</v>
      </c>
      <c r="B6" s="469"/>
      <c r="C6" s="655" t="s">
        <v>272</v>
      </c>
      <c r="D6" s="656"/>
      <c r="E6" s="656"/>
      <c r="F6" s="656"/>
      <c r="G6" s="656"/>
      <c r="H6" s="656"/>
      <c r="I6" s="656"/>
      <c r="J6" s="656"/>
      <c r="K6" s="656"/>
      <c r="L6" s="656"/>
      <c r="M6" s="669"/>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70" t="s">
        <v>497</v>
      </c>
      <c r="B7" s="651"/>
      <c r="C7" s="652"/>
      <c r="D7" s="653" t="s">
        <v>498</v>
      </c>
      <c r="E7" s="653"/>
      <c r="F7" s="653"/>
      <c r="G7" s="654" t="s">
        <v>499</v>
      </c>
      <c r="H7" s="626" t="s">
        <v>500</v>
      </c>
      <c r="I7" s="628" t="s">
        <v>501</v>
      </c>
      <c r="J7" s="629"/>
      <c r="K7" s="630" t="s">
        <v>502</v>
      </c>
      <c r="L7" s="631"/>
      <c r="M7" s="663" t="s">
        <v>536</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c r="A8" s="35" t="s">
        <v>43</v>
      </c>
      <c r="B8" s="35" t="s">
        <v>211</v>
      </c>
      <c r="C8" s="35" t="s">
        <v>213</v>
      </c>
      <c r="D8" s="28" t="s">
        <v>223</v>
      </c>
      <c r="E8" s="28" t="s">
        <v>504</v>
      </c>
      <c r="F8" s="28" t="s">
        <v>505</v>
      </c>
      <c r="G8" s="654"/>
      <c r="H8" s="627"/>
      <c r="I8" s="29" t="s">
        <v>506</v>
      </c>
      <c r="J8" s="29" t="s">
        <v>507</v>
      </c>
      <c r="K8" s="309" t="s">
        <v>508</v>
      </c>
      <c r="L8" s="309" t="s">
        <v>509</v>
      </c>
      <c r="M8" s="663"/>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61"/>
      <c r="B9" s="662"/>
      <c r="C9" s="662"/>
      <c r="D9" s="662"/>
      <c r="E9" s="662"/>
      <c r="F9" s="662"/>
      <c r="G9" s="662"/>
      <c r="H9" s="30"/>
      <c r="I9" s="30"/>
      <c r="J9" s="30"/>
      <c r="K9" s="312"/>
      <c r="L9" s="312"/>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16">
        <f>'7- Mapa Final'!A10</f>
        <v>1</v>
      </c>
      <c r="B10" s="616" t="str">
        <f>'7- Mapa Final'!B10</f>
        <v>Vencimiento del término para la contestación de las demandas interpuestas en contra de la Rama Judicial que conforman el pasivo contingente litigioso de la entidad</v>
      </c>
      <c r="C10" s="616" t="str">
        <f>'7- Mapa Final'!C10</f>
        <v>Cuando el apoderado a quien se le reparte la demanda instaurada en contra de la entidad, admitida y notificada personalmente, omite contestarla dentro del término legalmente establecido</v>
      </c>
      <c r="D10" s="618" t="str">
        <f>'7- Mapa Final'!J10</f>
        <v>Muy Baja - 1</v>
      </c>
      <c r="E10" s="622" t="str">
        <f>'7- Mapa Final'!K10</f>
        <v>Menor - 2</v>
      </c>
      <c r="F10" s="620" t="str">
        <f>'7- Mapa Final'!M10</f>
        <v>Bajo - 2</v>
      </c>
      <c r="G10" s="444" t="s">
        <v>394</v>
      </c>
      <c r="H10" s="613"/>
      <c r="I10" s="613" t="s">
        <v>7</v>
      </c>
      <c r="J10" s="614"/>
      <c r="K10" s="614">
        <v>45566</v>
      </c>
      <c r="L10" s="614">
        <v>45657</v>
      </c>
      <c r="M10" s="621" t="s">
        <v>537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16"/>
      <c r="B11" s="616"/>
      <c r="C11" s="616"/>
      <c r="D11" s="619"/>
      <c r="E11" s="623"/>
      <c r="F11" s="620"/>
      <c r="G11" s="445"/>
      <c r="H11" s="613"/>
      <c r="I11" s="613"/>
      <c r="J11" s="613"/>
      <c r="K11" s="614"/>
      <c r="L11" s="614"/>
      <c r="M11" s="613"/>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16"/>
      <c r="B12" s="616"/>
      <c r="C12" s="616"/>
      <c r="D12" s="619"/>
      <c r="E12" s="623"/>
      <c r="F12" s="620"/>
      <c r="G12" s="445"/>
      <c r="H12" s="613"/>
      <c r="I12" s="613"/>
      <c r="J12" s="613"/>
      <c r="K12" s="614"/>
      <c r="L12" s="614"/>
      <c r="M12" s="613"/>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16"/>
      <c r="B13" s="616"/>
      <c r="C13" s="616"/>
      <c r="D13" s="619"/>
      <c r="E13" s="623"/>
      <c r="F13" s="620"/>
      <c r="G13" s="445"/>
      <c r="H13" s="613"/>
      <c r="I13" s="613"/>
      <c r="J13" s="613"/>
      <c r="K13" s="614"/>
      <c r="L13" s="614"/>
      <c r="M13" s="613"/>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16"/>
      <c r="B14" s="616"/>
      <c r="C14" s="616"/>
      <c r="D14" s="619"/>
      <c r="E14" s="623"/>
      <c r="F14" s="620"/>
      <c r="G14" s="445"/>
      <c r="H14" s="613"/>
      <c r="I14" s="613"/>
      <c r="J14" s="613"/>
      <c r="K14" s="614"/>
      <c r="L14" s="614"/>
      <c r="M14" s="613"/>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16"/>
      <c r="B15" s="616"/>
      <c r="C15" s="616"/>
      <c r="D15" s="619"/>
      <c r="E15" s="623"/>
      <c r="F15" s="620"/>
      <c r="G15" s="445"/>
      <c r="H15" s="613"/>
      <c r="I15" s="613"/>
      <c r="J15" s="613"/>
      <c r="K15" s="614"/>
      <c r="L15" s="614"/>
      <c r="M15" s="613"/>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16"/>
      <c r="B16" s="616"/>
      <c r="C16" s="616"/>
      <c r="D16" s="619"/>
      <c r="E16" s="623"/>
      <c r="F16" s="620"/>
      <c r="G16" s="445"/>
      <c r="H16" s="613"/>
      <c r="I16" s="613"/>
      <c r="J16" s="613"/>
      <c r="K16" s="614"/>
      <c r="L16" s="614"/>
      <c r="M16" s="613"/>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16"/>
      <c r="B17" s="616"/>
      <c r="C17" s="616"/>
      <c r="D17" s="619"/>
      <c r="E17" s="623"/>
      <c r="F17" s="620"/>
      <c r="G17" s="445"/>
      <c r="H17" s="613"/>
      <c r="I17" s="613"/>
      <c r="J17" s="613"/>
      <c r="K17" s="614"/>
      <c r="L17" s="614"/>
      <c r="M17" s="613"/>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16"/>
      <c r="B18" s="616"/>
      <c r="C18" s="616"/>
      <c r="D18" s="619"/>
      <c r="E18" s="623"/>
      <c r="F18" s="620"/>
      <c r="G18" s="445"/>
      <c r="H18" s="613"/>
      <c r="I18" s="613"/>
      <c r="J18" s="613"/>
      <c r="K18" s="614"/>
      <c r="L18" s="614"/>
      <c r="M18" s="613"/>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616"/>
      <c r="B19" s="616"/>
      <c r="C19" s="616"/>
      <c r="D19" s="619"/>
      <c r="E19" s="623"/>
      <c r="F19" s="620"/>
      <c r="G19" s="546"/>
      <c r="H19" s="613"/>
      <c r="I19" s="613"/>
      <c r="J19" s="613"/>
      <c r="K19" s="614"/>
      <c r="L19" s="614"/>
      <c r="M19" s="613"/>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16">
        <f>'7- Mapa Final'!A20</f>
        <v>2</v>
      </c>
      <c r="B20" s="616" t="str">
        <f>'7- Mapa Final'!B20</f>
        <v>Insuficiente saneamiento de la cartera en condiciones desfavorables para la Rama Judicial</v>
      </c>
      <c r="C20" s="616" t="str">
        <f>'7- Mapa Final'!C20</f>
        <v>Posibilidad de incumplimiento de las metas establecidas por la falta de personal para la actualización de la información y cumplimiento oportuno de los términos de duración de las etapas de los procesos</v>
      </c>
      <c r="D20" s="618" t="str">
        <f>'7- Mapa Final'!J20</f>
        <v>Muy Baja - 1</v>
      </c>
      <c r="E20" s="622" t="str">
        <f>'7- Mapa Final'!K20</f>
        <v>Menor - 2</v>
      </c>
      <c r="F20" s="620" t="str">
        <f>'7- Mapa Final'!M20</f>
        <v>Bajo - 2</v>
      </c>
      <c r="G20" s="445" t="s">
        <v>394</v>
      </c>
      <c r="H20" s="615" t="s">
        <v>525</v>
      </c>
      <c r="I20" s="613" t="s">
        <v>7</v>
      </c>
      <c r="J20" s="613" t="s">
        <v>7</v>
      </c>
      <c r="K20" s="614">
        <v>45566</v>
      </c>
      <c r="L20" s="614">
        <v>45657</v>
      </c>
      <c r="M20" s="613"/>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16"/>
      <c r="B21" s="616"/>
      <c r="C21" s="616"/>
      <c r="D21" s="619"/>
      <c r="E21" s="623"/>
      <c r="F21" s="620"/>
      <c r="G21" s="445"/>
      <c r="H21" s="624"/>
      <c r="I21" s="613"/>
      <c r="J21" s="613"/>
      <c r="K21" s="614"/>
      <c r="L21" s="614"/>
      <c r="M21" s="613"/>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16"/>
      <c r="B22" s="616"/>
      <c r="C22" s="616"/>
      <c r="D22" s="619"/>
      <c r="E22" s="623"/>
      <c r="F22" s="620"/>
      <c r="G22" s="445"/>
      <c r="H22" s="624"/>
      <c r="I22" s="613"/>
      <c r="J22" s="613"/>
      <c r="K22" s="614"/>
      <c r="L22" s="614"/>
      <c r="M22" s="613"/>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16"/>
      <c r="B23" s="616"/>
      <c r="C23" s="616"/>
      <c r="D23" s="619"/>
      <c r="E23" s="623"/>
      <c r="F23" s="620"/>
      <c r="G23" s="445"/>
      <c r="H23" s="624"/>
      <c r="I23" s="613"/>
      <c r="J23" s="613"/>
      <c r="K23" s="614"/>
      <c r="L23" s="614"/>
      <c r="M23" s="613"/>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16"/>
      <c r="B24" s="616"/>
      <c r="C24" s="616"/>
      <c r="D24" s="619"/>
      <c r="E24" s="623"/>
      <c r="F24" s="620"/>
      <c r="G24" s="445"/>
      <c r="H24" s="624"/>
      <c r="I24" s="613"/>
      <c r="J24" s="613"/>
      <c r="K24" s="614"/>
      <c r="L24" s="614"/>
      <c r="M24" s="613"/>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16"/>
      <c r="B25" s="616"/>
      <c r="C25" s="616"/>
      <c r="D25" s="619"/>
      <c r="E25" s="623"/>
      <c r="F25" s="620"/>
      <c r="G25" s="445"/>
      <c r="H25" s="624"/>
      <c r="I25" s="613"/>
      <c r="J25" s="613"/>
      <c r="K25" s="614"/>
      <c r="L25" s="614"/>
      <c r="M25" s="613"/>
      <c r="N25" s="34"/>
      <c r="O25" s="34"/>
    </row>
    <row r="26" spans="1:169">
      <c r="A26" s="616"/>
      <c r="B26" s="616"/>
      <c r="C26" s="616"/>
      <c r="D26" s="619"/>
      <c r="E26" s="623"/>
      <c r="F26" s="620"/>
      <c r="G26" s="445"/>
      <c r="H26" s="624"/>
      <c r="I26" s="613"/>
      <c r="J26" s="613"/>
      <c r="K26" s="614"/>
      <c r="L26" s="614"/>
      <c r="M26" s="613"/>
      <c r="N26" s="34"/>
      <c r="O26" s="34"/>
    </row>
    <row r="27" spans="1:169">
      <c r="A27" s="616"/>
      <c r="B27" s="616"/>
      <c r="C27" s="616"/>
      <c r="D27" s="619"/>
      <c r="E27" s="623"/>
      <c r="F27" s="620"/>
      <c r="G27" s="445"/>
      <c r="H27" s="624"/>
      <c r="I27" s="613"/>
      <c r="J27" s="613"/>
      <c r="K27" s="614"/>
      <c r="L27" s="614"/>
      <c r="M27" s="613"/>
      <c r="N27" s="34"/>
      <c r="O27" s="34"/>
    </row>
    <row r="28" spans="1:169">
      <c r="A28" s="616"/>
      <c r="B28" s="616"/>
      <c r="C28" s="616"/>
      <c r="D28" s="619"/>
      <c r="E28" s="623"/>
      <c r="F28" s="620"/>
      <c r="G28" s="445"/>
      <c r="H28" s="624"/>
      <c r="I28" s="613"/>
      <c r="J28" s="613"/>
      <c r="K28" s="614"/>
      <c r="L28" s="614"/>
      <c r="M28" s="613"/>
      <c r="N28" s="34"/>
      <c r="O28" s="34"/>
    </row>
    <row r="29" spans="1:169" ht="15.75" customHeight="1">
      <c r="A29" s="616"/>
      <c r="B29" s="616"/>
      <c r="C29" s="616"/>
      <c r="D29" s="619"/>
      <c r="E29" s="623"/>
      <c r="F29" s="620"/>
      <c r="G29" s="546"/>
      <c r="H29" s="624"/>
      <c r="I29" s="613"/>
      <c r="J29" s="613"/>
      <c r="K29" s="614"/>
      <c r="L29" s="614"/>
      <c r="M29" s="613"/>
      <c r="N29" s="34"/>
      <c r="O29" s="34"/>
    </row>
    <row r="30" spans="1:169" s="26" customFormat="1" ht="24" customHeight="1">
      <c r="A30" s="616">
        <f>'7- Mapa Final'!A30</f>
        <v>3</v>
      </c>
      <c r="B30" s="616" t="str">
        <f>'7- Mapa Final'!B30</f>
        <v xml:space="preserve">Liquidaciones erradas o fuera de términos  de sentencias   o acuerdos </v>
      </c>
      <c r="C30" s="616" t="str">
        <f>'7- Mapa Final'!C30</f>
        <v xml:space="preserve">Falta de oportunidad o menores o mayores valores  establecidos como obligación de la Entidad </v>
      </c>
      <c r="D30" s="618" t="str">
        <f>'7- Mapa Final'!J30</f>
        <v>Media - 3</v>
      </c>
      <c r="E30" s="622" t="str">
        <f>'7- Mapa Final'!K30</f>
        <v>Mayor - 4</v>
      </c>
      <c r="F30" s="620" t="str">
        <f>'7- Mapa Final'!M30</f>
        <v>Alto - 12</v>
      </c>
      <c r="G30" s="445" t="s">
        <v>395</v>
      </c>
      <c r="H30" s="615" t="s">
        <v>513</v>
      </c>
      <c r="I30" s="613" t="s">
        <v>7</v>
      </c>
      <c r="J30" s="613"/>
      <c r="K30" s="671">
        <v>45566</v>
      </c>
      <c r="L30" s="614">
        <v>45657</v>
      </c>
      <c r="M30" s="615" t="s">
        <v>538</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26.25" customHeight="1">
      <c r="A31" s="616"/>
      <c r="B31" s="616"/>
      <c r="C31" s="616"/>
      <c r="D31" s="619"/>
      <c r="E31" s="623"/>
      <c r="F31" s="620"/>
      <c r="G31" s="445"/>
      <c r="H31" s="615"/>
      <c r="I31" s="613"/>
      <c r="J31" s="613"/>
      <c r="K31" s="614"/>
      <c r="L31" s="614"/>
      <c r="M31" s="62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24.75" customHeight="1">
      <c r="A32" s="616"/>
      <c r="B32" s="616"/>
      <c r="C32" s="616"/>
      <c r="D32" s="619"/>
      <c r="E32" s="623"/>
      <c r="F32" s="620"/>
      <c r="G32" s="445"/>
      <c r="H32" s="615"/>
      <c r="I32" s="613"/>
      <c r="J32" s="613"/>
      <c r="K32" s="614"/>
      <c r="L32" s="614"/>
      <c r="M32" s="62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44.25" customHeight="1">
      <c r="A33" s="616"/>
      <c r="B33" s="616"/>
      <c r="C33" s="616"/>
      <c r="D33" s="619"/>
      <c r="E33" s="623"/>
      <c r="F33" s="620"/>
      <c r="G33" s="445"/>
      <c r="H33" s="615" t="s">
        <v>516</v>
      </c>
      <c r="I33" s="613"/>
      <c r="J33" s="613"/>
      <c r="K33" s="614"/>
      <c r="L33" s="614"/>
      <c r="M33" s="62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59.25" customHeight="1">
      <c r="A34" s="616"/>
      <c r="B34" s="616"/>
      <c r="C34" s="616"/>
      <c r="D34" s="619"/>
      <c r="E34" s="623"/>
      <c r="F34" s="620"/>
      <c r="G34" s="445"/>
      <c r="H34" s="615"/>
      <c r="I34" s="613"/>
      <c r="J34" s="613"/>
      <c r="K34" s="614"/>
      <c r="L34" s="614"/>
      <c r="M34" s="62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51" customHeight="1">
      <c r="A35" s="616"/>
      <c r="B35" s="616"/>
      <c r="C35" s="616"/>
      <c r="D35" s="619"/>
      <c r="E35" s="623"/>
      <c r="F35" s="620"/>
      <c r="G35" s="445"/>
      <c r="H35" s="615"/>
      <c r="I35" s="613"/>
      <c r="J35" s="613"/>
      <c r="K35" s="614"/>
      <c r="L35" s="614"/>
      <c r="M35" s="624"/>
      <c r="N35" s="34"/>
      <c r="O35" s="34"/>
    </row>
    <row r="36" spans="1:169">
      <c r="A36" s="616"/>
      <c r="B36" s="616"/>
      <c r="C36" s="616"/>
      <c r="D36" s="619"/>
      <c r="E36" s="623"/>
      <c r="F36" s="620"/>
      <c r="G36" s="445"/>
      <c r="H36" s="615" t="s">
        <v>517</v>
      </c>
      <c r="I36" s="613"/>
      <c r="J36" s="613"/>
      <c r="K36" s="614"/>
      <c r="L36" s="614"/>
      <c r="M36" s="624"/>
      <c r="N36" s="34"/>
      <c r="O36" s="34"/>
    </row>
    <row r="37" spans="1:169">
      <c r="A37" s="616"/>
      <c r="B37" s="616"/>
      <c r="C37" s="616"/>
      <c r="D37" s="619"/>
      <c r="E37" s="623"/>
      <c r="F37" s="620"/>
      <c r="G37" s="445"/>
      <c r="H37" s="615"/>
      <c r="I37" s="613"/>
      <c r="J37" s="613"/>
      <c r="K37" s="614"/>
      <c r="L37" s="614"/>
      <c r="M37" s="624"/>
      <c r="N37" s="34"/>
      <c r="O37" s="34"/>
    </row>
    <row r="38" spans="1:169" ht="27.75" customHeight="1">
      <c r="A38" s="616"/>
      <c r="B38" s="616"/>
      <c r="C38" s="616"/>
      <c r="D38" s="619"/>
      <c r="E38" s="623"/>
      <c r="F38" s="620"/>
      <c r="G38" s="445"/>
      <c r="H38" s="615"/>
      <c r="I38" s="613"/>
      <c r="J38" s="613"/>
      <c r="K38" s="614"/>
      <c r="L38" s="614"/>
      <c r="M38" s="624"/>
      <c r="N38" s="34"/>
      <c r="O38" s="34"/>
    </row>
    <row r="39" spans="1:169" ht="52.5" customHeight="1">
      <c r="A39" s="616"/>
      <c r="B39" s="616"/>
      <c r="C39" s="616"/>
      <c r="D39" s="619"/>
      <c r="E39" s="623"/>
      <c r="F39" s="620"/>
      <c r="G39" s="546"/>
      <c r="H39" s="615"/>
      <c r="I39" s="613"/>
      <c r="J39" s="613"/>
      <c r="K39" s="614"/>
      <c r="L39" s="614"/>
      <c r="M39" s="624"/>
      <c r="N39" s="34"/>
      <c r="O39" s="34"/>
    </row>
    <row r="40" spans="1:169" s="26" customFormat="1" ht="12.75" customHeight="1">
      <c r="A40" s="616">
        <f>'7- Mapa Final'!A40</f>
        <v>4</v>
      </c>
      <c r="B40" s="616" t="str">
        <f>'7- Mapa Final'!B40</f>
        <v xml:space="preserve">Recibir dádivas o beneficios a nombre propio o de terceros para  no actuar con la debida diligencia en los procesos en  contra la entidad  o divulgar información privilegiada </v>
      </c>
      <c r="C40" s="616" t="str">
        <f>'7- Mapa Final'!C40</f>
        <v>Retrasar, desviar, omitir actuaciones o suministrar información privilegiada .</v>
      </c>
      <c r="D40" s="618" t="str">
        <f>'7- Mapa Final'!J40</f>
        <v>Muy Baja - 1</v>
      </c>
      <c r="E40" s="622" t="str">
        <f>'7- Mapa Final'!K40</f>
        <v>Mayor - 4</v>
      </c>
      <c r="F40" s="620" t="str">
        <f>'7- Mapa Final'!M40</f>
        <v>Alto  - 4</v>
      </c>
      <c r="G40" s="445" t="s">
        <v>394</v>
      </c>
      <c r="H40" s="613"/>
      <c r="I40" s="613" t="s">
        <v>7</v>
      </c>
      <c r="J40" s="614"/>
      <c r="K40" s="614">
        <v>45566</v>
      </c>
      <c r="L40" s="614">
        <v>45657</v>
      </c>
      <c r="M40" s="615" t="s">
        <v>518</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16"/>
      <c r="B41" s="616"/>
      <c r="C41" s="616"/>
      <c r="D41" s="619"/>
      <c r="E41" s="623"/>
      <c r="F41" s="620"/>
      <c r="G41" s="445"/>
      <c r="H41" s="613"/>
      <c r="I41" s="613"/>
      <c r="J41" s="613"/>
      <c r="K41" s="614"/>
      <c r="L41" s="614"/>
      <c r="M41" s="615"/>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16"/>
      <c r="B42" s="616"/>
      <c r="C42" s="616"/>
      <c r="D42" s="619"/>
      <c r="E42" s="623"/>
      <c r="F42" s="620"/>
      <c r="G42" s="445"/>
      <c r="H42" s="613"/>
      <c r="I42" s="613"/>
      <c r="J42" s="613"/>
      <c r="K42" s="614"/>
      <c r="L42" s="614"/>
      <c r="M42" s="615"/>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616"/>
      <c r="B43" s="616"/>
      <c r="C43" s="616"/>
      <c r="D43" s="619"/>
      <c r="E43" s="623"/>
      <c r="F43" s="620"/>
      <c r="G43" s="445"/>
      <c r="H43" s="613"/>
      <c r="I43" s="613"/>
      <c r="J43" s="613"/>
      <c r="K43" s="614"/>
      <c r="L43" s="614"/>
      <c r="M43" s="615"/>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616"/>
      <c r="B44" s="616"/>
      <c r="C44" s="616"/>
      <c r="D44" s="619"/>
      <c r="E44" s="623"/>
      <c r="F44" s="620"/>
      <c r="G44" s="445"/>
      <c r="H44" s="613"/>
      <c r="I44" s="613"/>
      <c r="J44" s="613"/>
      <c r="K44" s="614"/>
      <c r="L44" s="614"/>
      <c r="M44" s="615"/>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16"/>
      <c r="B45" s="616"/>
      <c r="C45" s="616"/>
      <c r="D45" s="619"/>
      <c r="E45" s="623"/>
      <c r="F45" s="620"/>
      <c r="G45" s="445"/>
      <c r="H45" s="613"/>
      <c r="I45" s="613"/>
      <c r="J45" s="613"/>
      <c r="K45" s="614"/>
      <c r="L45" s="614"/>
      <c r="M45" s="615"/>
      <c r="N45" s="34"/>
      <c r="O45" s="34"/>
    </row>
    <row r="46" spans="1:169">
      <c r="A46" s="616"/>
      <c r="B46" s="616"/>
      <c r="C46" s="616"/>
      <c r="D46" s="619"/>
      <c r="E46" s="623"/>
      <c r="F46" s="620"/>
      <c r="G46" s="445"/>
      <c r="H46" s="613"/>
      <c r="I46" s="613"/>
      <c r="J46" s="613"/>
      <c r="K46" s="614"/>
      <c r="L46" s="614"/>
      <c r="M46" s="615"/>
      <c r="N46" s="34"/>
      <c r="O46" s="34"/>
    </row>
    <row r="47" spans="1:169">
      <c r="A47" s="616"/>
      <c r="B47" s="616"/>
      <c r="C47" s="616"/>
      <c r="D47" s="619"/>
      <c r="E47" s="623"/>
      <c r="F47" s="620"/>
      <c r="G47" s="445"/>
      <c r="H47" s="613"/>
      <c r="I47" s="613"/>
      <c r="J47" s="613"/>
      <c r="K47" s="614"/>
      <c r="L47" s="614"/>
      <c r="M47" s="615"/>
      <c r="N47" s="34"/>
      <c r="O47" s="34"/>
    </row>
    <row r="48" spans="1:169">
      <c r="A48" s="616"/>
      <c r="B48" s="616"/>
      <c r="C48" s="616"/>
      <c r="D48" s="619"/>
      <c r="E48" s="623"/>
      <c r="F48" s="620"/>
      <c r="G48" s="445"/>
      <c r="H48" s="613"/>
      <c r="I48" s="613"/>
      <c r="J48" s="613"/>
      <c r="K48" s="614"/>
      <c r="L48" s="614"/>
      <c r="M48" s="615"/>
      <c r="N48" s="34"/>
      <c r="O48" s="34"/>
    </row>
    <row r="49" spans="1:169">
      <c r="A49" s="616"/>
      <c r="B49" s="616"/>
      <c r="C49" s="616"/>
      <c r="D49" s="619"/>
      <c r="E49" s="623"/>
      <c r="F49" s="620"/>
      <c r="G49" s="546"/>
      <c r="H49" s="613"/>
      <c r="I49" s="613"/>
      <c r="J49" s="613"/>
      <c r="K49" s="614"/>
      <c r="L49" s="614"/>
      <c r="M49" s="615"/>
      <c r="N49" s="34"/>
      <c r="O49" s="34"/>
    </row>
    <row r="50" spans="1:169" s="26" customFormat="1" ht="12.75" customHeight="1">
      <c r="A50" s="616">
        <f>'7- Mapa Final'!A50</f>
        <v>5</v>
      </c>
      <c r="B50" s="616" t="str">
        <f>'7- Mapa Final'!B50</f>
        <v>Ofrecer, prometer, entregar, aceptar o solicitar una ventaja indebida a cambio de la deficiente gestión en el cobro coactivo de las obligaciones a favor de la Rama Judicial</v>
      </c>
      <c r="C50" s="616" t="str">
        <f>'7- Mapa Final'!C50</f>
        <v>Cuando un tercero o el mismo obligado, ofrece, promete, entrega, acepta o solicita una ventaja dentro del procedimiento de cobro coactivo, a través de dádivas o beneficios, para que no se adelante en debida forma el cobro de las obligaciones a favor de la Rama Judicial.</v>
      </c>
      <c r="D50" s="618" t="str">
        <f>'7- Mapa Final'!J50</f>
        <v>Muy Baja - 1</v>
      </c>
      <c r="E50" s="622" t="str">
        <f>'7- Mapa Final'!K50</f>
        <v>Menor - 2</v>
      </c>
      <c r="F50" s="620" t="str">
        <f>'7- Mapa Final'!M50</f>
        <v>Bajo - 2</v>
      </c>
      <c r="G50" s="445" t="s">
        <v>394</v>
      </c>
      <c r="H50" s="659" t="s">
        <v>396</v>
      </c>
      <c r="I50" s="613" t="s">
        <v>7</v>
      </c>
      <c r="J50" s="613" t="s">
        <v>7</v>
      </c>
      <c r="K50" s="614">
        <v>45566</v>
      </c>
      <c r="L50" s="614">
        <v>45657</v>
      </c>
      <c r="M50" s="613"/>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616"/>
      <c r="B51" s="616"/>
      <c r="C51" s="616"/>
      <c r="D51" s="619"/>
      <c r="E51" s="623"/>
      <c r="F51" s="620"/>
      <c r="G51" s="445"/>
      <c r="H51" s="659"/>
      <c r="I51" s="613"/>
      <c r="J51" s="613"/>
      <c r="K51" s="614"/>
      <c r="L51" s="614"/>
      <c r="M51" s="613"/>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616"/>
      <c r="B52" s="616"/>
      <c r="C52" s="616"/>
      <c r="D52" s="619"/>
      <c r="E52" s="623"/>
      <c r="F52" s="620"/>
      <c r="G52" s="445"/>
      <c r="H52" s="659"/>
      <c r="I52" s="613"/>
      <c r="J52" s="613"/>
      <c r="K52" s="614"/>
      <c r="L52" s="614"/>
      <c r="M52" s="613"/>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616"/>
      <c r="B53" s="616"/>
      <c r="C53" s="616"/>
      <c r="D53" s="619"/>
      <c r="E53" s="623"/>
      <c r="F53" s="620"/>
      <c r="G53" s="445"/>
      <c r="H53" s="659"/>
      <c r="I53" s="613"/>
      <c r="J53" s="613"/>
      <c r="K53" s="614"/>
      <c r="L53" s="614"/>
      <c r="M53" s="613"/>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616"/>
      <c r="B54" s="616"/>
      <c r="C54" s="616"/>
      <c r="D54" s="619"/>
      <c r="E54" s="623"/>
      <c r="F54" s="620"/>
      <c r="G54" s="445"/>
      <c r="H54" s="659"/>
      <c r="I54" s="613"/>
      <c r="J54" s="613"/>
      <c r="K54" s="614"/>
      <c r="L54" s="614"/>
      <c r="M54" s="613"/>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616"/>
      <c r="B55" s="616"/>
      <c r="C55" s="616"/>
      <c r="D55" s="619"/>
      <c r="E55" s="623"/>
      <c r="F55" s="620"/>
      <c r="G55" s="553"/>
      <c r="H55" s="659"/>
      <c r="I55" s="613"/>
      <c r="J55" s="613"/>
      <c r="K55" s="614"/>
      <c r="L55" s="614"/>
      <c r="M55" s="613"/>
      <c r="N55" s="34"/>
      <c r="O55" s="34"/>
    </row>
    <row r="56" spans="1:169">
      <c r="A56" s="616"/>
      <c r="B56" s="616"/>
      <c r="C56" s="616"/>
      <c r="D56" s="619"/>
      <c r="E56" s="623"/>
      <c r="F56" s="620"/>
      <c r="G56" s="553"/>
      <c r="H56" s="659" t="s">
        <v>520</v>
      </c>
      <c r="I56" s="613"/>
      <c r="J56" s="613"/>
      <c r="K56" s="614"/>
      <c r="L56" s="614"/>
      <c r="M56" s="613"/>
      <c r="N56" s="34"/>
      <c r="O56" s="34"/>
    </row>
    <row r="57" spans="1:169">
      <c r="A57" s="616"/>
      <c r="B57" s="616"/>
      <c r="C57" s="616"/>
      <c r="D57" s="619"/>
      <c r="E57" s="623"/>
      <c r="F57" s="620"/>
      <c r="G57" s="553"/>
      <c r="H57" s="621"/>
      <c r="I57" s="613"/>
      <c r="J57" s="613"/>
      <c r="K57" s="614"/>
      <c r="L57" s="614"/>
      <c r="M57" s="613"/>
      <c r="N57" s="34"/>
      <c r="O57" s="34"/>
    </row>
    <row r="58" spans="1:169">
      <c r="A58" s="616"/>
      <c r="B58" s="616"/>
      <c r="C58" s="616"/>
      <c r="D58" s="619"/>
      <c r="E58" s="623"/>
      <c r="F58" s="620"/>
      <c r="G58" s="553"/>
      <c r="H58" s="621"/>
      <c r="I58" s="613"/>
      <c r="J58" s="613"/>
      <c r="K58" s="614"/>
      <c r="L58" s="614"/>
      <c r="M58" s="613"/>
      <c r="N58" s="34"/>
      <c r="O58" s="34"/>
    </row>
    <row r="59" spans="1:169" ht="15.75" customHeight="1">
      <c r="A59" s="616"/>
      <c r="B59" s="616"/>
      <c r="C59" s="616"/>
      <c r="D59" s="619"/>
      <c r="E59" s="623"/>
      <c r="F59" s="620"/>
      <c r="G59" s="554"/>
      <c r="H59" s="621"/>
      <c r="I59" s="613"/>
      <c r="J59" s="613"/>
      <c r="K59" s="614"/>
      <c r="L59" s="614"/>
      <c r="M59" s="613"/>
      <c r="N59" s="34"/>
      <c r="O59" s="34"/>
    </row>
    <row r="60" spans="1:169" s="26" customFormat="1" ht="12.75" customHeight="1">
      <c r="A60" s="616">
        <f>'7- Mapa Final'!A60</f>
        <v>6</v>
      </c>
      <c r="B60" s="616" t="str">
        <f>'7- Mapa Final'!B60</f>
        <v>Ofrecer, prometer, entregar, aceptar o solicitar una ventaja indebida para provocar  actuaciones jurídicas de los procesos de repetición por fuera del marco legal atendiendo intereses propios o de terceros.</v>
      </c>
      <c r="C60" s="616" t="str">
        <f>'7- Mapa Final'!C60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60" s="618" t="str">
        <f>'7- Mapa Final'!J60</f>
        <v>Muy Baja - 1</v>
      </c>
      <c r="E60" s="622" t="str">
        <f>'7- Mapa Final'!K60</f>
        <v>Menor - 2</v>
      </c>
      <c r="F60" s="620" t="str">
        <f>'7- Mapa Final'!M60</f>
        <v>Bajo - 2</v>
      </c>
      <c r="G60" s="445" t="s">
        <v>395</v>
      </c>
      <c r="H60" s="613"/>
      <c r="I60" s="613" t="s">
        <v>7</v>
      </c>
      <c r="J60" s="614"/>
      <c r="K60" s="614">
        <v>45566</v>
      </c>
      <c r="L60" s="614">
        <v>45657</v>
      </c>
      <c r="M60" s="615" t="s">
        <v>518</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16"/>
      <c r="B61" s="616"/>
      <c r="C61" s="616"/>
      <c r="D61" s="619"/>
      <c r="E61" s="623"/>
      <c r="F61" s="620"/>
      <c r="G61" s="445"/>
      <c r="H61" s="613"/>
      <c r="I61" s="613"/>
      <c r="J61" s="613"/>
      <c r="K61" s="614"/>
      <c r="L61" s="614"/>
      <c r="M61" s="615"/>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16"/>
      <c r="B62" s="616"/>
      <c r="C62" s="616"/>
      <c r="D62" s="619"/>
      <c r="E62" s="623"/>
      <c r="F62" s="620"/>
      <c r="G62" s="445"/>
      <c r="H62" s="613"/>
      <c r="I62" s="613"/>
      <c r="J62" s="613"/>
      <c r="K62" s="614"/>
      <c r="L62" s="614"/>
      <c r="M62" s="615"/>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616"/>
      <c r="B63" s="616"/>
      <c r="C63" s="616"/>
      <c r="D63" s="619"/>
      <c r="E63" s="623"/>
      <c r="F63" s="620"/>
      <c r="G63" s="445"/>
      <c r="H63" s="613"/>
      <c r="I63" s="613"/>
      <c r="J63" s="613"/>
      <c r="K63" s="614"/>
      <c r="L63" s="614"/>
      <c r="M63" s="615"/>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616"/>
      <c r="B64" s="616"/>
      <c r="C64" s="616"/>
      <c r="D64" s="619"/>
      <c r="E64" s="623"/>
      <c r="F64" s="620"/>
      <c r="G64" s="445"/>
      <c r="H64" s="613"/>
      <c r="I64" s="613"/>
      <c r="J64" s="613"/>
      <c r="K64" s="614"/>
      <c r="L64" s="614"/>
      <c r="M64" s="615"/>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616"/>
      <c r="B65" s="616"/>
      <c r="C65" s="616"/>
      <c r="D65" s="619"/>
      <c r="E65" s="623"/>
      <c r="F65" s="620"/>
      <c r="G65" s="445"/>
      <c r="H65" s="613"/>
      <c r="I65" s="613"/>
      <c r="J65" s="613"/>
      <c r="K65" s="614"/>
      <c r="L65" s="614"/>
      <c r="M65" s="615"/>
      <c r="N65" s="34"/>
      <c r="O65" s="34"/>
    </row>
    <row r="66" spans="1:15">
      <c r="A66" s="616"/>
      <c r="B66" s="616"/>
      <c r="C66" s="616"/>
      <c r="D66" s="619"/>
      <c r="E66" s="623"/>
      <c r="F66" s="620"/>
      <c r="G66" s="445"/>
      <c r="H66" s="613"/>
      <c r="I66" s="613"/>
      <c r="J66" s="613"/>
      <c r="K66" s="614"/>
      <c r="L66" s="614"/>
      <c r="M66" s="615"/>
      <c r="N66" s="34"/>
      <c r="O66" s="34"/>
    </row>
    <row r="67" spans="1:15">
      <c r="A67" s="616"/>
      <c r="B67" s="616"/>
      <c r="C67" s="616"/>
      <c r="D67" s="619"/>
      <c r="E67" s="623"/>
      <c r="F67" s="620"/>
      <c r="G67" s="445"/>
      <c r="H67" s="613"/>
      <c r="I67" s="613"/>
      <c r="J67" s="613"/>
      <c r="K67" s="614"/>
      <c r="L67" s="614"/>
      <c r="M67" s="615"/>
      <c r="N67" s="34"/>
      <c r="O67" s="34"/>
    </row>
    <row r="68" spans="1:15">
      <c r="A68" s="616"/>
      <c r="B68" s="616"/>
      <c r="C68" s="616"/>
      <c r="D68" s="619"/>
      <c r="E68" s="623"/>
      <c r="F68" s="620"/>
      <c r="G68" s="445"/>
      <c r="H68" s="613"/>
      <c r="I68" s="613"/>
      <c r="J68" s="613"/>
      <c r="K68" s="614"/>
      <c r="L68" s="614"/>
      <c r="M68" s="615"/>
      <c r="N68" s="34"/>
      <c r="O68" s="34"/>
    </row>
    <row r="69" spans="1:15">
      <c r="A69" s="616"/>
      <c r="B69" s="616"/>
      <c r="C69" s="616"/>
      <c r="D69" s="619"/>
      <c r="E69" s="623"/>
      <c r="F69" s="620"/>
      <c r="G69" s="546"/>
      <c r="H69" s="613"/>
      <c r="I69" s="613"/>
      <c r="J69" s="613"/>
      <c r="K69" s="614"/>
      <c r="L69" s="614"/>
      <c r="M69" s="615"/>
      <c r="N69" s="34"/>
      <c r="O69" s="34"/>
    </row>
    <row r="70" spans="1:15">
      <c r="A70" s="616">
        <f>'7- Mapa Final'!A70</f>
        <v>7</v>
      </c>
      <c r="B70" s="616" t="str">
        <f>'7- Mapa Final'!B70</f>
        <v>Ofrecer, prometer, entregar, aceptar o solicitar una ventaja a cambio de una indebida gestión en el tramite de la liquidación de las cuentas de cobro por concepto de Sentencias en contra de la Rama Judicial.</v>
      </c>
      <c r="C70" s="616" t="str">
        <f>'7- Mapa Final'!C70</f>
        <v>Cuando el beneficiario, apoderado o un tercero, ofrece, promete, entrega, acepta o solicita una ventaja dentro del procedimiento de liquidación de una cuenta de cobro por concepto de sentencias adversas a la Rama Judicial.</v>
      </c>
      <c r="D70" s="618" t="str">
        <f>'7- Mapa Final'!J70</f>
        <v>Muy Baja - 1</v>
      </c>
      <c r="E70" s="622" t="str">
        <f>'7- Mapa Final'!K70</f>
        <v>Leve - 1</v>
      </c>
      <c r="F70" s="620" t="str">
        <f>'7- Mapa Final'!M70</f>
        <v>Bajo - 1</v>
      </c>
      <c r="G70" s="445" t="s">
        <v>395</v>
      </c>
      <c r="H70" s="621" t="s">
        <v>529</v>
      </c>
      <c r="I70" s="613" t="s">
        <v>7</v>
      </c>
      <c r="J70" s="613"/>
      <c r="K70" s="614">
        <v>45566</v>
      </c>
      <c r="L70" s="614">
        <v>45657</v>
      </c>
      <c r="M70" s="621" t="s">
        <v>530</v>
      </c>
    </row>
    <row r="71" spans="1:15">
      <c r="A71" s="616"/>
      <c r="B71" s="616"/>
      <c r="C71" s="616"/>
      <c r="D71" s="619"/>
      <c r="E71" s="623"/>
      <c r="F71" s="620"/>
      <c r="G71" s="445"/>
      <c r="H71" s="621"/>
      <c r="I71" s="613"/>
      <c r="J71" s="613"/>
      <c r="K71" s="614"/>
      <c r="L71" s="614"/>
      <c r="M71" s="621"/>
    </row>
    <row r="72" spans="1:15">
      <c r="A72" s="616"/>
      <c r="B72" s="616"/>
      <c r="C72" s="616"/>
      <c r="D72" s="619"/>
      <c r="E72" s="623"/>
      <c r="F72" s="620"/>
      <c r="G72" s="445"/>
      <c r="H72" s="621"/>
      <c r="I72" s="613"/>
      <c r="J72" s="613"/>
      <c r="K72" s="614"/>
      <c r="L72" s="614"/>
      <c r="M72" s="621"/>
    </row>
    <row r="73" spans="1:15">
      <c r="A73" s="616"/>
      <c r="B73" s="616"/>
      <c r="C73" s="616"/>
      <c r="D73" s="619"/>
      <c r="E73" s="623"/>
      <c r="F73" s="620"/>
      <c r="G73" s="445"/>
      <c r="H73" s="621"/>
      <c r="I73" s="613"/>
      <c r="J73" s="613"/>
      <c r="K73" s="614"/>
      <c r="L73" s="614"/>
      <c r="M73" s="621"/>
    </row>
    <row r="74" spans="1:15">
      <c r="A74" s="616"/>
      <c r="B74" s="616"/>
      <c r="C74" s="616"/>
      <c r="D74" s="619"/>
      <c r="E74" s="623"/>
      <c r="F74" s="620"/>
      <c r="G74" s="445"/>
      <c r="H74" s="621"/>
      <c r="I74" s="613"/>
      <c r="J74" s="613"/>
      <c r="K74" s="614"/>
      <c r="L74" s="614"/>
      <c r="M74" s="621"/>
    </row>
    <row r="75" spans="1:15">
      <c r="A75" s="616"/>
      <c r="B75" s="616"/>
      <c r="C75" s="616"/>
      <c r="D75" s="619"/>
      <c r="E75" s="623"/>
      <c r="F75" s="620"/>
      <c r="G75" s="445"/>
      <c r="H75" s="621"/>
      <c r="I75" s="613"/>
      <c r="J75" s="613"/>
      <c r="K75" s="614"/>
      <c r="L75" s="614"/>
      <c r="M75" s="621"/>
    </row>
    <row r="76" spans="1:15">
      <c r="A76" s="616"/>
      <c r="B76" s="616"/>
      <c r="C76" s="616"/>
      <c r="D76" s="619"/>
      <c r="E76" s="623"/>
      <c r="F76" s="620"/>
      <c r="G76" s="445"/>
      <c r="H76" s="621"/>
      <c r="I76" s="613"/>
      <c r="J76" s="613"/>
      <c r="K76" s="614"/>
      <c r="L76" s="614"/>
      <c r="M76" s="621"/>
    </row>
    <row r="77" spans="1:15">
      <c r="A77" s="616"/>
      <c r="B77" s="616"/>
      <c r="C77" s="616"/>
      <c r="D77" s="619"/>
      <c r="E77" s="623"/>
      <c r="F77" s="620"/>
      <c r="G77" s="445"/>
      <c r="H77" s="621"/>
      <c r="I77" s="613"/>
      <c r="J77" s="613"/>
      <c r="K77" s="614"/>
      <c r="L77" s="614"/>
      <c r="M77" s="621"/>
    </row>
    <row r="78" spans="1:15">
      <c r="A78" s="616"/>
      <c r="B78" s="616"/>
      <c r="C78" s="616"/>
      <c r="D78" s="619"/>
      <c r="E78" s="623"/>
      <c r="F78" s="620"/>
      <c r="G78" s="445"/>
      <c r="H78" s="621"/>
      <c r="I78" s="613"/>
      <c r="J78" s="613"/>
      <c r="K78" s="614"/>
      <c r="L78" s="614"/>
      <c r="M78" s="621"/>
    </row>
    <row r="79" spans="1:15" ht="15.75" customHeight="1">
      <c r="A79" s="616"/>
      <c r="B79" s="616"/>
      <c r="C79" s="616"/>
      <c r="D79" s="619"/>
      <c r="E79" s="623"/>
      <c r="F79" s="620"/>
      <c r="G79" s="546"/>
      <c r="H79" s="621"/>
      <c r="I79" s="613"/>
      <c r="J79" s="613"/>
      <c r="K79" s="614"/>
      <c r="L79" s="614"/>
      <c r="M79" s="621"/>
    </row>
  </sheetData>
  <mergeCells count="111">
    <mergeCell ref="K70:K79"/>
    <mergeCell ref="L70:L79"/>
    <mergeCell ref="M70:M79"/>
    <mergeCell ref="F70:F79"/>
    <mergeCell ref="G70:G79"/>
    <mergeCell ref="H70:H79"/>
    <mergeCell ref="I70:I79"/>
    <mergeCell ref="J70:J79"/>
    <mergeCell ref="A70:A79"/>
    <mergeCell ref="B70:B79"/>
    <mergeCell ref="C70:C79"/>
    <mergeCell ref="D70:D79"/>
    <mergeCell ref="E70:E79"/>
    <mergeCell ref="B20:B29"/>
    <mergeCell ref="C20:C29"/>
    <mergeCell ref="D20:D29"/>
    <mergeCell ref="E20:E29"/>
    <mergeCell ref="G10:G19"/>
    <mergeCell ref="A1:B2"/>
    <mergeCell ref="C1:J3"/>
    <mergeCell ref="K1:M3"/>
    <mergeCell ref="A4:B4"/>
    <mergeCell ref="C4:M4"/>
    <mergeCell ref="A5:B5"/>
    <mergeCell ref="C5:M5"/>
    <mergeCell ref="A6:B6"/>
    <mergeCell ref="C6:M6"/>
    <mergeCell ref="M7:M8"/>
    <mergeCell ref="H10:H19"/>
    <mergeCell ref="I10:I19"/>
    <mergeCell ref="J10:J19"/>
    <mergeCell ref="K10:K19"/>
    <mergeCell ref="L10:L19"/>
    <mergeCell ref="M10:M19"/>
    <mergeCell ref="A7:C7"/>
    <mergeCell ref="D7:F7"/>
    <mergeCell ref="G7:G8"/>
    <mergeCell ref="H7:H8"/>
    <mergeCell ref="I7:J7"/>
    <mergeCell ref="K7:L7"/>
    <mergeCell ref="A9:G9"/>
    <mergeCell ref="A10:A19"/>
    <mergeCell ref="B10:B19"/>
    <mergeCell ref="C10:C19"/>
    <mergeCell ref="D10:D19"/>
    <mergeCell ref="E10:E19"/>
    <mergeCell ref="F10:F19"/>
    <mergeCell ref="A40:A49"/>
    <mergeCell ref="B40:B49"/>
    <mergeCell ref="C40:C49"/>
    <mergeCell ref="D40:D49"/>
    <mergeCell ref="E40:E49"/>
    <mergeCell ref="M20:M29"/>
    <mergeCell ref="A30:A39"/>
    <mergeCell ref="B30:B39"/>
    <mergeCell ref="C30:C39"/>
    <mergeCell ref="D30:D39"/>
    <mergeCell ref="E30:E39"/>
    <mergeCell ref="F30:F39"/>
    <mergeCell ref="G30:G39"/>
    <mergeCell ref="I30:I39"/>
    <mergeCell ref="G20:G29"/>
    <mergeCell ref="H20:H29"/>
    <mergeCell ref="I20:I29"/>
    <mergeCell ref="J20:J29"/>
    <mergeCell ref="K20:K29"/>
    <mergeCell ref="L20:L29"/>
    <mergeCell ref="F20:F29"/>
    <mergeCell ref="J30:J39"/>
    <mergeCell ref="K30:K39"/>
    <mergeCell ref="A20:A29"/>
    <mergeCell ref="L30:L39"/>
    <mergeCell ref="M30:M39"/>
    <mergeCell ref="J50:J59"/>
    <mergeCell ref="K50:K59"/>
    <mergeCell ref="L50:L59"/>
    <mergeCell ref="M50:M59"/>
    <mergeCell ref="F40:F49"/>
    <mergeCell ref="M40:M49"/>
    <mergeCell ref="G40:G49"/>
    <mergeCell ref="H40:H49"/>
    <mergeCell ref="I40:I49"/>
    <mergeCell ref="J40:J49"/>
    <mergeCell ref="K40:K49"/>
    <mergeCell ref="L40:L49"/>
    <mergeCell ref="H50:H55"/>
    <mergeCell ref="H56:H59"/>
    <mergeCell ref="H30:H32"/>
    <mergeCell ref="H33:H35"/>
    <mergeCell ref="H36:H39"/>
    <mergeCell ref="M60:M69"/>
    <mergeCell ref="G60:G69"/>
    <mergeCell ref="H60:H69"/>
    <mergeCell ref="I60:I69"/>
    <mergeCell ref="J60:J69"/>
    <mergeCell ref="K60:K69"/>
    <mergeCell ref="L60:L69"/>
    <mergeCell ref="F60:F69"/>
    <mergeCell ref="A50:A59"/>
    <mergeCell ref="B50:B59"/>
    <mergeCell ref="C50:C59"/>
    <mergeCell ref="D50:D59"/>
    <mergeCell ref="E50:E59"/>
    <mergeCell ref="F50:F59"/>
    <mergeCell ref="A60:A69"/>
    <mergeCell ref="B60:B69"/>
    <mergeCell ref="C60:C69"/>
    <mergeCell ref="D60:D69"/>
    <mergeCell ref="E60:E69"/>
    <mergeCell ref="G50:G59"/>
    <mergeCell ref="I50:I59"/>
  </mergeCells>
  <conditionalFormatting sqref="A7:B7">
    <cfRule type="containsText" dxfId="51" priority="224" operator="containsText" text="3- Moderado">
      <formula>NOT(ISERROR(SEARCH("3- Moderado",A7)))</formula>
    </cfRule>
    <cfRule type="containsText" dxfId="50" priority="225" operator="containsText" text="6- Moderado">
      <formula>NOT(ISERROR(SEARCH("6- Moderado",A7)))</formula>
    </cfRule>
    <cfRule type="containsText" dxfId="49" priority="226" operator="containsText" text="4- Moderado">
      <formula>NOT(ISERROR(SEARCH("4- Moderado",A7)))</formula>
    </cfRule>
    <cfRule type="containsText" dxfId="48" priority="227" operator="containsText" text="3- Bajo">
      <formula>NOT(ISERROR(SEARCH("3- Bajo",A7)))</formula>
    </cfRule>
    <cfRule type="containsText" dxfId="47" priority="228" operator="containsText" text="4- Bajo">
      <formula>NOT(ISERROR(SEARCH("4- Bajo",A7)))</formula>
    </cfRule>
    <cfRule type="containsText" dxfId="46" priority="229" operator="containsText" text="1- Bajo">
      <formula>NOT(ISERROR(SEARCH("1- Bajo",A7)))</formula>
    </cfRule>
  </conditionalFormatting>
  <conditionalFormatting sqref="A10:E10 A30:E30 A40:E40 A50:E50 A60:E60 A70:E70">
    <cfRule type="containsText" dxfId="45" priority="218" operator="containsText" text="3- Moderado">
      <formula>NOT(ISERROR(SEARCH("3- Moderado",A10)))</formula>
    </cfRule>
    <cfRule type="containsText" dxfId="44" priority="219" operator="containsText" text="6- Moderado">
      <formula>NOT(ISERROR(SEARCH("6- Moderado",A10)))</formula>
    </cfRule>
    <cfRule type="containsText" dxfId="43" priority="220" operator="containsText" text="4- Moderado">
      <formula>NOT(ISERROR(SEARCH("4- Moderado",A10)))</formula>
    </cfRule>
    <cfRule type="containsText" dxfId="42" priority="221" operator="containsText" text="3- Bajo">
      <formula>NOT(ISERROR(SEARCH("3- Bajo",A10)))</formula>
    </cfRule>
    <cfRule type="containsText" dxfId="41" priority="222" operator="containsText" text="4- Bajo">
      <formula>NOT(ISERROR(SEARCH("4- Bajo",A10)))</formula>
    </cfRule>
    <cfRule type="containsText" dxfId="40" priority="223" operator="containsText" text="1- Bajo">
      <formula>NOT(ISERROR(SEARCH("1- Bajo",A10)))</formula>
    </cfRule>
  </conditionalFormatting>
  <conditionalFormatting sqref="C8:F8">
    <cfRule type="containsText" dxfId="39" priority="190" operator="containsText" text="3- Moderado">
      <formula>NOT(ISERROR(SEARCH("3- Moderado",C8)))</formula>
    </cfRule>
    <cfRule type="containsText" dxfId="38" priority="191" operator="containsText" text="6- Moderado">
      <formula>NOT(ISERROR(SEARCH("6- Moderado",C8)))</formula>
    </cfRule>
    <cfRule type="containsText" dxfId="37" priority="192" operator="containsText" text="4- Moderado">
      <formula>NOT(ISERROR(SEARCH("4- Moderado",C8)))</formula>
    </cfRule>
    <cfRule type="containsText" dxfId="36" priority="193" operator="containsText" text="3- Bajo">
      <formula>NOT(ISERROR(SEARCH("3- Bajo",C8)))</formula>
    </cfRule>
    <cfRule type="containsText" dxfId="35" priority="194" operator="containsText" text="4- Bajo">
      <formula>NOT(ISERROR(SEARCH("4- Bajo",C8)))</formula>
    </cfRule>
    <cfRule type="containsText" dxfId="34" priority="195" operator="containsText" text="1- Bajo">
      <formula>NOT(ISERROR(SEARCH("1- Bajo",C8)))</formula>
    </cfRule>
  </conditionalFormatting>
  <conditionalFormatting sqref="D10:D19 D30:D79">
    <cfRule type="containsText" dxfId="33" priority="82" operator="containsText" text="Muy Alta">
      <formula>NOT(ISERROR(SEARCH("Muy Alta",D10)))</formula>
    </cfRule>
    <cfRule type="containsText" dxfId="32" priority="83" operator="containsText" text="Alta">
      <formula>NOT(ISERROR(SEARCH("Alta",D10)))</formula>
    </cfRule>
    <cfRule type="containsText" dxfId="31" priority="84" operator="containsText" text="Baja">
      <formula>NOT(ISERROR(SEARCH("Baja",D10)))</formula>
    </cfRule>
    <cfRule type="containsText" dxfId="30" priority="85" operator="containsText" text="Muy Baja">
      <formula>NOT(ISERROR(SEARCH("Muy Baja",D10)))</formula>
    </cfRule>
    <cfRule type="containsText" dxfId="29" priority="87" operator="containsText" text="Media">
      <formula>NOT(ISERROR(SEARCH("Media",D10)))</formula>
    </cfRule>
  </conditionalFormatting>
  <conditionalFormatting sqref="E10:E19 E30:E79">
    <cfRule type="containsText" dxfId="28" priority="78" operator="containsText" text="Catastrófico">
      <formula>NOT(ISERROR(SEARCH("Catastrófico",E10)))</formula>
    </cfRule>
    <cfRule type="containsText" dxfId="27" priority="79" operator="containsText" text="Mayor">
      <formula>NOT(ISERROR(SEARCH("Mayor",E10)))</formula>
    </cfRule>
    <cfRule type="containsText" dxfId="26" priority="80" operator="containsText" text="Menor">
      <formula>NOT(ISERROR(SEARCH("Menor",E10)))</formula>
    </cfRule>
    <cfRule type="containsText" dxfId="25" priority="81" operator="containsText" text="Leve">
      <formula>NOT(ISERROR(SEARCH("Leve",E10)))</formula>
    </cfRule>
  </conditionalFormatting>
  <conditionalFormatting sqref="E10:F19 E30:F79">
    <cfRule type="containsText" dxfId="24" priority="86" operator="containsText" text="Moderado">
      <formula>NOT(ISERROR(SEARCH("Moderado",E10)))</formula>
    </cfRule>
  </conditionalFormatting>
  <conditionalFormatting sqref="F10:F19 F30:F79">
    <cfRule type="colorScale" priority="235">
      <colorScale>
        <cfvo type="min"/>
        <cfvo type="max"/>
        <color rgb="FFFF7128"/>
        <color rgb="FFFFEF9C"/>
      </colorScale>
    </cfRule>
  </conditionalFormatting>
  <conditionalFormatting sqref="F10:F19 F30:F79">
    <cfRule type="containsText" dxfId="23" priority="101" operator="containsText" text="Bajo">
      <formula>NOT(ISERROR(SEARCH("Bajo",F10)))</formula>
    </cfRule>
    <cfRule type="containsText" dxfId="22" priority="102" operator="containsText" text="Moderado">
      <formula>NOT(ISERROR(SEARCH("Moderado",F10)))</formula>
    </cfRule>
    <cfRule type="containsText" dxfId="21" priority="103" operator="containsText" text="Alto">
      <formula>NOT(ISERROR(SEARCH("Alto",F10)))</formula>
    </cfRule>
    <cfRule type="containsText" dxfId="20" priority="104" operator="containsText" text="Extremo">
      <formula>NOT(ISERROR(SEARCH("Extremo",F10)))</formula>
    </cfRule>
  </conditionalFormatting>
  <conditionalFormatting sqref="A20:E20">
    <cfRule type="containsText" dxfId="19" priority="15" operator="containsText" text="3- Moderado">
      <formula>NOT(ISERROR(SEARCH("3- Moderado",A20)))</formula>
    </cfRule>
    <cfRule type="containsText" dxfId="18" priority="16" operator="containsText" text="6- Moderado">
      <formula>NOT(ISERROR(SEARCH("6- Moderado",A20)))</formula>
    </cfRule>
    <cfRule type="containsText" dxfId="17" priority="17" operator="containsText" text="4- Moderado">
      <formula>NOT(ISERROR(SEARCH("4- Moderado",A20)))</formula>
    </cfRule>
    <cfRule type="containsText" dxfId="16" priority="18" operator="containsText" text="3- Bajo">
      <formula>NOT(ISERROR(SEARCH("3- Bajo",A20)))</formula>
    </cfRule>
    <cfRule type="containsText" dxfId="15" priority="19" operator="containsText" text="4- Bajo">
      <formula>NOT(ISERROR(SEARCH("4- Bajo",A20)))</formula>
    </cfRule>
    <cfRule type="containsText" dxfId="14" priority="20" operator="containsText" text="1- Bajo">
      <formula>NOT(ISERROR(SEARCH("1- Bajo",A20)))</formula>
    </cfRule>
  </conditionalFormatting>
  <conditionalFormatting sqref="D20:D29">
    <cfRule type="containsText" dxfId="13" priority="5" operator="containsText" text="Muy Alta">
      <formula>NOT(ISERROR(SEARCH("Muy Alta",D20)))</formula>
    </cfRule>
    <cfRule type="containsText" dxfId="12" priority="6" operator="containsText" text="Alta">
      <formula>NOT(ISERROR(SEARCH("Alta",D20)))</formula>
    </cfRule>
    <cfRule type="containsText" dxfId="11" priority="7" operator="containsText" text="Baja">
      <formula>NOT(ISERROR(SEARCH("Baja",D20)))</formula>
    </cfRule>
    <cfRule type="containsText" dxfId="10" priority="8" operator="containsText" text="Muy Baja">
      <formula>NOT(ISERROR(SEARCH("Muy Baja",D20)))</formula>
    </cfRule>
    <cfRule type="containsText" dxfId="9" priority="10" operator="containsText" text="Media">
      <formula>NOT(ISERROR(SEARCH("Media",D20)))</formula>
    </cfRule>
  </conditionalFormatting>
  <conditionalFormatting sqref="E20:E29">
    <cfRule type="containsText" dxfId="8" priority="1" operator="containsText" text="Catastrófico">
      <formula>NOT(ISERROR(SEARCH("Catastrófico",E20)))</formula>
    </cfRule>
    <cfRule type="containsText" dxfId="7" priority="2" operator="containsText" text="Mayor">
      <formula>NOT(ISERROR(SEARCH("Mayor",E20)))</formula>
    </cfRule>
    <cfRule type="containsText" dxfId="6" priority="3" operator="containsText" text="Menor">
      <formula>NOT(ISERROR(SEARCH("Menor",E20)))</formula>
    </cfRule>
    <cfRule type="containsText" dxfId="5" priority="4" operator="containsText" text="Leve">
      <formula>NOT(ISERROR(SEARCH("Leve",E20)))</formula>
    </cfRule>
  </conditionalFormatting>
  <conditionalFormatting sqref="E20:F29">
    <cfRule type="containsText" dxfId="4" priority="9" operator="containsText" text="Moderado">
      <formula>NOT(ISERROR(SEARCH("Moderado",E20)))</formula>
    </cfRule>
  </conditionalFormatting>
  <conditionalFormatting sqref="F20:F29">
    <cfRule type="colorScale" priority="21">
      <colorScale>
        <cfvo type="min"/>
        <cfvo type="max"/>
        <color rgb="FFFF7128"/>
        <color rgb="FFFFEF9C"/>
      </colorScale>
    </cfRule>
  </conditionalFormatting>
  <conditionalFormatting sqref="F20:F29">
    <cfRule type="containsText" dxfId="3" priority="11" operator="containsText" text="Bajo">
      <formula>NOT(ISERROR(SEARCH("Bajo",F20)))</formula>
    </cfRule>
    <cfRule type="containsText" dxfId="2" priority="12" operator="containsText" text="Moderado">
      <formula>NOT(ISERROR(SEARCH("Moderado",F20)))</formula>
    </cfRule>
    <cfRule type="containsText" dxfId="1" priority="13" operator="containsText" text="Alto">
      <formula>NOT(ISERROR(SEARCH("Alto",F20)))</formula>
    </cfRule>
    <cfRule type="containsText" dxfId="0" priority="14" operator="containsText" text="Extremo">
      <formula>NOT(ISERROR(SEARCH("Extremo",F20)))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0C99B7-83E5-47CE-89F9-AD9FE3558863}">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FE77C-0CD7-4B5B-986B-668A9E538324}">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2.xml><?xml version="1.0" encoding="utf-8"?>
<ds:datastoreItem xmlns:ds="http://schemas.openxmlformats.org/officeDocument/2006/customXml" ds:itemID="{4B9F3FC0-24DA-455B-8F5D-1FBBF6C5FA46}">
  <ds:schemaRefs>
    <ds:schemaRef ds:uri="http://schemas.microsoft.com/sharepoint/v3/contenttype/forms"/>
  </ds:schemaRefs>
</ds:datastoreItem>
</file>

<file path=customXml/itemProps3.xml><?xml version="1.0" encoding="utf-8"?>
<ds:datastoreItem xmlns:ds="http://schemas.openxmlformats.org/officeDocument/2006/customXml" ds:itemID="{C06814AB-A5E9-4E57-A299-C270FDD6A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Luz Mery Novoa Ramírez</cp:lastModifiedBy>
  <cp:revision/>
  <dcterms:created xsi:type="dcterms:W3CDTF">2021-04-16T16:11:31Z</dcterms:created>
  <dcterms:modified xsi:type="dcterms:W3CDTF">2025-02-13T17:19:59Z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